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SZABIST 8 semester\FYP\DATA\Final\"/>
    </mc:Choice>
  </mc:AlternateContent>
  <xr:revisionPtr revIDLastSave="0" documentId="13_ncr:1_{35C8ED23-828B-4EB3-945F-F9072D5D5D52}" xr6:coauthVersionLast="47" xr6:coauthVersionMax="47" xr10:uidLastSave="{00000000-0000-0000-0000-000000000000}"/>
  <bookViews>
    <workbookView xWindow="-120" yWindow="-120" windowWidth="20730" windowHeight="11160" firstSheet="5" activeTab="13" xr2:uid="{00000000-000D-0000-FFFF-FFFF00000000}"/>
  </bookViews>
  <sheets>
    <sheet name="Master Data Entry" sheetId="1" r:id="rId1"/>
    <sheet name="KSE ALL" sheetId="2" r:id="rId2"/>
    <sheet name="200 selected companies" sheetId="3" r:id="rId3"/>
    <sheet name="share prices" sheetId="15" r:id="rId4"/>
    <sheet name="returns" sheetId="13" r:id="rId5"/>
    <sheet name="Portfolio components" sheetId="4" r:id="rId6"/>
    <sheet name="Portfolio creation" sheetId="5" r:id="rId7"/>
    <sheet name="CAPM" sheetId="16" r:id="rId8"/>
    <sheet name="SL" sheetId="7" r:id="rId9"/>
    <sheet name="SM" sheetId="8" r:id="rId10"/>
    <sheet name="SH" sheetId="9" r:id="rId11"/>
    <sheet name="BL" sheetId="10" r:id="rId12"/>
    <sheet name="BM" sheetId="11" r:id="rId13"/>
    <sheet name="BH" sheetId="12" r:id="rId14"/>
  </sheets>
  <definedNames>
    <definedName name="_xlnm._FilterDatabase" localSheetId="3" hidden="1">'share prices'!$A$1:$GS$254</definedName>
    <definedName name="_xlnm.Print_Area" localSheetId="0">'Master Data Entry'!$B$6:$S$799</definedName>
    <definedName name="_xlnm.Print_Titles" localSheetId="0">'Master Data Entry'!$1:$5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2" l="1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2" i="12"/>
  <c r="AP3" i="11"/>
  <c r="AP4" i="11"/>
  <c r="AP5" i="11"/>
  <c r="AP6" i="11"/>
  <c r="AP7" i="11"/>
  <c r="AP8" i="11"/>
  <c r="AP9" i="11"/>
  <c r="AP10" i="11"/>
  <c r="AP11" i="11"/>
  <c r="AP12" i="11"/>
  <c r="AP13" i="11"/>
  <c r="AP14" i="11"/>
  <c r="AP15" i="11"/>
  <c r="AP16" i="11"/>
  <c r="AP17" i="11"/>
  <c r="AP18" i="11"/>
  <c r="AP19" i="11"/>
  <c r="AP20" i="11"/>
  <c r="AP21" i="11"/>
  <c r="AP22" i="11"/>
  <c r="AP23" i="11"/>
  <c r="AP24" i="11"/>
  <c r="AP25" i="11"/>
  <c r="AP26" i="11"/>
  <c r="AP27" i="11"/>
  <c r="AP28" i="11"/>
  <c r="AP29" i="11"/>
  <c r="AP30" i="11"/>
  <c r="AP31" i="11"/>
  <c r="AP32" i="11"/>
  <c r="AP33" i="11"/>
  <c r="AP34" i="11"/>
  <c r="AP35" i="11"/>
  <c r="AP36" i="11"/>
  <c r="AP37" i="11"/>
  <c r="AP38" i="11"/>
  <c r="AP39" i="11"/>
  <c r="AP40" i="11"/>
  <c r="AP41" i="11"/>
  <c r="AP42" i="11"/>
  <c r="AP43" i="11"/>
  <c r="AP44" i="11"/>
  <c r="AP45" i="11"/>
  <c r="AP46" i="11"/>
  <c r="AP47" i="11"/>
  <c r="AP48" i="11"/>
  <c r="AP49" i="11"/>
  <c r="AP50" i="11"/>
  <c r="AP51" i="11"/>
  <c r="AP52" i="11"/>
  <c r="AP53" i="11"/>
  <c r="AP54" i="11"/>
  <c r="AP55" i="11"/>
  <c r="AP56" i="11"/>
  <c r="AP57" i="11"/>
  <c r="AP58" i="11"/>
  <c r="AP59" i="11"/>
  <c r="AP60" i="11"/>
  <c r="AP61" i="11"/>
  <c r="AP62" i="11"/>
  <c r="AP63" i="11"/>
  <c r="AP64" i="11"/>
  <c r="AP65" i="11"/>
  <c r="AP66" i="11"/>
  <c r="AP67" i="11"/>
  <c r="AP68" i="11"/>
  <c r="AP69" i="11"/>
  <c r="AP70" i="11"/>
  <c r="AP71" i="11"/>
  <c r="AP72" i="11"/>
  <c r="AP73" i="11"/>
  <c r="AP74" i="11"/>
  <c r="AP75" i="11"/>
  <c r="AP76" i="11"/>
  <c r="AP77" i="11"/>
  <c r="AP78" i="11"/>
  <c r="AP79" i="11"/>
  <c r="AP80" i="11"/>
  <c r="AP81" i="11"/>
  <c r="AP82" i="11"/>
  <c r="AP83" i="11"/>
  <c r="AP84" i="11"/>
  <c r="AP85" i="11"/>
  <c r="AP86" i="11"/>
  <c r="AP87" i="11"/>
  <c r="AP88" i="11"/>
  <c r="AP89" i="11"/>
  <c r="AP90" i="11"/>
  <c r="AP91" i="11"/>
  <c r="AP92" i="11"/>
  <c r="AP93" i="11"/>
  <c r="AP94" i="11"/>
  <c r="AP95" i="11"/>
  <c r="AP96" i="11"/>
  <c r="AP97" i="11"/>
  <c r="AP98" i="11"/>
  <c r="AP99" i="11"/>
  <c r="AP100" i="11"/>
  <c r="AP101" i="11"/>
  <c r="AP102" i="11"/>
  <c r="AP103" i="11"/>
  <c r="AP104" i="11"/>
  <c r="AP105" i="11"/>
  <c r="AP106" i="11"/>
  <c r="AP107" i="11"/>
  <c r="AP108" i="11"/>
  <c r="AP109" i="11"/>
  <c r="AP110" i="11"/>
  <c r="AP111" i="11"/>
  <c r="AP112" i="11"/>
  <c r="AP113" i="11"/>
  <c r="AP114" i="11"/>
  <c r="AP115" i="11"/>
  <c r="AP116" i="11"/>
  <c r="AP117" i="11"/>
  <c r="AP118" i="11"/>
  <c r="AP119" i="11"/>
  <c r="AP120" i="11"/>
  <c r="AP121" i="11"/>
  <c r="AP122" i="11"/>
  <c r="AP123" i="11"/>
  <c r="AP124" i="11"/>
  <c r="AP125" i="11"/>
  <c r="AP126" i="11"/>
  <c r="AP127" i="11"/>
  <c r="AP128" i="11"/>
  <c r="AP129" i="11"/>
  <c r="AP130" i="11"/>
  <c r="AP131" i="11"/>
  <c r="AP132" i="11"/>
  <c r="AP133" i="11"/>
  <c r="AP134" i="11"/>
  <c r="AP135" i="11"/>
  <c r="AP136" i="11"/>
  <c r="AP137" i="11"/>
  <c r="AP138" i="11"/>
  <c r="AP139" i="11"/>
  <c r="AP140" i="11"/>
  <c r="AP141" i="11"/>
  <c r="AP142" i="11"/>
  <c r="AP143" i="11"/>
  <c r="AP144" i="11"/>
  <c r="AP145" i="11"/>
  <c r="AP146" i="11"/>
  <c r="AP147" i="11"/>
  <c r="AP148" i="11"/>
  <c r="AP149" i="11"/>
  <c r="AP150" i="11"/>
  <c r="AP151" i="11"/>
  <c r="AP152" i="11"/>
  <c r="AP153" i="11"/>
  <c r="AP154" i="11"/>
  <c r="AP155" i="11"/>
  <c r="AP156" i="11"/>
  <c r="AP157" i="11"/>
  <c r="AP158" i="11"/>
  <c r="AP159" i="11"/>
  <c r="AP160" i="11"/>
  <c r="AP161" i="11"/>
  <c r="AP162" i="11"/>
  <c r="AP163" i="11"/>
  <c r="AP164" i="11"/>
  <c r="AP165" i="11"/>
  <c r="AP166" i="11"/>
  <c r="AP167" i="11"/>
  <c r="AP168" i="11"/>
  <c r="AP169" i="11"/>
  <c r="AP170" i="11"/>
  <c r="AP171" i="11"/>
  <c r="AP172" i="11"/>
  <c r="AP173" i="11"/>
  <c r="AP174" i="11"/>
  <c r="AP175" i="11"/>
  <c r="AP176" i="11"/>
  <c r="AP177" i="11"/>
  <c r="AP2" i="11"/>
  <c r="BK3" i="10"/>
  <c r="BK4" i="10"/>
  <c r="BK5" i="10"/>
  <c r="BK6" i="10"/>
  <c r="BK7" i="10"/>
  <c r="BK8" i="10"/>
  <c r="BK9" i="10"/>
  <c r="BK10" i="10"/>
  <c r="BK11" i="10"/>
  <c r="BK12" i="10"/>
  <c r="BK13" i="10"/>
  <c r="BK14" i="10"/>
  <c r="BK15" i="10"/>
  <c r="BK16" i="10"/>
  <c r="BK17" i="10"/>
  <c r="BK18" i="10"/>
  <c r="BK19" i="10"/>
  <c r="BK20" i="10"/>
  <c r="BK21" i="10"/>
  <c r="BK22" i="10"/>
  <c r="BK23" i="10"/>
  <c r="BK24" i="10"/>
  <c r="BK25" i="10"/>
  <c r="BK26" i="10"/>
  <c r="BK27" i="10"/>
  <c r="BK28" i="10"/>
  <c r="BK29" i="10"/>
  <c r="BK30" i="10"/>
  <c r="BK31" i="10"/>
  <c r="BK32" i="10"/>
  <c r="BK33" i="10"/>
  <c r="BK34" i="10"/>
  <c r="BK35" i="10"/>
  <c r="BK36" i="10"/>
  <c r="BK37" i="10"/>
  <c r="BK38" i="10"/>
  <c r="BK39" i="10"/>
  <c r="BK40" i="10"/>
  <c r="BK41" i="10"/>
  <c r="BK42" i="10"/>
  <c r="BK43" i="10"/>
  <c r="BK44" i="10"/>
  <c r="BK45" i="10"/>
  <c r="BK46" i="10"/>
  <c r="BK47" i="10"/>
  <c r="BK48" i="10"/>
  <c r="BK49" i="10"/>
  <c r="BK50" i="10"/>
  <c r="BK51" i="10"/>
  <c r="BK52" i="10"/>
  <c r="BK53" i="10"/>
  <c r="BK54" i="10"/>
  <c r="BK55" i="10"/>
  <c r="BK56" i="10"/>
  <c r="BK57" i="10"/>
  <c r="BK58" i="10"/>
  <c r="BK59" i="10"/>
  <c r="BK60" i="10"/>
  <c r="BK61" i="10"/>
  <c r="BK62" i="10"/>
  <c r="BK63" i="10"/>
  <c r="BK64" i="10"/>
  <c r="BK65" i="10"/>
  <c r="BK66" i="10"/>
  <c r="BK67" i="10"/>
  <c r="BK68" i="10"/>
  <c r="BK69" i="10"/>
  <c r="BK70" i="10"/>
  <c r="BK71" i="10"/>
  <c r="BK72" i="10"/>
  <c r="BK73" i="10"/>
  <c r="BK74" i="10"/>
  <c r="BK75" i="10"/>
  <c r="BK76" i="10"/>
  <c r="BK77" i="10"/>
  <c r="BK78" i="10"/>
  <c r="BK79" i="10"/>
  <c r="BK80" i="10"/>
  <c r="BK81" i="10"/>
  <c r="BK82" i="10"/>
  <c r="BK83" i="10"/>
  <c r="BK84" i="10"/>
  <c r="BK85" i="10"/>
  <c r="BK86" i="10"/>
  <c r="BK87" i="10"/>
  <c r="BK88" i="10"/>
  <c r="BK89" i="10"/>
  <c r="BK90" i="10"/>
  <c r="BK91" i="10"/>
  <c r="BK92" i="10"/>
  <c r="BK93" i="10"/>
  <c r="BK94" i="10"/>
  <c r="BK95" i="10"/>
  <c r="BK96" i="10"/>
  <c r="BK97" i="10"/>
  <c r="BK98" i="10"/>
  <c r="BK99" i="10"/>
  <c r="BK100" i="10"/>
  <c r="BK101" i="10"/>
  <c r="BK102" i="10"/>
  <c r="BK103" i="10"/>
  <c r="BK104" i="10"/>
  <c r="BK105" i="10"/>
  <c r="BK106" i="10"/>
  <c r="BK107" i="10"/>
  <c r="BK108" i="10"/>
  <c r="BK109" i="10"/>
  <c r="BK110" i="10"/>
  <c r="BK111" i="10"/>
  <c r="BK112" i="10"/>
  <c r="BK113" i="10"/>
  <c r="BK114" i="10"/>
  <c r="BK115" i="10"/>
  <c r="BK116" i="10"/>
  <c r="BK117" i="10"/>
  <c r="BK118" i="10"/>
  <c r="BK119" i="10"/>
  <c r="BK120" i="10"/>
  <c r="BK121" i="10"/>
  <c r="BK122" i="10"/>
  <c r="BK123" i="10"/>
  <c r="BK124" i="10"/>
  <c r="BK125" i="10"/>
  <c r="BK126" i="10"/>
  <c r="BK127" i="10"/>
  <c r="BK128" i="10"/>
  <c r="BK129" i="10"/>
  <c r="BK130" i="10"/>
  <c r="BK131" i="10"/>
  <c r="BK132" i="10"/>
  <c r="BK133" i="10"/>
  <c r="BK134" i="10"/>
  <c r="BK135" i="10"/>
  <c r="BK136" i="10"/>
  <c r="BK137" i="10"/>
  <c r="BK138" i="10"/>
  <c r="BK139" i="10"/>
  <c r="BK140" i="10"/>
  <c r="BK141" i="10"/>
  <c r="BK142" i="10"/>
  <c r="BK143" i="10"/>
  <c r="BK144" i="10"/>
  <c r="BK145" i="10"/>
  <c r="BK146" i="10"/>
  <c r="BK147" i="10"/>
  <c r="BK148" i="10"/>
  <c r="BK149" i="10"/>
  <c r="BK150" i="10"/>
  <c r="BK151" i="10"/>
  <c r="BK152" i="10"/>
  <c r="BK153" i="10"/>
  <c r="BK154" i="10"/>
  <c r="BK155" i="10"/>
  <c r="BK156" i="10"/>
  <c r="BK157" i="10"/>
  <c r="BK158" i="10"/>
  <c r="BK159" i="10"/>
  <c r="BK160" i="10"/>
  <c r="BK161" i="10"/>
  <c r="BK162" i="10"/>
  <c r="BK163" i="10"/>
  <c r="BK164" i="10"/>
  <c r="BK165" i="10"/>
  <c r="BK166" i="10"/>
  <c r="BK167" i="10"/>
  <c r="BK168" i="10"/>
  <c r="BK169" i="10"/>
  <c r="BK170" i="10"/>
  <c r="BK171" i="10"/>
  <c r="BK172" i="10"/>
  <c r="BK173" i="10"/>
  <c r="BK174" i="10"/>
  <c r="BK175" i="10"/>
  <c r="BK176" i="10"/>
  <c r="BK177" i="10"/>
  <c r="BK2" i="10"/>
  <c r="BO3" i="9"/>
  <c r="BO4" i="9"/>
  <c r="BO5" i="9"/>
  <c r="BO6" i="9"/>
  <c r="BO7" i="9"/>
  <c r="BO8" i="9"/>
  <c r="BO9" i="9"/>
  <c r="BO10" i="9"/>
  <c r="BO11" i="9"/>
  <c r="BO12" i="9"/>
  <c r="BO13" i="9"/>
  <c r="BO14" i="9"/>
  <c r="BO15" i="9"/>
  <c r="BO16" i="9"/>
  <c r="BO17" i="9"/>
  <c r="BO18" i="9"/>
  <c r="BO19" i="9"/>
  <c r="BO20" i="9"/>
  <c r="BO21" i="9"/>
  <c r="BO22" i="9"/>
  <c r="BO23" i="9"/>
  <c r="BO24" i="9"/>
  <c r="BO25" i="9"/>
  <c r="BO26" i="9"/>
  <c r="BO27" i="9"/>
  <c r="BO28" i="9"/>
  <c r="BO29" i="9"/>
  <c r="BO30" i="9"/>
  <c r="BO31" i="9"/>
  <c r="BO32" i="9"/>
  <c r="BO33" i="9"/>
  <c r="BO34" i="9"/>
  <c r="BO35" i="9"/>
  <c r="BO36" i="9"/>
  <c r="BO37" i="9"/>
  <c r="BO38" i="9"/>
  <c r="BO39" i="9"/>
  <c r="BO40" i="9"/>
  <c r="BO41" i="9"/>
  <c r="BO42" i="9"/>
  <c r="BO43" i="9"/>
  <c r="BO44" i="9"/>
  <c r="BO45" i="9"/>
  <c r="BO46" i="9"/>
  <c r="BO47" i="9"/>
  <c r="BO48" i="9"/>
  <c r="BO49" i="9"/>
  <c r="BO50" i="9"/>
  <c r="BO51" i="9"/>
  <c r="BO52" i="9"/>
  <c r="BO53" i="9"/>
  <c r="BO54" i="9"/>
  <c r="BO55" i="9"/>
  <c r="BO56" i="9"/>
  <c r="BO57" i="9"/>
  <c r="BO58" i="9"/>
  <c r="BO59" i="9"/>
  <c r="BO60" i="9"/>
  <c r="BO61" i="9"/>
  <c r="BO62" i="9"/>
  <c r="BO63" i="9"/>
  <c r="BO64" i="9"/>
  <c r="BO65" i="9"/>
  <c r="BO66" i="9"/>
  <c r="BO67" i="9"/>
  <c r="BO68" i="9"/>
  <c r="BO69" i="9"/>
  <c r="BO70" i="9"/>
  <c r="BO71" i="9"/>
  <c r="BO72" i="9"/>
  <c r="BO73" i="9"/>
  <c r="BO74" i="9"/>
  <c r="BO75" i="9"/>
  <c r="BO76" i="9"/>
  <c r="BO77" i="9"/>
  <c r="BO78" i="9"/>
  <c r="BO79" i="9"/>
  <c r="BO80" i="9"/>
  <c r="BO81" i="9"/>
  <c r="BO82" i="9"/>
  <c r="BO83" i="9"/>
  <c r="BO84" i="9"/>
  <c r="BO85" i="9"/>
  <c r="BO86" i="9"/>
  <c r="BO87" i="9"/>
  <c r="BO88" i="9"/>
  <c r="BO89" i="9"/>
  <c r="BO90" i="9"/>
  <c r="BO91" i="9"/>
  <c r="BO92" i="9"/>
  <c r="BO93" i="9"/>
  <c r="BO94" i="9"/>
  <c r="BO95" i="9"/>
  <c r="BO96" i="9"/>
  <c r="BO97" i="9"/>
  <c r="BO98" i="9"/>
  <c r="BO99" i="9"/>
  <c r="BO100" i="9"/>
  <c r="BO101" i="9"/>
  <c r="BO102" i="9"/>
  <c r="BO103" i="9"/>
  <c r="BO104" i="9"/>
  <c r="BO105" i="9"/>
  <c r="BO106" i="9"/>
  <c r="BO107" i="9"/>
  <c r="BO108" i="9"/>
  <c r="BO109" i="9"/>
  <c r="BO110" i="9"/>
  <c r="BO111" i="9"/>
  <c r="BO112" i="9"/>
  <c r="BO113" i="9"/>
  <c r="BO114" i="9"/>
  <c r="BO115" i="9"/>
  <c r="BO116" i="9"/>
  <c r="BO117" i="9"/>
  <c r="BO118" i="9"/>
  <c r="BO119" i="9"/>
  <c r="BO120" i="9"/>
  <c r="BO121" i="9"/>
  <c r="BO122" i="9"/>
  <c r="BO123" i="9"/>
  <c r="BO124" i="9"/>
  <c r="BO125" i="9"/>
  <c r="BO126" i="9"/>
  <c r="BO127" i="9"/>
  <c r="BO128" i="9"/>
  <c r="BO129" i="9"/>
  <c r="BO130" i="9"/>
  <c r="BO131" i="9"/>
  <c r="BO132" i="9"/>
  <c r="BO133" i="9"/>
  <c r="BO134" i="9"/>
  <c r="BO135" i="9"/>
  <c r="BO136" i="9"/>
  <c r="BO137" i="9"/>
  <c r="BO138" i="9"/>
  <c r="BO139" i="9"/>
  <c r="BO140" i="9"/>
  <c r="BO141" i="9"/>
  <c r="BO142" i="9"/>
  <c r="BO143" i="9"/>
  <c r="BO144" i="9"/>
  <c r="BO145" i="9"/>
  <c r="BO146" i="9"/>
  <c r="BO147" i="9"/>
  <c r="BO148" i="9"/>
  <c r="BO149" i="9"/>
  <c r="BO150" i="9"/>
  <c r="BO151" i="9"/>
  <c r="BO152" i="9"/>
  <c r="BO153" i="9"/>
  <c r="BO154" i="9"/>
  <c r="BO155" i="9"/>
  <c r="BO156" i="9"/>
  <c r="BO157" i="9"/>
  <c r="BO158" i="9"/>
  <c r="BO159" i="9"/>
  <c r="BO160" i="9"/>
  <c r="BO161" i="9"/>
  <c r="BO162" i="9"/>
  <c r="BO163" i="9"/>
  <c r="BO164" i="9"/>
  <c r="BO165" i="9"/>
  <c r="BO166" i="9"/>
  <c r="BO167" i="9"/>
  <c r="BO168" i="9"/>
  <c r="BO169" i="9"/>
  <c r="BO170" i="9"/>
  <c r="BO171" i="9"/>
  <c r="BO172" i="9"/>
  <c r="BO173" i="9"/>
  <c r="BO174" i="9"/>
  <c r="BO175" i="9"/>
  <c r="BO176" i="9"/>
  <c r="BO177" i="9"/>
  <c r="BO2" i="9"/>
  <c r="AE3" i="8"/>
  <c r="AE4" i="8"/>
  <c r="AE5" i="8"/>
  <c r="AE6" i="8"/>
  <c r="AE7" i="8"/>
  <c r="AE8" i="8"/>
  <c r="AE9" i="8"/>
  <c r="AE10" i="8"/>
  <c r="AE11" i="8"/>
  <c r="AE12" i="8"/>
  <c r="AE13" i="8"/>
  <c r="AE14" i="8"/>
  <c r="AE15" i="8"/>
  <c r="AE16" i="8"/>
  <c r="AE17" i="8"/>
  <c r="AE18" i="8"/>
  <c r="AE19" i="8"/>
  <c r="AE20" i="8"/>
  <c r="AE21" i="8"/>
  <c r="AE22" i="8"/>
  <c r="AE23" i="8"/>
  <c r="AE24" i="8"/>
  <c r="AE25" i="8"/>
  <c r="AE26" i="8"/>
  <c r="AE27" i="8"/>
  <c r="AE28" i="8"/>
  <c r="AE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2" i="8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2" i="7"/>
  <c r="H7" i="3" l="1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6" i="3"/>
  <c r="H5" i="3"/>
  <c r="N5" i="3" l="1"/>
  <c r="R5" i="3"/>
  <c r="N6" i="3"/>
  <c r="R6" i="3"/>
  <c r="K7" i="3"/>
  <c r="N7" i="3"/>
  <c r="R7" i="3"/>
  <c r="N8" i="3"/>
  <c r="R8" i="3"/>
  <c r="N9" i="3"/>
  <c r="R9" i="3"/>
  <c r="N10" i="3"/>
  <c r="R10" i="3"/>
  <c r="N11" i="3"/>
  <c r="R11" i="3"/>
  <c r="N12" i="3"/>
  <c r="R12" i="3"/>
  <c r="N13" i="3"/>
  <c r="R13" i="3"/>
  <c r="N14" i="3"/>
  <c r="P14" i="3"/>
  <c r="R14" i="3" s="1"/>
  <c r="N15" i="3"/>
  <c r="R15" i="3"/>
  <c r="N16" i="3"/>
  <c r="R16" i="3"/>
  <c r="N17" i="3"/>
  <c r="R17" i="3"/>
  <c r="N18" i="3"/>
  <c r="R18" i="3"/>
  <c r="N19" i="3"/>
  <c r="R19" i="3"/>
  <c r="K20" i="3"/>
  <c r="N20" i="3"/>
  <c r="R20" i="3"/>
  <c r="N21" i="3"/>
  <c r="R21" i="3"/>
  <c r="N22" i="3"/>
  <c r="R22" i="3"/>
  <c r="N23" i="3"/>
  <c r="P23" i="3"/>
  <c r="R23" i="3" s="1"/>
  <c r="N24" i="3"/>
  <c r="R24" i="3"/>
  <c r="N25" i="3"/>
  <c r="P25" i="3"/>
  <c r="R25" i="3" s="1"/>
  <c r="N26" i="3"/>
  <c r="R26" i="3"/>
  <c r="N27" i="3"/>
  <c r="R27" i="3"/>
  <c r="N28" i="3"/>
  <c r="R28" i="3"/>
  <c r="N29" i="3"/>
  <c r="R29" i="3"/>
  <c r="N30" i="3"/>
  <c r="R30" i="3"/>
  <c r="N31" i="3"/>
  <c r="R31" i="3"/>
  <c r="N32" i="3"/>
  <c r="R32" i="3"/>
  <c r="N33" i="3"/>
  <c r="P33" i="3"/>
  <c r="R33" i="3" s="1"/>
  <c r="N34" i="3"/>
  <c r="R34" i="3"/>
  <c r="N35" i="3"/>
  <c r="R35" i="3"/>
  <c r="N36" i="3"/>
  <c r="R36" i="3"/>
  <c r="N37" i="3"/>
  <c r="R37" i="3"/>
  <c r="N38" i="3"/>
  <c r="R38" i="3"/>
  <c r="N39" i="3"/>
  <c r="R39" i="3"/>
  <c r="K40" i="3"/>
  <c r="N40" i="3"/>
  <c r="R40" i="3"/>
  <c r="N41" i="3"/>
  <c r="R41" i="3"/>
  <c r="N42" i="3"/>
  <c r="R42" i="3"/>
  <c r="N43" i="3"/>
  <c r="R43" i="3"/>
  <c r="N44" i="3"/>
  <c r="R44" i="3"/>
  <c r="N45" i="3"/>
  <c r="R45" i="3"/>
  <c r="N46" i="3"/>
  <c r="R46" i="3"/>
  <c r="N47" i="3"/>
  <c r="R47" i="3"/>
  <c r="N48" i="3"/>
  <c r="R48" i="3"/>
  <c r="N49" i="3"/>
  <c r="P49" i="3"/>
  <c r="R49" i="3" s="1"/>
  <c r="N50" i="3"/>
  <c r="P50" i="3"/>
  <c r="R50" i="3"/>
  <c r="N51" i="3"/>
  <c r="R51" i="3"/>
  <c r="N52" i="3"/>
  <c r="R52" i="3"/>
  <c r="N53" i="3"/>
  <c r="R53" i="3"/>
  <c r="N54" i="3"/>
  <c r="R54" i="3"/>
  <c r="N55" i="3"/>
  <c r="R55" i="3"/>
  <c r="N56" i="3"/>
  <c r="P56" i="3"/>
  <c r="Q56" i="3"/>
  <c r="N57" i="3"/>
  <c r="R57" i="3"/>
  <c r="N58" i="3"/>
  <c r="R58" i="3"/>
  <c r="N59" i="3"/>
  <c r="P59" i="3"/>
  <c r="R59" i="3" s="1"/>
  <c r="N60" i="3"/>
  <c r="R60" i="3"/>
  <c r="N61" i="3"/>
  <c r="R61" i="3"/>
  <c r="N62" i="3"/>
  <c r="R62" i="3"/>
  <c r="N63" i="3"/>
  <c r="R63" i="3"/>
  <c r="N64" i="3"/>
  <c r="R64" i="3"/>
  <c r="N65" i="3"/>
  <c r="R65" i="3"/>
  <c r="N66" i="3"/>
  <c r="R66" i="3"/>
  <c r="N67" i="3"/>
  <c r="R67" i="3"/>
  <c r="N68" i="3"/>
  <c r="R68" i="3"/>
  <c r="N69" i="3"/>
  <c r="R69" i="3"/>
  <c r="N70" i="3"/>
  <c r="R70" i="3"/>
  <c r="K71" i="3"/>
  <c r="N71" i="3"/>
  <c r="R71" i="3"/>
  <c r="N72" i="3"/>
  <c r="R72" i="3"/>
  <c r="N73" i="3"/>
  <c r="R73" i="3"/>
  <c r="N74" i="3"/>
  <c r="P74" i="3"/>
  <c r="R74" i="3"/>
  <c r="N75" i="3"/>
  <c r="R75" i="3"/>
  <c r="N76" i="3"/>
  <c r="R76" i="3"/>
  <c r="N77" i="3"/>
  <c r="R77" i="3"/>
  <c r="N78" i="3"/>
  <c r="R78" i="3"/>
  <c r="N79" i="3"/>
  <c r="R79" i="3"/>
  <c r="N80" i="3"/>
  <c r="P80" i="3"/>
  <c r="R80" i="3"/>
  <c r="N81" i="3"/>
  <c r="R81" i="3"/>
  <c r="N82" i="3"/>
  <c r="R82" i="3"/>
  <c r="N83" i="3"/>
  <c r="P83" i="3"/>
  <c r="R83" i="3" s="1"/>
  <c r="N84" i="3"/>
  <c r="R84" i="3"/>
  <c r="N85" i="3"/>
  <c r="R85" i="3"/>
  <c r="N86" i="3"/>
  <c r="P86" i="3"/>
  <c r="R86" i="3" s="1"/>
  <c r="N87" i="3"/>
  <c r="R87" i="3"/>
  <c r="N88" i="3"/>
  <c r="P88" i="3"/>
  <c r="R88" i="3" s="1"/>
  <c r="N89" i="3"/>
  <c r="R89" i="3"/>
  <c r="N90" i="3"/>
  <c r="R90" i="3"/>
  <c r="N91" i="3"/>
  <c r="P91" i="3"/>
  <c r="R91" i="3" s="1"/>
  <c r="N92" i="3"/>
  <c r="R92" i="3"/>
  <c r="N93" i="3"/>
  <c r="R93" i="3"/>
  <c r="N94" i="3"/>
  <c r="R94" i="3"/>
  <c r="N95" i="3"/>
  <c r="R95" i="3"/>
  <c r="N96" i="3"/>
  <c r="R96" i="3"/>
  <c r="N97" i="3"/>
  <c r="P97" i="3"/>
  <c r="R97" i="3" s="1"/>
  <c r="N98" i="3"/>
  <c r="R98" i="3"/>
  <c r="K99" i="3"/>
  <c r="N99" i="3"/>
  <c r="R99" i="3"/>
  <c r="N100" i="3"/>
  <c r="R100" i="3"/>
  <c r="N101" i="3"/>
  <c r="P101" i="3"/>
  <c r="R101" i="3" s="1"/>
  <c r="N102" i="3"/>
  <c r="R102" i="3"/>
  <c r="N103" i="3"/>
  <c r="R103" i="3"/>
  <c r="N104" i="3"/>
  <c r="R104" i="3"/>
  <c r="N105" i="3"/>
  <c r="R105" i="3"/>
  <c r="N106" i="3"/>
  <c r="R106" i="3"/>
  <c r="N107" i="3"/>
  <c r="P107" i="3"/>
  <c r="R107" i="3" s="1"/>
  <c r="N108" i="3"/>
  <c r="R108" i="3"/>
  <c r="N109" i="3"/>
  <c r="P109" i="3"/>
  <c r="R109" i="3" s="1"/>
  <c r="N110" i="3"/>
  <c r="R110" i="3"/>
  <c r="N111" i="3"/>
  <c r="R111" i="3"/>
  <c r="N112" i="3"/>
  <c r="P112" i="3"/>
  <c r="R112" i="3" s="1"/>
  <c r="N113" i="3"/>
  <c r="R113" i="3"/>
  <c r="N114" i="3"/>
  <c r="R114" i="3"/>
  <c r="N115" i="3"/>
  <c r="R115" i="3"/>
  <c r="N116" i="3"/>
  <c r="R116" i="3"/>
  <c r="N117" i="3"/>
  <c r="P117" i="3"/>
  <c r="R117" i="3" s="1"/>
  <c r="N118" i="3"/>
  <c r="R118" i="3"/>
  <c r="N119" i="3"/>
  <c r="R119" i="3"/>
  <c r="N120" i="3"/>
  <c r="R120" i="3"/>
  <c r="N121" i="3"/>
  <c r="Q121" i="3"/>
  <c r="R121" i="3" s="1"/>
  <c r="N122" i="3"/>
  <c r="R122" i="3"/>
  <c r="N123" i="3"/>
  <c r="R123" i="3"/>
  <c r="N124" i="3"/>
  <c r="R124" i="3"/>
  <c r="N125" i="3"/>
  <c r="R125" i="3"/>
  <c r="N126" i="3"/>
  <c r="R126" i="3"/>
  <c r="K127" i="3"/>
  <c r="N127" i="3"/>
  <c r="P127" i="3"/>
  <c r="R127" i="3" s="1"/>
  <c r="N128" i="3"/>
  <c r="R128" i="3"/>
  <c r="N129" i="3"/>
  <c r="R129" i="3"/>
  <c r="N130" i="3"/>
  <c r="R130" i="3"/>
  <c r="N131" i="3"/>
  <c r="P131" i="3"/>
  <c r="R131" i="3" s="1"/>
  <c r="N132" i="3"/>
  <c r="R132" i="3"/>
  <c r="N133" i="3"/>
  <c r="R133" i="3"/>
  <c r="N134" i="3"/>
  <c r="R134" i="3"/>
  <c r="N135" i="3"/>
  <c r="R135" i="3"/>
  <c r="N136" i="3"/>
  <c r="P136" i="3"/>
  <c r="R136" i="3" s="1"/>
  <c r="N137" i="3"/>
  <c r="R137" i="3"/>
  <c r="K138" i="3"/>
  <c r="N138" i="3"/>
  <c r="R138" i="3"/>
  <c r="N139" i="3"/>
  <c r="R139" i="3"/>
  <c r="K140" i="3"/>
  <c r="N140" i="3"/>
  <c r="R140" i="3"/>
  <c r="N141" i="3"/>
  <c r="P141" i="3"/>
  <c r="R141" i="3" s="1"/>
  <c r="N142" i="3"/>
  <c r="R142" i="3"/>
  <c r="N143" i="3"/>
  <c r="R143" i="3"/>
  <c r="N144" i="3"/>
  <c r="R144" i="3"/>
  <c r="N145" i="3"/>
  <c r="R145" i="3"/>
  <c r="N146" i="3"/>
  <c r="R146" i="3"/>
  <c r="N147" i="3"/>
  <c r="R147" i="3"/>
  <c r="N148" i="3"/>
  <c r="P148" i="3"/>
  <c r="R148" i="3"/>
  <c r="K149" i="3"/>
  <c r="N149" i="3"/>
  <c r="Q149" i="3"/>
  <c r="R149" i="3" s="1"/>
  <c r="N150" i="3"/>
  <c r="R150" i="3"/>
  <c r="N151" i="3"/>
  <c r="R151" i="3"/>
  <c r="N152" i="3"/>
  <c r="R152" i="3"/>
  <c r="N153" i="3"/>
  <c r="R153" i="3"/>
  <c r="N154" i="3"/>
  <c r="P154" i="3"/>
  <c r="R154" i="3" s="1"/>
  <c r="N155" i="3"/>
  <c r="R155" i="3"/>
  <c r="N156" i="3"/>
  <c r="R156" i="3"/>
  <c r="J157" i="3"/>
  <c r="N157" i="3"/>
  <c r="R157" i="3"/>
  <c r="K158" i="3"/>
  <c r="N158" i="3"/>
  <c r="P158" i="3"/>
  <c r="R158" i="3" s="1"/>
  <c r="N159" i="3"/>
  <c r="R159" i="3"/>
  <c r="K160" i="3"/>
  <c r="N160" i="3"/>
  <c r="R160" i="3"/>
  <c r="N161" i="3"/>
  <c r="P161" i="3"/>
  <c r="R161" i="3" s="1"/>
  <c r="N162" i="3"/>
  <c r="R162" i="3"/>
  <c r="N163" i="3"/>
  <c r="R163" i="3"/>
  <c r="N164" i="3"/>
  <c r="R164" i="3"/>
  <c r="N165" i="3"/>
  <c r="R165" i="3"/>
  <c r="N166" i="3"/>
  <c r="P166" i="3"/>
  <c r="R166" i="3" s="1"/>
  <c r="N167" i="3"/>
  <c r="R167" i="3"/>
  <c r="N168" i="3"/>
  <c r="R168" i="3"/>
  <c r="N169" i="3"/>
  <c r="R169" i="3"/>
  <c r="N170" i="3"/>
  <c r="R170" i="3"/>
  <c r="N171" i="3"/>
  <c r="R171" i="3"/>
  <c r="N172" i="3"/>
  <c r="R172" i="3"/>
  <c r="N173" i="3"/>
  <c r="R173" i="3"/>
  <c r="N174" i="3"/>
  <c r="R174" i="3"/>
  <c r="N175" i="3"/>
  <c r="R175" i="3"/>
  <c r="K176" i="3"/>
  <c r="N176" i="3"/>
  <c r="R176" i="3"/>
  <c r="N177" i="3"/>
  <c r="R177" i="3"/>
  <c r="N178" i="3"/>
  <c r="R178" i="3"/>
  <c r="N179" i="3"/>
  <c r="R179" i="3"/>
  <c r="N180" i="3"/>
  <c r="R180" i="3"/>
  <c r="N181" i="3"/>
  <c r="P181" i="3"/>
  <c r="R181" i="3" s="1"/>
  <c r="N182" i="3"/>
  <c r="R182" i="3"/>
  <c r="N183" i="3"/>
  <c r="R183" i="3"/>
  <c r="N184" i="3"/>
  <c r="R184" i="3"/>
  <c r="N185" i="3"/>
  <c r="R185" i="3"/>
  <c r="N186" i="3"/>
  <c r="R186" i="3"/>
  <c r="N187" i="3"/>
  <c r="R187" i="3"/>
  <c r="N188" i="3"/>
  <c r="R188" i="3"/>
  <c r="N189" i="3"/>
  <c r="P189" i="3"/>
  <c r="R189" i="3" s="1"/>
  <c r="N190" i="3"/>
  <c r="R190" i="3"/>
  <c r="N191" i="3"/>
  <c r="R191" i="3"/>
  <c r="N192" i="3"/>
  <c r="R192" i="3"/>
  <c r="N193" i="3"/>
  <c r="Q193" i="3"/>
  <c r="R193" i="3" s="1"/>
  <c r="N194" i="3"/>
  <c r="R194" i="3"/>
  <c r="N195" i="3"/>
  <c r="R195" i="3"/>
  <c r="N196" i="3"/>
  <c r="R196" i="3"/>
  <c r="N197" i="3"/>
  <c r="R197" i="3"/>
  <c r="K198" i="3"/>
  <c r="N198" i="3"/>
  <c r="R198" i="3"/>
  <c r="N199" i="3"/>
  <c r="R199" i="3"/>
  <c r="N200" i="3"/>
  <c r="R200" i="3"/>
  <c r="N201" i="3"/>
  <c r="R201" i="3"/>
  <c r="N202" i="3"/>
  <c r="R202" i="3"/>
  <c r="N203" i="3"/>
  <c r="R203" i="3"/>
  <c r="K204" i="3"/>
  <c r="N204" i="3"/>
  <c r="R204" i="3"/>
  <c r="R56" i="3" l="1"/>
  <c r="Q109" i="2" l="1"/>
  <c r="M109" i="2"/>
  <c r="G109" i="2"/>
  <c r="Q221" i="2"/>
  <c r="M221" i="2"/>
  <c r="G221" i="2"/>
  <c r="Q242" i="2"/>
  <c r="M242" i="2"/>
  <c r="G242" i="2"/>
  <c r="Q136" i="2"/>
  <c r="M136" i="2"/>
  <c r="G136" i="2"/>
  <c r="Q85" i="2"/>
  <c r="M85" i="2"/>
  <c r="G85" i="2"/>
  <c r="Q220" i="2"/>
  <c r="M220" i="2"/>
  <c r="G220" i="2"/>
  <c r="Q294" i="2"/>
  <c r="M294" i="2"/>
  <c r="G294" i="2"/>
  <c r="Q189" i="2"/>
  <c r="M189" i="2"/>
  <c r="G189" i="2"/>
  <c r="Q64" i="2"/>
  <c r="M64" i="2"/>
  <c r="G64" i="2"/>
  <c r="Q73" i="2"/>
  <c r="M73" i="2"/>
  <c r="G73" i="2"/>
  <c r="Q252" i="2"/>
  <c r="M252" i="2"/>
  <c r="G252" i="2"/>
  <c r="Q251" i="2"/>
  <c r="M251" i="2"/>
  <c r="G251" i="2"/>
  <c r="P122" i="2"/>
  <c r="Q122" i="2" s="1"/>
  <c r="M122" i="2"/>
  <c r="G122" i="2"/>
  <c r="Q181" i="2"/>
  <c r="M181" i="2"/>
  <c r="G181" i="2"/>
  <c r="Q28" i="2"/>
  <c r="M28" i="2"/>
  <c r="G28" i="2"/>
  <c r="O142" i="2"/>
  <c r="Q142" i="2" s="1"/>
  <c r="M142" i="2"/>
  <c r="G142" i="2"/>
  <c r="O81" i="2"/>
  <c r="Q81" i="2" s="1"/>
  <c r="M81" i="2"/>
  <c r="G81" i="2"/>
  <c r="Q303" i="2"/>
  <c r="M303" i="2"/>
  <c r="G303" i="2"/>
  <c r="Q91" i="2"/>
  <c r="M91" i="2"/>
  <c r="G91" i="2"/>
  <c r="Q208" i="2"/>
  <c r="M208" i="2"/>
  <c r="G208" i="2"/>
  <c r="Q107" i="2"/>
  <c r="M107" i="2"/>
  <c r="G107" i="2"/>
  <c r="Q228" i="2"/>
  <c r="M228" i="2"/>
  <c r="G228" i="2"/>
  <c r="Q31" i="2"/>
  <c r="M31" i="2"/>
  <c r="G31" i="2"/>
  <c r="Q263" i="2"/>
  <c r="M263" i="2"/>
  <c r="G263" i="2"/>
  <c r="Q301" i="2"/>
  <c r="M301" i="2"/>
  <c r="G301" i="2"/>
  <c r="O113" i="2"/>
  <c r="Q113" i="2" s="1"/>
  <c r="M113" i="2"/>
  <c r="G113" i="2"/>
  <c r="Q278" i="2"/>
  <c r="M278" i="2"/>
  <c r="G278" i="2"/>
  <c r="Q103" i="2"/>
  <c r="M103" i="2"/>
  <c r="G103" i="2"/>
  <c r="P194" i="2"/>
  <c r="Q194" i="2" s="1"/>
  <c r="M194" i="2"/>
  <c r="G194" i="2"/>
  <c r="Q135" i="2"/>
  <c r="M135" i="2"/>
  <c r="G135" i="2"/>
  <c r="Q191" i="2"/>
  <c r="M191" i="2"/>
  <c r="G191" i="2"/>
  <c r="Q248" i="2"/>
  <c r="M248" i="2"/>
  <c r="G248" i="2"/>
  <c r="Q224" i="2"/>
  <c r="M224" i="2"/>
  <c r="G224" i="2"/>
  <c r="Q62" i="2"/>
  <c r="M62" i="2"/>
  <c r="G62" i="2"/>
  <c r="Q264" i="2"/>
  <c r="M264" i="2"/>
  <c r="G264" i="2"/>
  <c r="Q76" i="2"/>
  <c r="M76" i="2"/>
  <c r="G76" i="2"/>
  <c r="Q277" i="2"/>
  <c r="M277" i="2"/>
  <c r="G277" i="2"/>
  <c r="Q147" i="2"/>
  <c r="M147" i="2"/>
  <c r="G147" i="2"/>
  <c r="Q188" i="2"/>
  <c r="M188" i="2"/>
  <c r="G188" i="2"/>
  <c r="Q125" i="2"/>
  <c r="M125" i="2"/>
  <c r="G125" i="2"/>
  <c r="Q276" i="2"/>
  <c r="M276" i="2"/>
  <c r="G276" i="2"/>
  <c r="Q204" i="2"/>
  <c r="M204" i="2"/>
  <c r="G204" i="2"/>
  <c r="Q30" i="2"/>
  <c r="M30" i="2"/>
  <c r="G30" i="2"/>
  <c r="Q314" i="2"/>
  <c r="M314" i="2"/>
  <c r="G314" i="2"/>
  <c r="Q69" i="2"/>
  <c r="M69" i="2"/>
  <c r="G69" i="2"/>
  <c r="Q121" i="2"/>
  <c r="M121" i="2"/>
  <c r="G121" i="2"/>
  <c r="O108" i="2"/>
  <c r="Q108" i="2" s="1"/>
  <c r="M108" i="2"/>
  <c r="G108" i="2"/>
  <c r="Q196" i="2"/>
  <c r="M196" i="2"/>
  <c r="G196" i="2"/>
  <c r="Q250" i="2"/>
  <c r="M250" i="2"/>
  <c r="G250" i="2"/>
  <c r="Q295" i="2"/>
  <c r="M295" i="2"/>
  <c r="G295" i="2"/>
  <c r="O132" i="2"/>
  <c r="Q132" i="2" s="1"/>
  <c r="M132" i="2"/>
  <c r="G132" i="2"/>
  <c r="Q272" i="2"/>
  <c r="M272" i="2"/>
  <c r="G272" i="2"/>
  <c r="Q54" i="2"/>
  <c r="M54" i="2"/>
  <c r="G54" i="2"/>
  <c r="Q216" i="2"/>
  <c r="M216" i="2"/>
  <c r="G216" i="2"/>
  <c r="O51" i="2"/>
  <c r="Q51" i="2" s="1"/>
  <c r="M51" i="2"/>
  <c r="G51" i="2"/>
  <c r="P57" i="2"/>
  <c r="O57" i="2"/>
  <c r="M57" i="2"/>
  <c r="G57" i="2"/>
  <c r="Q126" i="2"/>
  <c r="M126" i="2"/>
  <c r="G126" i="2"/>
  <c r="Q209" i="2"/>
  <c r="M209" i="2"/>
  <c r="G209" i="2"/>
  <c r="Q165" i="2"/>
  <c r="M165" i="2"/>
  <c r="G165" i="2"/>
  <c r="Q66" i="2"/>
  <c r="M66" i="2"/>
  <c r="G66" i="2"/>
  <c r="Q23" i="2"/>
  <c r="M23" i="2"/>
  <c r="G23" i="2"/>
  <c r="Q70" i="2"/>
  <c r="M70" i="2"/>
  <c r="G70" i="2"/>
  <c r="Q140" i="2"/>
  <c r="M140" i="2"/>
  <c r="G140" i="2"/>
  <c r="O102" i="2"/>
  <c r="Q102" i="2" s="1"/>
  <c r="M102" i="2"/>
  <c r="G102" i="2"/>
  <c r="O84" i="2"/>
  <c r="Q84" i="2" s="1"/>
  <c r="M84" i="2"/>
  <c r="G84" i="2"/>
  <c r="Q287" i="2"/>
  <c r="M287" i="2"/>
  <c r="G287" i="2"/>
  <c r="Q310" i="2"/>
  <c r="M310" i="2"/>
  <c r="G310" i="2"/>
  <c r="Q42" i="2"/>
  <c r="M42" i="2"/>
  <c r="G42" i="2"/>
  <c r="Q309" i="2"/>
  <c r="M309" i="2"/>
  <c r="G309" i="2"/>
  <c r="Q259" i="2"/>
  <c r="M259" i="2"/>
  <c r="G259" i="2"/>
  <c r="Q203" i="2"/>
  <c r="M203" i="2"/>
  <c r="G203" i="2"/>
  <c r="O286" i="2"/>
  <c r="Q286" i="2" s="1"/>
  <c r="M286" i="2"/>
  <c r="G286" i="2"/>
  <c r="Q293" i="2"/>
  <c r="M293" i="2"/>
  <c r="G293" i="2"/>
  <c r="Q120" i="2"/>
  <c r="M120" i="2"/>
  <c r="G120" i="2"/>
  <c r="Q53" i="2"/>
  <c r="M53" i="2"/>
  <c r="G53" i="2"/>
  <c r="Q29" i="2"/>
  <c r="M29" i="2"/>
  <c r="G29" i="2"/>
  <c r="Q33" i="2"/>
  <c r="M33" i="2"/>
  <c r="G33" i="2"/>
  <c r="Q256" i="2"/>
  <c r="M256" i="2"/>
  <c r="G256" i="2"/>
  <c r="Q236" i="2"/>
  <c r="M236" i="2"/>
  <c r="G236" i="2"/>
  <c r="Q105" i="2"/>
  <c r="M105" i="2"/>
  <c r="G105" i="2"/>
  <c r="Q83" i="2"/>
  <c r="M83" i="2"/>
  <c r="G83" i="2"/>
  <c r="O50" i="2"/>
  <c r="Q50" i="2" s="1"/>
  <c r="M50" i="2"/>
  <c r="G50" i="2"/>
  <c r="Q133" i="2"/>
  <c r="M133" i="2"/>
  <c r="G133" i="2"/>
  <c r="Q49" i="2"/>
  <c r="M49" i="2"/>
  <c r="G49" i="2"/>
  <c r="Q169" i="2"/>
  <c r="M169" i="2"/>
  <c r="G169" i="2"/>
  <c r="Q261" i="2"/>
  <c r="M261" i="2"/>
  <c r="G261" i="2"/>
  <c r="Q292" i="2"/>
  <c r="M292" i="2"/>
  <c r="G292" i="2"/>
  <c r="Q192" i="2"/>
  <c r="M192" i="2"/>
  <c r="G192" i="2"/>
  <c r="Q222" i="2"/>
  <c r="M222" i="2"/>
  <c r="G222" i="2"/>
  <c r="Q114" i="2"/>
  <c r="M114" i="2"/>
  <c r="G114" i="2"/>
  <c r="Q131" i="2"/>
  <c r="M131" i="2"/>
  <c r="G131" i="2"/>
  <c r="Q260" i="2"/>
  <c r="M260" i="2"/>
  <c r="G260" i="2"/>
  <c r="O75" i="2"/>
  <c r="Q75" i="2" s="1"/>
  <c r="M75" i="2"/>
  <c r="G75" i="2"/>
  <c r="O110" i="2"/>
  <c r="Q110" i="2" s="1"/>
  <c r="M110" i="2"/>
  <c r="G110" i="2"/>
  <c r="O149" i="2"/>
  <c r="Q149" i="2" s="1"/>
  <c r="M149" i="2"/>
  <c r="G149" i="2"/>
  <c r="Q291" i="2"/>
  <c r="M291" i="2"/>
  <c r="G291" i="2"/>
  <c r="Q227" i="2"/>
  <c r="M227" i="2"/>
  <c r="G227" i="2"/>
  <c r="O15" i="2"/>
  <c r="Q15" i="2" s="1"/>
  <c r="M15" i="2"/>
  <c r="G15" i="2"/>
  <c r="Q27" i="2"/>
  <c r="M27" i="2"/>
  <c r="G27" i="2"/>
  <c r="Q16" i="2"/>
  <c r="M16" i="2"/>
  <c r="G16" i="2"/>
  <c r="O26" i="2"/>
  <c r="Q26" i="2" s="1"/>
  <c r="M26" i="2"/>
  <c r="G26" i="2"/>
  <c r="Q7" i="2"/>
  <c r="M7" i="2"/>
  <c r="G7" i="2"/>
  <c r="O162" i="2"/>
  <c r="Q162" i="2" s="1"/>
  <c r="M162" i="2"/>
  <c r="G162" i="2"/>
  <c r="Q153" i="2"/>
  <c r="M153" i="2"/>
  <c r="G153" i="2"/>
  <c r="Q116" i="2"/>
  <c r="M116" i="2"/>
  <c r="G116" i="2"/>
  <c r="Q79" i="2"/>
  <c r="M79" i="2"/>
  <c r="G79" i="2"/>
  <c r="Q32" i="2"/>
  <c r="M32" i="2"/>
  <c r="G32" i="2"/>
  <c r="Q117" i="2"/>
  <c r="M117" i="2"/>
  <c r="G117" i="2"/>
  <c r="Q39" i="2"/>
  <c r="M39" i="2"/>
  <c r="G39" i="2"/>
  <c r="Q266" i="2"/>
  <c r="M266" i="2"/>
  <c r="G266" i="2"/>
  <c r="Q65" i="2"/>
  <c r="M65" i="2"/>
  <c r="G65" i="2"/>
  <c r="Q245" i="2"/>
  <c r="M245" i="2"/>
  <c r="G245" i="2"/>
  <c r="Q219" i="2"/>
  <c r="M219" i="2"/>
  <c r="G219" i="2"/>
  <c r="Q239" i="2"/>
  <c r="M239" i="2"/>
  <c r="G239" i="2"/>
  <c r="Q47" i="2"/>
  <c r="M47" i="2"/>
  <c r="G47" i="2"/>
  <c r="Q218" i="2"/>
  <c r="M218" i="2"/>
  <c r="G218" i="2"/>
  <c r="Q52" i="2"/>
  <c r="M52" i="2"/>
  <c r="G52" i="2"/>
  <c r="Q279" i="2"/>
  <c r="M279" i="2"/>
  <c r="G279" i="2"/>
  <c r="Q211" i="2"/>
  <c r="M211" i="2"/>
  <c r="G211" i="2"/>
  <c r="Q187" i="2"/>
  <c r="M187" i="2"/>
  <c r="G187" i="2"/>
  <c r="O265" i="2"/>
  <c r="Q265" i="2" s="1"/>
  <c r="M265" i="2"/>
  <c r="G265" i="2"/>
  <c r="Q176" i="2"/>
  <c r="M176" i="2"/>
  <c r="G176" i="2"/>
  <c r="Q175" i="2"/>
  <c r="M175" i="2"/>
  <c r="G175" i="2"/>
  <c r="Q214" i="2"/>
  <c r="M214" i="2"/>
  <c r="G214" i="2"/>
  <c r="Q234" i="2"/>
  <c r="M234" i="2"/>
  <c r="G234" i="2"/>
  <c r="Q68" i="2"/>
  <c r="M68" i="2"/>
  <c r="G68" i="2"/>
  <c r="Q58" i="2"/>
  <c r="M58" i="2"/>
  <c r="G58" i="2"/>
  <c r="Q138" i="2"/>
  <c r="M138" i="2"/>
  <c r="G138" i="2"/>
  <c r="Q258" i="2"/>
  <c r="M258" i="2"/>
  <c r="G258" i="2"/>
  <c r="Q180" i="2"/>
  <c r="M180" i="2"/>
  <c r="G180" i="2"/>
  <c r="Q178" i="2"/>
  <c r="M178" i="2"/>
  <c r="G178" i="2"/>
  <c r="O213" i="2"/>
  <c r="Q213" i="2" s="1"/>
  <c r="M213" i="2"/>
  <c r="G213" i="2"/>
  <c r="Q311" i="2"/>
  <c r="M311" i="2"/>
  <c r="G311" i="2"/>
  <c r="Q269" i="2"/>
  <c r="M269" i="2"/>
  <c r="G269" i="2"/>
  <c r="Q158" i="2"/>
  <c r="M158" i="2"/>
  <c r="I158" i="2"/>
  <c r="G158" i="2"/>
  <c r="Q300" i="2"/>
  <c r="M300" i="2"/>
  <c r="G300" i="2"/>
  <c r="Q316" i="2"/>
  <c r="M316" i="2"/>
  <c r="G316" i="2"/>
  <c r="Q284" i="2"/>
  <c r="M284" i="2"/>
  <c r="G284" i="2"/>
  <c r="Q143" i="2"/>
  <c r="M143" i="2"/>
  <c r="G143" i="2"/>
  <c r="Q297" i="2"/>
  <c r="M297" i="2"/>
  <c r="G297" i="2"/>
  <c r="Q268" i="2"/>
  <c r="M268" i="2"/>
  <c r="G268" i="2"/>
  <c r="Q299" i="2"/>
  <c r="M299" i="2"/>
  <c r="G299" i="2"/>
  <c r="Q38" i="2"/>
  <c r="M38" i="2"/>
  <c r="G38" i="2"/>
  <c r="Q145" i="2"/>
  <c r="M145" i="2"/>
  <c r="G145" i="2"/>
  <c r="O167" i="2"/>
  <c r="Q167" i="2" s="1"/>
  <c r="M167" i="2"/>
  <c r="G167" i="2"/>
  <c r="Q302" i="2"/>
  <c r="M302" i="2"/>
  <c r="G302" i="2"/>
  <c r="Q244" i="2"/>
  <c r="M244" i="2"/>
  <c r="G244" i="2"/>
  <c r="Q168" i="2"/>
  <c r="M168" i="2"/>
  <c r="G168" i="2"/>
  <c r="Q193" i="2"/>
  <c r="M193" i="2"/>
  <c r="G193" i="2"/>
  <c r="Q93" i="2"/>
  <c r="M93" i="2"/>
  <c r="G93" i="2"/>
  <c r="O92" i="2"/>
  <c r="Q92" i="2" s="1"/>
  <c r="M92" i="2"/>
  <c r="G92" i="2"/>
  <c r="Q267" i="2"/>
  <c r="M267" i="2"/>
  <c r="G267" i="2"/>
  <c r="Q48" i="2"/>
  <c r="M48" i="2"/>
  <c r="G48" i="2"/>
  <c r="Q247" i="2"/>
  <c r="M247" i="2"/>
  <c r="I247" i="2"/>
  <c r="G247" i="2"/>
  <c r="Q6" i="2"/>
  <c r="M6" i="2"/>
  <c r="G6" i="2"/>
  <c r="Q164" i="2"/>
  <c r="M164" i="2"/>
  <c r="G164" i="2"/>
  <c r="Q20" i="2"/>
  <c r="M20" i="2"/>
  <c r="G20" i="2"/>
  <c r="Q130" i="2"/>
  <c r="M130" i="2"/>
  <c r="G130" i="2"/>
  <c r="Q35" i="2"/>
  <c r="M35" i="2"/>
  <c r="G35" i="2"/>
  <c r="Q80" i="2"/>
  <c r="M80" i="2"/>
  <c r="G80" i="2"/>
  <c r="Q25" i="2"/>
  <c r="M25" i="2"/>
  <c r="G25" i="2"/>
  <c r="Q9" i="2"/>
  <c r="M9" i="2"/>
  <c r="G9" i="2"/>
  <c r="Q13" i="2"/>
  <c r="M13" i="2"/>
  <c r="G13" i="2"/>
  <c r="Q308" i="2"/>
  <c r="M308" i="2"/>
  <c r="G308" i="2"/>
  <c r="Q134" i="2"/>
  <c r="M134" i="2"/>
  <c r="G134" i="2"/>
  <c r="Q11" i="2"/>
  <c r="M11" i="2"/>
  <c r="G11" i="2"/>
  <c r="O282" i="2"/>
  <c r="Q282" i="2" s="1"/>
  <c r="M282" i="2"/>
  <c r="G282" i="2"/>
  <c r="Q271" i="2"/>
  <c r="M271" i="2"/>
  <c r="G271" i="2"/>
  <c r="Q86" i="2"/>
  <c r="M86" i="2"/>
  <c r="G86" i="2"/>
  <c r="Q183" i="2"/>
  <c r="M183" i="2"/>
  <c r="G183" i="2"/>
  <c r="Q315" i="2"/>
  <c r="M315" i="2"/>
  <c r="G315" i="2"/>
  <c r="Q94" i="2"/>
  <c r="M94" i="2"/>
  <c r="G94" i="2"/>
  <c r="O118" i="2"/>
  <c r="Q118" i="2" s="1"/>
  <c r="M118" i="2"/>
  <c r="G118" i="2"/>
  <c r="Q41" i="2"/>
  <c r="M41" i="2"/>
  <c r="J41" i="2"/>
  <c r="G41" i="2"/>
  <c r="Q185" i="2"/>
  <c r="M185" i="2"/>
  <c r="G185" i="2"/>
  <c r="Q146" i="2"/>
  <c r="M146" i="2"/>
  <c r="G146" i="2"/>
  <c r="O98" i="2"/>
  <c r="Q98" i="2" s="1"/>
  <c r="M98" i="2"/>
  <c r="G98" i="2"/>
  <c r="O226" i="2"/>
  <c r="Q226" i="2" s="1"/>
  <c r="M226" i="2"/>
  <c r="G226" i="2"/>
  <c r="O34" i="2"/>
  <c r="Q34" i="2" s="1"/>
  <c r="M34" i="2"/>
  <c r="G34" i="2"/>
  <c r="Q67" i="2"/>
  <c r="M67" i="2"/>
  <c r="G67" i="2"/>
  <c r="O274" i="2"/>
  <c r="Q274" i="2" s="1"/>
  <c r="M274" i="2"/>
  <c r="G274" i="2"/>
  <c r="O182" i="2"/>
  <c r="Q182" i="2" s="1"/>
  <c r="M182" i="2"/>
  <c r="G182" i="2"/>
  <c r="Q173" i="2"/>
  <c r="M173" i="2"/>
  <c r="G173" i="2"/>
  <c r="Q45" i="2"/>
  <c r="M45" i="2"/>
  <c r="G45" i="2"/>
  <c r="Q172" i="2"/>
  <c r="M172" i="2"/>
  <c r="G172" i="2"/>
  <c r="Q19" i="2"/>
  <c r="M19" i="2"/>
  <c r="G19" i="2"/>
  <c r="Q281" i="2"/>
  <c r="M281" i="2"/>
  <c r="G281" i="2"/>
  <c r="Q95" i="2"/>
  <c r="M95" i="2"/>
  <c r="G95" i="2"/>
  <c r="Q313" i="2"/>
  <c r="M313" i="2"/>
  <c r="G313" i="2"/>
  <c r="Q195" i="2"/>
  <c r="M195" i="2"/>
  <c r="G195" i="2"/>
  <c r="Q241" i="2"/>
  <c r="M241" i="2"/>
  <c r="G241" i="2"/>
  <c r="Q270" i="2"/>
  <c r="M270" i="2"/>
  <c r="G270" i="2"/>
  <c r="Q106" i="2"/>
  <c r="M106" i="2"/>
  <c r="G106" i="2"/>
  <c r="Q233" i="2"/>
  <c r="M233" i="2"/>
  <c r="G233" i="2"/>
  <c r="Q151" i="2"/>
  <c r="M151" i="2"/>
  <c r="G151" i="2"/>
  <c r="O238" i="2"/>
  <c r="Q238" i="2" s="1"/>
  <c r="M238" i="2"/>
  <c r="G238" i="2"/>
  <c r="Q280" i="2"/>
  <c r="M280" i="2"/>
  <c r="G280" i="2"/>
  <c r="Q243" i="2"/>
  <c r="M243" i="2"/>
  <c r="G243" i="2"/>
  <c r="Q18" i="2"/>
  <c r="M18" i="2"/>
  <c r="G18" i="2"/>
  <c r="Q112" i="2"/>
  <c r="M112" i="2"/>
  <c r="G112" i="2"/>
  <c r="Q96" i="2"/>
  <c r="M96" i="2"/>
  <c r="G96" i="2"/>
  <c r="Q170" i="2"/>
  <c r="M170" i="2"/>
  <c r="G170" i="2"/>
  <c r="Q123" i="2"/>
  <c r="M123" i="2"/>
  <c r="G123" i="2"/>
  <c r="Q99" i="2"/>
  <c r="M99" i="2"/>
  <c r="G99" i="2"/>
  <c r="Q290" i="2"/>
  <c r="M290" i="2"/>
  <c r="G290" i="2"/>
  <c r="Q157" i="2"/>
  <c r="M157" i="2"/>
  <c r="G157" i="2"/>
  <c r="Q285" i="2"/>
  <c r="M285" i="2"/>
  <c r="G285" i="2"/>
  <c r="Q179" i="2"/>
  <c r="M179" i="2"/>
  <c r="G179" i="2"/>
  <c r="Q298" i="2"/>
  <c r="M298" i="2"/>
  <c r="G298" i="2"/>
  <c r="Q37" i="2"/>
  <c r="M37" i="2"/>
  <c r="G37" i="2"/>
  <c r="Q174" i="2"/>
  <c r="M174" i="2"/>
  <c r="G174" i="2"/>
  <c r="Q237" i="2"/>
  <c r="M237" i="2"/>
  <c r="G237" i="2"/>
  <c r="Q115" i="2"/>
  <c r="M115" i="2"/>
  <c r="G115" i="2"/>
  <c r="Q129" i="2"/>
  <c r="M129" i="2"/>
  <c r="G129" i="2"/>
  <c r="Q160" i="2"/>
  <c r="M160" i="2"/>
  <c r="G160" i="2"/>
  <c r="Q90" i="2"/>
  <c r="M90" i="2"/>
  <c r="G90" i="2"/>
  <c r="O89" i="2"/>
  <c r="Q89" i="2" s="1"/>
  <c r="M89" i="2"/>
  <c r="G89" i="2"/>
  <c r="Q78" i="2"/>
  <c r="M78" i="2"/>
  <c r="G78" i="2"/>
  <c r="Q198" i="2"/>
  <c r="M198" i="2"/>
  <c r="G198" i="2"/>
  <c r="Q249" i="2"/>
  <c r="M249" i="2"/>
  <c r="G249" i="2"/>
  <c r="Q127" i="2"/>
  <c r="M127" i="2"/>
  <c r="G127" i="2"/>
  <c r="Q74" i="2"/>
  <c r="M74" i="2"/>
  <c r="G74" i="2"/>
  <c r="Q186" i="2"/>
  <c r="M186" i="2"/>
  <c r="G186" i="2"/>
  <c r="Q223" i="2"/>
  <c r="M223" i="2"/>
  <c r="G223" i="2"/>
  <c r="Q197" i="2"/>
  <c r="M197" i="2"/>
  <c r="G197" i="2"/>
  <c r="Q61" i="2"/>
  <c r="M61" i="2"/>
  <c r="G61" i="2"/>
  <c r="Q289" i="2"/>
  <c r="M289" i="2"/>
  <c r="G289" i="2"/>
  <c r="Q44" i="2"/>
  <c r="M44" i="2"/>
  <c r="G44" i="2"/>
  <c r="Q154" i="2"/>
  <c r="M154" i="2"/>
  <c r="G154" i="2"/>
  <c r="Q43" i="2"/>
  <c r="M43" i="2"/>
  <c r="G43" i="2"/>
  <c r="Q184" i="2"/>
  <c r="M184" i="2"/>
  <c r="G184" i="2"/>
  <c r="Q17" i="2"/>
  <c r="M17" i="2"/>
  <c r="G17" i="2"/>
  <c r="Q312" i="2"/>
  <c r="M312" i="2"/>
  <c r="G312" i="2"/>
  <c r="Q171" i="2"/>
  <c r="M171" i="2"/>
  <c r="G171" i="2"/>
  <c r="O155" i="2"/>
  <c r="Q155" i="2" s="1"/>
  <c r="M155" i="2"/>
  <c r="G155" i="2"/>
  <c r="Q212" i="2"/>
  <c r="M212" i="2"/>
  <c r="J212" i="2"/>
  <c r="G212" i="2"/>
  <c r="Q307" i="2"/>
  <c r="M307" i="2"/>
  <c r="G307" i="2"/>
  <c r="Q296" i="2"/>
  <c r="M296" i="2"/>
  <c r="J296" i="2"/>
  <c r="G296" i="2"/>
  <c r="O232" i="2"/>
  <c r="Q232" i="2" s="1"/>
  <c r="M232" i="2"/>
  <c r="G232" i="2"/>
  <c r="Q306" i="2"/>
  <c r="M306" i="2"/>
  <c r="J306" i="2"/>
  <c r="G306" i="2"/>
  <c r="Q124" i="2"/>
  <c r="M124" i="2"/>
  <c r="G124" i="2"/>
  <c r="Q21" i="2"/>
  <c r="M21" i="2"/>
  <c r="J21" i="2"/>
  <c r="G21" i="2"/>
  <c r="P150" i="2"/>
  <c r="Q150" i="2" s="1"/>
  <c r="M150" i="2"/>
  <c r="J150" i="2"/>
  <c r="G150" i="2"/>
  <c r="O231" i="2"/>
  <c r="Q231" i="2" s="1"/>
  <c r="M231" i="2"/>
  <c r="G231" i="2"/>
  <c r="O257" i="2"/>
  <c r="Q257" i="2" s="1"/>
  <c r="M257" i="2"/>
  <c r="J257" i="2"/>
  <c r="H257" i="2"/>
  <c r="G257" i="2"/>
  <c r="Q144" i="2"/>
  <c r="M144" i="2"/>
  <c r="G144" i="2"/>
  <c r="Q139" i="2"/>
  <c r="M139" i="2"/>
  <c r="J139" i="2"/>
  <c r="G139" i="2"/>
  <c r="O159" i="2"/>
  <c r="Q159" i="2" s="1"/>
  <c r="M159" i="2"/>
  <c r="J159" i="2"/>
  <c r="G159" i="2"/>
  <c r="O87" i="2"/>
  <c r="Q87" i="2" s="1"/>
  <c r="M87" i="2"/>
  <c r="G87" i="2"/>
  <c r="Q148" i="2"/>
  <c r="M148" i="2"/>
  <c r="G148" i="2"/>
  <c r="P288" i="2"/>
  <c r="O288" i="2"/>
  <c r="M288" i="2"/>
  <c r="G288" i="2"/>
  <c r="O24" i="2"/>
  <c r="Q24" i="2" s="1"/>
  <c r="M24" i="2"/>
  <c r="G24" i="2"/>
  <c r="Q201" i="2"/>
  <c r="M201" i="2"/>
  <c r="G201" i="2"/>
  <c r="O255" i="2"/>
  <c r="Q255" i="2" s="1"/>
  <c r="M255" i="2"/>
  <c r="G255" i="2"/>
  <c r="O210" i="2"/>
  <c r="Q210" i="2" s="1"/>
  <c r="M210" i="2"/>
  <c r="G210" i="2"/>
  <c r="Q40" i="2"/>
  <c r="M40" i="2"/>
  <c r="G40" i="2"/>
  <c r="Q202" i="2"/>
  <c r="M202" i="2"/>
  <c r="G202" i="2"/>
  <c r="O60" i="2"/>
  <c r="Q60" i="2" s="1"/>
  <c r="M60" i="2"/>
  <c r="G60" i="2"/>
  <c r="Q240" i="2"/>
  <c r="M240" i="2"/>
  <c r="J240" i="2"/>
  <c r="G240" i="2"/>
  <c r="O137" i="2"/>
  <c r="Q137" i="2" s="1"/>
  <c r="M137" i="2"/>
  <c r="G137" i="2"/>
  <c r="Q152" i="2"/>
  <c r="M152" i="2"/>
  <c r="G152" i="2"/>
  <c r="Q229" i="2"/>
  <c r="M229" i="2"/>
  <c r="G229" i="2"/>
  <c r="Q77" i="2"/>
  <c r="M77" i="2"/>
  <c r="G77" i="2"/>
  <c r="Q275" i="2"/>
  <c r="M275" i="2"/>
  <c r="G275" i="2"/>
  <c r="Q262" i="2"/>
  <c r="M262" i="2"/>
  <c r="G262" i="2"/>
  <c r="O190" i="2"/>
  <c r="Q190" i="2" s="1"/>
  <c r="M190" i="2"/>
  <c r="G190" i="2"/>
  <c r="Q177" i="2"/>
  <c r="M177" i="2"/>
  <c r="J177" i="2"/>
  <c r="G177" i="2"/>
  <c r="Q8" i="2"/>
  <c r="M8" i="2"/>
  <c r="J8" i="2"/>
  <c r="G8" i="2"/>
  <c r="Q246" i="2"/>
  <c r="M246" i="2"/>
  <c r="G246" i="2"/>
  <c r="Q161" i="2"/>
  <c r="M161" i="2"/>
  <c r="J161" i="2"/>
  <c r="G161" i="2"/>
  <c r="Q36" i="2"/>
  <c r="M36" i="2"/>
  <c r="G36" i="2"/>
  <c r="Q119" i="2"/>
  <c r="M119" i="2"/>
  <c r="G119" i="2"/>
  <c r="Q104" i="2"/>
  <c r="M104" i="2"/>
  <c r="G104" i="2"/>
  <c r="Q10" i="2"/>
  <c r="M10" i="2"/>
  <c r="G10" i="2"/>
  <c r="Q46" i="2"/>
  <c r="M46" i="2"/>
  <c r="G46" i="2"/>
  <c r="Q254" i="2"/>
  <c r="M254" i="2"/>
  <c r="G254" i="2"/>
  <c r="O128" i="2"/>
  <c r="Q128" i="2" s="1"/>
  <c r="M128" i="2"/>
  <c r="J128" i="2"/>
  <c r="G128" i="2"/>
  <c r="Q253" i="2"/>
  <c r="M253" i="2"/>
  <c r="G253" i="2"/>
  <c r="Q273" i="2"/>
  <c r="M273" i="2"/>
  <c r="G273" i="2"/>
  <c r="Q72" i="2"/>
  <c r="M72" i="2"/>
  <c r="J72" i="2"/>
  <c r="G72" i="2"/>
  <c r="Q14" i="2"/>
  <c r="M14" i="2"/>
  <c r="G14" i="2"/>
  <c r="Q71" i="2"/>
  <c r="M71" i="2"/>
  <c r="G71" i="2"/>
  <c r="Q200" i="2"/>
  <c r="M200" i="2"/>
  <c r="G200" i="2"/>
  <c r="O283" i="2"/>
  <c r="Q283" i="2" s="1"/>
  <c r="M283" i="2"/>
  <c r="G283" i="2"/>
  <c r="Q88" i="2"/>
  <c r="M88" i="2"/>
  <c r="G88" i="2"/>
  <c r="Q225" i="2"/>
  <c r="M225" i="2"/>
  <c r="G225" i="2"/>
  <c r="Q141" i="2"/>
  <c r="M141" i="2"/>
  <c r="J141" i="2"/>
  <c r="G141" i="2"/>
  <c r="Q97" i="2"/>
  <c r="M97" i="2"/>
  <c r="G97" i="2"/>
  <c r="Q166" i="2"/>
  <c r="M166" i="2"/>
  <c r="G166" i="2"/>
  <c r="Q199" i="2"/>
  <c r="M199" i="2"/>
  <c r="J199" i="2"/>
  <c r="G199" i="2"/>
  <c r="Q22" i="2"/>
  <c r="M22" i="2"/>
  <c r="G22" i="2"/>
  <c r="Q206" i="2"/>
  <c r="M206" i="2"/>
  <c r="G206" i="2"/>
  <c r="Q305" i="2"/>
  <c r="M305" i="2"/>
  <c r="G305" i="2"/>
  <c r="Q205" i="2"/>
  <c r="M205" i="2"/>
  <c r="J205" i="2"/>
  <c r="G205" i="2"/>
  <c r="Q230" i="2"/>
  <c r="M230" i="2"/>
  <c r="J230" i="2"/>
  <c r="G230" i="2"/>
  <c r="Q304" i="2"/>
  <c r="M304" i="2"/>
  <c r="G304" i="2"/>
  <c r="Q56" i="2"/>
  <c r="M56" i="2"/>
  <c r="G56" i="2"/>
  <c r="Q111" i="2"/>
  <c r="M111" i="2"/>
  <c r="G111" i="2"/>
  <c r="Q215" i="2"/>
  <c r="M215" i="2"/>
  <c r="G215" i="2"/>
  <c r="Q101" i="2"/>
  <c r="M101" i="2"/>
  <c r="G101" i="2"/>
  <c r="Q207" i="2"/>
  <c r="M207" i="2"/>
  <c r="G207" i="2"/>
  <c r="Q217" i="2"/>
  <c r="M217" i="2"/>
  <c r="G217" i="2"/>
  <c r="Q63" i="2"/>
  <c r="M63" i="2"/>
  <c r="G63" i="2"/>
  <c r="Q55" i="2"/>
  <c r="M55" i="2"/>
  <c r="G55" i="2"/>
  <c r="Q163" i="2"/>
  <c r="M163" i="2"/>
  <c r="G163" i="2"/>
  <c r="Q12" i="2"/>
  <c r="M12" i="2"/>
  <c r="G12" i="2"/>
  <c r="Q235" i="2"/>
  <c r="M235" i="2"/>
  <c r="G235" i="2"/>
  <c r="Q156" i="2"/>
  <c r="M156" i="2"/>
  <c r="G156" i="2"/>
  <c r="Q82" i="2"/>
  <c r="M82" i="2"/>
  <c r="G82" i="2"/>
  <c r="Q59" i="2"/>
  <c r="M59" i="2"/>
  <c r="G59" i="2"/>
  <c r="Q100" i="2"/>
  <c r="M100" i="2"/>
  <c r="J100" i="2"/>
  <c r="G100" i="2"/>
  <c r="S798" i="1"/>
  <c r="O798" i="1"/>
  <c r="M798" i="1"/>
  <c r="L798" i="1"/>
  <c r="K798" i="1"/>
  <c r="J798" i="1"/>
  <c r="I798" i="1"/>
  <c r="F798" i="1"/>
  <c r="R796" i="1"/>
  <c r="N796" i="1"/>
  <c r="H796" i="1"/>
  <c r="R795" i="1"/>
  <c r="N795" i="1"/>
  <c r="H795" i="1"/>
  <c r="R794" i="1"/>
  <c r="N794" i="1"/>
  <c r="H794" i="1"/>
  <c r="R793" i="1"/>
  <c r="N793" i="1"/>
  <c r="H793" i="1"/>
  <c r="R792" i="1"/>
  <c r="N792" i="1"/>
  <c r="H792" i="1"/>
  <c r="B792" i="1"/>
  <c r="B793" i="1" s="1"/>
  <c r="B794" i="1" s="1"/>
  <c r="B795" i="1" s="1"/>
  <c r="B796" i="1" s="1"/>
  <c r="R791" i="1"/>
  <c r="N791" i="1"/>
  <c r="H791" i="1"/>
  <c r="R788" i="1"/>
  <c r="N788" i="1"/>
  <c r="H788" i="1"/>
  <c r="R787" i="1"/>
  <c r="N787" i="1"/>
  <c r="H787" i="1"/>
  <c r="R786" i="1"/>
  <c r="N786" i="1"/>
  <c r="H786" i="1"/>
  <c r="R785" i="1"/>
  <c r="N785" i="1"/>
  <c r="H785" i="1"/>
  <c r="R784" i="1"/>
  <c r="N784" i="1"/>
  <c r="H784" i="1"/>
  <c r="R783" i="1"/>
  <c r="N783" i="1"/>
  <c r="H783" i="1"/>
  <c r="R782" i="1"/>
  <c r="N782" i="1"/>
  <c r="H782" i="1"/>
  <c r="R781" i="1"/>
  <c r="N781" i="1"/>
  <c r="H781" i="1"/>
  <c r="R780" i="1"/>
  <c r="N780" i="1"/>
  <c r="H780" i="1"/>
  <c r="R779" i="1"/>
  <c r="N779" i="1"/>
  <c r="H779" i="1"/>
  <c r="R778" i="1"/>
  <c r="N778" i="1"/>
  <c r="H778" i="1"/>
  <c r="R777" i="1"/>
  <c r="N777" i="1"/>
  <c r="H777" i="1"/>
  <c r="R776" i="1"/>
  <c r="N776" i="1"/>
  <c r="H776" i="1"/>
  <c r="R775" i="1"/>
  <c r="N775" i="1"/>
  <c r="H775" i="1"/>
  <c r="R774" i="1"/>
  <c r="N774" i="1"/>
  <c r="H774" i="1"/>
  <c r="B774" i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R773" i="1"/>
  <c r="N773" i="1"/>
  <c r="H773" i="1"/>
  <c r="S768" i="1"/>
  <c r="O768" i="1"/>
  <c r="M768" i="1"/>
  <c r="L768" i="1"/>
  <c r="K768" i="1"/>
  <c r="J768" i="1"/>
  <c r="I768" i="1"/>
  <c r="F768" i="1"/>
  <c r="R766" i="1"/>
  <c r="N766" i="1"/>
  <c r="H766" i="1"/>
  <c r="Q763" i="1"/>
  <c r="N763" i="1"/>
  <c r="H763" i="1"/>
  <c r="R762" i="1"/>
  <c r="N762" i="1"/>
  <c r="H762" i="1"/>
  <c r="R761" i="1"/>
  <c r="N761" i="1"/>
  <c r="H761" i="1"/>
  <c r="P760" i="1"/>
  <c r="R760" i="1" s="1"/>
  <c r="N760" i="1"/>
  <c r="H760" i="1"/>
  <c r="P759" i="1"/>
  <c r="R759" i="1" s="1"/>
  <c r="N759" i="1"/>
  <c r="H759" i="1"/>
  <c r="R758" i="1"/>
  <c r="N758" i="1"/>
  <c r="H758" i="1"/>
  <c r="R757" i="1"/>
  <c r="N757" i="1"/>
  <c r="H757" i="1"/>
  <c r="B757" i="1"/>
  <c r="R756" i="1"/>
  <c r="N756" i="1"/>
  <c r="H756" i="1"/>
  <c r="S751" i="1"/>
  <c r="O751" i="1"/>
  <c r="M751" i="1"/>
  <c r="L751" i="1"/>
  <c r="K751" i="1"/>
  <c r="J751" i="1"/>
  <c r="I751" i="1"/>
  <c r="F751" i="1"/>
  <c r="R749" i="1"/>
  <c r="N749" i="1"/>
  <c r="H749" i="1"/>
  <c r="R746" i="1"/>
  <c r="N746" i="1"/>
  <c r="H746" i="1"/>
  <c r="P745" i="1"/>
  <c r="R745" i="1" s="1"/>
  <c r="N745" i="1"/>
  <c r="H745" i="1"/>
  <c r="R744" i="1"/>
  <c r="N744" i="1"/>
  <c r="H744" i="1"/>
  <c r="R743" i="1"/>
  <c r="N743" i="1"/>
  <c r="H743" i="1"/>
  <c r="R742" i="1"/>
  <c r="N742" i="1"/>
  <c r="H742" i="1"/>
  <c r="R741" i="1"/>
  <c r="N741" i="1"/>
  <c r="H741" i="1"/>
  <c r="P740" i="1"/>
  <c r="R740" i="1" s="1"/>
  <c r="N740" i="1"/>
  <c r="H740" i="1"/>
  <c r="R739" i="1"/>
  <c r="N739" i="1"/>
  <c r="H739" i="1"/>
  <c r="R738" i="1"/>
  <c r="N738" i="1"/>
  <c r="H738" i="1"/>
  <c r="P737" i="1"/>
  <c r="R737" i="1" s="1"/>
  <c r="N737" i="1"/>
  <c r="H737" i="1"/>
  <c r="R736" i="1"/>
  <c r="N736" i="1"/>
  <c r="H736" i="1"/>
  <c r="P735" i="1"/>
  <c r="R735" i="1" s="1"/>
  <c r="N735" i="1"/>
  <c r="H735" i="1"/>
  <c r="R734" i="1"/>
  <c r="N734" i="1"/>
  <c r="H734" i="1"/>
  <c r="R733" i="1"/>
  <c r="N733" i="1"/>
  <c r="H733" i="1"/>
  <c r="P732" i="1"/>
  <c r="R732" i="1" s="1"/>
  <c r="N732" i="1"/>
  <c r="H732" i="1"/>
  <c r="P731" i="1"/>
  <c r="R731" i="1" s="1"/>
  <c r="N731" i="1"/>
  <c r="H731" i="1"/>
  <c r="R730" i="1"/>
  <c r="N730" i="1"/>
  <c r="H730" i="1"/>
  <c r="R729" i="1"/>
  <c r="N729" i="1"/>
  <c r="H729" i="1"/>
  <c r="R728" i="1"/>
  <c r="N728" i="1"/>
  <c r="H728" i="1"/>
  <c r="Q727" i="1"/>
  <c r="R727" i="1" s="1"/>
  <c r="N727" i="1"/>
  <c r="H727" i="1"/>
  <c r="B727" i="1"/>
  <c r="R726" i="1"/>
  <c r="N726" i="1"/>
  <c r="H726" i="1"/>
  <c r="S721" i="1"/>
  <c r="O721" i="1"/>
  <c r="M721" i="1"/>
  <c r="L721" i="1"/>
  <c r="K721" i="1"/>
  <c r="J721" i="1"/>
  <c r="I721" i="1"/>
  <c r="F721" i="1"/>
  <c r="R719" i="1"/>
  <c r="N719" i="1"/>
  <c r="H719" i="1"/>
  <c r="B719" i="1"/>
  <c r="R718" i="1"/>
  <c r="N718" i="1"/>
  <c r="H718" i="1"/>
  <c r="R715" i="1"/>
  <c r="N715" i="1"/>
  <c r="H715" i="1"/>
  <c r="R714" i="1"/>
  <c r="N714" i="1"/>
  <c r="H714" i="1"/>
  <c r="B714" i="1"/>
  <c r="B715" i="1" s="1"/>
  <c r="R713" i="1"/>
  <c r="N713" i="1"/>
  <c r="H713" i="1"/>
  <c r="S708" i="1"/>
  <c r="O708" i="1"/>
  <c r="M708" i="1"/>
  <c r="L708" i="1"/>
  <c r="K708" i="1"/>
  <c r="J708" i="1"/>
  <c r="I708" i="1"/>
  <c r="F708" i="1"/>
  <c r="R706" i="1"/>
  <c r="N706" i="1"/>
  <c r="H706" i="1"/>
  <c r="R705" i="1"/>
  <c r="N705" i="1"/>
  <c r="H705" i="1"/>
  <c r="B705" i="1"/>
  <c r="R704" i="1"/>
  <c r="N704" i="1"/>
  <c r="H704" i="1"/>
  <c r="R701" i="1"/>
  <c r="N701" i="1"/>
  <c r="H701" i="1"/>
  <c r="R700" i="1"/>
  <c r="N700" i="1"/>
  <c r="H700" i="1"/>
  <c r="B700" i="1"/>
  <c r="R699" i="1"/>
  <c r="N699" i="1"/>
  <c r="H699" i="1"/>
  <c r="S694" i="1"/>
  <c r="O694" i="1"/>
  <c r="M694" i="1"/>
  <c r="L694" i="1"/>
  <c r="K694" i="1"/>
  <c r="J694" i="1"/>
  <c r="I694" i="1"/>
  <c r="F694" i="1"/>
  <c r="R692" i="1"/>
  <c r="N692" i="1"/>
  <c r="H692" i="1"/>
  <c r="R691" i="1"/>
  <c r="N691" i="1"/>
  <c r="H691" i="1"/>
  <c r="B691" i="1"/>
  <c r="B692" i="1" s="1"/>
  <c r="R690" i="1"/>
  <c r="N690" i="1"/>
  <c r="H690" i="1"/>
  <c r="R687" i="1"/>
  <c r="N687" i="1"/>
  <c r="H687" i="1"/>
  <c r="R686" i="1"/>
  <c r="N686" i="1"/>
  <c r="H686" i="1"/>
  <c r="R685" i="1"/>
  <c r="N685" i="1"/>
  <c r="H685" i="1"/>
  <c r="R684" i="1"/>
  <c r="N684" i="1"/>
  <c r="H684" i="1"/>
  <c r="R683" i="1"/>
  <c r="N683" i="1"/>
  <c r="H683" i="1"/>
  <c r="R682" i="1"/>
  <c r="N682" i="1"/>
  <c r="H682" i="1"/>
  <c r="B682" i="1"/>
  <c r="B683" i="1" s="1"/>
  <c r="B684" i="1" s="1"/>
  <c r="B685" i="1" s="1"/>
  <c r="B686" i="1" s="1"/>
  <c r="B687" i="1" s="1"/>
  <c r="R681" i="1"/>
  <c r="N681" i="1"/>
  <c r="H681" i="1"/>
  <c r="S676" i="1"/>
  <c r="O676" i="1"/>
  <c r="M676" i="1"/>
  <c r="L676" i="1"/>
  <c r="K676" i="1"/>
  <c r="J676" i="1"/>
  <c r="I676" i="1"/>
  <c r="F676" i="1"/>
  <c r="R674" i="1"/>
  <c r="N674" i="1"/>
  <c r="H674" i="1"/>
  <c r="R673" i="1"/>
  <c r="N673" i="1"/>
  <c r="H673" i="1"/>
  <c r="B673" i="1"/>
  <c r="B674" i="1" s="1"/>
  <c r="R672" i="1"/>
  <c r="N672" i="1"/>
  <c r="H672" i="1"/>
  <c r="R669" i="1"/>
  <c r="N669" i="1"/>
  <c r="H669" i="1"/>
  <c r="R668" i="1"/>
  <c r="N668" i="1"/>
  <c r="H668" i="1"/>
  <c r="R667" i="1"/>
  <c r="N667" i="1"/>
  <c r="H667" i="1"/>
  <c r="R666" i="1"/>
  <c r="N666" i="1"/>
  <c r="H666" i="1"/>
  <c r="R665" i="1"/>
  <c r="N665" i="1"/>
  <c r="H665" i="1"/>
  <c r="R664" i="1"/>
  <c r="N664" i="1"/>
  <c r="H664" i="1"/>
  <c r="P663" i="1"/>
  <c r="R663" i="1" s="1"/>
  <c r="N663" i="1"/>
  <c r="H663" i="1"/>
  <c r="R662" i="1"/>
  <c r="N662" i="1"/>
  <c r="H662" i="1"/>
  <c r="R661" i="1"/>
  <c r="N661" i="1"/>
  <c r="H661" i="1"/>
  <c r="R660" i="1"/>
  <c r="N660" i="1"/>
  <c r="H660" i="1"/>
  <c r="P659" i="1"/>
  <c r="N659" i="1"/>
  <c r="H659" i="1"/>
  <c r="R658" i="1"/>
  <c r="N658" i="1"/>
  <c r="H658" i="1"/>
  <c r="R657" i="1"/>
  <c r="N657" i="1"/>
  <c r="H657" i="1"/>
  <c r="R656" i="1"/>
  <c r="N656" i="1"/>
  <c r="H656" i="1"/>
  <c r="R655" i="1"/>
  <c r="N655" i="1"/>
  <c r="H655" i="1"/>
  <c r="R654" i="1"/>
  <c r="N654" i="1"/>
  <c r="H654" i="1"/>
  <c r="R653" i="1"/>
  <c r="N653" i="1"/>
  <c r="H653" i="1"/>
  <c r="P652" i="1"/>
  <c r="R652" i="1" s="1"/>
  <c r="N652" i="1"/>
  <c r="H652" i="1"/>
  <c r="R651" i="1"/>
  <c r="N651" i="1"/>
  <c r="H651" i="1"/>
  <c r="Q650" i="1"/>
  <c r="P650" i="1"/>
  <c r="R650" i="1" s="1"/>
  <c r="N650" i="1"/>
  <c r="H650" i="1"/>
  <c r="R649" i="1"/>
  <c r="N649" i="1"/>
  <c r="H649" i="1"/>
  <c r="R648" i="1"/>
  <c r="N648" i="1"/>
  <c r="H648" i="1"/>
  <c r="B648" i="1"/>
  <c r="R647" i="1"/>
  <c r="N647" i="1"/>
  <c r="H647" i="1"/>
  <c r="S642" i="1"/>
  <c r="O642" i="1"/>
  <c r="M642" i="1"/>
  <c r="L642" i="1"/>
  <c r="K642" i="1"/>
  <c r="J642" i="1"/>
  <c r="I642" i="1"/>
  <c r="F642" i="1"/>
  <c r="R640" i="1"/>
  <c r="N640" i="1"/>
  <c r="H640" i="1"/>
  <c r="R639" i="1"/>
  <c r="N639" i="1"/>
  <c r="H639" i="1"/>
  <c r="R638" i="1"/>
  <c r="N638" i="1"/>
  <c r="H638" i="1"/>
  <c r="R637" i="1"/>
  <c r="N637" i="1"/>
  <c r="H637" i="1"/>
  <c r="R636" i="1"/>
  <c r="N636" i="1"/>
  <c r="H636" i="1"/>
  <c r="R635" i="1"/>
  <c r="N635" i="1"/>
  <c r="H635" i="1"/>
  <c r="R634" i="1"/>
  <c r="N634" i="1"/>
  <c r="H634" i="1"/>
  <c r="R633" i="1"/>
  <c r="N633" i="1"/>
  <c r="H633" i="1"/>
  <c r="R632" i="1"/>
  <c r="N632" i="1"/>
  <c r="H632" i="1"/>
  <c r="R631" i="1"/>
  <c r="N631" i="1"/>
  <c r="H631" i="1"/>
  <c r="P630" i="1"/>
  <c r="R630" i="1" s="1"/>
  <c r="N630" i="1"/>
  <c r="H630" i="1"/>
  <c r="B630" i="1"/>
  <c r="P629" i="1"/>
  <c r="R629" i="1" s="1"/>
  <c r="N629" i="1"/>
  <c r="H629" i="1"/>
  <c r="S624" i="1"/>
  <c r="O624" i="1"/>
  <c r="M624" i="1"/>
  <c r="L624" i="1"/>
  <c r="K624" i="1"/>
  <c r="J624" i="1"/>
  <c r="I624" i="1"/>
  <c r="F624" i="1"/>
  <c r="P622" i="1"/>
  <c r="N622" i="1"/>
  <c r="H622" i="1"/>
  <c r="R621" i="1"/>
  <c r="N621" i="1"/>
  <c r="H621" i="1"/>
  <c r="R620" i="1"/>
  <c r="N620" i="1"/>
  <c r="H620" i="1"/>
  <c r="P619" i="1"/>
  <c r="R619" i="1" s="1"/>
  <c r="N619" i="1"/>
  <c r="H619" i="1"/>
  <c r="P618" i="1"/>
  <c r="N618" i="1"/>
  <c r="H618" i="1"/>
  <c r="B618" i="1"/>
  <c r="R617" i="1"/>
  <c r="N617" i="1"/>
  <c r="H617" i="1"/>
  <c r="S612" i="1"/>
  <c r="O612" i="1"/>
  <c r="M612" i="1"/>
  <c r="L612" i="1"/>
  <c r="K612" i="1"/>
  <c r="J612" i="1"/>
  <c r="I612" i="1"/>
  <c r="F612" i="1"/>
  <c r="R610" i="1"/>
  <c r="N610" i="1"/>
  <c r="H610" i="1"/>
  <c r="R609" i="1"/>
  <c r="N609" i="1"/>
  <c r="H609" i="1"/>
  <c r="R608" i="1"/>
  <c r="N608" i="1"/>
  <c r="H608" i="1"/>
  <c r="R607" i="1"/>
  <c r="N607" i="1"/>
  <c r="H607" i="1"/>
  <c r="R606" i="1"/>
  <c r="N606" i="1"/>
  <c r="H606" i="1"/>
  <c r="R605" i="1"/>
  <c r="N605" i="1"/>
  <c r="H605" i="1"/>
  <c r="R604" i="1"/>
  <c r="N604" i="1"/>
  <c r="H604" i="1"/>
  <c r="R603" i="1"/>
  <c r="N603" i="1"/>
  <c r="H603" i="1"/>
  <c r="R602" i="1"/>
  <c r="N602" i="1"/>
  <c r="H602" i="1"/>
  <c r="R601" i="1"/>
  <c r="N601" i="1"/>
  <c r="H601" i="1"/>
  <c r="R600" i="1"/>
  <c r="N600" i="1"/>
  <c r="H600" i="1"/>
  <c r="R599" i="1"/>
  <c r="N599" i="1"/>
  <c r="H599" i="1"/>
  <c r="B599" i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R598" i="1"/>
  <c r="N598" i="1"/>
  <c r="H598" i="1"/>
  <c r="S593" i="1"/>
  <c r="O593" i="1"/>
  <c r="M593" i="1"/>
  <c r="L593" i="1"/>
  <c r="K593" i="1"/>
  <c r="J593" i="1"/>
  <c r="I593" i="1"/>
  <c r="F593" i="1"/>
  <c r="R591" i="1"/>
  <c r="N591" i="1"/>
  <c r="H591" i="1"/>
  <c r="P590" i="1"/>
  <c r="N590" i="1"/>
  <c r="H590" i="1"/>
  <c r="R589" i="1"/>
  <c r="N589" i="1"/>
  <c r="H589" i="1"/>
  <c r="B589" i="1"/>
  <c r="B590" i="1" s="1"/>
  <c r="B591" i="1" s="1"/>
  <c r="R588" i="1"/>
  <c r="N588" i="1"/>
  <c r="H588" i="1"/>
  <c r="S583" i="1"/>
  <c r="O583" i="1"/>
  <c r="M583" i="1"/>
  <c r="L583" i="1"/>
  <c r="K583" i="1"/>
  <c r="J583" i="1"/>
  <c r="I583" i="1"/>
  <c r="F583" i="1"/>
  <c r="R581" i="1"/>
  <c r="N581" i="1"/>
  <c r="H581" i="1"/>
  <c r="R578" i="1"/>
  <c r="N578" i="1"/>
  <c r="H578" i="1"/>
  <c r="R577" i="1"/>
  <c r="N577" i="1"/>
  <c r="H577" i="1"/>
  <c r="R576" i="1"/>
  <c r="N576" i="1"/>
  <c r="H576" i="1"/>
  <c r="R575" i="1"/>
  <c r="N575" i="1"/>
  <c r="H575" i="1"/>
  <c r="B575" i="1"/>
  <c r="B576" i="1" s="1"/>
  <c r="B577" i="1" s="1"/>
  <c r="B578" i="1" s="1"/>
  <c r="R574" i="1"/>
  <c r="N574" i="1"/>
  <c r="H574" i="1"/>
  <c r="S569" i="1"/>
  <c r="O569" i="1"/>
  <c r="M569" i="1"/>
  <c r="L569" i="1"/>
  <c r="K569" i="1"/>
  <c r="J569" i="1"/>
  <c r="I569" i="1"/>
  <c r="F569" i="1"/>
  <c r="R567" i="1"/>
  <c r="N567" i="1"/>
  <c r="H567" i="1"/>
  <c r="B567" i="1"/>
  <c r="R566" i="1"/>
  <c r="N566" i="1"/>
  <c r="H566" i="1"/>
  <c r="P563" i="1"/>
  <c r="N563" i="1"/>
  <c r="H563" i="1"/>
  <c r="R562" i="1"/>
  <c r="N562" i="1"/>
  <c r="H562" i="1"/>
  <c r="P561" i="1"/>
  <c r="R561" i="1" s="1"/>
  <c r="N561" i="1"/>
  <c r="H561" i="1"/>
  <c r="R560" i="1"/>
  <c r="N560" i="1"/>
  <c r="H560" i="1"/>
  <c r="R559" i="1"/>
  <c r="N559" i="1"/>
  <c r="H559" i="1"/>
  <c r="R558" i="1"/>
  <c r="N558" i="1"/>
  <c r="H558" i="1"/>
  <c r="B558" i="1"/>
  <c r="B559" i="1" s="1"/>
  <c r="B560" i="1" s="1"/>
  <c r="B561" i="1" s="1"/>
  <c r="B562" i="1" s="1"/>
  <c r="B563" i="1" s="1"/>
  <c r="R557" i="1"/>
  <c r="N557" i="1"/>
  <c r="H557" i="1"/>
  <c r="S552" i="1"/>
  <c r="O552" i="1"/>
  <c r="M552" i="1"/>
  <c r="L552" i="1"/>
  <c r="K552" i="1"/>
  <c r="J552" i="1"/>
  <c r="I552" i="1"/>
  <c r="F552" i="1"/>
  <c r="R550" i="1"/>
  <c r="N550" i="1"/>
  <c r="H550" i="1"/>
  <c r="R547" i="1"/>
  <c r="N547" i="1"/>
  <c r="H547" i="1"/>
  <c r="R546" i="1"/>
  <c r="N546" i="1"/>
  <c r="H546" i="1"/>
  <c r="R545" i="1"/>
  <c r="P545" i="1"/>
  <c r="N545" i="1"/>
  <c r="H545" i="1"/>
  <c r="P544" i="1"/>
  <c r="R544" i="1" s="1"/>
  <c r="N544" i="1"/>
  <c r="H544" i="1"/>
  <c r="R543" i="1"/>
  <c r="N543" i="1"/>
  <c r="H543" i="1"/>
  <c r="R542" i="1"/>
  <c r="N542" i="1"/>
  <c r="H542" i="1"/>
  <c r="R541" i="1"/>
  <c r="N541" i="1"/>
  <c r="H541" i="1"/>
  <c r="R540" i="1"/>
  <c r="N540" i="1"/>
  <c r="H540" i="1"/>
  <c r="R539" i="1"/>
  <c r="N539" i="1"/>
  <c r="H539" i="1"/>
  <c r="P538" i="1"/>
  <c r="R538" i="1" s="1"/>
  <c r="N538" i="1"/>
  <c r="H538" i="1"/>
  <c r="B538" i="1"/>
  <c r="B539" i="1" s="1"/>
  <c r="B540" i="1" s="1"/>
  <c r="B541" i="1" s="1"/>
  <c r="B542" i="1" s="1"/>
  <c r="B543" i="1" s="1"/>
  <c r="B544" i="1" s="1"/>
  <c r="B545" i="1" s="1"/>
  <c r="B546" i="1" s="1"/>
  <c r="B547" i="1" s="1"/>
  <c r="R537" i="1"/>
  <c r="N537" i="1"/>
  <c r="H537" i="1"/>
  <c r="S532" i="1"/>
  <c r="O532" i="1"/>
  <c r="M532" i="1"/>
  <c r="L532" i="1"/>
  <c r="K532" i="1"/>
  <c r="J532" i="1"/>
  <c r="I532" i="1"/>
  <c r="F532" i="1"/>
  <c r="R530" i="1"/>
  <c r="N530" i="1"/>
  <c r="H530" i="1"/>
  <c r="R529" i="1"/>
  <c r="N529" i="1"/>
  <c r="H529" i="1"/>
  <c r="R528" i="1"/>
  <c r="N528" i="1"/>
  <c r="H528" i="1"/>
  <c r="R527" i="1"/>
  <c r="N527" i="1"/>
  <c r="H527" i="1"/>
  <c r="B527" i="1"/>
  <c r="B528" i="1" s="1"/>
  <c r="B529" i="1" s="1"/>
  <c r="B530" i="1" s="1"/>
  <c r="R526" i="1"/>
  <c r="N526" i="1"/>
  <c r="H526" i="1"/>
  <c r="R523" i="1"/>
  <c r="N523" i="1"/>
  <c r="H523" i="1"/>
  <c r="R522" i="1"/>
  <c r="N522" i="1"/>
  <c r="H522" i="1"/>
  <c r="R521" i="1"/>
  <c r="N521" i="1"/>
  <c r="H521" i="1"/>
  <c r="R520" i="1"/>
  <c r="N520" i="1"/>
  <c r="H520" i="1"/>
  <c r="R519" i="1"/>
  <c r="N519" i="1"/>
  <c r="H519" i="1"/>
  <c r="R518" i="1"/>
  <c r="N518" i="1"/>
  <c r="H518" i="1"/>
  <c r="R517" i="1"/>
  <c r="N517" i="1"/>
  <c r="H517" i="1"/>
  <c r="R516" i="1"/>
  <c r="N516" i="1"/>
  <c r="H516" i="1"/>
  <c r="R515" i="1"/>
  <c r="N515" i="1"/>
  <c r="H515" i="1"/>
  <c r="R514" i="1"/>
  <c r="N514" i="1"/>
  <c r="H514" i="1"/>
  <c r="R513" i="1"/>
  <c r="N513" i="1"/>
  <c r="H513" i="1"/>
  <c r="B513" i="1"/>
  <c r="B514" i="1" s="1"/>
  <c r="R512" i="1"/>
  <c r="N512" i="1"/>
  <c r="H512" i="1"/>
  <c r="S507" i="1"/>
  <c r="O507" i="1"/>
  <c r="M507" i="1"/>
  <c r="L507" i="1"/>
  <c r="K507" i="1"/>
  <c r="J507" i="1"/>
  <c r="I507" i="1"/>
  <c r="F507" i="1"/>
  <c r="R505" i="1"/>
  <c r="N505" i="1"/>
  <c r="H505" i="1"/>
  <c r="P504" i="1"/>
  <c r="R504" i="1" s="1"/>
  <c r="N504" i="1"/>
  <c r="H504" i="1"/>
  <c r="P503" i="1"/>
  <c r="N503" i="1"/>
  <c r="H503" i="1"/>
  <c r="B503" i="1"/>
  <c r="P502" i="1"/>
  <c r="R502" i="1" s="1"/>
  <c r="N502" i="1"/>
  <c r="H502" i="1"/>
  <c r="S497" i="1"/>
  <c r="O497" i="1"/>
  <c r="M497" i="1"/>
  <c r="L497" i="1"/>
  <c r="K497" i="1"/>
  <c r="J497" i="1"/>
  <c r="I497" i="1"/>
  <c r="F497" i="1"/>
  <c r="R495" i="1"/>
  <c r="N495" i="1"/>
  <c r="H495" i="1"/>
  <c r="R494" i="1"/>
  <c r="N494" i="1"/>
  <c r="H494" i="1"/>
  <c r="R493" i="1"/>
  <c r="N493" i="1"/>
  <c r="H493" i="1"/>
  <c r="R492" i="1"/>
  <c r="N492" i="1"/>
  <c r="H492" i="1"/>
  <c r="R491" i="1"/>
  <c r="N491" i="1"/>
  <c r="H491" i="1"/>
  <c r="R490" i="1"/>
  <c r="N490" i="1"/>
  <c r="H490" i="1"/>
  <c r="R489" i="1"/>
  <c r="N489" i="1"/>
  <c r="H489" i="1"/>
  <c r="B489" i="1"/>
  <c r="P488" i="1"/>
  <c r="R488" i="1" s="1"/>
  <c r="N488" i="1"/>
  <c r="H488" i="1"/>
  <c r="S483" i="1"/>
  <c r="O483" i="1"/>
  <c r="M483" i="1"/>
  <c r="L483" i="1"/>
  <c r="K483" i="1"/>
  <c r="J483" i="1"/>
  <c r="I483" i="1"/>
  <c r="F483" i="1"/>
  <c r="R481" i="1"/>
  <c r="N481" i="1"/>
  <c r="H481" i="1"/>
  <c r="R480" i="1"/>
  <c r="N480" i="1"/>
  <c r="H480" i="1"/>
  <c r="B480" i="1"/>
  <c r="B481" i="1" s="1"/>
  <c r="R479" i="1"/>
  <c r="N479" i="1"/>
  <c r="H479" i="1"/>
  <c r="R476" i="1"/>
  <c r="N476" i="1"/>
  <c r="H476" i="1"/>
  <c r="P475" i="1"/>
  <c r="N475" i="1"/>
  <c r="H475" i="1"/>
  <c r="R474" i="1"/>
  <c r="N474" i="1"/>
  <c r="H474" i="1"/>
  <c r="P473" i="1"/>
  <c r="N473" i="1"/>
  <c r="H473" i="1"/>
  <c r="P472" i="1"/>
  <c r="R472" i="1" s="1"/>
  <c r="N472" i="1"/>
  <c r="H472" i="1"/>
  <c r="R471" i="1"/>
  <c r="N471" i="1"/>
  <c r="H471" i="1"/>
  <c r="P470" i="1"/>
  <c r="N470" i="1"/>
  <c r="H470" i="1"/>
  <c r="R469" i="1"/>
  <c r="N469" i="1"/>
  <c r="H469" i="1"/>
  <c r="R468" i="1"/>
  <c r="N468" i="1"/>
  <c r="H468" i="1"/>
  <c r="P467" i="1"/>
  <c r="N467" i="1"/>
  <c r="H467" i="1"/>
  <c r="R466" i="1"/>
  <c r="N466" i="1"/>
  <c r="H466" i="1"/>
  <c r="P465" i="1"/>
  <c r="N465" i="1"/>
  <c r="H465" i="1"/>
  <c r="P464" i="1"/>
  <c r="N464" i="1"/>
  <c r="H464" i="1"/>
  <c r="B464" i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R463" i="1"/>
  <c r="N463" i="1"/>
  <c r="H463" i="1"/>
  <c r="S458" i="1"/>
  <c r="O458" i="1"/>
  <c r="M458" i="1"/>
  <c r="L458" i="1"/>
  <c r="K458" i="1"/>
  <c r="J458" i="1"/>
  <c r="I458" i="1"/>
  <c r="F458" i="1"/>
  <c r="R456" i="1"/>
  <c r="N456" i="1"/>
  <c r="H456" i="1"/>
  <c r="R455" i="1"/>
  <c r="N455" i="1"/>
  <c r="H455" i="1"/>
  <c r="R454" i="1"/>
  <c r="N454" i="1"/>
  <c r="H454" i="1"/>
  <c r="B454" i="1"/>
  <c r="B455" i="1" s="1"/>
  <c r="R453" i="1"/>
  <c r="N453" i="1"/>
  <c r="H453" i="1"/>
  <c r="S448" i="1"/>
  <c r="O448" i="1"/>
  <c r="M448" i="1"/>
  <c r="L448" i="1"/>
  <c r="K448" i="1"/>
  <c r="J448" i="1"/>
  <c r="I448" i="1"/>
  <c r="F448" i="1"/>
  <c r="P446" i="1"/>
  <c r="R446" i="1" s="1"/>
  <c r="N446" i="1"/>
  <c r="H446" i="1"/>
  <c r="P445" i="1"/>
  <c r="N445" i="1"/>
  <c r="H445" i="1"/>
  <c r="B445" i="1"/>
  <c r="R444" i="1"/>
  <c r="N444" i="1"/>
  <c r="H444" i="1"/>
  <c r="S439" i="1"/>
  <c r="O439" i="1"/>
  <c r="M439" i="1"/>
  <c r="L439" i="1"/>
  <c r="K439" i="1"/>
  <c r="J439" i="1"/>
  <c r="I439" i="1"/>
  <c r="F439" i="1"/>
  <c r="R437" i="1"/>
  <c r="N437" i="1"/>
  <c r="H437" i="1"/>
  <c r="R436" i="1"/>
  <c r="N436" i="1"/>
  <c r="H436" i="1"/>
  <c r="B436" i="1"/>
  <c r="B437" i="1" s="1"/>
  <c r="R435" i="1"/>
  <c r="N435" i="1"/>
  <c r="H435" i="1"/>
  <c r="R431" i="1"/>
  <c r="N431" i="1"/>
  <c r="H431" i="1"/>
  <c r="R430" i="1"/>
  <c r="N430" i="1"/>
  <c r="H430" i="1"/>
  <c r="R429" i="1"/>
  <c r="N429" i="1"/>
  <c r="H429" i="1"/>
  <c r="R428" i="1"/>
  <c r="N428" i="1"/>
  <c r="H428" i="1"/>
  <c r="R427" i="1"/>
  <c r="N427" i="1"/>
  <c r="H427" i="1"/>
  <c r="R426" i="1"/>
  <c r="N426" i="1"/>
  <c r="H426" i="1"/>
  <c r="R425" i="1"/>
  <c r="N425" i="1"/>
  <c r="H425" i="1"/>
  <c r="R424" i="1"/>
  <c r="N424" i="1"/>
  <c r="H424" i="1"/>
  <c r="R423" i="1"/>
  <c r="N423" i="1"/>
  <c r="H423" i="1"/>
  <c r="R422" i="1"/>
  <c r="N422" i="1"/>
  <c r="H422" i="1"/>
  <c r="R421" i="1"/>
  <c r="N421" i="1"/>
  <c r="H421" i="1"/>
  <c r="R420" i="1"/>
  <c r="N420" i="1"/>
  <c r="H420" i="1"/>
  <c r="R419" i="1"/>
  <c r="N419" i="1"/>
  <c r="H419" i="1"/>
  <c r="R418" i="1"/>
  <c r="N418" i="1"/>
  <c r="H418" i="1"/>
  <c r="R417" i="1"/>
  <c r="N417" i="1"/>
  <c r="H417" i="1"/>
  <c r="P416" i="1"/>
  <c r="R416" i="1" s="1"/>
  <c r="N416" i="1"/>
  <c r="H416" i="1"/>
  <c r="B416" i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R415" i="1"/>
  <c r="N415" i="1"/>
  <c r="H415" i="1"/>
  <c r="S410" i="1"/>
  <c r="O410" i="1"/>
  <c r="M410" i="1"/>
  <c r="L410" i="1"/>
  <c r="I410" i="1"/>
  <c r="F410" i="1"/>
  <c r="R408" i="1"/>
  <c r="N408" i="1"/>
  <c r="K408" i="1"/>
  <c r="H408" i="1"/>
  <c r="R407" i="1"/>
  <c r="N407" i="1"/>
  <c r="H407" i="1"/>
  <c r="R406" i="1"/>
  <c r="N406" i="1"/>
  <c r="H406" i="1"/>
  <c r="R405" i="1"/>
  <c r="N405" i="1"/>
  <c r="H405" i="1"/>
  <c r="B405" i="1"/>
  <c r="B406" i="1" s="1"/>
  <c r="B407" i="1" s="1"/>
  <c r="B408" i="1" s="1"/>
  <c r="R404" i="1"/>
  <c r="N404" i="1"/>
  <c r="H404" i="1"/>
  <c r="R401" i="1"/>
  <c r="N401" i="1"/>
  <c r="H401" i="1"/>
  <c r="R400" i="1"/>
  <c r="N400" i="1"/>
  <c r="H400" i="1"/>
  <c r="R399" i="1"/>
  <c r="N399" i="1"/>
  <c r="H399" i="1"/>
  <c r="R398" i="1"/>
  <c r="N398" i="1"/>
  <c r="H398" i="1"/>
  <c r="R397" i="1"/>
  <c r="N397" i="1"/>
  <c r="H397" i="1"/>
  <c r="R396" i="1"/>
  <c r="N396" i="1"/>
  <c r="H396" i="1"/>
  <c r="R395" i="1"/>
  <c r="N395" i="1"/>
  <c r="H395" i="1"/>
  <c r="R394" i="1"/>
  <c r="N394" i="1"/>
  <c r="H394" i="1"/>
  <c r="R393" i="1"/>
  <c r="N393" i="1"/>
  <c r="H393" i="1"/>
  <c r="R392" i="1"/>
  <c r="N392" i="1"/>
  <c r="H392" i="1"/>
  <c r="P391" i="1"/>
  <c r="N391" i="1"/>
  <c r="H391" i="1"/>
  <c r="R390" i="1"/>
  <c r="N390" i="1"/>
  <c r="H390" i="1"/>
  <c r="R389" i="1"/>
  <c r="N389" i="1"/>
  <c r="H389" i="1"/>
  <c r="R388" i="1"/>
  <c r="N388" i="1"/>
  <c r="J388" i="1"/>
  <c r="J410" i="1" s="1"/>
  <c r="H388" i="1"/>
  <c r="R387" i="1"/>
  <c r="N387" i="1"/>
  <c r="H387" i="1"/>
  <c r="R386" i="1"/>
  <c r="N386" i="1"/>
  <c r="H386" i="1"/>
  <c r="R385" i="1"/>
  <c r="N385" i="1"/>
  <c r="H385" i="1"/>
  <c r="R384" i="1"/>
  <c r="N384" i="1"/>
  <c r="H384" i="1"/>
  <c r="R383" i="1"/>
  <c r="N383" i="1"/>
  <c r="H383" i="1"/>
  <c r="R382" i="1"/>
  <c r="N382" i="1"/>
  <c r="H382" i="1"/>
  <c r="R381" i="1"/>
  <c r="N381" i="1"/>
  <c r="H381" i="1"/>
  <c r="R380" i="1"/>
  <c r="N380" i="1"/>
  <c r="H380" i="1"/>
  <c r="R379" i="1"/>
  <c r="N379" i="1"/>
  <c r="H379" i="1"/>
  <c r="B379" i="1"/>
  <c r="P378" i="1"/>
  <c r="N378" i="1"/>
  <c r="H378" i="1"/>
  <c r="S373" i="1"/>
  <c r="O373" i="1"/>
  <c r="M373" i="1"/>
  <c r="L373" i="1"/>
  <c r="K373" i="1"/>
  <c r="J373" i="1"/>
  <c r="I373" i="1"/>
  <c r="F373" i="1"/>
  <c r="R372" i="1"/>
  <c r="N372" i="1"/>
  <c r="H372" i="1"/>
  <c r="B372" i="1"/>
  <c r="B373" i="1" s="1"/>
  <c r="R371" i="1"/>
  <c r="N371" i="1"/>
  <c r="H371" i="1"/>
  <c r="S365" i="1"/>
  <c r="O365" i="1"/>
  <c r="M365" i="1"/>
  <c r="L365" i="1"/>
  <c r="K365" i="1"/>
  <c r="J365" i="1"/>
  <c r="I365" i="1"/>
  <c r="F365" i="1"/>
  <c r="R363" i="1"/>
  <c r="N363" i="1"/>
  <c r="H363" i="1"/>
  <c r="R362" i="1"/>
  <c r="N362" i="1"/>
  <c r="H362" i="1"/>
  <c r="R361" i="1"/>
  <c r="N361" i="1"/>
  <c r="H361" i="1"/>
  <c r="B361" i="1"/>
  <c r="B362" i="1" s="1"/>
  <c r="B363" i="1" s="1"/>
  <c r="R360" i="1"/>
  <c r="N360" i="1"/>
  <c r="H360" i="1"/>
  <c r="R357" i="1"/>
  <c r="N357" i="1"/>
  <c r="H357" i="1"/>
  <c r="R356" i="1"/>
  <c r="N356" i="1"/>
  <c r="H356" i="1"/>
  <c r="R355" i="1"/>
  <c r="N355" i="1"/>
  <c r="H355" i="1"/>
  <c r="R354" i="1"/>
  <c r="N354" i="1"/>
  <c r="H354" i="1"/>
  <c r="R353" i="1"/>
  <c r="N353" i="1"/>
  <c r="H353" i="1"/>
  <c r="B353" i="1"/>
  <c r="B354" i="1" s="1"/>
  <c r="B355" i="1" s="1"/>
  <c r="B356" i="1" s="1"/>
  <c r="B357" i="1" s="1"/>
  <c r="P352" i="1"/>
  <c r="R352" i="1" s="1"/>
  <c r="N352" i="1"/>
  <c r="H352" i="1"/>
  <c r="S347" i="1"/>
  <c r="O347" i="1"/>
  <c r="M347" i="1"/>
  <c r="L347" i="1"/>
  <c r="K347" i="1"/>
  <c r="J347" i="1"/>
  <c r="I347" i="1"/>
  <c r="F347" i="1"/>
  <c r="R345" i="1"/>
  <c r="N345" i="1"/>
  <c r="H345" i="1"/>
  <c r="B345" i="1"/>
  <c r="B347" i="1" s="1"/>
  <c r="R344" i="1"/>
  <c r="N344" i="1"/>
  <c r="H344" i="1"/>
  <c r="S339" i="1"/>
  <c r="O339" i="1"/>
  <c r="M339" i="1"/>
  <c r="L339" i="1"/>
  <c r="I339" i="1"/>
  <c r="F339" i="1"/>
  <c r="R337" i="1"/>
  <c r="N337" i="1"/>
  <c r="H337" i="1"/>
  <c r="R336" i="1"/>
  <c r="N336" i="1"/>
  <c r="H336" i="1"/>
  <c r="R335" i="1"/>
  <c r="N335" i="1"/>
  <c r="H335" i="1"/>
  <c r="R334" i="1"/>
  <c r="N334" i="1"/>
  <c r="H334" i="1"/>
  <c r="R333" i="1"/>
  <c r="N333" i="1"/>
  <c r="H333" i="1"/>
  <c r="R332" i="1"/>
  <c r="N332" i="1"/>
  <c r="H332" i="1"/>
  <c r="R331" i="1"/>
  <c r="N331" i="1"/>
  <c r="H331" i="1"/>
  <c r="R330" i="1"/>
  <c r="N330" i="1"/>
  <c r="H330" i="1"/>
  <c r="R329" i="1"/>
  <c r="N329" i="1"/>
  <c r="H329" i="1"/>
  <c r="R328" i="1"/>
  <c r="N328" i="1"/>
  <c r="H328" i="1"/>
  <c r="R327" i="1"/>
  <c r="N327" i="1"/>
  <c r="H327" i="1"/>
  <c r="R326" i="1"/>
  <c r="N326" i="1"/>
  <c r="H326" i="1"/>
  <c r="R325" i="1"/>
  <c r="N325" i="1"/>
  <c r="H325" i="1"/>
  <c r="R324" i="1"/>
  <c r="N324" i="1"/>
  <c r="H324" i="1"/>
  <c r="R323" i="1"/>
  <c r="N323" i="1"/>
  <c r="H323" i="1"/>
  <c r="R322" i="1"/>
  <c r="N322" i="1"/>
  <c r="H322" i="1"/>
  <c r="R321" i="1"/>
  <c r="N321" i="1"/>
  <c r="H321" i="1"/>
  <c r="R320" i="1"/>
  <c r="N320" i="1"/>
  <c r="H320" i="1"/>
  <c r="B320" i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R319" i="1"/>
  <c r="N319" i="1"/>
  <c r="H319" i="1"/>
  <c r="R316" i="1"/>
  <c r="N316" i="1"/>
  <c r="J316" i="1"/>
  <c r="H316" i="1"/>
  <c r="R315" i="1"/>
  <c r="N315" i="1"/>
  <c r="H315" i="1"/>
  <c r="R314" i="1"/>
  <c r="N314" i="1"/>
  <c r="H314" i="1"/>
  <c r="R313" i="1"/>
  <c r="N313" i="1"/>
  <c r="H313" i="1"/>
  <c r="R312" i="1"/>
  <c r="N312" i="1"/>
  <c r="H312" i="1"/>
  <c r="R311" i="1"/>
  <c r="N311" i="1"/>
  <c r="H311" i="1"/>
  <c r="R310" i="1"/>
  <c r="N310" i="1"/>
  <c r="H310" i="1"/>
  <c r="R309" i="1"/>
  <c r="N309" i="1"/>
  <c r="H309" i="1"/>
  <c r="R308" i="1"/>
  <c r="N308" i="1"/>
  <c r="H308" i="1"/>
  <c r="R307" i="1"/>
  <c r="N307" i="1"/>
  <c r="H307" i="1"/>
  <c r="R306" i="1"/>
  <c r="N306" i="1"/>
  <c r="H306" i="1"/>
  <c r="R305" i="1"/>
  <c r="N305" i="1"/>
  <c r="H305" i="1"/>
  <c r="R304" i="1"/>
  <c r="N304" i="1"/>
  <c r="H304" i="1"/>
  <c r="P303" i="1"/>
  <c r="R303" i="1" s="1"/>
  <c r="N303" i="1"/>
  <c r="H303" i="1"/>
  <c r="R302" i="1"/>
  <c r="N302" i="1"/>
  <c r="H302" i="1"/>
  <c r="R301" i="1"/>
  <c r="N301" i="1"/>
  <c r="H301" i="1"/>
  <c r="R300" i="1"/>
  <c r="N300" i="1"/>
  <c r="H300" i="1"/>
  <c r="R299" i="1"/>
  <c r="N299" i="1"/>
  <c r="H299" i="1"/>
  <c r="R298" i="1"/>
  <c r="N298" i="1"/>
  <c r="H298" i="1"/>
  <c r="P297" i="1"/>
  <c r="N297" i="1"/>
  <c r="H297" i="1"/>
  <c r="R296" i="1"/>
  <c r="N296" i="1"/>
  <c r="K296" i="1"/>
  <c r="H296" i="1"/>
  <c r="R295" i="1"/>
  <c r="N295" i="1"/>
  <c r="H295" i="1"/>
  <c r="R294" i="1"/>
  <c r="N294" i="1"/>
  <c r="H294" i="1"/>
  <c r="P293" i="1"/>
  <c r="N293" i="1"/>
  <c r="H293" i="1"/>
  <c r="P292" i="1"/>
  <c r="N292" i="1"/>
  <c r="H292" i="1"/>
  <c r="P291" i="1"/>
  <c r="R291" i="1" s="1"/>
  <c r="N291" i="1"/>
  <c r="H291" i="1"/>
  <c r="R290" i="1"/>
  <c r="N290" i="1"/>
  <c r="H290" i="1"/>
  <c r="P289" i="1"/>
  <c r="R289" i="1" s="1"/>
  <c r="N289" i="1"/>
  <c r="H289" i="1"/>
  <c r="P288" i="1"/>
  <c r="N288" i="1"/>
  <c r="H288" i="1"/>
  <c r="R287" i="1"/>
  <c r="N287" i="1"/>
  <c r="H287" i="1"/>
  <c r="R286" i="1"/>
  <c r="N286" i="1"/>
  <c r="H286" i="1"/>
  <c r="R285" i="1"/>
  <c r="N285" i="1"/>
  <c r="H285" i="1"/>
  <c r="B285" i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R284" i="1"/>
  <c r="N284" i="1"/>
  <c r="H284" i="1"/>
  <c r="S279" i="1"/>
  <c r="O279" i="1"/>
  <c r="M279" i="1"/>
  <c r="L279" i="1"/>
  <c r="K279" i="1"/>
  <c r="J279" i="1"/>
  <c r="I279" i="1"/>
  <c r="F279" i="1"/>
  <c r="R277" i="1"/>
  <c r="N277" i="1"/>
  <c r="H277" i="1"/>
  <c r="R276" i="1"/>
  <c r="N276" i="1"/>
  <c r="H276" i="1"/>
  <c r="R275" i="1"/>
  <c r="N275" i="1"/>
  <c r="H275" i="1"/>
  <c r="B275" i="1"/>
  <c r="B276" i="1" s="1"/>
  <c r="B277" i="1" s="1"/>
  <c r="R274" i="1"/>
  <c r="N274" i="1"/>
  <c r="H274" i="1"/>
  <c r="R271" i="1"/>
  <c r="N271" i="1"/>
  <c r="H271" i="1"/>
  <c r="R270" i="1"/>
  <c r="N270" i="1"/>
  <c r="H270" i="1"/>
  <c r="R269" i="1"/>
  <c r="N269" i="1"/>
  <c r="H269" i="1"/>
  <c r="R268" i="1"/>
  <c r="N268" i="1"/>
  <c r="H268" i="1"/>
  <c r="R267" i="1"/>
  <c r="N267" i="1"/>
  <c r="H267" i="1"/>
  <c r="R266" i="1"/>
  <c r="N266" i="1"/>
  <c r="H266" i="1"/>
  <c r="B266" i="1"/>
  <c r="B267" i="1" s="1"/>
  <c r="B268" i="1" s="1"/>
  <c r="B269" i="1" s="1"/>
  <c r="B270" i="1" s="1"/>
  <c r="B271" i="1" s="1"/>
  <c r="R265" i="1"/>
  <c r="N265" i="1"/>
  <c r="H265" i="1"/>
  <c r="S260" i="1"/>
  <c r="O260" i="1"/>
  <c r="M260" i="1"/>
  <c r="L260" i="1"/>
  <c r="K260" i="1"/>
  <c r="J260" i="1"/>
  <c r="I260" i="1"/>
  <c r="F260" i="1"/>
  <c r="R258" i="1"/>
  <c r="N258" i="1"/>
  <c r="H258" i="1"/>
  <c r="R257" i="1"/>
  <c r="N257" i="1"/>
  <c r="H257" i="1"/>
  <c r="R256" i="1"/>
  <c r="N256" i="1"/>
  <c r="H256" i="1"/>
  <c r="R255" i="1"/>
  <c r="N255" i="1"/>
  <c r="H255" i="1"/>
  <c r="R254" i="1"/>
  <c r="N254" i="1"/>
  <c r="H254" i="1"/>
  <c r="R253" i="1"/>
  <c r="N253" i="1"/>
  <c r="H253" i="1"/>
  <c r="R252" i="1"/>
  <c r="N252" i="1"/>
  <c r="H252" i="1"/>
  <c r="R251" i="1"/>
  <c r="N251" i="1"/>
  <c r="H251" i="1"/>
  <c r="R250" i="1"/>
  <c r="N250" i="1"/>
  <c r="H250" i="1"/>
  <c r="R249" i="1"/>
  <c r="N249" i="1"/>
  <c r="H249" i="1"/>
  <c r="R248" i="1"/>
  <c r="N248" i="1"/>
  <c r="H248" i="1"/>
  <c r="R247" i="1"/>
  <c r="N247" i="1"/>
  <c r="H247" i="1"/>
  <c r="R246" i="1"/>
  <c r="N246" i="1"/>
  <c r="H246" i="1"/>
  <c r="R245" i="1"/>
  <c r="N245" i="1"/>
  <c r="H245" i="1"/>
  <c r="R244" i="1"/>
  <c r="N244" i="1"/>
  <c r="H244" i="1"/>
  <c r="R243" i="1"/>
  <c r="N243" i="1"/>
  <c r="H243" i="1"/>
  <c r="R242" i="1"/>
  <c r="N242" i="1"/>
  <c r="H242" i="1"/>
  <c r="R241" i="1"/>
  <c r="N241" i="1"/>
  <c r="H241" i="1"/>
  <c r="R240" i="1"/>
  <c r="N240" i="1"/>
  <c r="H240" i="1"/>
  <c r="R239" i="1"/>
  <c r="N239" i="1"/>
  <c r="H239" i="1"/>
  <c r="R238" i="1"/>
  <c r="N238" i="1"/>
  <c r="H238" i="1"/>
  <c r="R237" i="1"/>
  <c r="N237" i="1"/>
  <c r="H237" i="1"/>
  <c r="R236" i="1"/>
  <c r="N236" i="1"/>
  <c r="H236" i="1"/>
  <c r="R235" i="1"/>
  <c r="N235" i="1"/>
  <c r="H235" i="1"/>
  <c r="R234" i="1"/>
  <c r="N234" i="1"/>
  <c r="H234" i="1"/>
  <c r="R233" i="1"/>
  <c r="N233" i="1"/>
  <c r="H233" i="1"/>
  <c r="B233" i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R232" i="1"/>
  <c r="N232" i="1"/>
  <c r="H232" i="1"/>
  <c r="R229" i="1"/>
  <c r="N229" i="1"/>
  <c r="H229" i="1"/>
  <c r="R228" i="1"/>
  <c r="N228" i="1"/>
  <c r="H228" i="1"/>
  <c r="P227" i="1"/>
  <c r="R227" i="1" s="1"/>
  <c r="N227" i="1"/>
  <c r="H227" i="1"/>
  <c r="R226" i="1"/>
  <c r="N226" i="1"/>
  <c r="H226" i="1"/>
  <c r="R225" i="1"/>
  <c r="N225" i="1"/>
  <c r="H225" i="1"/>
  <c r="R224" i="1"/>
  <c r="N224" i="1"/>
  <c r="H224" i="1"/>
  <c r="R223" i="1"/>
  <c r="N223" i="1"/>
  <c r="H223" i="1"/>
  <c r="R222" i="1"/>
  <c r="N222" i="1"/>
  <c r="H222" i="1"/>
  <c r="R221" i="1"/>
  <c r="N221" i="1"/>
  <c r="H221" i="1"/>
  <c r="R220" i="1"/>
  <c r="N220" i="1"/>
  <c r="H220" i="1"/>
  <c r="R219" i="1"/>
  <c r="N219" i="1"/>
  <c r="H219" i="1"/>
  <c r="R218" i="1"/>
  <c r="N218" i="1"/>
  <c r="H218" i="1"/>
  <c r="R217" i="1"/>
  <c r="N217" i="1"/>
  <c r="H217" i="1"/>
  <c r="R216" i="1"/>
  <c r="N216" i="1"/>
  <c r="H216" i="1"/>
  <c r="R215" i="1"/>
  <c r="N215" i="1"/>
  <c r="H215" i="1"/>
  <c r="R214" i="1"/>
  <c r="N214" i="1"/>
  <c r="H214" i="1"/>
  <c r="R213" i="1"/>
  <c r="N213" i="1"/>
  <c r="H213" i="1"/>
  <c r="R212" i="1"/>
  <c r="N212" i="1"/>
  <c r="H212" i="1"/>
  <c r="R211" i="1"/>
  <c r="N211" i="1"/>
  <c r="H211" i="1"/>
  <c r="R210" i="1"/>
  <c r="N210" i="1"/>
  <c r="H210" i="1"/>
  <c r="R209" i="1"/>
  <c r="N209" i="1"/>
  <c r="H209" i="1"/>
  <c r="R208" i="1"/>
  <c r="N208" i="1"/>
  <c r="H208" i="1"/>
  <c r="R207" i="1"/>
  <c r="N207" i="1"/>
  <c r="H207" i="1"/>
  <c r="P206" i="1"/>
  <c r="R206" i="1" s="1"/>
  <c r="N206" i="1"/>
  <c r="H206" i="1"/>
  <c r="R205" i="1"/>
  <c r="N205" i="1"/>
  <c r="H205" i="1"/>
  <c r="R204" i="1"/>
  <c r="N204" i="1"/>
  <c r="H204" i="1"/>
  <c r="R203" i="1"/>
  <c r="N203" i="1"/>
  <c r="H203" i="1"/>
  <c r="R202" i="1"/>
  <c r="N202" i="1"/>
  <c r="H202" i="1"/>
  <c r="R201" i="1"/>
  <c r="N201" i="1"/>
  <c r="H201" i="1"/>
  <c r="R200" i="1"/>
  <c r="N200" i="1"/>
  <c r="H200" i="1"/>
  <c r="R199" i="1"/>
  <c r="N199" i="1"/>
  <c r="H199" i="1"/>
  <c r="R198" i="1"/>
  <c r="N198" i="1"/>
  <c r="H198" i="1"/>
  <c r="R197" i="1"/>
  <c r="N197" i="1"/>
  <c r="H197" i="1"/>
  <c r="R196" i="1"/>
  <c r="N196" i="1"/>
  <c r="H196" i="1"/>
  <c r="R195" i="1"/>
  <c r="N195" i="1"/>
  <c r="H195" i="1"/>
  <c r="R194" i="1"/>
  <c r="N194" i="1"/>
  <c r="H194" i="1"/>
  <c r="R193" i="1"/>
  <c r="N193" i="1"/>
  <c r="H193" i="1"/>
  <c r="R192" i="1"/>
  <c r="N192" i="1"/>
  <c r="H192" i="1"/>
  <c r="R191" i="1"/>
  <c r="N191" i="1"/>
  <c r="H191" i="1"/>
  <c r="R190" i="1"/>
  <c r="N190" i="1"/>
  <c r="H190" i="1"/>
  <c r="B190" i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R189" i="1"/>
  <c r="N189" i="1"/>
  <c r="H189" i="1"/>
  <c r="S183" i="1"/>
  <c r="O183" i="1"/>
  <c r="M183" i="1"/>
  <c r="L183" i="1"/>
  <c r="K183" i="1"/>
  <c r="J183" i="1"/>
  <c r="I183" i="1"/>
  <c r="F183" i="1"/>
  <c r="B183" i="1"/>
  <c r="P181" i="1"/>
  <c r="R181" i="1" s="1"/>
  <c r="N181" i="1"/>
  <c r="N183" i="1" s="1"/>
  <c r="H181" i="1"/>
  <c r="S176" i="1"/>
  <c r="O176" i="1"/>
  <c r="M176" i="1"/>
  <c r="L176" i="1"/>
  <c r="J176" i="1"/>
  <c r="F176" i="1"/>
  <c r="R174" i="1"/>
  <c r="N174" i="1"/>
  <c r="H174" i="1"/>
  <c r="R173" i="1"/>
  <c r="N173" i="1"/>
  <c r="H173" i="1"/>
  <c r="R172" i="1"/>
  <c r="N172" i="1"/>
  <c r="H172" i="1"/>
  <c r="R171" i="1"/>
  <c r="N171" i="1"/>
  <c r="H171" i="1"/>
  <c r="R170" i="1"/>
  <c r="N170" i="1"/>
  <c r="H170" i="1"/>
  <c r="B170" i="1"/>
  <c r="B171" i="1" s="1"/>
  <c r="B172" i="1" s="1"/>
  <c r="B173" i="1" s="1"/>
  <c r="B174" i="1" s="1"/>
  <c r="R169" i="1"/>
  <c r="N169" i="1"/>
  <c r="H169" i="1"/>
  <c r="R166" i="1"/>
  <c r="N166" i="1"/>
  <c r="H166" i="1"/>
  <c r="P165" i="1"/>
  <c r="N165" i="1"/>
  <c r="H165" i="1"/>
  <c r="R164" i="1"/>
  <c r="N164" i="1"/>
  <c r="H164" i="1"/>
  <c r="R163" i="1"/>
  <c r="N163" i="1"/>
  <c r="K163" i="1"/>
  <c r="H163" i="1"/>
  <c r="R162" i="1"/>
  <c r="N162" i="1"/>
  <c r="H162" i="1"/>
  <c r="R161" i="1"/>
  <c r="N161" i="1"/>
  <c r="K161" i="1"/>
  <c r="H161" i="1"/>
  <c r="R160" i="1"/>
  <c r="N160" i="1"/>
  <c r="H160" i="1"/>
  <c r="P159" i="1"/>
  <c r="N159" i="1"/>
  <c r="H159" i="1"/>
  <c r="R158" i="1"/>
  <c r="N158" i="1"/>
  <c r="H158" i="1"/>
  <c r="R157" i="1"/>
  <c r="N157" i="1"/>
  <c r="K157" i="1"/>
  <c r="H157" i="1"/>
  <c r="R156" i="1"/>
  <c r="N156" i="1"/>
  <c r="H156" i="1"/>
  <c r="P155" i="1"/>
  <c r="R155" i="1" s="1"/>
  <c r="N155" i="1"/>
  <c r="H155" i="1"/>
  <c r="R154" i="1"/>
  <c r="N154" i="1"/>
  <c r="K154" i="1"/>
  <c r="H154" i="1"/>
  <c r="Q153" i="1"/>
  <c r="R153" i="1" s="1"/>
  <c r="N153" i="1"/>
  <c r="K153" i="1"/>
  <c r="H153" i="1"/>
  <c r="P152" i="1"/>
  <c r="N152" i="1"/>
  <c r="H152" i="1"/>
  <c r="P151" i="1"/>
  <c r="N151" i="1"/>
  <c r="K151" i="1"/>
  <c r="I151" i="1"/>
  <c r="I176" i="1" s="1"/>
  <c r="H151" i="1"/>
  <c r="R150" i="1"/>
  <c r="N150" i="1"/>
  <c r="H150" i="1"/>
  <c r="R149" i="1"/>
  <c r="N149" i="1"/>
  <c r="H149" i="1"/>
  <c r="R148" i="1"/>
  <c r="N148" i="1"/>
  <c r="K148" i="1"/>
  <c r="H148" i="1"/>
  <c r="R147" i="1"/>
  <c r="N147" i="1"/>
  <c r="H147" i="1"/>
  <c r="P146" i="1"/>
  <c r="R146" i="1" s="1"/>
  <c r="N146" i="1"/>
  <c r="K146" i="1"/>
  <c r="H146" i="1"/>
  <c r="B146" i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R145" i="1"/>
  <c r="N145" i="1"/>
  <c r="H145" i="1"/>
  <c r="S140" i="1"/>
  <c r="O140" i="1"/>
  <c r="M140" i="1"/>
  <c r="L140" i="1"/>
  <c r="J140" i="1"/>
  <c r="I140" i="1"/>
  <c r="F140" i="1"/>
  <c r="R138" i="1"/>
  <c r="N138" i="1"/>
  <c r="H138" i="1"/>
  <c r="P134" i="1"/>
  <c r="R134" i="1" s="1"/>
  <c r="N134" i="1"/>
  <c r="H134" i="1"/>
  <c r="R133" i="1"/>
  <c r="N133" i="1"/>
  <c r="H133" i="1"/>
  <c r="R132" i="1"/>
  <c r="N132" i="1"/>
  <c r="H132" i="1"/>
  <c r="R131" i="1"/>
  <c r="N131" i="1"/>
  <c r="H131" i="1"/>
  <c r="R130" i="1"/>
  <c r="N130" i="1"/>
  <c r="H130" i="1"/>
  <c r="R129" i="1"/>
  <c r="N129" i="1"/>
  <c r="H129" i="1"/>
  <c r="Q128" i="1"/>
  <c r="P128" i="1"/>
  <c r="N128" i="1"/>
  <c r="H128" i="1"/>
  <c r="P127" i="1"/>
  <c r="N127" i="1"/>
  <c r="H127" i="1"/>
  <c r="R126" i="1"/>
  <c r="N126" i="1"/>
  <c r="H126" i="1"/>
  <c r="P125" i="1"/>
  <c r="R125" i="1" s="1"/>
  <c r="N125" i="1"/>
  <c r="H125" i="1"/>
  <c r="P124" i="1"/>
  <c r="R124" i="1" s="1"/>
  <c r="N124" i="1"/>
  <c r="H124" i="1"/>
  <c r="R123" i="1"/>
  <c r="N123" i="1"/>
  <c r="H123" i="1"/>
  <c r="R122" i="1"/>
  <c r="N122" i="1"/>
  <c r="H122" i="1"/>
  <c r="R121" i="1"/>
  <c r="N121" i="1"/>
  <c r="H121" i="1"/>
  <c r="R120" i="1"/>
  <c r="N120" i="1"/>
  <c r="H120" i="1"/>
  <c r="R119" i="1"/>
  <c r="N119" i="1"/>
  <c r="H119" i="1"/>
  <c r="P118" i="1"/>
  <c r="R118" i="1" s="1"/>
  <c r="N118" i="1"/>
  <c r="H118" i="1"/>
  <c r="R117" i="1"/>
  <c r="N117" i="1"/>
  <c r="K117" i="1"/>
  <c r="H117" i="1"/>
  <c r="B117" i="1"/>
  <c r="P116" i="1"/>
  <c r="R116" i="1" s="1"/>
  <c r="N116" i="1"/>
  <c r="H116" i="1"/>
  <c r="S111" i="1"/>
  <c r="O111" i="1"/>
  <c r="M111" i="1"/>
  <c r="L111" i="1"/>
  <c r="J111" i="1"/>
  <c r="I111" i="1"/>
  <c r="F111" i="1"/>
  <c r="R109" i="1"/>
  <c r="N109" i="1"/>
  <c r="H109" i="1"/>
  <c r="R108" i="1"/>
  <c r="N108" i="1"/>
  <c r="H108" i="1"/>
  <c r="R107" i="1"/>
  <c r="N107" i="1"/>
  <c r="H107" i="1"/>
  <c r="R106" i="1"/>
  <c r="N106" i="1"/>
  <c r="H106" i="1"/>
  <c r="B106" i="1"/>
  <c r="B107" i="1" s="1"/>
  <c r="B108" i="1" s="1"/>
  <c r="B109" i="1" s="1"/>
  <c r="R105" i="1"/>
  <c r="N105" i="1"/>
  <c r="H105" i="1"/>
  <c r="R102" i="1"/>
  <c r="N102" i="1"/>
  <c r="H102" i="1"/>
  <c r="R101" i="1"/>
  <c r="N101" i="1"/>
  <c r="H101" i="1"/>
  <c r="R100" i="1"/>
  <c r="N100" i="1"/>
  <c r="H100" i="1"/>
  <c r="R99" i="1"/>
  <c r="N99" i="1"/>
  <c r="H99" i="1"/>
  <c r="R98" i="1"/>
  <c r="N98" i="1"/>
  <c r="H98" i="1"/>
  <c r="P97" i="1"/>
  <c r="R97" i="1" s="1"/>
  <c r="N97" i="1"/>
  <c r="H97" i="1"/>
  <c r="R96" i="1"/>
  <c r="N96" i="1"/>
  <c r="K96" i="1"/>
  <c r="H96" i="1"/>
  <c r="R95" i="1"/>
  <c r="N95" i="1"/>
  <c r="K95" i="1"/>
  <c r="H95" i="1"/>
  <c r="R94" i="1"/>
  <c r="N94" i="1"/>
  <c r="H94" i="1"/>
  <c r="R93" i="1"/>
  <c r="N93" i="1"/>
  <c r="K93" i="1"/>
  <c r="H93" i="1"/>
  <c r="R92" i="1"/>
  <c r="N92" i="1"/>
  <c r="H92" i="1"/>
  <c r="R91" i="1"/>
  <c r="N91" i="1"/>
  <c r="H91" i="1"/>
  <c r="R90" i="1"/>
  <c r="N90" i="1"/>
  <c r="H90" i="1"/>
  <c r="R89" i="1"/>
  <c r="N89" i="1"/>
  <c r="H89" i="1"/>
  <c r="R88" i="1"/>
  <c r="N88" i="1"/>
  <c r="H88" i="1"/>
  <c r="R87" i="1"/>
  <c r="N87" i="1"/>
  <c r="H87" i="1"/>
  <c r="P86" i="1"/>
  <c r="R86" i="1" s="1"/>
  <c r="N86" i="1"/>
  <c r="K86" i="1"/>
  <c r="H86" i="1"/>
  <c r="R85" i="1"/>
  <c r="N85" i="1"/>
  <c r="H85" i="1"/>
  <c r="R84" i="1"/>
  <c r="N84" i="1"/>
  <c r="H84" i="1"/>
  <c r="R83" i="1"/>
  <c r="N83" i="1"/>
  <c r="K83" i="1"/>
  <c r="H83" i="1"/>
  <c r="R82" i="1"/>
  <c r="N82" i="1"/>
  <c r="H82" i="1"/>
  <c r="R81" i="1"/>
  <c r="N81" i="1"/>
  <c r="H81" i="1"/>
  <c r="B81" i="1"/>
  <c r="R80" i="1"/>
  <c r="N80" i="1"/>
  <c r="H80" i="1"/>
  <c r="S75" i="1"/>
  <c r="O75" i="1"/>
  <c r="M75" i="1"/>
  <c r="L75" i="1"/>
  <c r="K75" i="1"/>
  <c r="J75" i="1"/>
  <c r="I75" i="1"/>
  <c r="F75" i="1"/>
  <c r="R73" i="1"/>
  <c r="N73" i="1"/>
  <c r="H73" i="1"/>
  <c r="R72" i="1"/>
  <c r="N72" i="1"/>
  <c r="H72" i="1"/>
  <c r="R71" i="1"/>
  <c r="N71" i="1"/>
  <c r="H71" i="1"/>
  <c r="R70" i="1"/>
  <c r="N70" i="1"/>
  <c r="H70" i="1"/>
  <c r="B70" i="1"/>
  <c r="B71" i="1" s="1"/>
  <c r="B72" i="1" s="1"/>
  <c r="B73" i="1" s="1"/>
  <c r="R69" i="1"/>
  <c r="N69" i="1"/>
  <c r="H69" i="1"/>
  <c r="R66" i="1"/>
  <c r="N66" i="1"/>
  <c r="H66" i="1"/>
  <c r="R65" i="1"/>
  <c r="N65" i="1"/>
  <c r="H65" i="1"/>
  <c r="P64" i="1"/>
  <c r="R64" i="1" s="1"/>
  <c r="N64" i="1"/>
  <c r="H64" i="1"/>
  <c r="B64" i="1"/>
  <c r="B65" i="1" s="1"/>
  <c r="B66" i="1" s="1"/>
  <c r="R63" i="1"/>
  <c r="N63" i="1"/>
  <c r="H63" i="1"/>
  <c r="S58" i="1"/>
  <c r="O58" i="1"/>
  <c r="M58" i="1"/>
  <c r="L58" i="1"/>
  <c r="J58" i="1"/>
  <c r="I58" i="1"/>
  <c r="F58" i="1"/>
  <c r="R56" i="1"/>
  <c r="N56" i="1"/>
  <c r="H56" i="1"/>
  <c r="R55" i="1"/>
  <c r="N55" i="1"/>
  <c r="H55" i="1"/>
  <c r="B55" i="1"/>
  <c r="B56" i="1" s="1"/>
  <c r="R54" i="1"/>
  <c r="N54" i="1"/>
  <c r="H54" i="1"/>
  <c r="R50" i="1"/>
  <c r="N50" i="1"/>
  <c r="H50" i="1"/>
  <c r="R49" i="1"/>
  <c r="N49" i="1"/>
  <c r="K49" i="1"/>
  <c r="H49" i="1"/>
  <c r="R48" i="1"/>
  <c r="N48" i="1"/>
  <c r="H48" i="1"/>
  <c r="R47" i="1"/>
  <c r="N47" i="1"/>
  <c r="H47" i="1"/>
  <c r="R46" i="1"/>
  <c r="N46" i="1"/>
  <c r="K46" i="1"/>
  <c r="H46" i="1"/>
  <c r="R45" i="1"/>
  <c r="N45" i="1"/>
  <c r="H45" i="1"/>
  <c r="R44" i="1"/>
  <c r="N44" i="1"/>
  <c r="H44" i="1"/>
  <c r="R43" i="1"/>
  <c r="N43" i="1"/>
  <c r="H43" i="1"/>
  <c r="R42" i="1"/>
  <c r="N42" i="1"/>
  <c r="K42" i="1"/>
  <c r="H42" i="1"/>
  <c r="R41" i="1"/>
  <c r="N41" i="1"/>
  <c r="K41" i="1"/>
  <c r="H41" i="1"/>
  <c r="R40" i="1"/>
  <c r="N40" i="1"/>
  <c r="H40" i="1"/>
  <c r="R39" i="1"/>
  <c r="N39" i="1"/>
  <c r="H39" i="1"/>
  <c r="R38" i="1"/>
  <c r="N38" i="1"/>
  <c r="H38" i="1"/>
  <c r="R37" i="1"/>
  <c r="N37" i="1"/>
  <c r="H37" i="1"/>
  <c r="R36" i="1"/>
  <c r="N36" i="1"/>
  <c r="H36" i="1"/>
  <c r="R35" i="1"/>
  <c r="N35" i="1"/>
  <c r="H35" i="1"/>
  <c r="R34" i="1"/>
  <c r="N34" i="1"/>
  <c r="H34" i="1"/>
  <c r="R33" i="1"/>
  <c r="N33" i="1"/>
  <c r="H33" i="1"/>
  <c r="R32" i="1"/>
  <c r="N32" i="1"/>
  <c r="H32" i="1"/>
  <c r="R31" i="1"/>
  <c r="N31" i="1"/>
  <c r="H31" i="1"/>
  <c r="R30" i="1"/>
  <c r="N30" i="1"/>
  <c r="H30" i="1"/>
  <c r="R29" i="1"/>
  <c r="N29" i="1"/>
  <c r="H29" i="1"/>
  <c r="R28" i="1"/>
  <c r="N28" i="1"/>
  <c r="H28" i="1"/>
  <c r="R27" i="1"/>
  <c r="N27" i="1"/>
  <c r="H27" i="1"/>
  <c r="R26" i="1"/>
  <c r="N26" i="1"/>
  <c r="H26" i="1"/>
  <c r="R25" i="1"/>
  <c r="N25" i="1"/>
  <c r="H25" i="1"/>
  <c r="B25" i="1"/>
  <c r="R24" i="1"/>
  <c r="N24" i="1"/>
  <c r="K24" i="1"/>
  <c r="H24" i="1"/>
  <c r="S19" i="1"/>
  <c r="O19" i="1"/>
  <c r="M19" i="1"/>
  <c r="L19" i="1"/>
  <c r="K19" i="1"/>
  <c r="J19" i="1"/>
  <c r="I19" i="1"/>
  <c r="F19" i="1"/>
  <c r="R17" i="1"/>
  <c r="N17" i="1"/>
  <c r="H17" i="1"/>
  <c r="R16" i="1"/>
  <c r="N16" i="1"/>
  <c r="H16" i="1"/>
  <c r="B16" i="1"/>
  <c r="B17" i="1" s="1"/>
  <c r="R15" i="1"/>
  <c r="N15" i="1"/>
  <c r="H15" i="1"/>
  <c r="R11" i="1"/>
  <c r="N11" i="1"/>
  <c r="H11" i="1"/>
  <c r="R10" i="1"/>
  <c r="N10" i="1"/>
  <c r="H10" i="1"/>
  <c r="B10" i="1"/>
  <c r="B11" i="1" s="1"/>
  <c r="R9" i="1"/>
  <c r="N9" i="1"/>
  <c r="H9" i="1"/>
  <c r="Q288" i="2" l="1"/>
  <c r="Q57" i="2"/>
  <c r="N593" i="1"/>
  <c r="K111" i="1"/>
  <c r="N458" i="1"/>
  <c r="B279" i="1"/>
  <c r="H75" i="1"/>
  <c r="N176" i="1"/>
  <c r="N365" i="1"/>
  <c r="B365" i="1"/>
  <c r="N19" i="1"/>
  <c r="N448" i="1"/>
  <c r="N347" i="1"/>
  <c r="N373" i="1"/>
  <c r="H642" i="1"/>
  <c r="H58" i="1"/>
  <c r="N75" i="1"/>
  <c r="R127" i="1"/>
  <c r="K176" i="1"/>
  <c r="R152" i="1"/>
  <c r="H373" i="1"/>
  <c r="K58" i="1"/>
  <c r="N111" i="1"/>
  <c r="R128" i="1"/>
  <c r="B19" i="1"/>
  <c r="R293" i="1"/>
  <c r="N58" i="1"/>
  <c r="R464" i="1"/>
  <c r="N583" i="1"/>
  <c r="R622" i="1"/>
  <c r="H339" i="1"/>
  <c r="R590" i="1"/>
  <c r="H458" i="1"/>
  <c r="B483" i="1"/>
  <c r="N497" i="1"/>
  <c r="B583" i="1"/>
  <c r="N612" i="1"/>
  <c r="N708" i="1"/>
  <c r="N507" i="1"/>
  <c r="H624" i="1"/>
  <c r="N532" i="1"/>
  <c r="N569" i="1"/>
  <c r="N642" i="1"/>
  <c r="N768" i="1"/>
  <c r="H19" i="1"/>
  <c r="B26" i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H111" i="1"/>
  <c r="B82" i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75" i="1"/>
  <c r="K140" i="1"/>
  <c r="H140" i="1"/>
  <c r="B118" i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N140" i="1"/>
  <c r="B260" i="1"/>
  <c r="R165" i="1"/>
  <c r="H183" i="1"/>
  <c r="R292" i="1"/>
  <c r="H365" i="1"/>
  <c r="R151" i="1"/>
  <c r="N260" i="1"/>
  <c r="R297" i="1"/>
  <c r="K339" i="1"/>
  <c r="R378" i="1"/>
  <c r="H176" i="1"/>
  <c r="R159" i="1"/>
  <c r="B176" i="1"/>
  <c r="H279" i="1"/>
  <c r="N279" i="1"/>
  <c r="B456" i="1"/>
  <c r="B458" i="1" s="1"/>
  <c r="H483" i="1"/>
  <c r="R470" i="1"/>
  <c r="N339" i="1"/>
  <c r="R288" i="1"/>
  <c r="J339" i="1"/>
  <c r="H347" i="1"/>
  <c r="B446" i="1"/>
  <c r="B448" i="1" s="1"/>
  <c r="R445" i="1"/>
  <c r="H260" i="1"/>
  <c r="R391" i="1"/>
  <c r="H439" i="1"/>
  <c r="B439" i="1"/>
  <c r="R467" i="1"/>
  <c r="B339" i="1"/>
  <c r="H410" i="1"/>
  <c r="N439" i="1"/>
  <c r="N483" i="1"/>
  <c r="R475" i="1"/>
  <c r="N410" i="1"/>
  <c r="B380" i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515" i="1"/>
  <c r="B516" i="1" s="1"/>
  <c r="B517" i="1" s="1"/>
  <c r="B518" i="1" s="1"/>
  <c r="B519" i="1" s="1"/>
  <c r="B520" i="1" s="1"/>
  <c r="B521" i="1" s="1"/>
  <c r="B522" i="1" s="1"/>
  <c r="B523" i="1" s="1"/>
  <c r="B490" i="1"/>
  <c r="B491" i="1" s="1"/>
  <c r="B492" i="1" s="1"/>
  <c r="B493" i="1" s="1"/>
  <c r="B494" i="1" s="1"/>
  <c r="B495" i="1" s="1"/>
  <c r="H507" i="1"/>
  <c r="B552" i="1"/>
  <c r="K410" i="1"/>
  <c r="H448" i="1"/>
  <c r="R465" i="1"/>
  <c r="R473" i="1"/>
  <c r="R503" i="1"/>
  <c r="B504" i="1"/>
  <c r="B505" i="1" s="1"/>
  <c r="H552" i="1"/>
  <c r="H497" i="1"/>
  <c r="H532" i="1"/>
  <c r="N552" i="1"/>
  <c r="B569" i="1"/>
  <c r="H583" i="1"/>
  <c r="H593" i="1"/>
  <c r="R659" i="1"/>
  <c r="B701" i="1"/>
  <c r="B706" i="1"/>
  <c r="R563" i="1"/>
  <c r="H569" i="1"/>
  <c r="B593" i="1"/>
  <c r="H612" i="1"/>
  <c r="B619" i="1"/>
  <c r="B620" i="1" s="1"/>
  <c r="B621" i="1" s="1"/>
  <c r="B622" i="1" s="1"/>
  <c r="R618" i="1"/>
  <c r="B612" i="1"/>
  <c r="N676" i="1"/>
  <c r="B631" i="1"/>
  <c r="B632" i="1" s="1"/>
  <c r="B633" i="1" s="1"/>
  <c r="B634" i="1" s="1"/>
  <c r="B635" i="1" s="1"/>
  <c r="B636" i="1" s="1"/>
  <c r="B637" i="1" s="1"/>
  <c r="B638" i="1" s="1"/>
  <c r="B639" i="1" s="1"/>
  <c r="B640" i="1" s="1"/>
  <c r="N694" i="1"/>
  <c r="N624" i="1"/>
  <c r="B649" i="1"/>
  <c r="B650" i="1" s="1"/>
  <c r="B651" i="1" s="1"/>
  <c r="B652" i="1" s="1"/>
  <c r="B653" i="1" s="1"/>
  <c r="B654" i="1" s="1"/>
  <c r="B655" i="1" s="1"/>
  <c r="B656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H708" i="1"/>
  <c r="H676" i="1"/>
  <c r="H694" i="1"/>
  <c r="N721" i="1"/>
  <c r="H768" i="1"/>
  <c r="H751" i="1"/>
  <c r="B758" i="1"/>
  <c r="B759" i="1" s="1"/>
  <c r="B760" i="1" s="1"/>
  <c r="B761" i="1" s="1"/>
  <c r="B762" i="1" s="1"/>
  <c r="B763" i="1" s="1"/>
  <c r="B694" i="1"/>
  <c r="N751" i="1"/>
  <c r="H721" i="1"/>
  <c r="B721" i="1"/>
  <c r="R763" i="1"/>
  <c r="B728" i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N798" i="1"/>
  <c r="H798" i="1"/>
  <c r="B798" i="1"/>
  <c r="B624" i="1" l="1"/>
  <c r="B140" i="1"/>
  <c r="B708" i="1"/>
  <c r="B768" i="1"/>
  <c r="B642" i="1"/>
  <c r="B507" i="1"/>
  <c r="B410" i="1"/>
  <c r="B751" i="1"/>
  <c r="B676" i="1"/>
  <c r="B532" i="1"/>
  <c r="B497" i="1"/>
  <c r="B58" i="1"/>
  <c r="B111" i="1"/>
</calcChain>
</file>

<file path=xl/sharedStrings.xml><?xml version="1.0" encoding="utf-8"?>
<sst xmlns="http://schemas.openxmlformats.org/spreadsheetml/2006/main" count="8081" uniqueCount="1545">
  <si>
    <t>DATA FOR THE YEAR 2020</t>
  </si>
  <si>
    <t>BANK /</t>
  </si>
  <si>
    <t>PROFIT</t>
  </si>
  <si>
    <t>TOTAL</t>
  </si>
  <si>
    <t>ASSETS</t>
  </si>
  <si>
    <t>NUMBER</t>
  </si>
  <si>
    <t>YEAR</t>
  </si>
  <si>
    <t>DIVIDEND</t>
  </si>
  <si>
    <t>SR.</t>
  </si>
  <si>
    <t>SYMBOL</t>
  </si>
  <si>
    <t>PAID-UP</t>
  </si>
  <si>
    <t>FACE</t>
  </si>
  <si>
    <t>EQUITY</t>
  </si>
  <si>
    <t>SALES /</t>
  </si>
  <si>
    <t>FINANCIAL</t>
  </si>
  <si>
    <t>BEFORE</t>
  </si>
  <si>
    <t>TAXATION</t>
  </si>
  <si>
    <t>AFTER</t>
  </si>
  <si>
    <t>CASH</t>
  </si>
  <si>
    <t>STOCK</t>
  </si>
  <si>
    <t>CAPITAL</t>
  </si>
  <si>
    <t>OF</t>
  </si>
  <si>
    <t>NO.</t>
  </si>
  <si>
    <t>NAME OF COMPANY</t>
  </si>
  <si>
    <t>END</t>
  </si>
  <si>
    <t>VALUE</t>
  </si>
  <si>
    <t>OF SHARE</t>
  </si>
  <si>
    <t>TOTAL INCOME</t>
  </si>
  <si>
    <t>CHARGES</t>
  </si>
  <si>
    <t>SHARE</t>
  </si>
  <si>
    <t>(Rs. in million)</t>
  </si>
  <si>
    <t>(In million)</t>
  </si>
  <si>
    <t>%</t>
  </si>
  <si>
    <t>HOLDERS</t>
  </si>
  <si>
    <t>CLOSE-END MUTUAL FUND</t>
  </si>
  <si>
    <t>HGFA</t>
  </si>
  <si>
    <t>HBL Growth Fund (PICIC Growth Fund)</t>
  </si>
  <si>
    <t>HIFA</t>
  </si>
  <si>
    <t>HBL Investment Fund (PICIC Investment Fund)</t>
  </si>
  <si>
    <t>TSMF</t>
  </si>
  <si>
    <t>Tri - Star Mutual Fund Limited</t>
  </si>
  <si>
    <t>DEFAULTERS SEGMENT</t>
  </si>
  <si>
    <t>DOMF</t>
  </si>
  <si>
    <t>Dominion Stock Fund</t>
  </si>
  <si>
    <t>INMF</t>
  </si>
  <si>
    <t>Investec Mutual Fund Limited</t>
  </si>
  <si>
    <t>PUDF</t>
  </si>
  <si>
    <t>Prudential Stocks Fund Limited</t>
  </si>
  <si>
    <t>MODARABAS</t>
  </si>
  <si>
    <t>ARM</t>
  </si>
  <si>
    <t>Allied Rental Modaraba</t>
  </si>
  <si>
    <t>AWWAL</t>
  </si>
  <si>
    <t>Awwal Modaraba</t>
  </si>
  <si>
    <t>BFMOD</t>
  </si>
  <si>
    <t>B. F. Modaraba</t>
  </si>
  <si>
    <t>BRR</t>
  </si>
  <si>
    <t>BRR Guardian Modaraba</t>
  </si>
  <si>
    <t>FANM</t>
  </si>
  <si>
    <t>First Al - Noor Modaraba</t>
  </si>
  <si>
    <t>FCONM</t>
  </si>
  <si>
    <t xml:space="preserve">First Constellation Modaraba </t>
  </si>
  <si>
    <t>FECM</t>
  </si>
  <si>
    <t>First Elite Capital Modaraba</t>
  </si>
  <si>
    <t>FEM</t>
  </si>
  <si>
    <t>First Equity Modaraba</t>
  </si>
  <si>
    <t>FFLM</t>
  </si>
  <si>
    <t>First Fidelity Leasing Modaraba</t>
  </si>
  <si>
    <t>FHAM</t>
  </si>
  <si>
    <t xml:space="preserve">First Habib Modaraba </t>
  </si>
  <si>
    <t>FIBLM</t>
  </si>
  <si>
    <t>First IBL Modaraba</t>
  </si>
  <si>
    <t>FIMM</t>
  </si>
  <si>
    <t>First Imrooz Modaraba</t>
  </si>
  <si>
    <t>FPJM</t>
  </si>
  <si>
    <t>First Punjab Modaraba</t>
  </si>
  <si>
    <t>FPRM</t>
  </si>
  <si>
    <t>First Paramount Modaraba</t>
  </si>
  <si>
    <t>FTMM</t>
  </si>
  <si>
    <t>First Treet Manufacturing Modaraba</t>
  </si>
  <si>
    <t>FTSM</t>
  </si>
  <si>
    <t>First Tri - Star Modaraba</t>
  </si>
  <si>
    <t>FUDLM</t>
  </si>
  <si>
    <t>First UDL Modaraba</t>
  </si>
  <si>
    <t>KASBM</t>
  </si>
  <si>
    <t xml:space="preserve">KASB Modaraba </t>
  </si>
  <si>
    <t>MODAM</t>
  </si>
  <si>
    <t>Modaraba Al - Mali</t>
  </si>
  <si>
    <t>PAKMI</t>
  </si>
  <si>
    <t>First Pak Modaraba</t>
  </si>
  <si>
    <t>PMI</t>
  </si>
  <si>
    <t>First Prudential Modaraba</t>
  </si>
  <si>
    <t>HMM</t>
  </si>
  <si>
    <t>Habib Metro Modaraba</t>
  </si>
  <si>
    <t>PIM</t>
  </si>
  <si>
    <t>Popular Islamic Modaraba</t>
  </si>
  <si>
    <t>ORM</t>
  </si>
  <si>
    <t>Orient Rental Modaraba</t>
  </si>
  <si>
    <t>ORIXM</t>
  </si>
  <si>
    <t>Orix Modaraba (Standard Chartered Modaraba)</t>
  </si>
  <si>
    <t>SINDM</t>
  </si>
  <si>
    <t>Sindh Modaraba</t>
  </si>
  <si>
    <t>TRSM</t>
  </si>
  <si>
    <t>Trust Modaraba</t>
  </si>
  <si>
    <t>FIM</t>
  </si>
  <si>
    <t>First Investec Modaraba</t>
  </si>
  <si>
    <t>FNBM</t>
  </si>
  <si>
    <t>First National Bank Modaraba</t>
  </si>
  <si>
    <t>UCAPM</t>
  </si>
  <si>
    <t>Unicap Modaraba</t>
  </si>
  <si>
    <t>LEASING COMPANIES</t>
  </si>
  <si>
    <t>GRYL</t>
  </si>
  <si>
    <t>Grays Leasing Limited</t>
  </si>
  <si>
    <t>OLPL</t>
  </si>
  <si>
    <t>Orix Leasing Pakistan Limited</t>
  </si>
  <si>
    <t>PGLC</t>
  </si>
  <si>
    <t>Pak-Gulf Leasing Company Limited</t>
  </si>
  <si>
    <t>SLL</t>
  </si>
  <si>
    <t>SME Leasing Limited</t>
  </si>
  <si>
    <t>CPAL</t>
  </si>
  <si>
    <t>Capital Assets Leasing Corporation Limited</t>
  </si>
  <si>
    <t>ENGL</t>
  </si>
  <si>
    <t>English Leasing Limited</t>
  </si>
  <si>
    <t>PICL</t>
  </si>
  <si>
    <t>Pakistan Industrial &amp; Commercial Leasing Limited</t>
  </si>
  <si>
    <t>SLCL</t>
  </si>
  <si>
    <t>Security Leasing Corporation Limited</t>
  </si>
  <si>
    <t>SPLC</t>
  </si>
  <si>
    <t>Saudi Pak Leasing Company Limited</t>
  </si>
  <si>
    <t>INVESTMENT BANKS / INVESTMENT COMPANIES / SECURITIES COMPANIES</t>
  </si>
  <si>
    <t>786 Investments Limited</t>
  </si>
  <si>
    <t>AHL</t>
  </si>
  <si>
    <t>Arif Habib Limited</t>
  </si>
  <si>
    <t>AMBL</t>
  </si>
  <si>
    <t>Apna Microfinance Bank Limited</t>
  </si>
  <si>
    <t>BIPLS</t>
  </si>
  <si>
    <t>BIPL Securities Limited</t>
  </si>
  <si>
    <t>CYAN</t>
  </si>
  <si>
    <t>Cyan Limited</t>
  </si>
  <si>
    <t>DEL</t>
  </si>
  <si>
    <t>Dawood Equities Limited</t>
  </si>
  <si>
    <t>DAWH</t>
  </si>
  <si>
    <t>Dawood Hercules Corporation Limited</t>
  </si>
  <si>
    <t>EFGH</t>
  </si>
  <si>
    <t>EFG Hermes Pakistan Limited</t>
  </si>
  <si>
    <t>ESBL</t>
  </si>
  <si>
    <t>Escorts Investmen Bank Limited</t>
  </si>
  <si>
    <t>FCIBL</t>
  </si>
  <si>
    <t>First Credit &amp; Investment Bank Limited</t>
  </si>
  <si>
    <t>FCSC</t>
  </si>
  <si>
    <t>First Capital Securities Corporation Limited</t>
  </si>
  <si>
    <t>FDIBL</t>
  </si>
  <si>
    <t>First Dawood Investment Bank Limited</t>
  </si>
  <si>
    <t>FNEL</t>
  </si>
  <si>
    <t>First National Equities Limited</t>
  </si>
  <si>
    <t>ICIBL</t>
  </si>
  <si>
    <t>Invest Capital Investment Bank Limited</t>
  </si>
  <si>
    <t>JSCL</t>
  </si>
  <si>
    <t>Jahangir Siddiqui &amp; Co. Limited</t>
  </si>
  <si>
    <t>JSGCL</t>
  </si>
  <si>
    <t>JS Global Capital Limited</t>
  </si>
  <si>
    <t>JSIL</t>
  </si>
  <si>
    <t>JS Investments Limited</t>
  </si>
  <si>
    <t>MCBAH</t>
  </si>
  <si>
    <t>MCB-Arif Habib Savings &amp; Investments Limited</t>
  </si>
  <si>
    <t>NEXT</t>
  </si>
  <si>
    <t>Next Capital Limited</t>
  </si>
  <si>
    <t>PASL</t>
  </si>
  <si>
    <t>Pervez Ahmed Consultancy Services Limited</t>
  </si>
  <si>
    <t>PSX</t>
  </si>
  <si>
    <t>Pakistan Stock Exchange Limited</t>
  </si>
  <si>
    <t>SIBL</t>
  </si>
  <si>
    <t>Security Investment Bank Limited</t>
  </si>
  <si>
    <t>TSBL</t>
  </si>
  <si>
    <t>Trust Securities &amp; Brokerage Limited</t>
  </si>
  <si>
    <t>AMSL</t>
  </si>
  <si>
    <t>Al-Mal Securities &amp; Services Limited</t>
  </si>
  <si>
    <t>FCEL</t>
  </si>
  <si>
    <t>First Capital Equities Limited</t>
  </si>
  <si>
    <t>PDGH</t>
  </si>
  <si>
    <t>Prudential Discount &amp; Guarantee House Limited</t>
  </si>
  <si>
    <t>PRIB</t>
  </si>
  <si>
    <t>Prudential Investment Bank Limited</t>
  </si>
  <si>
    <t>TRIBL</t>
  </si>
  <si>
    <t>Trust Investment Bank Limited</t>
  </si>
  <si>
    <t>COMMERCIAL BANKS</t>
  </si>
  <si>
    <t>ABL</t>
  </si>
  <si>
    <t>Allied Bank Limited</t>
  </si>
  <si>
    <t>AKBL</t>
  </si>
  <si>
    <t>Askari Bank Limited</t>
  </si>
  <si>
    <t>BAFL</t>
  </si>
  <si>
    <t>Bank Alfalah Limited</t>
  </si>
  <si>
    <t>BAHL</t>
  </si>
  <si>
    <t>Bank AL Habib  Limited</t>
  </si>
  <si>
    <t>BIPL</t>
  </si>
  <si>
    <t>BankIslami Pakistan Limited</t>
  </si>
  <si>
    <t>BOK</t>
  </si>
  <si>
    <t>The Bank of Khyber</t>
  </si>
  <si>
    <t>BOP</t>
  </si>
  <si>
    <t>The Bank of Punjab</t>
  </si>
  <si>
    <t>FABL</t>
  </si>
  <si>
    <t>Faysal Bank Limited</t>
  </si>
  <si>
    <t>HBL</t>
  </si>
  <si>
    <t>Habib Bank Limited</t>
  </si>
  <si>
    <t>HMB</t>
  </si>
  <si>
    <t>Habib Metropolitan Bank Limited</t>
  </si>
  <si>
    <t>JSBL</t>
  </si>
  <si>
    <t>JS Bank Limited</t>
  </si>
  <si>
    <t>MCB</t>
  </si>
  <si>
    <t>MCB Bank Limited</t>
  </si>
  <si>
    <t>MEBL</t>
  </si>
  <si>
    <t>Meezan Bank Limited</t>
  </si>
  <si>
    <t>NBP</t>
  </si>
  <si>
    <t>National Bank of Pakistan</t>
  </si>
  <si>
    <t>SBL</t>
  </si>
  <si>
    <t>Samba Bank Limited</t>
  </si>
  <si>
    <t>SCBPL</t>
  </si>
  <si>
    <t>Standard Chartered Bank (Pakistan) Ltd.</t>
  </si>
  <si>
    <t>SILK</t>
  </si>
  <si>
    <t>Silkbank Limited</t>
  </si>
  <si>
    <t>SNBL</t>
  </si>
  <si>
    <t>Soneri Bank Limited</t>
  </si>
  <si>
    <t>UBL</t>
  </si>
  <si>
    <t>United Bank Limited</t>
  </si>
  <si>
    <t>SMBL</t>
  </si>
  <si>
    <t>Summit Bank Limited</t>
  </si>
  <si>
    <t>INSURANCE</t>
  </si>
  <si>
    <t>AGIC</t>
  </si>
  <si>
    <t>Askari General Insurance Company Limited</t>
  </si>
  <si>
    <t>AICL</t>
  </si>
  <si>
    <t>Adamjee Insurance Company Limited</t>
  </si>
  <si>
    <t>ASIC</t>
  </si>
  <si>
    <t>Asia Insurance Company Limited</t>
  </si>
  <si>
    <t>ATIL</t>
  </si>
  <si>
    <t>Atlas Insurance Limited</t>
  </si>
  <si>
    <t>CENI</t>
  </si>
  <si>
    <t>Century Insurance Company Limited</t>
  </si>
  <si>
    <t>CSIL</t>
  </si>
  <si>
    <t>Crescent Star Insurance Company Limited</t>
  </si>
  <si>
    <t>EFUG</t>
  </si>
  <si>
    <t>EFU General Insurance Limited</t>
  </si>
  <si>
    <t>EFUL</t>
  </si>
  <si>
    <t>EFU Life Assurance Limited</t>
  </si>
  <si>
    <t>EWIC</t>
  </si>
  <si>
    <t>East West Insurance Company Limited</t>
  </si>
  <si>
    <t>ALAC</t>
  </si>
  <si>
    <t>Askari Life Assurance Company Limited</t>
  </si>
  <si>
    <t>HICL</t>
  </si>
  <si>
    <t>Habib Insurance Company Limited</t>
  </si>
  <si>
    <t>IGIHL</t>
  </si>
  <si>
    <t>IGI Holdings Limited</t>
  </si>
  <si>
    <t>IGIL</t>
  </si>
  <si>
    <t>IGI Life Insurance Limited</t>
  </si>
  <si>
    <t>JGICL</t>
  </si>
  <si>
    <t>Jubilee General Insurance Company Limited</t>
  </si>
  <si>
    <t>JLICL</t>
  </si>
  <si>
    <t>Jubilee Life Insurance Company Limited</t>
  </si>
  <si>
    <t>PAKRI</t>
  </si>
  <si>
    <t>Pakistan Reinsurance Company Limited</t>
  </si>
  <si>
    <t>PINL</t>
  </si>
  <si>
    <t>Premier Insurance Limited</t>
  </si>
  <si>
    <t>RICL</t>
  </si>
  <si>
    <t>Reliance Insurance Company Limited</t>
  </si>
  <si>
    <t>SHNI</t>
  </si>
  <si>
    <t>Shaheen Insurance Company Limited</t>
  </si>
  <si>
    <t>TPLI</t>
  </si>
  <si>
    <t>TPL Insurance Limited</t>
  </si>
  <si>
    <t>UNIC</t>
  </si>
  <si>
    <t>The United Insurance Company of Pakistan Limited</t>
  </si>
  <si>
    <t>UVIC</t>
  </si>
  <si>
    <t>The Universal Insurance Company Limited</t>
  </si>
  <si>
    <t>BIIC</t>
  </si>
  <si>
    <t>Business &amp; Industrial Insurance Company Limited</t>
  </si>
  <si>
    <t>PIL</t>
  </si>
  <si>
    <t>PICIC Insurance Limited</t>
  </si>
  <si>
    <t>PKGI</t>
  </si>
  <si>
    <t>The Pakistan General Insurance Company Limited</t>
  </si>
  <si>
    <t>PRIC</t>
  </si>
  <si>
    <t>Progressive Insurance Company Limited</t>
  </si>
  <si>
    <t>SICL</t>
  </si>
  <si>
    <t>Standard Insurance Company Limited</t>
  </si>
  <si>
    <t>SSIC</t>
  </si>
  <si>
    <t>Silver Star Insurance Company Limited</t>
  </si>
  <si>
    <t>REAL ESTATE INVESTMENT TRUST</t>
  </si>
  <si>
    <t>DCR</t>
  </si>
  <si>
    <t>Dolmen City REIT</t>
  </si>
  <si>
    <t>TEXTILE SPINNING</t>
  </si>
  <si>
    <t>ASTM</t>
  </si>
  <si>
    <t>Asim Textile Mills Limited</t>
  </si>
  <si>
    <t>AWTX</t>
  </si>
  <si>
    <t>Allawasaya Textile &amp; Finishing Mills Limited</t>
  </si>
  <si>
    <t>BCML</t>
  </si>
  <si>
    <t>Babri Cotton Mills Limited</t>
  </si>
  <si>
    <t>CCM</t>
  </si>
  <si>
    <t xml:space="preserve">Crescent Cotton Mills Limited </t>
  </si>
  <si>
    <t>CFL</t>
  </si>
  <si>
    <t>Crescent Fibres Limited</t>
  </si>
  <si>
    <t>CTM</t>
  </si>
  <si>
    <t>Colony Textile Mills Limited</t>
  </si>
  <si>
    <t>CWSM</t>
  </si>
  <si>
    <t>Chakwal Spinning Mills Limited</t>
  </si>
  <si>
    <t>DFSM</t>
  </si>
  <si>
    <t>Dewan Farooque Spinning Mills Limited</t>
  </si>
  <si>
    <t>DINT</t>
  </si>
  <si>
    <t>Din Textile Mills Limited</t>
  </si>
  <si>
    <t>DMIL</t>
  </si>
  <si>
    <t>D. M. Industries Limited</t>
  </si>
  <si>
    <t>DSIL</t>
  </si>
  <si>
    <t>D. S. Industries Limited</t>
  </si>
  <si>
    <t>ELCM</t>
  </si>
  <si>
    <t>Elahi Cotton Mills Limited</t>
  </si>
  <si>
    <t>ELSM</t>
  </si>
  <si>
    <t>Ellcot Spinning Mills Limited</t>
  </si>
  <si>
    <t>FZCM</t>
  </si>
  <si>
    <t>Fazal Cloth Mills Limited</t>
  </si>
  <si>
    <t>GADT</t>
  </si>
  <si>
    <t>Gadoon Textile Mills Limited</t>
  </si>
  <si>
    <t>IDRT</t>
  </si>
  <si>
    <t>Idrees Textile Mills Limited</t>
  </si>
  <si>
    <t>IDSM</t>
  </si>
  <si>
    <t>Ideal Spinning Mills Limited</t>
  </si>
  <si>
    <t>IDYM</t>
  </si>
  <si>
    <t>Indus Dyeing &amp; Manufacturing Company Limited</t>
  </si>
  <si>
    <t>ILTM</t>
  </si>
  <si>
    <t>Island Textile Mills Limited</t>
  </si>
  <si>
    <t>JATM</t>
  </si>
  <si>
    <t>J. A. Textile Mills Limited</t>
  </si>
  <si>
    <t>JDMT</t>
  </si>
  <si>
    <t>Janana De Malucho Textile Mills Limited</t>
  </si>
  <si>
    <t>JKSM</t>
  </si>
  <si>
    <t>J. K. Spinning Mills Limited</t>
  </si>
  <si>
    <t>KHSM</t>
  </si>
  <si>
    <t>Khurshid Spinning Mills Limited</t>
  </si>
  <si>
    <t>KOHTM</t>
  </si>
  <si>
    <t>Kohat Textile Mills Limited</t>
  </si>
  <si>
    <t>KOSM</t>
  </si>
  <si>
    <t>Kohinoor Spinning Mills Limited</t>
  </si>
  <si>
    <t>MQTM</t>
  </si>
  <si>
    <t>Maqbool Textile Mills Limited</t>
  </si>
  <si>
    <t>NAGC</t>
  </si>
  <si>
    <t>Nagina Cotton Mills Limited</t>
  </si>
  <si>
    <t>NATM</t>
  </si>
  <si>
    <t>Nadeem Textile Mills Limited</t>
  </si>
  <si>
    <t>PRET</t>
  </si>
  <si>
    <t>Premium Textile Mills Limited</t>
  </si>
  <si>
    <t>RCML</t>
  </si>
  <si>
    <t>Reliance Cotton Spinning Mills Limited</t>
  </si>
  <si>
    <t>RUBY</t>
  </si>
  <si>
    <t>Ruby Textile Mills Limited</t>
  </si>
  <si>
    <t>SAIF</t>
  </si>
  <si>
    <t>Saif Textile Mills Limited</t>
  </si>
  <si>
    <t>SALT</t>
  </si>
  <si>
    <t>Salfi Textile Mills Limited</t>
  </si>
  <si>
    <t>SERT</t>
  </si>
  <si>
    <t>Service Industries Textiles Limited</t>
  </si>
  <si>
    <t>SHCM</t>
  </si>
  <si>
    <t>Shadman Cotton Mills Limited</t>
  </si>
  <si>
    <t>SHDT</t>
  </si>
  <si>
    <t>Shadab Textile Mills Limited</t>
  </si>
  <si>
    <t>SNAI</t>
  </si>
  <si>
    <t>Sana Industries Limited</t>
  </si>
  <si>
    <t>SSML</t>
  </si>
  <si>
    <t>Saritow Spinning Mills Limited</t>
  </si>
  <si>
    <t>SUTM</t>
  </si>
  <si>
    <t>Sunrays Textile Mills Limited</t>
  </si>
  <si>
    <t>SZTM</t>
  </si>
  <si>
    <t>Shahzad Textile Mills Limited</t>
  </si>
  <si>
    <t>TATM</t>
  </si>
  <si>
    <t>Tata Textile Mills Limited</t>
  </si>
  <si>
    <t>AAL</t>
  </si>
  <si>
    <t>Agro Allianz Limited (Karim Cotton)</t>
  </si>
  <si>
    <t>AATM</t>
  </si>
  <si>
    <t>Ali Asghar Textile Mills Limited</t>
  </si>
  <si>
    <t>AMTEX</t>
  </si>
  <si>
    <t>Amtex Limited</t>
  </si>
  <si>
    <t>ANNT</t>
  </si>
  <si>
    <t>Annoor Textile Mills Limited</t>
  </si>
  <si>
    <t>APOT</t>
  </si>
  <si>
    <t>Apollo Textile Mills Limited</t>
  </si>
  <si>
    <t>AZMT</t>
  </si>
  <si>
    <t>Azmat Textile Mills Limited</t>
  </si>
  <si>
    <t>BILF</t>
  </si>
  <si>
    <t>Bilal Fibres Limited</t>
  </si>
  <si>
    <t>DATM</t>
  </si>
  <si>
    <t>Data Textiles Limited</t>
  </si>
  <si>
    <t>DKTM</t>
  </si>
  <si>
    <t>Dewan Khalid Textile Mills Limited</t>
  </si>
  <si>
    <t>DMTM</t>
  </si>
  <si>
    <t>Dewan Mushtaq Textile Mills Limited</t>
  </si>
  <si>
    <t>DSML</t>
  </si>
  <si>
    <t>Dar Es Salaam Textile Mills Limited</t>
  </si>
  <si>
    <t>DWTM</t>
  </si>
  <si>
    <t>Dewan Textile Mills Limited</t>
  </si>
  <si>
    <t>FAEL</t>
  </si>
  <si>
    <t>Fatima Enterprises Limited</t>
  </si>
  <si>
    <t>GLOT</t>
  </si>
  <si>
    <t>Globe Textile Mills Limited</t>
  </si>
  <si>
    <t>GSPM</t>
  </si>
  <si>
    <t>Gulshan Spinning Mills Limited</t>
  </si>
  <si>
    <t>GUSM</t>
  </si>
  <si>
    <t>Gulistan Spinning Mills Limited</t>
  </si>
  <si>
    <t>GUTM</t>
  </si>
  <si>
    <t>Gulistan Textile Mills Limited</t>
  </si>
  <si>
    <t>HAJT</t>
  </si>
  <si>
    <t>Hajra Textile Mills Limited</t>
  </si>
  <si>
    <t>HIRAT</t>
  </si>
  <si>
    <t>Hira Textile Mills Limited</t>
  </si>
  <si>
    <t>HMIM</t>
  </si>
  <si>
    <t>Haji Mohammad Ismail Mills Limited</t>
  </si>
  <si>
    <t>KSTM</t>
  </si>
  <si>
    <t>Khalid Siraj Textile Mills Limited</t>
  </si>
  <si>
    <t>LMSM</t>
  </si>
  <si>
    <t>Landmark Spinning Industries Limited</t>
  </si>
  <si>
    <t>NCML</t>
  </si>
  <si>
    <t>Nazir Cotton Mills Limited</t>
  </si>
  <si>
    <t>OML</t>
  </si>
  <si>
    <t>Olympia Mills Limited</t>
  </si>
  <si>
    <t>RAVT</t>
  </si>
  <si>
    <t>Ravi Textile Mills Limited</t>
  </si>
  <si>
    <t>SANE</t>
  </si>
  <si>
    <t>Salman Noman Enterprises Limited</t>
  </si>
  <si>
    <t>SLYT</t>
  </si>
  <si>
    <t>Sally Textile Mills Limited</t>
  </si>
  <si>
    <t>TEXTILE WEAVING</t>
  </si>
  <si>
    <t>ASHT</t>
  </si>
  <si>
    <t>Ashfaq Textile Mills Limited</t>
  </si>
  <si>
    <t>PRWM</t>
  </si>
  <si>
    <t>Prosperity Weaving Mills Limited</t>
  </si>
  <si>
    <t>SERF</t>
  </si>
  <si>
    <t>Service Fabrics Limited</t>
  </si>
  <si>
    <t>SMTM</t>
  </si>
  <si>
    <t>Samin Textiles Limited</t>
  </si>
  <si>
    <t>STJT</t>
  </si>
  <si>
    <t>Shahtaj Textile Limited</t>
  </si>
  <si>
    <t>YOUW</t>
  </si>
  <si>
    <t>Yousaf Weaving Mills Limited</t>
  </si>
  <si>
    <t>ZTL</t>
  </si>
  <si>
    <t>Zephyr Textiles Limited</t>
  </si>
  <si>
    <t>HKKT</t>
  </si>
  <si>
    <t>Hakkim Textile Mills Limited</t>
  </si>
  <si>
    <t>ICCI</t>
  </si>
  <si>
    <t>ICC Industries Limited</t>
  </si>
  <si>
    <t>MOHE</t>
  </si>
  <si>
    <t>Mohib Exports Limited</t>
  </si>
  <si>
    <t>SDOT</t>
  </si>
  <si>
    <t>Sadoon Textile Mills Limited</t>
  </si>
  <si>
    <t>TEXTILE COMPOSITE</t>
  </si>
  <si>
    <t>ADMM</t>
  </si>
  <si>
    <t>Artistic Denim Mills Limited</t>
  </si>
  <si>
    <t>AHTM</t>
  </si>
  <si>
    <t>Ahmad Hassan Textile Mills Limited</t>
  </si>
  <si>
    <t>ANL</t>
  </si>
  <si>
    <t>Azgard Nine Limited</t>
  </si>
  <si>
    <t>ARUJ</t>
  </si>
  <si>
    <t>Aruj Industries Limited</t>
  </si>
  <si>
    <t>BHAT</t>
  </si>
  <si>
    <t>Bhanero Textile Mills Limited</t>
  </si>
  <si>
    <t>BTL</t>
  </si>
  <si>
    <t>Blessed Textiles Limited</t>
  </si>
  <si>
    <t>CRTM</t>
  </si>
  <si>
    <t>The Crescent Textile Mills Limited</t>
  </si>
  <si>
    <t>DLL</t>
  </si>
  <si>
    <t>Dawood Lawrencepur Limited</t>
  </si>
  <si>
    <t>FASM</t>
  </si>
  <si>
    <t>Faisal Spinning Mills Limited</t>
  </si>
  <si>
    <t>FML</t>
  </si>
  <si>
    <t xml:space="preserve">Feroze1888 Mills Limited </t>
  </si>
  <si>
    <t>GATM</t>
  </si>
  <si>
    <t>Gul Ahmed Textile Mills Limited</t>
  </si>
  <si>
    <t>GFIL</t>
  </si>
  <si>
    <t>Ghazi Fabrics International Limited</t>
  </si>
  <si>
    <t>HAFL</t>
  </si>
  <si>
    <t>Hafiz Limited</t>
  </si>
  <si>
    <t>ILP</t>
  </si>
  <si>
    <t>Interloop Limited</t>
  </si>
  <si>
    <t>INKL</t>
  </si>
  <si>
    <t>International Knitwear Limited</t>
  </si>
  <si>
    <t>ANTM</t>
  </si>
  <si>
    <t>AN Textile Mills Limited     (Ishaq Textile Mills Limited)</t>
  </si>
  <si>
    <t>KHYT</t>
  </si>
  <si>
    <t>Khyber Textile Mills Limited</t>
  </si>
  <si>
    <t>KML</t>
  </si>
  <si>
    <t>Kohinoor Mills Limited</t>
  </si>
  <si>
    <t>KOIL</t>
  </si>
  <si>
    <t>Kohinoor Industries Limited</t>
  </si>
  <si>
    <t>KTML</t>
  </si>
  <si>
    <t>Kohinoor Textile Mills Limited</t>
  </si>
  <si>
    <t>MEHT</t>
  </si>
  <si>
    <t>Mahmood Textile Mills Limited</t>
  </si>
  <si>
    <t>MSOT</t>
  </si>
  <si>
    <t>Masood Textile Mills Limited</t>
  </si>
  <si>
    <t>NCL</t>
  </si>
  <si>
    <t>Nishat (Chunian) Limited</t>
  </si>
  <si>
    <t>NML</t>
  </si>
  <si>
    <t>Nishat Mills Limited</t>
  </si>
  <si>
    <t>QUET</t>
  </si>
  <si>
    <t>Quetta Textile Mills Limited</t>
  </si>
  <si>
    <t>REDCO</t>
  </si>
  <si>
    <t>Redco Textiles Limited</t>
  </si>
  <si>
    <t>REWM</t>
  </si>
  <si>
    <t>Reliance Weaving Mills Limited</t>
  </si>
  <si>
    <t>SAPT</t>
  </si>
  <si>
    <t>Sapphire Textile Mills Limited</t>
  </si>
  <si>
    <t>SFL</t>
  </si>
  <si>
    <t>Sapphire Fibres Limited</t>
  </si>
  <si>
    <t>STML</t>
  </si>
  <si>
    <t>Shams Textile Mills Limited</t>
  </si>
  <si>
    <t>SURC</t>
  </si>
  <si>
    <t>Suraj Cotton Industries Limited</t>
  </si>
  <si>
    <t>TOWL</t>
  </si>
  <si>
    <t>Towellers Limited</t>
  </si>
  <si>
    <t>ZAHID</t>
  </si>
  <si>
    <t>Zahidjee Textile Mills Limited</t>
  </si>
  <si>
    <t>CHBL</t>
  </si>
  <si>
    <t>Chenab Limited</t>
  </si>
  <si>
    <t>COST</t>
  </si>
  <si>
    <t>(Colony) Sarhad Textile Mills Limited</t>
  </si>
  <si>
    <t>FSWL</t>
  </si>
  <si>
    <t>Fateh Sports Wear Limited</t>
  </si>
  <si>
    <t>FTHM</t>
  </si>
  <si>
    <t>Fateh Textile Mills Limited</t>
  </si>
  <si>
    <t>HAEL</t>
  </si>
  <si>
    <t>Hala Enterprises Limited</t>
  </si>
  <si>
    <t>HATM</t>
  </si>
  <si>
    <t>Hamid Textile Mills Limited</t>
  </si>
  <si>
    <t>HUSI</t>
  </si>
  <si>
    <t>Husein Industries Limited</t>
  </si>
  <si>
    <t>JUBS</t>
  </si>
  <si>
    <t>Jubilee Spinning &amp; Weaving Mills Limited</t>
  </si>
  <si>
    <t>KAKL</t>
  </si>
  <si>
    <t>Kaiser Arts &amp; Krafts Limited</t>
  </si>
  <si>
    <t>MFTM</t>
  </si>
  <si>
    <t>Mohammed Farooq Textile Mills Limited</t>
  </si>
  <si>
    <t>MTIL</t>
  </si>
  <si>
    <t>Mian Textile Industries Limited</t>
  </si>
  <si>
    <t>MUBT</t>
  </si>
  <si>
    <t>Mubarak Textile Mills Limited</t>
  </si>
  <si>
    <t>NINA</t>
  </si>
  <si>
    <t>Nina Industries Limited</t>
  </si>
  <si>
    <t>PASM</t>
  </si>
  <si>
    <t>Paramount Spinning Mills Limited</t>
  </si>
  <si>
    <t>SCHT</t>
  </si>
  <si>
    <t>Schon Textiles Limited</t>
  </si>
  <si>
    <t>SFAT</t>
  </si>
  <si>
    <t>Safa Textiles Limited</t>
  </si>
  <si>
    <t>TAJT</t>
  </si>
  <si>
    <t>Taj Textile Mills Limited</t>
  </si>
  <si>
    <t>USMT</t>
  </si>
  <si>
    <t>Usman Textile Mills Limited</t>
  </si>
  <si>
    <t>ZHCM</t>
  </si>
  <si>
    <t>Zahur Cotton Mills Limited</t>
  </si>
  <si>
    <t>WOOLLEN</t>
  </si>
  <si>
    <t>BNWM</t>
  </si>
  <si>
    <t>Bannu Woollen Mills Limited</t>
  </si>
  <si>
    <t>BNL</t>
  </si>
  <si>
    <t>Bunny's Limited (Moonlite Pak)</t>
  </si>
  <si>
    <t>SYNTHETIC &amp; RAYON</t>
  </si>
  <si>
    <t>GATI</t>
  </si>
  <si>
    <t>Gatron (Industries) Limited</t>
  </si>
  <si>
    <t>IBFL</t>
  </si>
  <si>
    <t>Ibrahim Fibres Limited</t>
  </si>
  <si>
    <t>NSRM</t>
  </si>
  <si>
    <t>The National Silk &amp; Rayon Mills Limited</t>
  </si>
  <si>
    <t>PSYL</t>
  </si>
  <si>
    <t>Pakistan Synthetics Limited</t>
  </si>
  <si>
    <t>RUPL</t>
  </si>
  <si>
    <t>Rupali Polyester Limited</t>
  </si>
  <si>
    <t>TRPOL</t>
  </si>
  <si>
    <t>Tri-Star Polyester Limited</t>
  </si>
  <si>
    <t>AASM</t>
  </si>
  <si>
    <t>Al- Abid Silk Mills Limited</t>
  </si>
  <si>
    <t>DSFL</t>
  </si>
  <si>
    <t>Dewan Salman Fibre Limited</t>
  </si>
  <si>
    <t>NAFL</t>
  </si>
  <si>
    <t>National Fibres Limited</t>
  </si>
  <si>
    <t>SGABL</t>
  </si>
  <si>
    <t>SG Allied Business Limited  (S. G. Fibres)</t>
  </si>
  <si>
    <t>JUTE</t>
  </si>
  <si>
    <t>CJPL</t>
  </si>
  <si>
    <t>Crescent Jute Products Limited</t>
  </si>
  <si>
    <t>SUHJ</t>
  </si>
  <si>
    <t>Suhail Jute Mills Limited</t>
  </si>
  <si>
    <t>SUGAR &amp; ALLIED INDUSTRIES</t>
  </si>
  <si>
    <t>AABS</t>
  </si>
  <si>
    <t>Al-Abbas Sugar Mills Limited</t>
  </si>
  <si>
    <t>AGSML</t>
  </si>
  <si>
    <t>Abdullah Shah Ghazi Sugar Mills Limited</t>
  </si>
  <si>
    <t>ALNRS</t>
  </si>
  <si>
    <t>Al-Noor Sugar Mills Limited</t>
  </si>
  <si>
    <t>BAFS</t>
  </si>
  <si>
    <t>Baba Farid Sugar Mills Limited</t>
  </si>
  <si>
    <t>CHAS</t>
  </si>
  <si>
    <t>Chashma Sugar Mills Limited</t>
  </si>
  <si>
    <t>FRSM</t>
  </si>
  <si>
    <t>Faran Sugar Mills Limited</t>
  </si>
  <si>
    <t>HABSM</t>
  </si>
  <si>
    <t>Habib Sugar Mills Limited</t>
  </si>
  <si>
    <t>HRPL</t>
  </si>
  <si>
    <t>Habib Rice Products Limited</t>
  </si>
  <si>
    <t>HSM</t>
  </si>
  <si>
    <t>Husein Sugar Mills Limited</t>
  </si>
  <si>
    <t>JDWS</t>
  </si>
  <si>
    <t>JDW Sugar Mills Limited</t>
  </si>
  <si>
    <t>JSML</t>
  </si>
  <si>
    <t>Jauharabad Sugar Mills Limited</t>
  </si>
  <si>
    <t>KPUS</t>
  </si>
  <si>
    <t>Khairpur Sugar Mills Limited</t>
  </si>
  <si>
    <t>MIRKS</t>
  </si>
  <si>
    <t>Mirpurkhas Sugar Mills Limited</t>
  </si>
  <si>
    <t>MRNS</t>
  </si>
  <si>
    <t>Mehran Sugar Mills Limited</t>
  </si>
  <si>
    <t>NONS</t>
  </si>
  <si>
    <t>Noon Sugar Mills Limited</t>
  </si>
  <si>
    <t>PMRS</t>
  </si>
  <si>
    <t>The Premier Sugar Mills &amp; Distillery Company Limited</t>
  </si>
  <si>
    <t>SANSM</t>
  </si>
  <si>
    <t>Sanghar Sugar Mills Limited</t>
  </si>
  <si>
    <t>SASML</t>
  </si>
  <si>
    <t>Sindh Abadgar's Sugar Mills Limited</t>
  </si>
  <si>
    <t>SHJS</t>
  </si>
  <si>
    <t>Shahtaj Sugar Mills Limited</t>
  </si>
  <si>
    <t>SHSML</t>
  </si>
  <si>
    <t>Shahmurad Sugar Mills Limited</t>
  </si>
  <si>
    <t>SKRS</t>
  </si>
  <si>
    <t>Sakrand Sugar Mills Limited</t>
  </si>
  <si>
    <t>SML</t>
  </si>
  <si>
    <t>Shakarganj Limited</t>
  </si>
  <si>
    <t>TICL</t>
  </si>
  <si>
    <t>The Thal Industries Corporation Limited</t>
  </si>
  <si>
    <t>TSML</t>
  </si>
  <si>
    <t>Tandlianwala Sugar Mills Limited</t>
  </si>
  <si>
    <t>ADAMS</t>
  </si>
  <si>
    <t>Adam Sugar Mills Limited</t>
  </si>
  <si>
    <t>ANSM</t>
  </si>
  <si>
    <t>Ansari Sugar Mills Limited</t>
  </si>
  <si>
    <t>DWSM</t>
  </si>
  <si>
    <t>Dewan Sugar Mills Limited</t>
  </si>
  <si>
    <t>HWQS</t>
  </si>
  <si>
    <t>Haseeb Waqas Sugar Mills Limited</t>
  </si>
  <si>
    <t>IML</t>
  </si>
  <si>
    <t>Imperial Limited</t>
  </si>
  <si>
    <t>CEMENT</t>
  </si>
  <si>
    <t>ACPL</t>
  </si>
  <si>
    <t>Attock Cement Pakistan Limited</t>
  </si>
  <si>
    <t>BWCL</t>
  </si>
  <si>
    <t>Bestway Cement Limited</t>
  </si>
  <si>
    <t>CHCC</t>
  </si>
  <si>
    <t>Cherat Cement Company Limited</t>
  </si>
  <si>
    <t>DCL</t>
  </si>
  <si>
    <t>Dewan Cement Limited</t>
  </si>
  <si>
    <t>DGKC</t>
  </si>
  <si>
    <t>D. G. Khan Cement Company Limited</t>
  </si>
  <si>
    <t>FCCL</t>
  </si>
  <si>
    <t>Fauji Cement Company Limited</t>
  </si>
  <si>
    <t>FECTC</t>
  </si>
  <si>
    <t>Fecto Cement Limited</t>
  </si>
  <si>
    <t>FLYNG</t>
  </si>
  <si>
    <t>Flying Cement Company Limited</t>
  </si>
  <si>
    <t>GWLC</t>
  </si>
  <si>
    <t>Gharibwal Cement Limited</t>
  </si>
  <si>
    <t>JVDC</t>
  </si>
  <si>
    <t>Javedan Corporation Limited</t>
  </si>
  <si>
    <t>KOHC</t>
  </si>
  <si>
    <t>Kohat Cement Company Limited</t>
  </si>
  <si>
    <t>LUCK</t>
  </si>
  <si>
    <t>Lucky Cement Limited</t>
  </si>
  <si>
    <t>MLCF</t>
  </si>
  <si>
    <t>Maple Leaf Cement Factory Limited</t>
  </si>
  <si>
    <t>PIOC</t>
  </si>
  <si>
    <t>Pioneer Cement Limited</t>
  </si>
  <si>
    <t>POWER</t>
  </si>
  <si>
    <t>Power Cement Limited</t>
  </si>
  <si>
    <t>SMCPL</t>
  </si>
  <si>
    <t>Safe Mix Concrete Limited</t>
  </si>
  <si>
    <t>THCCL</t>
  </si>
  <si>
    <t>Thatta Cement Company Limited</t>
  </si>
  <si>
    <t>DBCI</t>
  </si>
  <si>
    <t>Dadabhoy Cement Industries Limited</t>
  </si>
  <si>
    <t>DNCC</t>
  </si>
  <si>
    <t>Dandot Cement Company Limited</t>
  </si>
  <si>
    <t>ZELP</t>
  </si>
  <si>
    <t>Zeal-Pak Cement Factory Limited</t>
  </si>
  <si>
    <t>TOBACCO</t>
  </si>
  <si>
    <t>KHTC</t>
  </si>
  <si>
    <t>Khyber Tobacco Company Limited</t>
  </si>
  <si>
    <t>PAKT</t>
  </si>
  <si>
    <t>Pakistan Tobacco Company Limited</t>
  </si>
  <si>
    <t>PMPK</t>
  </si>
  <si>
    <t>Philip Morris (Pakistan) Limited</t>
  </si>
  <si>
    <t>REFINERY</t>
  </si>
  <si>
    <t>ATRL</t>
  </si>
  <si>
    <t>Attock Refinery Limited</t>
  </si>
  <si>
    <t>BYCO</t>
  </si>
  <si>
    <t>Byco Petroleum Pakistan Limited</t>
  </si>
  <si>
    <t>NRL</t>
  </si>
  <si>
    <t>National Refinery Limited</t>
  </si>
  <si>
    <t>PRL</t>
  </si>
  <si>
    <t>Pakistan Refinery Limited</t>
  </si>
  <si>
    <t>POWER GENERATION &amp; DISTRIBUTION</t>
  </si>
  <si>
    <t>AEL</t>
  </si>
  <si>
    <t>Arshad Energy Limited</t>
  </si>
  <si>
    <t>ALTN</t>
  </si>
  <si>
    <t>Altern Energy Limited</t>
  </si>
  <si>
    <t>EPQL</t>
  </si>
  <si>
    <t>Engro Powergen Qadirpur Limited</t>
  </si>
  <si>
    <t>HUBC</t>
  </si>
  <si>
    <t>The Hub Power Company Limited</t>
  </si>
  <si>
    <t>KAPCO</t>
  </si>
  <si>
    <t>Kot Addu Power Company Limited</t>
  </si>
  <si>
    <t>KEL</t>
  </si>
  <si>
    <t>K-Electric Limited</t>
  </si>
  <si>
    <t>KOHE</t>
  </si>
  <si>
    <t>Kohinoor Energy Limited</t>
  </si>
  <si>
    <t>LPL</t>
  </si>
  <si>
    <t>Lalpir Power Limited</t>
  </si>
  <si>
    <t>NCPL</t>
  </si>
  <si>
    <t>Nishat Chunian Power Limited</t>
  </si>
  <si>
    <t>NPL</t>
  </si>
  <si>
    <t>Nishat Power Limited</t>
  </si>
  <si>
    <t>PKGP</t>
  </si>
  <si>
    <t>Pakgen Power Limited</t>
  </si>
  <si>
    <t>SEL</t>
  </si>
  <si>
    <t>Sitara Energy Limited</t>
  </si>
  <si>
    <t>SPWL</t>
  </si>
  <si>
    <t>Saif Power Limited</t>
  </si>
  <si>
    <t>TSPL</t>
  </si>
  <si>
    <t>Tri - Star Power Limited</t>
  </si>
  <si>
    <t>JPGL</t>
  </si>
  <si>
    <t>Japan Power Generation Limited</t>
  </si>
  <si>
    <t>KOHP</t>
  </si>
  <si>
    <t>Kohinoor Power Company Limited</t>
  </si>
  <si>
    <t>SGPL</t>
  </si>
  <si>
    <t>S. G. Power Limited</t>
  </si>
  <si>
    <t>OIL &amp; GAS MARKETING COMPANIES</t>
  </si>
  <si>
    <t>APL</t>
  </si>
  <si>
    <t>Attock Petroleum Limited</t>
  </si>
  <si>
    <t>BPL</t>
  </si>
  <si>
    <t>Burshane LPG (Pakistan) Limited</t>
  </si>
  <si>
    <t>HASCOL</t>
  </si>
  <si>
    <t>Hascol Petroleum Limited</t>
  </si>
  <si>
    <t>HTL</t>
  </si>
  <si>
    <t>Hi-Tech Lubricants Limited</t>
  </si>
  <si>
    <t>PSO</t>
  </si>
  <si>
    <t>Pakistan State Oil Company Limited</t>
  </si>
  <si>
    <t>SHEL</t>
  </si>
  <si>
    <t>Shell Pakistan Limited</t>
  </si>
  <si>
    <t>SNGP</t>
  </si>
  <si>
    <t>Sui Northern Gas Pipelines Limited</t>
  </si>
  <si>
    <t>SSGC</t>
  </si>
  <si>
    <t>Sui Southern Gas Company Limited</t>
  </si>
  <si>
    <t>OIL &amp; GAS EXPLORATION COMPANIES</t>
  </si>
  <si>
    <t>MARI</t>
  </si>
  <si>
    <t>Mari Petroleum Company Limited</t>
  </si>
  <si>
    <t>OGDC</t>
  </si>
  <si>
    <t>Oil &amp; Gas Development Company Limited</t>
  </si>
  <si>
    <t>POL</t>
  </si>
  <si>
    <t>Pakistan Oilfields Limited</t>
  </si>
  <si>
    <t>PPL</t>
  </si>
  <si>
    <t>Pakistan Petroleum Limited</t>
  </si>
  <si>
    <t>ENGINEERING</t>
  </si>
  <si>
    <t>ADOS</t>
  </si>
  <si>
    <t>Ados Pakistan Limited</t>
  </si>
  <si>
    <t>ASL</t>
  </si>
  <si>
    <t>Aisha Steel Mills Limited</t>
  </si>
  <si>
    <t>ASTL</t>
  </si>
  <si>
    <t>Amreli Steels Limited</t>
  </si>
  <si>
    <t>BCL</t>
  </si>
  <si>
    <t>Bolan Castings Limited</t>
  </si>
  <si>
    <t>CSAP</t>
  </si>
  <si>
    <t>Crescent Steel &amp; Allied Products Limited</t>
  </si>
  <si>
    <t>DADX</t>
  </si>
  <si>
    <t>Dadex Eternit Limited</t>
  </si>
  <si>
    <t>INIL</t>
  </si>
  <si>
    <t>International Industries Limited</t>
  </si>
  <si>
    <t>ISL</t>
  </si>
  <si>
    <t>International Steels Limited</t>
  </si>
  <si>
    <t>ITTEFAQ</t>
  </si>
  <si>
    <t>Ittefaq Iron Industries Limitd</t>
  </si>
  <si>
    <t>KSBP</t>
  </si>
  <si>
    <t>KSB Pumps Company Limited</t>
  </si>
  <si>
    <t>MSCL</t>
  </si>
  <si>
    <t>Metropolitan Steel Corporation Limited</t>
  </si>
  <si>
    <t>MUGHAL</t>
  </si>
  <si>
    <t>Mughal Iron &amp; Steel Industries Limited</t>
  </si>
  <si>
    <t>DKL</t>
  </si>
  <si>
    <t>Drekkar Kingsway Limited</t>
  </si>
  <si>
    <t>DSL</t>
  </si>
  <si>
    <t>Dost Steels Limited</t>
  </si>
  <si>
    <t>HSPI</t>
  </si>
  <si>
    <t>Huffaz Seamless Pipe Industries Limited</t>
  </si>
  <si>
    <t>PECO</t>
  </si>
  <si>
    <t>Pakistan Engineering Company Limited</t>
  </si>
  <si>
    <t>QUSW</t>
  </si>
  <si>
    <t>Quality Steel Works Limited</t>
  </si>
  <si>
    <t>AUTOMOBILE ASSEMBLER</t>
  </si>
  <si>
    <t>AGTL</t>
  </si>
  <si>
    <t>Al-Ghazi Tractors Limited</t>
  </si>
  <si>
    <t>ATLH</t>
  </si>
  <si>
    <t>Atlas Honda Limited</t>
  </si>
  <si>
    <t>GAIL</t>
  </si>
  <si>
    <t>Ghani Automobile Industries Limited</t>
  </si>
  <si>
    <t>GHNI</t>
  </si>
  <si>
    <t>Ghandhara Industries Limited</t>
  </si>
  <si>
    <t>GHNL</t>
  </si>
  <si>
    <t>Ghandhara Nissan Limited</t>
  </si>
  <si>
    <t>HCAR</t>
  </si>
  <si>
    <t>Honda Atlas Cars (Pakistan) Limited</t>
  </si>
  <si>
    <t>HINO</t>
  </si>
  <si>
    <t>Hinopak Motors Limited</t>
  </si>
  <si>
    <t>INDU</t>
  </si>
  <si>
    <t>Indus Motor Company Limited</t>
  </si>
  <si>
    <t>MTL</t>
  </si>
  <si>
    <t>Millat Tractors Limited</t>
  </si>
  <si>
    <t>PSMC</t>
  </si>
  <si>
    <t>Pak Suzuki Motor Company Limited</t>
  </si>
  <si>
    <t>SAZEW</t>
  </si>
  <si>
    <t>Sazgar Engineering Works Limited</t>
  </si>
  <si>
    <t>DFML</t>
  </si>
  <si>
    <t>Dewan Farooque Motors Limited</t>
  </si>
  <si>
    <t>AUTOMOBILE PARTS &amp; ACCESSORIES</t>
  </si>
  <si>
    <t>AGIL</t>
  </si>
  <si>
    <t>Agriautos Industries Limited</t>
  </si>
  <si>
    <t>ATBA</t>
  </si>
  <si>
    <t>Atlas Battery Limited</t>
  </si>
  <si>
    <t>BWHL</t>
  </si>
  <si>
    <t>Baluchistan Wheels Limited</t>
  </si>
  <si>
    <t>EXIDE</t>
  </si>
  <si>
    <t>Exide Pakistan Limited</t>
  </si>
  <si>
    <t>GTYR</t>
  </si>
  <si>
    <t>The General Tyre &amp; Rubber Company of Pakistan Ltd.</t>
  </si>
  <si>
    <t>LOADS</t>
  </si>
  <si>
    <t>Loads Limited</t>
  </si>
  <si>
    <t>THALL</t>
  </si>
  <si>
    <t>Thal Limited</t>
  </si>
  <si>
    <t>BELA</t>
  </si>
  <si>
    <t>Bela Automotives Limited</t>
  </si>
  <si>
    <t>DWAE</t>
  </si>
  <si>
    <t>Dewan Automotive Engineering Limited</t>
  </si>
  <si>
    <t>CABLE &amp; ELECTRICAL GOODS</t>
  </si>
  <si>
    <t>EMCO</t>
  </si>
  <si>
    <t>Emco Industries Limited</t>
  </si>
  <si>
    <t>PAEL</t>
  </si>
  <si>
    <t>Pak Elektron Limited</t>
  </si>
  <si>
    <t>PCAL</t>
  </si>
  <si>
    <t>Pakistan Cables Limited</t>
  </si>
  <si>
    <t>SIEM</t>
  </si>
  <si>
    <t>Siemens (Pakistan) Engineering Co. Limited</t>
  </si>
  <si>
    <t>WAVES</t>
  </si>
  <si>
    <t>Waves Singer Pakistan Limited</t>
  </si>
  <si>
    <t>JOPP</t>
  </si>
  <si>
    <t>Johnson &amp; Phillips (Pakistan) Limited</t>
  </si>
  <si>
    <t>TRANSPORT</t>
  </si>
  <si>
    <t>PIAA</t>
  </si>
  <si>
    <t>Pakistan International Airlines Corporation Limited</t>
  </si>
  <si>
    <t>PIBTL</t>
  </si>
  <si>
    <t>Pakistan International Bulk Terminal Limited</t>
  </si>
  <si>
    <t>PICT</t>
  </si>
  <si>
    <t>Pakistan International Container Terminal Ltd.</t>
  </si>
  <si>
    <t>PNSC</t>
  </si>
  <si>
    <t>Pakistan National Shipping Corporation</t>
  </si>
  <si>
    <t>TECHNOLOGY &amp; COMMUNICATION</t>
  </si>
  <si>
    <t>AVN</t>
  </si>
  <si>
    <t>Avanceon Limited</t>
  </si>
  <si>
    <t>HCL</t>
  </si>
  <si>
    <t>Hallmark Company Limited</t>
  </si>
  <si>
    <t>HUMNL</t>
  </si>
  <si>
    <t>Hum Network Limited</t>
  </si>
  <si>
    <t>MDTL</t>
  </si>
  <si>
    <t>Media Times Limited</t>
  </si>
  <si>
    <t>NETSOL</t>
  </si>
  <si>
    <t>NetSol Technologies Limited</t>
  </si>
  <si>
    <t>PAKD</t>
  </si>
  <si>
    <t>Pak Datacom Limited</t>
  </si>
  <si>
    <t>PTC</t>
  </si>
  <si>
    <t>Pakistan Telecommunication Company Ltd.</t>
  </si>
  <si>
    <t>SYS</t>
  </si>
  <si>
    <t>Systems Limited</t>
  </si>
  <si>
    <t>TPLT</t>
  </si>
  <si>
    <t>TPL Trakker Limited</t>
  </si>
  <si>
    <t>TELE</t>
  </si>
  <si>
    <t>Telecard Limited</t>
  </si>
  <si>
    <t>TPL</t>
  </si>
  <si>
    <t>TPL Corp. Limited</t>
  </si>
  <si>
    <t>TRG</t>
  </si>
  <si>
    <t>TRG Pakistan Limited</t>
  </si>
  <si>
    <t>WTL</t>
  </si>
  <si>
    <t>WorldCall Telecom Limited</t>
  </si>
  <si>
    <t>FERTILIZER</t>
  </si>
  <si>
    <t>AHCL</t>
  </si>
  <si>
    <t>Arif Habib Corporation Limited</t>
  </si>
  <si>
    <t>EFERT</t>
  </si>
  <si>
    <t>Engro Fertilizers Limited</t>
  </si>
  <si>
    <t>ENGRO</t>
  </si>
  <si>
    <t>Engro Corporation Limited</t>
  </si>
  <si>
    <t>FATIMA</t>
  </si>
  <si>
    <t>Fatima Fertilizer Company Limited</t>
  </si>
  <si>
    <t>FFBL</t>
  </si>
  <si>
    <t>Fauji Fertilizer Bin Qasim Limited</t>
  </si>
  <si>
    <t>FFC</t>
  </si>
  <si>
    <t>Fauji Fertilizer Company Limited</t>
  </si>
  <si>
    <t>PHARMACEUTICALS</t>
  </si>
  <si>
    <t>ABOT</t>
  </si>
  <si>
    <t>Abbott Laboratories (Pakistan) Limited</t>
  </si>
  <si>
    <t>AGP</t>
  </si>
  <si>
    <t>AGP Limited</t>
  </si>
  <si>
    <t>FEROZ</t>
  </si>
  <si>
    <t>Ferozsons Laboratories Limited</t>
  </si>
  <si>
    <t>GLAXO</t>
  </si>
  <si>
    <t>GlaxoSmithKline Pakistan Limited</t>
  </si>
  <si>
    <t>GSKCH</t>
  </si>
  <si>
    <t>GlaxoSmithKline Consumer HealthCare Pakistan Limited</t>
  </si>
  <si>
    <t>HINOON</t>
  </si>
  <si>
    <t>Highnoon Laboratories Limited</t>
  </si>
  <si>
    <t>IBLHL</t>
  </si>
  <si>
    <t>IBL Healthcare Limited</t>
  </si>
  <si>
    <t>MACTER</t>
  </si>
  <si>
    <t>Macter International Limited</t>
  </si>
  <si>
    <t>OTSU</t>
  </si>
  <si>
    <t>Otsuka Pakistan Limited</t>
  </si>
  <si>
    <t>SAPL</t>
  </si>
  <si>
    <t>Sanofi-Aventis Pakistan Limited</t>
  </si>
  <si>
    <t>SEARL</t>
  </si>
  <si>
    <t>The Searle Company Limited</t>
  </si>
  <si>
    <t>WYETH</t>
  </si>
  <si>
    <t>Wyeth Pakistan Limited</t>
  </si>
  <si>
    <t>CHEMICAL</t>
  </si>
  <si>
    <t>AGL</t>
  </si>
  <si>
    <t>Agritech Limited</t>
  </si>
  <si>
    <t>ARPL</t>
  </si>
  <si>
    <t>Archroma Pakistan Limited</t>
  </si>
  <si>
    <t>BERG</t>
  </si>
  <si>
    <t>Berger Paints Pakistan Limited</t>
  </si>
  <si>
    <t>BIFO</t>
  </si>
  <si>
    <t>Biafo Industries Limited</t>
  </si>
  <si>
    <t>BUXL</t>
  </si>
  <si>
    <t>Buxly Paints Limited</t>
  </si>
  <si>
    <t>COLG</t>
  </si>
  <si>
    <t>Colgate - Palmolive (Pakistan) Limited</t>
  </si>
  <si>
    <t>DAAG</t>
  </si>
  <si>
    <t>Data Agro Limited</t>
  </si>
  <si>
    <t>DOL</t>
  </si>
  <si>
    <t>Descon Oxychem Limited</t>
  </si>
  <si>
    <t>DYNO</t>
  </si>
  <si>
    <t>Dynea Pakistan Limited</t>
  </si>
  <si>
    <t>EPCL</t>
  </si>
  <si>
    <t>Engro Polymer &amp; Chemicals Limited</t>
  </si>
  <si>
    <t>EPCLPS</t>
  </si>
  <si>
    <t>Engro Polymer &amp; Chemicals Limited  (Preference Shares)</t>
  </si>
  <si>
    <t>GGL</t>
  </si>
  <si>
    <t>Ghani Global Holdings Limited (Ghani Gases Limited)</t>
  </si>
  <si>
    <t>ICI</t>
  </si>
  <si>
    <t>ICI Pakistan Limited</t>
  </si>
  <si>
    <t>ICL</t>
  </si>
  <si>
    <t>Ittehad Chemicals Limited</t>
  </si>
  <si>
    <t>LOTCHEM</t>
  </si>
  <si>
    <t>Lotte Chemical Pakistan Limited</t>
  </si>
  <si>
    <t>LPGL</t>
  </si>
  <si>
    <t>Leiner Pak Gelatine Limited</t>
  </si>
  <si>
    <t>NICL</t>
  </si>
  <si>
    <t>Nimir Industrial Chemicals Limited</t>
  </si>
  <si>
    <t>NRSL</t>
  </si>
  <si>
    <t>Nimir Resins Limited</t>
  </si>
  <si>
    <t>PAKOXY</t>
  </si>
  <si>
    <t>Pakistan Oxygen Limited (Linde Pakistan Limited)</t>
  </si>
  <si>
    <t>SARC</t>
  </si>
  <si>
    <t>Sardar Chemical Industries Limited</t>
  </si>
  <si>
    <t>SITC</t>
  </si>
  <si>
    <t>Sitara Chemical Industries Limited</t>
  </si>
  <si>
    <t>SPL</t>
  </si>
  <si>
    <t>Sitara Peroxide Limited</t>
  </si>
  <si>
    <t>WAHN</t>
  </si>
  <si>
    <t>Wah Noble Chemicals Limited</t>
  </si>
  <si>
    <t>BAPL</t>
  </si>
  <si>
    <t>Bawany Air Products Limited</t>
  </si>
  <si>
    <t>PPVC</t>
  </si>
  <si>
    <t>Pakistan PVC Limited</t>
  </si>
  <si>
    <t>SHCI</t>
  </si>
  <si>
    <t>Shaffi Chemical Industries Limited</t>
  </si>
  <si>
    <t>PAPER &amp; BOARD</t>
  </si>
  <si>
    <t>CEPB</t>
  </si>
  <si>
    <t>Century Paper &amp; Board Mills Limited</t>
  </si>
  <si>
    <t>CPPL</t>
  </si>
  <si>
    <t>Cherat Packaging Limited</t>
  </si>
  <si>
    <t>MERIT</t>
  </si>
  <si>
    <t>Merit Packaging Limited</t>
  </si>
  <si>
    <t>PKGS</t>
  </si>
  <si>
    <t>Packages Limited</t>
  </si>
  <si>
    <t>PPP</t>
  </si>
  <si>
    <t>Pakistan Paper Products Limited</t>
  </si>
  <si>
    <t>RPL</t>
  </si>
  <si>
    <t>Roshan Packages Limited</t>
  </si>
  <si>
    <t>SEPL</t>
  </si>
  <si>
    <t>Security Papers Limited</t>
  </si>
  <si>
    <t>ABSON</t>
  </si>
  <si>
    <t>Abson Industries Limited</t>
  </si>
  <si>
    <t>BPBL</t>
  </si>
  <si>
    <t>Balochistan Particle Board Limited</t>
  </si>
  <si>
    <t>DBSL</t>
  </si>
  <si>
    <t>Dadabhoy Sack Limited</t>
  </si>
  <si>
    <t>VANASPATI &amp; ALLIED INDUSTRIES</t>
  </si>
  <si>
    <t>POML</t>
  </si>
  <si>
    <t>Punjab Oil Mills Limited</t>
  </si>
  <si>
    <t>SSOM</t>
  </si>
  <si>
    <t>S. S. Oil Mills Limited</t>
  </si>
  <si>
    <t>UNITY</t>
  </si>
  <si>
    <t>Unity Foods Limited</t>
  </si>
  <si>
    <t>EXTR</t>
  </si>
  <si>
    <t>Extraction (Pakistan) Limited</t>
  </si>
  <si>
    <t>MOIL</t>
  </si>
  <si>
    <t>Morafco Industries Limited</t>
  </si>
  <si>
    <t>SURAJ</t>
  </si>
  <si>
    <t>Suraj Ghee Mills Limited</t>
  </si>
  <si>
    <t>LEATHER &amp; TANNERIES</t>
  </si>
  <si>
    <t>BATA</t>
  </si>
  <si>
    <t>Bata Pakistan Limited</t>
  </si>
  <si>
    <t>LEUL</t>
  </si>
  <si>
    <t>Leather Up Limited</t>
  </si>
  <si>
    <t>SRVI</t>
  </si>
  <si>
    <t>Service Industries Limited</t>
  </si>
  <si>
    <t>FIL</t>
  </si>
  <si>
    <t>Fateh Industries Limited</t>
  </si>
  <si>
    <t>PAKL</t>
  </si>
  <si>
    <t>Pak Leather Crafts Limited</t>
  </si>
  <si>
    <t>FOOD &amp; PERSONAL CARE PRODUCTS</t>
  </si>
  <si>
    <t>ASC</t>
  </si>
  <si>
    <t>Al Shaheer Corporation Limited</t>
  </si>
  <si>
    <t>CLOV</t>
  </si>
  <si>
    <t>Clover Pakistan Limited</t>
  </si>
  <si>
    <t>FCEPL</t>
  </si>
  <si>
    <t>Frieslandcampina Engro Pakistan Limited</t>
  </si>
  <si>
    <t>FFL</t>
  </si>
  <si>
    <t>Fauji Foods Limited</t>
  </si>
  <si>
    <t>GIL</t>
  </si>
  <si>
    <t>Goodluck Industries Limited</t>
  </si>
  <si>
    <t>GLPL</t>
  </si>
  <si>
    <t>Gillette Pakistan Limited</t>
  </si>
  <si>
    <t>ISIL</t>
  </si>
  <si>
    <t>Ismail Industries Limited</t>
  </si>
  <si>
    <t>MFFL</t>
  </si>
  <si>
    <t>Mitchell's Fruit Farms Limited</t>
  </si>
  <si>
    <t>MFL</t>
  </si>
  <si>
    <t>Matco Foods Limited</t>
  </si>
  <si>
    <t>MUREB</t>
  </si>
  <si>
    <t>Murree Brewery Company Limited</t>
  </si>
  <si>
    <t>NATF</t>
  </si>
  <si>
    <t>National Foods Limited</t>
  </si>
  <si>
    <t>NESTLE</t>
  </si>
  <si>
    <t>Nestle Pakistan Limited</t>
  </si>
  <si>
    <t>PREMA</t>
  </si>
  <si>
    <t>At-Tahur Limited</t>
  </si>
  <si>
    <t>QUICE</t>
  </si>
  <si>
    <t>Quice Food Industries Limited</t>
  </si>
  <si>
    <t>RMPL</t>
  </si>
  <si>
    <t>Rafhan Maize Products Company Limited</t>
  </si>
  <si>
    <t>SCL</t>
  </si>
  <si>
    <t>Shield Corporation Limited</t>
  </si>
  <si>
    <t>SHEZ</t>
  </si>
  <si>
    <t>Shezan International Limited</t>
  </si>
  <si>
    <t>TOMCL</t>
  </si>
  <si>
    <t>The Organic Meat Company Limited</t>
  </si>
  <si>
    <t>TREET</t>
  </si>
  <si>
    <t>Treet Corporation Limited</t>
  </si>
  <si>
    <t>UPFL</t>
  </si>
  <si>
    <t>Unilever Pakistan Foods Limited</t>
  </si>
  <si>
    <t>ZIL</t>
  </si>
  <si>
    <t>ZIL Limited</t>
  </si>
  <si>
    <t>NMFL</t>
  </si>
  <si>
    <t>Nirala MSR Foods LImited</t>
  </si>
  <si>
    <t>GLASS &amp; CERAMICS</t>
  </si>
  <si>
    <t>BGL</t>
  </si>
  <si>
    <t>Balochistan Glass Limited</t>
  </si>
  <si>
    <t>FRCL</t>
  </si>
  <si>
    <t>Frontier Ceramics Limited</t>
  </si>
  <si>
    <t>GGGL</t>
  </si>
  <si>
    <t>Ghani Global Glass Limited</t>
  </si>
  <si>
    <t>GHGL</t>
  </si>
  <si>
    <t>Ghani Glass Limited</t>
  </si>
  <si>
    <t>GVGL</t>
  </si>
  <si>
    <t>Ghani Value Glass Limited</t>
  </si>
  <si>
    <t>KCL</t>
  </si>
  <si>
    <t>Karam Ceramics Limited</t>
  </si>
  <si>
    <t>STCL</t>
  </si>
  <si>
    <t>Shabbir Tiles &amp; Ceramics Limited</t>
  </si>
  <si>
    <t>TGL</t>
  </si>
  <si>
    <t>Tariq Glass Industries Limited</t>
  </si>
  <si>
    <t>REGAL</t>
  </si>
  <si>
    <t>Regal Ceramics Limited</t>
  </si>
  <si>
    <t>MISCELLANEOUS</t>
  </si>
  <si>
    <t>AKDCL</t>
  </si>
  <si>
    <t>AKD Capital Limited</t>
  </si>
  <si>
    <t>AKGL</t>
  </si>
  <si>
    <t>Al - Khair Gadoon Limited</t>
  </si>
  <si>
    <t>ARPAK</t>
  </si>
  <si>
    <t>Arpak International Investments Limited</t>
  </si>
  <si>
    <t>ECOP</t>
  </si>
  <si>
    <t>EcoPack Limited</t>
  </si>
  <si>
    <t>GOC</t>
  </si>
  <si>
    <t>GOC (Pak) Limited</t>
  </si>
  <si>
    <t>MACFL</t>
  </si>
  <si>
    <t>MacPac Films Limited</t>
  </si>
  <si>
    <t>PACE</t>
  </si>
  <si>
    <t>Pace (Pakistan) Limited</t>
  </si>
  <si>
    <t>PHDL</t>
  </si>
  <si>
    <t>Pakistan Hotels Developers Limited</t>
  </si>
  <si>
    <t>PSEL</t>
  </si>
  <si>
    <t>Pakistan Services Limited</t>
  </si>
  <si>
    <t>SHFA</t>
  </si>
  <si>
    <t>Shifa International Hospitals Limited</t>
  </si>
  <si>
    <t>SPEL</t>
  </si>
  <si>
    <t>Synthetic Products Enterprises Limited</t>
  </si>
  <si>
    <t>STPL</t>
  </si>
  <si>
    <t>Siddiqsons Tin Plate Limited</t>
  </si>
  <si>
    <t>TPLP</t>
  </si>
  <si>
    <t>TPL Properties Limited</t>
  </si>
  <si>
    <t>TRIPF</t>
  </si>
  <si>
    <t>Tri-Pack Films Limited</t>
  </si>
  <si>
    <t>UBDL</t>
  </si>
  <si>
    <t>United Brands Limited</t>
  </si>
  <si>
    <t>UDPL</t>
  </si>
  <si>
    <t>United Distributors Pakistan Limited</t>
  </si>
  <si>
    <t>DCTL</t>
  </si>
  <si>
    <t>Dadabhoy Construction Technology Limited</t>
  </si>
  <si>
    <t>DIIL</t>
  </si>
  <si>
    <t>Diamond Industries Limited</t>
  </si>
  <si>
    <t>GAMON</t>
  </si>
  <si>
    <t>Gammon Pakistan Limited</t>
  </si>
  <si>
    <t>HACC</t>
  </si>
  <si>
    <t>Hashimi Can Company Limited</t>
  </si>
  <si>
    <t>HADC</t>
  </si>
  <si>
    <t>Hayderi Construction Company Limited</t>
  </si>
  <si>
    <t>MWMP</t>
  </si>
  <si>
    <t>Mandviwalla Mauser Plastic Industries Limited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</si>
  <si>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</si>
  <si>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</si>
  <si>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</si>
  <si>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</si>
  <si>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</si>
  <si>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</si>
  <si>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</si>
  <si>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</si>
  <si>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</si>
  <si>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</si>
  <si>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</si>
  <si>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</si>
  <si>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</si>
  <si>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</si>
  <si>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</si>
  <si>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</si>
  <si>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</si>
  <si>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</si>
  <si>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</si>
  <si>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</si>
  <si>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</si>
  <si>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</si>
  <si>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</si>
  <si>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</si>
  <si>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</si>
  <si>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</si>
  <si>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</si>
  <si>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</si>
  <si>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</si>
  <si>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</si>
  <si>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</si>
  <si>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</si>
  <si>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</si>
  <si>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</si>
  <si>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</si>
  <si>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</si>
  <si>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</si>
  <si>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</si>
  <si>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</si>
  <si>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</si>
  <si>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</si>
  <si>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</si>
  <si>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</si>
  <si>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</si>
  <si>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</si>
  <si>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</si>
  <si>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</si>
  <si>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</si>
  <si>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</si>
  <si>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</si>
  <si>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</si>
  <si>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</si>
  <si>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</si>
  <si>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</si>
  <si>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</si>
  <si>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</si>
  <si>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</si>
  <si>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</si>
  <si>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</si>
  <si>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</si>
  <si>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</si>
  <si>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</si>
  <si>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</si>
  <si>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</si>
  <si>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</si>
  <si>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</si>
  <si>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</si>
  <si>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</si>
  <si>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</si>
  <si>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</si>
  <si>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</si>
  <si>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</si>
  <si>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</si>
  <si>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</si>
  <si>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</si>
  <si>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</si>
  <si>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</si>
  <si>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</si>
  <si>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</si>
  <si>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</si>
  <si>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</si>
  <si>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</si>
  <si>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</si>
  <si>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</si>
  <si>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</si>
  <si>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</si>
  <si>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</si>
  <si>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</si>
  <si>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</si>
  <si>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</si>
  <si>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</si>
  <si>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</si>
  <si>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</si>
  <si>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</si>
  <si>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</si>
  <si>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</si>
  <si>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</si>
  <si>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</si>
  <si>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</si>
  <si>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</si>
  <si>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</si>
  <si>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</si>
  <si>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</si>
  <si>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</si>
  <si>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</si>
  <si>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</si>
  <si>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</si>
  <si>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</si>
  <si>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</si>
  <si>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</si>
  <si>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</si>
  <si>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</si>
  <si>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</si>
  <si>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</si>
  <si>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</si>
  <si>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</si>
  <si>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</si>
  <si>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</si>
  <si>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</si>
  <si>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</si>
  <si>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</si>
  <si>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</si>
  <si>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</si>
  <si>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</si>
  <si>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</si>
  <si>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</si>
  <si>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</si>
  <si>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</si>
  <si>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</si>
  <si>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</si>
  <si>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</si>
  <si>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</si>
  <si>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</si>
  <si>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</si>
  <si>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</si>
  <si>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</si>
  <si>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</si>
  <si>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</si>
  <si>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</si>
  <si>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</si>
  <si>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</si>
  <si>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</si>
  <si>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</si>
  <si>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</si>
  <si>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</si>
  <si>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</si>
  <si>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</si>
  <si>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</si>
  <si>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</si>
  <si>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</si>
  <si>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</si>
  <si>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</si>
  <si>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</si>
  <si>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</si>
  <si>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</si>
  <si>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</si>
  <si>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</si>
  <si>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</si>
  <si>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</si>
  <si>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</si>
  <si>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</si>
  <si>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</si>
  <si>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</si>
  <si>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</si>
  <si>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</si>
  <si>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</si>
  <si>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</si>
  <si>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</si>
  <si>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</si>
  <si>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</si>
  <si>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</si>
  <si>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</si>
  <si>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</si>
  <si>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</si>
  <si>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</si>
  <si>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</si>
  <si>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</si>
  <si>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</si>
  <si>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</si>
  <si>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</si>
  <si>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</si>
  <si>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</si>
  <si>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</si>
  <si>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</si>
  <si>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</si>
  <si>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</si>
  <si>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</si>
  <si>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</si>
  <si>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</si>
  <si>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</si>
  <si>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</si>
  <si>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</si>
  <si>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</si>
  <si>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</si>
  <si>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</si>
  <si>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</si>
  <si>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</si>
  <si>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</si>
  <si>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</si>
  <si>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</si>
  <si>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Sno.</t>
  </si>
  <si>
    <t>Share Price</t>
  </si>
  <si>
    <t xml:space="preserve"> Capitalization</t>
  </si>
  <si>
    <t>Market</t>
  </si>
  <si>
    <t>Book Equity</t>
  </si>
  <si>
    <t>to</t>
  </si>
  <si>
    <t>Market Equity</t>
  </si>
  <si>
    <t xml:space="preserve"> </t>
  </si>
  <si>
    <t>Total Assests</t>
  </si>
  <si>
    <t>M</t>
  </si>
  <si>
    <t>L</t>
  </si>
  <si>
    <t>capitalization</t>
  </si>
  <si>
    <t>High</t>
  </si>
  <si>
    <t>Low</t>
  </si>
  <si>
    <t>Medium</t>
  </si>
  <si>
    <t>Small</t>
  </si>
  <si>
    <t>Big</t>
  </si>
  <si>
    <t>Market Captialzation</t>
  </si>
  <si>
    <t>SL</t>
  </si>
  <si>
    <t>SM</t>
  </si>
  <si>
    <t>SH</t>
  </si>
  <si>
    <t>BL</t>
  </si>
  <si>
    <t>BM</t>
  </si>
  <si>
    <t>BH</t>
  </si>
  <si>
    <t>Market Capitalization</t>
  </si>
  <si>
    <t>dec-20</t>
  </si>
  <si>
    <t>nov-20</t>
  </si>
  <si>
    <t>oct-20</t>
  </si>
  <si>
    <t>sept-20</t>
  </si>
  <si>
    <t>aug-20</t>
  </si>
  <si>
    <t>jul-20</t>
  </si>
  <si>
    <t>jun-20</t>
  </si>
  <si>
    <t>may-20</t>
  </si>
  <si>
    <t>apr-20</t>
  </si>
  <si>
    <t>mar-20</t>
  </si>
  <si>
    <t>feb-20</t>
  </si>
  <si>
    <t>jan-20</t>
  </si>
  <si>
    <t>dec-19</t>
  </si>
  <si>
    <t>nov-19</t>
  </si>
  <si>
    <t>oct-19</t>
  </si>
  <si>
    <t>sept-19</t>
  </si>
  <si>
    <t>aug-19</t>
  </si>
  <si>
    <t>jul-19</t>
  </si>
  <si>
    <t>jun-19</t>
  </si>
  <si>
    <t>may-19</t>
  </si>
  <si>
    <t>apr-19</t>
  </si>
  <si>
    <t>mar-19</t>
  </si>
  <si>
    <t>feb-19</t>
  </si>
  <si>
    <t>jan-19</t>
  </si>
  <si>
    <t>dec-18</t>
  </si>
  <si>
    <t>nov-18</t>
  </si>
  <si>
    <t>oct-18</t>
  </si>
  <si>
    <t>sept-18</t>
  </si>
  <si>
    <t>aug-18</t>
  </si>
  <si>
    <t>jul-18</t>
  </si>
  <si>
    <t>jun-18</t>
  </si>
  <si>
    <t>may-18</t>
  </si>
  <si>
    <t>apr-18</t>
  </si>
  <si>
    <t>mar-18</t>
  </si>
  <si>
    <t>feb-18</t>
  </si>
  <si>
    <t>jan-18</t>
  </si>
  <si>
    <t>dec-17</t>
  </si>
  <si>
    <t>nov-17</t>
  </si>
  <si>
    <t>oct-17</t>
  </si>
  <si>
    <t>sept-17</t>
  </si>
  <si>
    <t>aug-17</t>
  </si>
  <si>
    <t>jul-17</t>
  </si>
  <si>
    <t>jun-17</t>
  </si>
  <si>
    <t>may-17</t>
  </si>
  <si>
    <t>apr-17</t>
  </si>
  <si>
    <t>mar-17</t>
  </si>
  <si>
    <t>feb-17</t>
  </si>
  <si>
    <t>jan-17</t>
  </si>
  <si>
    <t>dec-16</t>
  </si>
  <si>
    <t>nov-16</t>
  </si>
  <si>
    <t>oct-16</t>
  </si>
  <si>
    <t>sept-16</t>
  </si>
  <si>
    <t>aug-16</t>
  </si>
  <si>
    <t>jul-16</t>
  </si>
  <si>
    <t>jun-16</t>
  </si>
  <si>
    <t>may-16</t>
  </si>
  <si>
    <t>apr-16</t>
  </si>
  <si>
    <t>mar-16</t>
  </si>
  <si>
    <t>feb-16</t>
  </si>
  <si>
    <t>jan-16</t>
  </si>
  <si>
    <t>dec-15</t>
  </si>
  <si>
    <t>nov-15</t>
  </si>
  <si>
    <t>oct-15</t>
  </si>
  <si>
    <t>sept-15</t>
  </si>
  <si>
    <t>aug-15</t>
  </si>
  <si>
    <t>jul-15</t>
  </si>
  <si>
    <t>jun-15</t>
  </si>
  <si>
    <t>may-15</t>
  </si>
  <si>
    <t>apr-15</t>
  </si>
  <si>
    <t>mar-15</t>
  </si>
  <si>
    <t>feb-15</t>
  </si>
  <si>
    <t>jan-15</t>
  </si>
  <si>
    <t>dec-14</t>
  </si>
  <si>
    <t>nov-14</t>
  </si>
  <si>
    <t>oct-14</t>
  </si>
  <si>
    <t>sept-14</t>
  </si>
  <si>
    <t>aug-14</t>
  </si>
  <si>
    <t>jul-14</t>
  </si>
  <si>
    <t>jun-14</t>
  </si>
  <si>
    <t>may-14</t>
  </si>
  <si>
    <t>apr-14</t>
  </si>
  <si>
    <t>mar-14</t>
  </si>
  <si>
    <t>feb-14</t>
  </si>
  <si>
    <t>jan-14</t>
  </si>
  <si>
    <t>dec-13</t>
  </si>
  <si>
    <t>nov-13</t>
  </si>
  <si>
    <t>oct-13</t>
  </si>
  <si>
    <t>sept-13</t>
  </si>
  <si>
    <t>aug-13</t>
  </si>
  <si>
    <t>jul-13</t>
  </si>
  <si>
    <t>jun-13</t>
  </si>
  <si>
    <t>may-13</t>
  </si>
  <si>
    <t>apr-13</t>
  </si>
  <si>
    <t>mar-13</t>
  </si>
  <si>
    <t>feb-13</t>
  </si>
  <si>
    <t>jan-13</t>
  </si>
  <si>
    <t>dec-12</t>
  </si>
  <si>
    <t>nov-12</t>
  </si>
  <si>
    <t>oct-12</t>
  </si>
  <si>
    <t>sept-12</t>
  </si>
  <si>
    <t>aug-12</t>
  </si>
  <si>
    <t>jul-12</t>
  </si>
  <si>
    <t>jun-12</t>
  </si>
  <si>
    <t>may-12</t>
  </si>
  <si>
    <t>apr-12</t>
  </si>
  <si>
    <t>mar-12</t>
  </si>
  <si>
    <t>feb-12</t>
  </si>
  <si>
    <t>jan-12</t>
  </si>
  <si>
    <t>dec-11</t>
  </si>
  <si>
    <t>nov-11</t>
  </si>
  <si>
    <t>oct-11</t>
  </si>
  <si>
    <t>sept-11</t>
  </si>
  <si>
    <t>aug-11</t>
  </si>
  <si>
    <t>jul-11</t>
  </si>
  <si>
    <t>jun-11</t>
  </si>
  <si>
    <t>may-11</t>
  </si>
  <si>
    <t>apr-11</t>
  </si>
  <si>
    <t>mar-11</t>
  </si>
  <si>
    <t>feb-11</t>
  </si>
  <si>
    <t>jan-11</t>
  </si>
  <si>
    <t>dec-10</t>
  </si>
  <si>
    <t>nov-10</t>
  </si>
  <si>
    <t>oct-10</t>
  </si>
  <si>
    <t>sept-10</t>
  </si>
  <si>
    <t>aug-10</t>
  </si>
  <si>
    <t>jul-10</t>
  </si>
  <si>
    <t>jun-10</t>
  </si>
  <si>
    <t>may-10</t>
  </si>
  <si>
    <t>apr-10</t>
  </si>
  <si>
    <t>mar-10</t>
  </si>
  <si>
    <t>feb-10</t>
  </si>
  <si>
    <t>jan-10</t>
  </si>
  <si>
    <t>dec-09</t>
  </si>
  <si>
    <t>nov-09</t>
  </si>
  <si>
    <t>oct-09</t>
  </si>
  <si>
    <t>sept-09</t>
  </si>
  <si>
    <t>aug-09</t>
  </si>
  <si>
    <t>jul-09</t>
  </si>
  <si>
    <t>jun-09</t>
  </si>
  <si>
    <t>may-09</t>
  </si>
  <si>
    <t>apr-09</t>
  </si>
  <si>
    <t>mar-09</t>
  </si>
  <si>
    <t>feb-09</t>
  </si>
  <si>
    <t>jan-09</t>
  </si>
  <si>
    <t>dec-08</t>
  </si>
  <si>
    <t>nov-08</t>
  </si>
  <si>
    <t>oct-08</t>
  </si>
  <si>
    <t>sept-08</t>
  </si>
  <si>
    <t>aug-08</t>
  </si>
  <si>
    <t>jul-08</t>
  </si>
  <si>
    <t>jun-08</t>
  </si>
  <si>
    <t>may-08</t>
  </si>
  <si>
    <t>apr-08</t>
  </si>
  <si>
    <t>mar-08</t>
  </si>
  <si>
    <t>feb-08</t>
  </si>
  <si>
    <t>jan-08</t>
  </si>
  <si>
    <t>dec-07</t>
  </si>
  <si>
    <t>nov-07</t>
  </si>
  <si>
    <t>oct-07</t>
  </si>
  <si>
    <t>sept-07</t>
  </si>
  <si>
    <t>aug-07</t>
  </si>
  <si>
    <t>jul-07</t>
  </si>
  <si>
    <t>jun-07</t>
  </si>
  <si>
    <t>may-07</t>
  </si>
  <si>
    <t>apr-07</t>
  </si>
  <si>
    <t>mar-07</t>
  </si>
  <si>
    <t>feb-07</t>
  </si>
  <si>
    <t>jan-07</t>
  </si>
  <si>
    <t>dec-06</t>
  </si>
  <si>
    <t>nov-06</t>
  </si>
  <si>
    <t>oct-06</t>
  </si>
  <si>
    <t>sept-06</t>
  </si>
  <si>
    <t>aug-06</t>
  </si>
  <si>
    <t>jul-06</t>
  </si>
  <si>
    <t>jun-06</t>
  </si>
  <si>
    <t>may-06</t>
  </si>
  <si>
    <t>apr-06</t>
  </si>
  <si>
    <t>mar-06</t>
  </si>
  <si>
    <t>feb-06</t>
  </si>
  <si>
    <t>jan-06</t>
  </si>
  <si>
    <t xml:space="preserve">Average Portfolio Return </t>
  </si>
  <si>
    <t>15 Year</t>
  </si>
  <si>
    <t>RM</t>
  </si>
  <si>
    <t>RF</t>
  </si>
  <si>
    <t>Market Variance</t>
  </si>
  <si>
    <t>Name</t>
  </si>
  <si>
    <t>Covariance with Market</t>
  </si>
  <si>
    <t>Beta</t>
  </si>
  <si>
    <t>CAPM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</si>
</sst>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#,##0.000_);\(#,##0.000\)"/>
    <numFmt numFmtId="165" formatCode="#,##0.000_);[Red]\(#,##0.000\)"/>
    <numFmt numFmtId="166" formatCode="#,##0.0_);\(#,##0.0\)"/>
    <numFmt numFmtId="167" formatCode="0.000"/>
    <numFmt numFmtId="168" formatCode="0.0"/>
    <numFmt numFmtId="169" formatCode="_(* #,##0_);_(* \(#,##0\);_(* &quot;-&quot;??_);_(@_)"/>
    <numFmt numFmtId="170" formatCode="_(* #,##0.000_);_(* \(#,##0.000\);_(* &quot;-&quot;??_);_(@_)"/>
    <numFmt numFmtId="171" formatCode="0.0000"/>
    <numFmt numFmtId="172" formatCode="0.000%"/>
    <numFmt numFmtId="173" formatCode="0.0%"/>
    <numFmt numFmtId="174" formatCode="#,##0.0000"/>
  </numFmts>
  <fonts count="24" x14ac:knownFonts="1">
    <font>
      <sz val="10"/>
      <name val="Arial"/>
    </font>
    <font>
      <b/>
      <sz val="12"/>
      <name val="Calibri"/>
      <family val="2"/>
      <scheme val="minor"/>
    </font>
    <font>
      <b/>
      <sz val="24"/>
      <color rgb="FF3333FF"/>
      <name val="Calibri"/>
      <family val="2"/>
      <scheme val="minor"/>
    </font>
    <font>
      <sz val="12"/>
      <name val="Calibri"/>
      <family val="2"/>
      <scheme val="minor"/>
    </font>
    <font>
      <sz val="12"/>
      <color indexed="12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indexed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0"/>
      <color indexed="12"/>
      <name val="Calibri"/>
      <family val="2"/>
      <scheme val="minor"/>
    </font>
    <font>
      <b/>
      <sz val="14"/>
      <color indexed="18"/>
      <name val="Calibri"/>
      <family val="2"/>
      <scheme val="minor"/>
    </font>
    <font>
      <sz val="12"/>
      <color rgb="FF3333FF"/>
      <name val="Calibri"/>
      <family val="2"/>
      <scheme val="minor"/>
    </font>
    <font>
      <b/>
      <i/>
      <sz val="14"/>
      <color indexed="10"/>
      <name val="Calibri"/>
      <family val="2"/>
      <scheme val="minor"/>
    </font>
    <font>
      <sz val="10"/>
      <color rgb="FF3333FF"/>
      <name val="Calibri"/>
      <family val="2"/>
      <scheme val="minor"/>
    </font>
    <font>
      <b/>
      <sz val="12"/>
      <color rgb="FF3333FF"/>
      <name val="Calibri"/>
      <family val="2"/>
      <scheme val="minor"/>
    </font>
    <font>
      <sz val="8"/>
      <name val="Arial"/>
    </font>
    <font>
      <sz val="8"/>
      <name val="Arial"/>
      <family val="2"/>
    </font>
    <font>
      <b/>
      <sz val="11"/>
      <color rgb="FF6B7280"/>
      <name val="Arial"/>
      <family val="2"/>
    </font>
    <font>
      <b/>
      <sz val="11"/>
      <name val="Calibri"/>
      <family val="2"/>
      <scheme val="minor"/>
    </font>
    <font>
      <sz val="11"/>
      <name val="Arial"/>
      <family val="2"/>
    </font>
    <font>
      <sz val="10"/>
      <name val="Arial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rgb="FFDDDDDD"/>
      </top>
      <bottom/>
      <diagonal/>
    </border>
  </borders>
  <cellStyleXfs count="3">
    <xf numFmtId="0" fontId="0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13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7" fillId="3" borderId="4" xfId="0" applyNumberFormat="1" applyFont="1" applyFill="1" applyBorder="1" applyAlignment="1">
      <alignment horizontal="center"/>
    </xf>
    <xf numFmtId="164" fontId="7" fillId="3" borderId="5" xfId="0" applyNumberFormat="1" applyFont="1" applyFill="1" applyBorder="1" applyAlignment="1">
      <alignment horizontal="center"/>
    </xf>
    <xf numFmtId="164" fontId="7" fillId="3" borderId="5" xfId="0" applyNumberFormat="1" applyFont="1" applyFill="1" applyBorder="1"/>
    <xf numFmtId="165" fontId="5" fillId="3" borderId="5" xfId="0" applyNumberFormat="1" applyFont="1" applyFill="1" applyBorder="1"/>
    <xf numFmtId="38" fontId="1" fillId="3" borderId="5" xfId="0" applyNumberFormat="1" applyFont="1" applyFill="1" applyBorder="1"/>
    <xf numFmtId="164" fontId="8" fillId="3" borderId="5" xfId="0" applyNumberFormat="1" applyFont="1" applyFill="1" applyBorder="1"/>
    <xf numFmtId="164" fontId="1" fillId="3" borderId="5" xfId="0" applyNumberFormat="1" applyFont="1" applyFill="1" applyBorder="1"/>
    <xf numFmtId="164" fontId="1" fillId="3" borderId="5" xfId="0" applyNumberFormat="1" applyFont="1" applyFill="1" applyBorder="1" applyAlignment="1">
      <alignment horizontal="center"/>
    </xf>
    <xf numFmtId="164" fontId="8" fillId="3" borderId="5" xfId="0" applyNumberFormat="1" applyFont="1" applyFill="1" applyBorder="1" applyAlignment="1">
      <alignment horizontal="center"/>
    </xf>
    <xf numFmtId="164" fontId="1" fillId="3" borderId="6" xfId="0" applyNumberFormat="1" applyFont="1" applyFill="1" applyBorder="1" applyAlignment="1">
      <alignment horizontal="center"/>
    </xf>
    <xf numFmtId="164" fontId="1" fillId="3" borderId="7" xfId="0" applyNumberFormat="1" applyFont="1" applyFill="1" applyBorder="1" applyAlignment="1">
      <alignment horizontal="center"/>
    </xf>
    <xf numFmtId="165" fontId="1" fillId="3" borderId="7" xfId="0" applyNumberFormat="1" applyFont="1" applyFill="1" applyBorder="1" applyAlignment="1">
      <alignment horizontal="center"/>
    </xf>
    <xf numFmtId="38" fontId="1" fillId="3" borderId="7" xfId="0" applyNumberFormat="1" applyFont="1" applyFill="1" applyBorder="1" applyAlignment="1">
      <alignment horizontal="center"/>
    </xf>
    <xf numFmtId="164" fontId="8" fillId="3" borderId="7" xfId="0" applyNumberFormat="1" applyFont="1" applyFill="1" applyBorder="1" applyAlignment="1">
      <alignment horizontal="center"/>
    </xf>
    <xf numFmtId="164" fontId="7" fillId="3" borderId="7" xfId="0" applyNumberFormat="1" applyFont="1" applyFill="1" applyBorder="1" applyAlignment="1">
      <alignment horizontal="center"/>
    </xf>
    <xf numFmtId="164" fontId="1" fillId="3" borderId="8" xfId="0" applyNumberFormat="1" applyFont="1" applyFill="1" applyBorder="1" applyAlignment="1">
      <alignment horizontal="center"/>
    </xf>
    <xf numFmtId="164" fontId="1" fillId="3" borderId="9" xfId="0" applyNumberFormat="1" applyFont="1" applyFill="1" applyBorder="1" applyAlignment="1">
      <alignment horizontal="center"/>
    </xf>
    <xf numFmtId="164" fontId="9" fillId="3" borderId="9" xfId="0" applyNumberFormat="1" applyFont="1" applyFill="1" applyBorder="1" applyAlignment="1">
      <alignment horizontal="center"/>
    </xf>
    <xf numFmtId="38" fontId="1" fillId="3" borderId="8" xfId="0" applyNumberFormat="1" applyFont="1" applyFill="1" applyBorder="1" applyAlignment="1">
      <alignment horizontal="center"/>
    </xf>
    <xf numFmtId="164" fontId="10" fillId="3" borderId="9" xfId="0" applyNumberFormat="1" applyFont="1" applyFill="1" applyBorder="1" applyAlignment="1">
      <alignment horizontal="center"/>
    </xf>
    <xf numFmtId="0" fontId="3" fillId="0" borderId="0" xfId="0" applyFont="1" applyBorder="1"/>
    <xf numFmtId="0" fontId="4" fillId="0" borderId="0" xfId="0" applyFont="1" applyBorder="1"/>
    <xf numFmtId="0" fontId="5" fillId="0" borderId="0" xfId="0" applyFont="1" applyBorder="1"/>
    <xf numFmtId="0" fontId="6" fillId="0" borderId="0" xfId="0" applyFont="1" applyBorder="1"/>
    <xf numFmtId="0" fontId="11" fillId="4" borderId="10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0" xfId="0" applyFont="1" applyBorder="1"/>
    <xf numFmtId="15" fontId="1" fillId="0" borderId="10" xfId="0" applyNumberFormat="1" applyFont="1" applyBorder="1"/>
    <xf numFmtId="165" fontId="3" fillId="0" borderId="10" xfId="0" applyNumberFormat="1" applyFont="1" applyBorder="1"/>
    <xf numFmtId="166" fontId="3" fillId="0" borderId="10" xfId="0" applyNumberFormat="1" applyFont="1" applyBorder="1" applyAlignment="1">
      <alignment horizontal="center"/>
    </xf>
    <xf numFmtId="165" fontId="12" fillId="0" borderId="10" xfId="0" applyNumberFormat="1" applyFont="1" applyBorder="1"/>
    <xf numFmtId="40" fontId="3" fillId="0" borderId="10" xfId="0" applyNumberFormat="1" applyFont="1" applyBorder="1"/>
    <xf numFmtId="40" fontId="12" fillId="0" borderId="10" xfId="0" applyNumberFormat="1" applyFont="1" applyBorder="1"/>
    <xf numFmtId="37" fontId="3" fillId="0" borderId="10" xfId="0" applyNumberFormat="1" applyFont="1" applyBorder="1"/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15" fontId="1" fillId="0" borderId="0" xfId="0" applyNumberFormat="1" applyFont="1" applyBorder="1"/>
    <xf numFmtId="165" fontId="3" fillId="0" borderId="0" xfId="0" applyNumberFormat="1" applyFont="1" applyBorder="1"/>
    <xf numFmtId="166" fontId="3" fillId="0" borderId="0" xfId="0" applyNumberFormat="1" applyFont="1" applyBorder="1" applyAlignment="1">
      <alignment horizontal="center"/>
    </xf>
    <xf numFmtId="165" fontId="12" fillId="0" borderId="0" xfId="0" applyNumberFormat="1" applyFont="1" applyBorder="1"/>
    <xf numFmtId="40" fontId="3" fillId="0" borderId="0" xfId="0" applyNumberFormat="1" applyFont="1" applyBorder="1"/>
    <xf numFmtId="40" fontId="12" fillId="0" borderId="0" xfId="0" applyNumberFormat="1" applyFont="1" applyBorder="1"/>
    <xf numFmtId="37" fontId="3" fillId="0" borderId="0" xfId="0" applyNumberFormat="1" applyFont="1" applyBorder="1"/>
    <xf numFmtId="0" fontId="13" fillId="3" borderId="10" xfId="0" applyFont="1" applyFill="1" applyBorder="1" applyAlignment="1">
      <alignment horizontal="center"/>
    </xf>
    <xf numFmtId="0" fontId="12" fillId="0" borderId="0" xfId="0" applyFont="1" applyBorder="1"/>
    <xf numFmtId="0" fontId="14" fillId="0" borderId="0" xfId="0" applyFont="1" applyBorder="1"/>
    <xf numFmtId="0" fontId="1" fillId="0" borderId="10" xfId="0" applyFont="1" applyFill="1" applyBorder="1"/>
    <xf numFmtId="165" fontId="1" fillId="0" borderId="10" xfId="0" applyNumberFormat="1" applyFont="1" applyBorder="1"/>
    <xf numFmtId="166" fontId="1" fillId="0" borderId="10" xfId="0" applyNumberFormat="1" applyFont="1" applyBorder="1" applyAlignment="1">
      <alignment horizontal="center"/>
    </xf>
    <xf numFmtId="165" fontId="15" fillId="0" borderId="1" xfId="0" applyNumberFormat="1" applyFont="1" applyBorder="1"/>
    <xf numFmtId="165" fontId="15" fillId="0" borderId="10" xfId="0" applyNumberFormat="1" applyFont="1" applyBorder="1"/>
    <xf numFmtId="40" fontId="1" fillId="0" borderId="3" xfId="0" applyNumberFormat="1" applyFont="1" applyBorder="1"/>
    <xf numFmtId="40" fontId="15" fillId="0" borderId="3" xfId="0" applyNumberFormat="1" applyFont="1" applyBorder="1"/>
    <xf numFmtId="38" fontId="1" fillId="0" borderId="10" xfId="0" applyNumberFormat="1" applyFont="1" applyBorder="1"/>
    <xf numFmtId="0" fontId="7" fillId="0" borderId="0" xfId="0" applyFont="1"/>
    <xf numFmtId="0" fontId="13" fillId="3" borderId="4" xfId="0" applyFont="1" applyFill="1" applyBorder="1" applyAlignment="1">
      <alignment horizontal="center"/>
    </xf>
    <xf numFmtId="38" fontId="1" fillId="0" borderId="10" xfId="0" applyNumberFormat="1" applyFont="1" applyBorder="1" applyAlignment="1">
      <alignment horizontal="center"/>
    </xf>
    <xf numFmtId="0" fontId="11" fillId="0" borderId="0" xfId="0" applyFont="1" applyFill="1" applyBorder="1" applyAlignment="1"/>
    <xf numFmtId="38" fontId="1" fillId="0" borderId="0" xfId="0" applyNumberFormat="1" applyFont="1" applyBorder="1" applyAlignment="1">
      <alignment horizontal="center"/>
    </xf>
    <xf numFmtId="165" fontId="1" fillId="0" borderId="0" xfId="0" applyNumberFormat="1" applyFont="1" applyBorder="1"/>
    <xf numFmtId="166" fontId="1" fillId="0" borderId="0" xfId="0" applyNumberFormat="1" applyFont="1" applyBorder="1" applyAlignment="1">
      <alignment horizontal="center"/>
    </xf>
    <xf numFmtId="165" fontId="15" fillId="0" borderId="0" xfId="0" applyNumberFormat="1" applyFont="1" applyBorder="1"/>
    <xf numFmtId="40" fontId="1" fillId="0" borderId="0" xfId="0" applyNumberFormat="1" applyFont="1" applyBorder="1"/>
    <xf numFmtId="40" fontId="15" fillId="0" borderId="0" xfId="0" applyNumberFormat="1" applyFont="1" applyBorder="1"/>
    <xf numFmtId="38" fontId="1" fillId="0" borderId="0" xfId="0" applyNumberFormat="1" applyFont="1" applyBorder="1"/>
    <xf numFmtId="165" fontId="3" fillId="0" borderId="10" xfId="0" applyNumberFormat="1" applyFont="1" applyFill="1" applyBorder="1"/>
    <xf numFmtId="166" fontId="3" fillId="0" borderId="10" xfId="0" applyNumberFormat="1" applyFont="1" applyFill="1" applyBorder="1" applyAlignment="1">
      <alignment horizontal="center"/>
    </xf>
    <xf numFmtId="165" fontId="12" fillId="0" borderId="10" xfId="0" applyNumberFormat="1" applyFont="1" applyFill="1" applyBorder="1"/>
    <xf numFmtId="40" fontId="3" fillId="0" borderId="10" xfId="0" applyNumberFormat="1" applyFont="1" applyFill="1" applyBorder="1"/>
    <xf numFmtId="40" fontId="12" fillId="0" borderId="10" xfId="0" applyNumberFormat="1" applyFont="1" applyFill="1" applyBorder="1"/>
    <xf numFmtId="37" fontId="3" fillId="0" borderId="10" xfId="0" applyNumberFormat="1" applyFont="1" applyFill="1" applyBorder="1"/>
    <xf numFmtId="0" fontId="5" fillId="0" borderId="0" xfId="0" quotePrefix="1" applyFont="1"/>
    <xf numFmtId="4" fontId="1" fillId="0" borderId="10" xfId="0" applyNumberFormat="1" applyFont="1" applyBorder="1"/>
    <xf numFmtId="0" fontId="18" fillId="0" borderId="0" xfId="0" applyFont="1"/>
    <xf numFmtId="0" fontId="19" fillId="0" borderId="10" xfId="0" applyFont="1" applyBorder="1"/>
    <xf numFmtId="0" fontId="19" fillId="0" borderId="10" xfId="0" applyFont="1" applyFill="1" applyBorder="1"/>
    <xf numFmtId="0" fontId="20" fillId="0" borderId="0" xfId="0" applyFont="1"/>
    <xf numFmtId="4" fontId="19" fillId="0" borderId="10" xfId="0" applyNumberFormat="1" applyFont="1" applyBorder="1"/>
    <xf numFmtId="38" fontId="12" fillId="0" borderId="10" xfId="0" applyNumberFormat="1" applyFont="1" applyBorder="1"/>
    <xf numFmtId="167" fontId="5" fillId="0" borderId="0" xfId="0" applyNumberFormat="1" applyFont="1"/>
    <xf numFmtId="169" fontId="5" fillId="0" borderId="0" xfId="1" applyNumberFormat="1" applyFont="1"/>
    <xf numFmtId="170" fontId="5" fillId="0" borderId="0" xfId="0" applyNumberFormat="1" applyFont="1"/>
    <xf numFmtId="2" fontId="0" fillId="0" borderId="0" xfId="0" applyNumberFormat="1"/>
    <xf numFmtId="168" fontId="0" fillId="0" borderId="0" xfId="0" applyNumberFormat="1"/>
    <xf numFmtId="38" fontId="1" fillId="0" borderId="9" xfId="0" applyNumberFormat="1" applyFont="1" applyBorder="1" applyAlignment="1">
      <alignment horizontal="center"/>
    </xf>
    <xf numFmtId="164" fontId="1" fillId="3" borderId="10" xfId="0" applyNumberFormat="1" applyFont="1" applyFill="1" applyBorder="1" applyAlignment="1">
      <alignment horizontal="center"/>
    </xf>
    <xf numFmtId="0" fontId="1" fillId="0" borderId="9" xfId="0" applyFont="1" applyBorder="1"/>
    <xf numFmtId="0" fontId="18" fillId="0" borderId="10" xfId="0" applyFont="1" applyBorder="1"/>
    <xf numFmtId="0" fontId="19" fillId="0" borderId="0" xfId="0" applyFont="1" applyBorder="1"/>
    <xf numFmtId="15" fontId="1" fillId="0" borderId="9" xfId="0" applyNumberFormat="1" applyFont="1" applyBorder="1"/>
    <xf numFmtId="165" fontId="3" fillId="0" borderId="9" xfId="0" applyNumberFormat="1" applyFont="1" applyBorder="1"/>
    <xf numFmtId="164" fontId="9" fillId="3" borderId="10" xfId="0" applyNumberFormat="1" applyFont="1" applyFill="1" applyBorder="1" applyAlignment="1">
      <alignment horizontal="center"/>
    </xf>
    <xf numFmtId="166" fontId="3" fillId="0" borderId="8" xfId="0" applyNumberFormat="1" applyFont="1" applyBorder="1" applyAlignment="1">
      <alignment horizontal="center"/>
    </xf>
    <xf numFmtId="38" fontId="1" fillId="3" borderId="10" xfId="0" applyNumberFormat="1" applyFont="1" applyFill="1" applyBorder="1" applyAlignment="1">
      <alignment horizontal="center"/>
    </xf>
    <xf numFmtId="38" fontId="12" fillId="0" borderId="9" xfId="0" applyNumberFormat="1" applyFont="1" applyBorder="1"/>
    <xf numFmtId="164" fontId="10" fillId="3" borderId="10" xfId="0" applyNumberFormat="1" applyFont="1" applyFill="1" applyBorder="1" applyAlignment="1">
      <alignment horizontal="center"/>
    </xf>
    <xf numFmtId="165" fontId="12" fillId="0" borderId="9" xfId="0" applyNumberFormat="1" applyFont="1" applyBorder="1"/>
    <xf numFmtId="40" fontId="3" fillId="0" borderId="9" xfId="0" applyNumberFormat="1" applyFont="1" applyBorder="1"/>
    <xf numFmtId="40" fontId="12" fillId="0" borderId="9" xfId="0" applyNumberFormat="1" applyFont="1" applyBorder="1"/>
    <xf numFmtId="37" fontId="3" fillId="0" borderId="9" xfId="0" applyNumberFormat="1" applyFont="1" applyBorder="1"/>
    <xf numFmtId="169" fontId="5" fillId="0" borderId="9" xfId="1" applyNumberFormat="1" applyFont="1" applyBorder="1"/>
    <xf numFmtId="164" fontId="1" fillId="3" borderId="0" xfId="0" applyNumberFormat="1" applyFont="1" applyFill="1" applyBorder="1" applyAlignment="1">
      <alignment horizontal="center"/>
    </xf>
    <xf numFmtId="170" fontId="5" fillId="0" borderId="9" xfId="0" applyNumberFormat="1" applyFont="1" applyBorder="1"/>
    <xf numFmtId="164" fontId="9" fillId="3" borderId="0" xfId="0" applyNumberFormat="1" applyFont="1" applyFill="1" applyBorder="1" applyAlignment="1">
      <alignment horizontal="center"/>
    </xf>
    <xf numFmtId="167" fontId="5" fillId="0" borderId="9" xfId="0" applyNumberFormat="1" applyFont="1" applyBorder="1"/>
    <xf numFmtId="0" fontId="1" fillId="0" borderId="9" xfId="0" applyFont="1" applyBorder="1" applyAlignment="1">
      <alignment horizontal="center"/>
    </xf>
    <xf numFmtId="0" fontId="19" fillId="0" borderId="9" xfId="0" applyFont="1" applyBorder="1"/>
    <xf numFmtId="169" fontId="5" fillId="0" borderId="0" xfId="1" applyNumberFormat="1" applyFont="1" applyBorder="1"/>
    <xf numFmtId="167" fontId="5" fillId="0" borderId="0" xfId="0" applyNumberFormat="1" applyFont="1" applyBorder="1"/>
    <xf numFmtId="171" fontId="0" fillId="0" borderId="0" xfId="1" applyNumberFormat="1" applyFont="1"/>
    <xf numFmtId="171" fontId="0" fillId="0" borderId="0" xfId="0" applyNumberFormat="1"/>
    <xf numFmtId="38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" fontId="22" fillId="0" borderId="0" xfId="0" quotePrefix="1" applyNumberFormat="1" applyFont="1"/>
    <xf numFmtId="0" fontId="22" fillId="0" borderId="0" xfId="0" applyFont="1"/>
    <xf numFmtId="0" fontId="22" fillId="0" borderId="0" xfId="0" applyFont="1" applyAlignment="1">
      <alignment readingOrder="1"/>
    </xf>
    <xf numFmtId="0" fontId="22" fillId="0" borderId="0" xfId="0" applyFont="1" applyAlignment="1">
      <alignment horizontal="right" vertical="center"/>
    </xf>
    <xf numFmtId="0" fontId="22" fillId="0" borderId="11" xfId="0" applyFont="1" applyBorder="1"/>
    <xf numFmtId="0" fontId="22" fillId="0" borderId="0" xfId="0" quotePrefix="1" applyFont="1"/>
    <xf numFmtId="0" fontId="22" fillId="0" borderId="0" xfId="0" applyFont="1" applyAlignment="1">
      <alignment horizontal="right"/>
    </xf>
    <xf numFmtId="0" fontId="23" fillId="0" borderId="0" xfId="0" applyFont="1"/>
    <xf numFmtId="4" fontId="0" fillId="0" borderId="0" xfId="0" applyNumberFormat="1"/>
    <xf numFmtId="172" fontId="0" fillId="0" borderId="0" xfId="0" applyNumberFormat="1"/>
    <xf numFmtId="173" fontId="0" fillId="0" borderId="0" xfId="2" applyNumberFormat="1" applyFont="1"/>
    <xf numFmtId="173" fontId="0" fillId="0" borderId="0" xfId="0" applyNumberFormat="1"/>
    <xf numFmtId="174" fontId="0" fillId="0" borderId="0" xfId="0" applyNumberFormat="1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53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799"/>
  <sheetViews>
    <sheetView showGridLines="0" zoomScale="90" zoomScaleNormal="9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773" sqref="A773:XFD788"/>
    </sheetView>
  </sheetViews>
  <sheetFormatPr defaultColWidth="9.140625" defaultRowHeight="12.75" x14ac:dyDescent="0.2"/>
  <cols>
    <col min="1" max="1" width="3.7109375" style="4" customWidth="1"/>
    <col min="2" max="2" width="8.7109375" style="4" bestFit="1" customWidth="1"/>
    <col min="3" max="3" width="12.7109375" style="4" bestFit="1" customWidth="1"/>
    <col min="4" max="4" width="61.42578125" style="4" customWidth="1"/>
    <col min="5" max="5" width="13.140625" style="4" bestFit="1" customWidth="1"/>
    <col min="6" max="6" width="15" style="4" bestFit="1" customWidth="1"/>
    <col min="7" max="7" width="8.5703125" style="4" bestFit="1" customWidth="1"/>
    <col min="8" max="8" width="13.7109375" style="5" bestFit="1" customWidth="1"/>
    <col min="9" max="9" width="14.85546875" style="4" customWidth="1"/>
    <col min="10" max="10" width="16.7109375" style="4" customWidth="1"/>
    <col min="11" max="11" width="16.7109375" style="4" bestFit="1" customWidth="1"/>
    <col min="12" max="12" width="13.7109375" style="4" customWidth="1"/>
    <col min="13" max="13" width="15.28515625" style="4" bestFit="1" customWidth="1"/>
    <col min="14" max="14" width="14.28515625" style="5" bestFit="1" customWidth="1"/>
    <col min="15" max="15" width="15" style="4" bestFit="1" customWidth="1"/>
    <col min="16" max="18" width="12.5703125" style="4" bestFit="1" customWidth="1"/>
    <col min="19" max="19" width="13.5703125" style="4" bestFit="1" customWidth="1"/>
    <col min="20" max="16384" width="9.140625" style="4"/>
  </cols>
  <sheetData>
    <row r="1" spans="2:19" ht="31.5" x14ac:dyDescent="0.5">
      <c r="B1" s="1"/>
      <c r="C1" s="1"/>
      <c r="D1" s="132" t="s">
        <v>0</v>
      </c>
      <c r="E1" s="133"/>
      <c r="F1" s="134"/>
      <c r="G1" s="2"/>
      <c r="H1" s="3"/>
    </row>
    <row r="2" spans="2:19" ht="15.75" x14ac:dyDescent="0.25">
      <c r="B2" s="6"/>
      <c r="C2" s="7"/>
      <c r="D2" s="8"/>
      <c r="E2" s="8"/>
      <c r="F2" s="9"/>
      <c r="G2" s="10"/>
      <c r="H2" s="11"/>
      <c r="I2" s="12"/>
      <c r="J2" s="12"/>
      <c r="K2" s="12"/>
      <c r="L2" s="13" t="s">
        <v>1</v>
      </c>
      <c r="M2" s="13" t="s">
        <v>2</v>
      </c>
      <c r="N2" s="14"/>
      <c r="O2" s="13" t="s">
        <v>2</v>
      </c>
      <c r="P2" s="13"/>
      <c r="Q2" s="13"/>
      <c r="R2" s="14"/>
      <c r="S2" s="13" t="s">
        <v>5</v>
      </c>
    </row>
    <row r="3" spans="2:19" ht="15.75" x14ac:dyDescent="0.25">
      <c r="B3" s="15" t="s">
        <v>8</v>
      </c>
      <c r="C3" s="16" t="s">
        <v>9</v>
      </c>
      <c r="D3" s="16"/>
      <c r="E3" s="17" t="s">
        <v>6</v>
      </c>
      <c r="F3" s="17" t="s">
        <v>10</v>
      </c>
      <c r="G3" s="18" t="s">
        <v>11</v>
      </c>
      <c r="H3" s="19" t="s">
        <v>5</v>
      </c>
      <c r="I3" s="16" t="s">
        <v>12</v>
      </c>
      <c r="J3" s="16" t="s">
        <v>3</v>
      </c>
      <c r="K3" s="16" t="s">
        <v>13</v>
      </c>
      <c r="L3" s="16" t="s">
        <v>14</v>
      </c>
      <c r="M3" s="16" t="s">
        <v>15</v>
      </c>
      <c r="N3" s="19" t="s">
        <v>16</v>
      </c>
      <c r="O3" s="16" t="s">
        <v>17</v>
      </c>
      <c r="P3" s="16" t="s">
        <v>18</v>
      </c>
      <c r="Q3" s="16" t="s">
        <v>19</v>
      </c>
      <c r="R3" s="19" t="s">
        <v>3</v>
      </c>
      <c r="S3" s="16" t="s">
        <v>21</v>
      </c>
    </row>
    <row r="4" spans="2:19" ht="15.75" x14ac:dyDescent="0.25">
      <c r="B4" s="15" t="s">
        <v>22</v>
      </c>
      <c r="C4" s="16"/>
      <c r="D4" s="16" t="s">
        <v>23</v>
      </c>
      <c r="E4" s="17" t="s">
        <v>24</v>
      </c>
      <c r="F4" s="17" t="s">
        <v>20</v>
      </c>
      <c r="G4" s="18" t="s">
        <v>25</v>
      </c>
      <c r="H4" s="19" t="s">
        <v>26</v>
      </c>
      <c r="I4" s="16"/>
      <c r="J4" s="16" t="s">
        <v>4</v>
      </c>
      <c r="K4" s="20" t="s">
        <v>27</v>
      </c>
      <c r="L4" s="16" t="s">
        <v>28</v>
      </c>
      <c r="M4" s="16" t="s">
        <v>16</v>
      </c>
      <c r="N4" s="19"/>
      <c r="O4" s="16" t="s">
        <v>16</v>
      </c>
      <c r="P4" s="16" t="s">
        <v>7</v>
      </c>
      <c r="Q4" s="16" t="s">
        <v>7</v>
      </c>
      <c r="R4" s="19" t="s">
        <v>7</v>
      </c>
      <c r="S4" s="16" t="s">
        <v>29</v>
      </c>
    </row>
    <row r="5" spans="2:19" ht="15.75" x14ac:dyDescent="0.25">
      <c r="B5" s="21"/>
      <c r="C5" s="22"/>
      <c r="D5" s="22"/>
      <c r="E5" s="22"/>
      <c r="F5" s="23" t="s">
        <v>30</v>
      </c>
      <c r="G5" s="24"/>
      <c r="H5" s="25" t="s">
        <v>31</v>
      </c>
      <c r="I5" s="23" t="s">
        <v>30</v>
      </c>
      <c r="J5" s="23" t="s">
        <v>30</v>
      </c>
      <c r="K5" s="23" t="s">
        <v>30</v>
      </c>
      <c r="L5" s="23" t="s">
        <v>30</v>
      </c>
      <c r="M5" s="23" t="s">
        <v>30</v>
      </c>
      <c r="N5" s="25" t="s">
        <v>30</v>
      </c>
      <c r="O5" s="23" t="s">
        <v>30</v>
      </c>
      <c r="P5" s="23" t="s">
        <v>32</v>
      </c>
      <c r="Q5" s="23" t="s">
        <v>32</v>
      </c>
      <c r="R5" s="25" t="s">
        <v>32</v>
      </c>
      <c r="S5" s="22" t="s">
        <v>33</v>
      </c>
    </row>
    <row r="6" spans="2:19" ht="15.75" x14ac:dyDescent="0.25">
      <c r="B6" s="26"/>
      <c r="C6" s="26"/>
      <c r="D6" s="26"/>
      <c r="E6" s="26"/>
      <c r="F6" s="26"/>
      <c r="G6" s="26"/>
      <c r="H6" s="27"/>
      <c r="I6" s="28"/>
      <c r="J6" s="28"/>
      <c r="K6" s="28"/>
      <c r="L6" s="28"/>
      <c r="M6" s="28"/>
      <c r="N6" s="29"/>
      <c r="O6" s="28"/>
      <c r="P6" s="28"/>
      <c r="Q6" s="28"/>
      <c r="R6" s="29"/>
      <c r="S6" s="28"/>
    </row>
    <row r="7" spans="2:19" ht="18.75" x14ac:dyDescent="0.3">
      <c r="B7" s="26"/>
      <c r="C7" s="30">
        <v>1</v>
      </c>
      <c r="D7" s="30" t="s">
        <v>34</v>
      </c>
      <c r="E7" s="26"/>
      <c r="F7" s="26"/>
      <c r="G7" s="26"/>
      <c r="H7" s="27"/>
      <c r="I7" s="28"/>
      <c r="J7" s="28"/>
      <c r="K7" s="28"/>
      <c r="L7" s="28"/>
      <c r="M7" s="28"/>
      <c r="N7" s="29"/>
      <c r="O7" s="28"/>
      <c r="P7" s="28"/>
      <c r="Q7" s="28"/>
      <c r="R7" s="29"/>
      <c r="S7" s="28"/>
    </row>
    <row r="8" spans="2:19" ht="15.75" x14ac:dyDescent="0.25">
      <c r="B8" s="26"/>
      <c r="C8" s="26"/>
      <c r="D8" s="26"/>
      <c r="E8" s="26"/>
      <c r="F8" s="26"/>
      <c r="G8" s="26"/>
      <c r="H8" s="27"/>
      <c r="I8" s="28"/>
      <c r="J8" s="28"/>
      <c r="K8" s="28"/>
      <c r="L8" s="28"/>
      <c r="M8" s="28"/>
      <c r="N8" s="29"/>
      <c r="O8" s="28"/>
      <c r="P8" s="28"/>
      <c r="Q8" s="28"/>
      <c r="R8" s="29"/>
      <c r="S8" s="28"/>
    </row>
    <row r="9" spans="2:19" ht="15.75" x14ac:dyDescent="0.25">
      <c r="B9" s="31">
        <v>1</v>
      </c>
      <c r="C9" s="31" t="s">
        <v>35</v>
      </c>
      <c r="D9" s="32" t="s">
        <v>36</v>
      </c>
      <c r="E9" s="33">
        <v>44012</v>
      </c>
      <c r="F9" s="34"/>
      <c r="G9" s="35">
        <v>10</v>
      </c>
      <c r="H9" s="36">
        <f>+F9/G9</f>
        <v>0</v>
      </c>
      <c r="I9" s="34"/>
      <c r="J9" s="34"/>
      <c r="K9" s="34"/>
      <c r="L9" s="34"/>
      <c r="M9" s="34"/>
      <c r="N9" s="36">
        <f>+M9-O9</f>
        <v>0</v>
      </c>
      <c r="O9" s="34"/>
      <c r="P9" s="37"/>
      <c r="Q9" s="37"/>
      <c r="R9" s="38">
        <f>SUM(P9:Q9)</f>
        <v>0</v>
      </c>
      <c r="S9" s="39"/>
    </row>
    <row r="10" spans="2:19" ht="15.75" x14ac:dyDescent="0.25">
      <c r="B10" s="31">
        <f>+B9+1</f>
        <v>2</v>
      </c>
      <c r="C10" s="31" t="s">
        <v>37</v>
      </c>
      <c r="D10" s="32" t="s">
        <v>38</v>
      </c>
      <c r="E10" s="33">
        <v>44012</v>
      </c>
      <c r="F10" s="34"/>
      <c r="G10" s="35">
        <v>10</v>
      </c>
      <c r="H10" s="36">
        <f>+F10/G10</f>
        <v>0</v>
      </c>
      <c r="I10" s="34"/>
      <c r="J10" s="34"/>
      <c r="K10" s="34"/>
      <c r="L10" s="34"/>
      <c r="M10" s="34"/>
      <c r="N10" s="36">
        <f>+M10-O10</f>
        <v>0</v>
      </c>
      <c r="O10" s="34"/>
      <c r="P10" s="37"/>
      <c r="Q10" s="37"/>
      <c r="R10" s="38">
        <f>SUM(P10:Q10)</f>
        <v>0</v>
      </c>
      <c r="S10" s="39"/>
    </row>
    <row r="11" spans="2:19" ht="15.75" x14ac:dyDescent="0.25">
      <c r="B11" s="31">
        <f>+B10+1</f>
        <v>3</v>
      </c>
      <c r="C11" s="31" t="s">
        <v>39</v>
      </c>
      <c r="D11" s="32" t="s">
        <v>40</v>
      </c>
      <c r="E11" s="33">
        <v>44012</v>
      </c>
      <c r="F11" s="34">
        <v>50</v>
      </c>
      <c r="G11" s="35">
        <v>10</v>
      </c>
      <c r="H11" s="36">
        <f>+F11/G11</f>
        <v>5</v>
      </c>
      <c r="I11" s="34"/>
      <c r="J11" s="34"/>
      <c r="K11" s="34"/>
      <c r="L11" s="34"/>
      <c r="M11" s="34">
        <v>-3.06</v>
      </c>
      <c r="N11" s="36">
        <f>+M11-O11</f>
        <v>0.32399999999999984</v>
      </c>
      <c r="O11" s="34">
        <v>-3.3839999999999999</v>
      </c>
      <c r="P11" s="37">
        <v>0</v>
      </c>
      <c r="Q11" s="37">
        <v>0</v>
      </c>
      <c r="R11" s="38">
        <f>SUM(P11:Q11)</f>
        <v>0</v>
      </c>
      <c r="S11" s="39"/>
    </row>
    <row r="12" spans="2:19" ht="15.75" x14ac:dyDescent="0.25">
      <c r="B12" s="40"/>
      <c r="C12" s="40"/>
      <c r="D12" s="41"/>
      <c r="E12" s="42"/>
      <c r="F12" s="43"/>
      <c r="G12" s="44"/>
      <c r="H12" s="45"/>
      <c r="I12" s="43"/>
      <c r="J12" s="43"/>
      <c r="K12" s="43"/>
      <c r="L12" s="43"/>
      <c r="M12" s="43"/>
      <c r="N12" s="45"/>
      <c r="O12" s="43"/>
      <c r="P12" s="46"/>
      <c r="Q12" s="46"/>
      <c r="R12" s="47"/>
      <c r="S12" s="48"/>
    </row>
    <row r="14" spans="2:19" ht="18.75" x14ac:dyDescent="0.3">
      <c r="B14" s="26"/>
      <c r="C14" s="26"/>
      <c r="D14" s="49" t="s">
        <v>41</v>
      </c>
      <c r="E14" s="26"/>
      <c r="F14" s="26"/>
      <c r="G14" s="44"/>
      <c r="H14" s="50"/>
      <c r="I14" s="28"/>
      <c r="J14" s="28"/>
      <c r="K14" s="28"/>
      <c r="L14" s="28"/>
      <c r="M14" s="28"/>
      <c r="N14" s="51"/>
      <c r="O14" s="28"/>
      <c r="P14" s="28"/>
      <c r="Q14" s="28"/>
      <c r="R14" s="51"/>
      <c r="S14" s="28"/>
    </row>
    <row r="15" spans="2:19" ht="15.75" x14ac:dyDescent="0.25">
      <c r="B15" s="31">
        <v>1</v>
      </c>
      <c r="C15" s="31" t="s">
        <v>42</v>
      </c>
      <c r="D15" s="32" t="s">
        <v>43</v>
      </c>
      <c r="E15" s="33">
        <v>44012</v>
      </c>
      <c r="F15" s="34"/>
      <c r="G15" s="35">
        <v>10</v>
      </c>
      <c r="H15" s="36">
        <f>+F15/G15</f>
        <v>0</v>
      </c>
      <c r="I15" s="34"/>
      <c r="J15" s="34"/>
      <c r="K15" s="34"/>
      <c r="L15" s="34"/>
      <c r="M15" s="34"/>
      <c r="N15" s="36">
        <f>+M15-O15</f>
        <v>0</v>
      </c>
      <c r="O15" s="34"/>
      <c r="P15" s="37"/>
      <c r="Q15" s="37"/>
      <c r="R15" s="38">
        <f>SUM(P15:Q15)</f>
        <v>0</v>
      </c>
      <c r="S15" s="39"/>
    </row>
    <row r="16" spans="2:19" ht="15.75" x14ac:dyDescent="0.25">
      <c r="B16" s="31">
        <f>+B15+1</f>
        <v>2</v>
      </c>
      <c r="C16" s="31" t="s">
        <v>44</v>
      </c>
      <c r="D16" s="52" t="s">
        <v>45</v>
      </c>
      <c r="E16" s="33">
        <v>44012</v>
      </c>
      <c r="F16" s="34"/>
      <c r="G16" s="35">
        <v>10</v>
      </c>
      <c r="H16" s="36">
        <f>+F16/G16</f>
        <v>0</v>
      </c>
      <c r="I16" s="34"/>
      <c r="J16" s="34"/>
      <c r="K16" s="34"/>
      <c r="L16" s="34"/>
      <c r="M16" s="34"/>
      <c r="N16" s="36">
        <f>+M16-O16</f>
        <v>0</v>
      </c>
      <c r="O16" s="34"/>
      <c r="P16" s="37"/>
      <c r="Q16" s="37"/>
      <c r="R16" s="38">
        <f>SUM(P16:Q16)</f>
        <v>0</v>
      </c>
      <c r="S16" s="39"/>
    </row>
    <row r="17" spans="2:19" ht="15.75" x14ac:dyDescent="0.25">
      <c r="B17" s="31">
        <f>+B16+1</f>
        <v>3</v>
      </c>
      <c r="C17" s="31" t="s">
        <v>46</v>
      </c>
      <c r="D17" s="32" t="s">
        <v>47</v>
      </c>
      <c r="E17" s="33">
        <v>44012</v>
      </c>
      <c r="F17" s="34"/>
      <c r="G17" s="35">
        <v>10</v>
      </c>
      <c r="H17" s="36">
        <f>+F17/G17</f>
        <v>0</v>
      </c>
      <c r="I17" s="34"/>
      <c r="J17" s="34"/>
      <c r="K17" s="34"/>
      <c r="L17" s="34"/>
      <c r="M17" s="34"/>
      <c r="N17" s="36">
        <f>+M17-O17</f>
        <v>0</v>
      </c>
      <c r="O17" s="34"/>
      <c r="P17" s="37"/>
      <c r="Q17" s="37"/>
      <c r="R17" s="38">
        <f>SUM(P17:Q17)</f>
        <v>0</v>
      </c>
      <c r="S17" s="39"/>
    </row>
    <row r="18" spans="2:19" ht="15.75" x14ac:dyDescent="0.25">
      <c r="B18" s="26"/>
      <c r="C18" s="26"/>
      <c r="D18" s="26"/>
      <c r="E18" s="26"/>
      <c r="F18" s="26"/>
      <c r="G18" s="44"/>
      <c r="H18" s="50"/>
      <c r="I18" s="28"/>
      <c r="J18" s="28"/>
      <c r="K18" s="28"/>
      <c r="L18" s="28"/>
      <c r="M18" s="28"/>
      <c r="N18" s="51"/>
      <c r="O18" s="28"/>
      <c r="P18" s="28"/>
      <c r="Q18" s="28"/>
      <c r="R18" s="51"/>
      <c r="S18" s="28"/>
    </row>
    <row r="19" spans="2:19" s="60" customFormat="1" ht="15.75" x14ac:dyDescent="0.25">
      <c r="B19" s="31">
        <f>COUNT(B9:B18)</f>
        <v>6</v>
      </c>
      <c r="C19" s="31"/>
      <c r="D19" s="53"/>
      <c r="E19" s="53"/>
      <c r="F19" s="53">
        <f>SUM(F9:F18)</f>
        <v>50</v>
      </c>
      <c r="G19" s="54"/>
      <c r="H19" s="55">
        <f t="shared" ref="H19:O19" si="0">SUM(H9:H18)</f>
        <v>5</v>
      </c>
      <c r="I19" s="53">
        <f t="shared" si="0"/>
        <v>0</v>
      </c>
      <c r="J19" s="53">
        <f t="shared" si="0"/>
        <v>0</v>
      </c>
      <c r="K19" s="53">
        <f t="shared" si="0"/>
        <v>0</v>
      </c>
      <c r="L19" s="53">
        <f t="shared" si="0"/>
        <v>0</v>
      </c>
      <c r="M19" s="53">
        <f t="shared" si="0"/>
        <v>-3.06</v>
      </c>
      <c r="N19" s="56">
        <f t="shared" si="0"/>
        <v>0.32399999999999984</v>
      </c>
      <c r="O19" s="53">
        <f t="shared" si="0"/>
        <v>-3.3839999999999999</v>
      </c>
      <c r="P19" s="57"/>
      <c r="Q19" s="57"/>
      <c r="R19" s="58"/>
      <c r="S19" s="59">
        <f>SUM(S9:S18)</f>
        <v>0</v>
      </c>
    </row>
    <row r="20" spans="2:19" ht="15.75" x14ac:dyDescent="0.25">
      <c r="B20" s="26"/>
      <c r="C20" s="26"/>
      <c r="D20" s="26"/>
      <c r="E20" s="26"/>
      <c r="F20" s="26"/>
      <c r="G20" s="44"/>
      <c r="H20" s="50"/>
      <c r="I20" s="28"/>
      <c r="J20" s="28"/>
      <c r="K20" s="28"/>
      <c r="L20" s="28"/>
      <c r="M20" s="28"/>
      <c r="N20" s="51"/>
      <c r="O20" s="28"/>
      <c r="P20" s="28"/>
      <c r="Q20" s="28"/>
      <c r="R20" s="51"/>
      <c r="S20" s="28"/>
    </row>
    <row r="21" spans="2:19" ht="15.75" x14ac:dyDescent="0.25">
      <c r="B21" s="26"/>
      <c r="C21" s="26"/>
      <c r="D21" s="26"/>
      <c r="E21" s="26"/>
      <c r="F21" s="26"/>
      <c r="G21" s="44"/>
      <c r="H21" s="50"/>
      <c r="I21" s="28"/>
      <c r="J21" s="28"/>
      <c r="K21" s="28"/>
      <c r="L21" s="28"/>
      <c r="M21" s="28"/>
      <c r="N21" s="51"/>
      <c r="O21" s="28"/>
      <c r="P21" s="28"/>
      <c r="Q21" s="28"/>
      <c r="R21" s="51"/>
      <c r="S21" s="28"/>
    </row>
    <row r="22" spans="2:19" ht="18.75" x14ac:dyDescent="0.3">
      <c r="B22" s="26"/>
      <c r="C22" s="30">
        <v>2</v>
      </c>
      <c r="D22" s="30" t="s">
        <v>48</v>
      </c>
      <c r="E22" s="26"/>
      <c r="F22" s="26"/>
      <c r="G22" s="44"/>
      <c r="H22" s="50"/>
      <c r="I22" s="28"/>
      <c r="J22" s="28"/>
      <c r="K22" s="28"/>
      <c r="L22" s="28"/>
      <c r="M22" s="28"/>
      <c r="N22" s="51"/>
      <c r="O22" s="28"/>
      <c r="P22" s="28"/>
      <c r="Q22" s="28"/>
      <c r="R22" s="51"/>
      <c r="S22" s="28"/>
    </row>
    <row r="23" spans="2:19" ht="15.75" x14ac:dyDescent="0.25">
      <c r="B23" s="26"/>
      <c r="C23" s="26"/>
      <c r="D23" s="26"/>
      <c r="E23" s="26"/>
      <c r="F23" s="26"/>
      <c r="G23" s="44"/>
      <c r="H23" s="50"/>
      <c r="I23" s="28"/>
      <c r="J23" s="28"/>
      <c r="K23" s="28"/>
      <c r="L23" s="28"/>
      <c r="M23" s="28"/>
      <c r="N23" s="51"/>
      <c r="O23" s="28"/>
      <c r="P23" s="28"/>
      <c r="Q23" s="28"/>
      <c r="R23" s="51"/>
      <c r="S23" s="28"/>
    </row>
    <row r="24" spans="2:19" ht="15.75" x14ac:dyDescent="0.25">
      <c r="B24" s="31">
        <v>1</v>
      </c>
      <c r="C24" s="31" t="s">
        <v>49</v>
      </c>
      <c r="D24" s="32" t="s">
        <v>50</v>
      </c>
      <c r="E24" s="33">
        <v>44012</v>
      </c>
      <c r="F24" s="34">
        <v>2200</v>
      </c>
      <c r="G24" s="35">
        <v>10</v>
      </c>
      <c r="H24" s="36">
        <f t="shared" ref="H24:H50" si="1">+F24/G24</f>
        <v>220</v>
      </c>
      <c r="I24" s="34">
        <v>5351.7184189999998</v>
      </c>
      <c r="J24" s="34">
        <v>8634.2826060000007</v>
      </c>
      <c r="K24" s="34">
        <f>3431.380539+28.166539</f>
        <v>3459.5470780000001</v>
      </c>
      <c r="L24" s="34">
        <v>300.21579400000002</v>
      </c>
      <c r="M24" s="34">
        <v>227.52091300000001</v>
      </c>
      <c r="N24" s="36">
        <f t="shared" ref="N24:N50" si="2">+M24-O24</f>
        <v>0</v>
      </c>
      <c r="O24" s="34">
        <v>227.52091300000001</v>
      </c>
      <c r="P24" s="37">
        <v>7.5</v>
      </c>
      <c r="Q24" s="37">
        <v>0</v>
      </c>
      <c r="R24" s="38">
        <f t="shared" ref="R24:R50" si="3">SUM(P24:Q24)</f>
        <v>7.5</v>
      </c>
      <c r="S24" s="39">
        <v>439</v>
      </c>
    </row>
    <row r="25" spans="2:19" ht="15.75" x14ac:dyDescent="0.25">
      <c r="B25" s="31">
        <f>+B24+1</f>
        <v>2</v>
      </c>
      <c r="C25" s="31" t="s">
        <v>51</v>
      </c>
      <c r="D25" s="32" t="s">
        <v>52</v>
      </c>
      <c r="E25" s="33">
        <v>44012</v>
      </c>
      <c r="F25" s="34">
        <v>1000</v>
      </c>
      <c r="G25" s="35">
        <v>10</v>
      </c>
      <c r="H25" s="36">
        <f>+F25/G25</f>
        <v>100</v>
      </c>
      <c r="I25" s="34">
        <v>1199.498124</v>
      </c>
      <c r="J25" s="34">
        <v>1243.6912339999999</v>
      </c>
      <c r="K25" s="34">
        <v>176.32474199999999</v>
      </c>
      <c r="L25" s="34">
        <v>0.10158399999999999</v>
      </c>
      <c r="M25" s="34">
        <v>102.646351</v>
      </c>
      <c r="N25" s="36">
        <f>+M25-O25</f>
        <v>0</v>
      </c>
      <c r="O25" s="34">
        <v>102.646351</v>
      </c>
      <c r="P25" s="37">
        <v>8</v>
      </c>
      <c r="Q25" s="37">
        <v>0</v>
      </c>
      <c r="R25" s="38">
        <f>SUM(P25:Q25)</f>
        <v>8</v>
      </c>
      <c r="S25" s="39">
        <v>292</v>
      </c>
    </row>
    <row r="26" spans="2:19" ht="15.75" x14ac:dyDescent="0.25">
      <c r="B26" s="31">
        <f>+B25+1</f>
        <v>3</v>
      </c>
      <c r="C26" s="31" t="s">
        <v>53</v>
      </c>
      <c r="D26" s="32" t="s">
        <v>54</v>
      </c>
      <c r="E26" s="33">
        <v>44012</v>
      </c>
      <c r="F26" s="34">
        <v>75.151587000000006</v>
      </c>
      <c r="G26" s="35">
        <v>10</v>
      </c>
      <c r="H26" s="36">
        <f t="shared" si="1"/>
        <v>7.5151587000000006</v>
      </c>
      <c r="I26" s="34">
        <v>126.53064000000001</v>
      </c>
      <c r="J26" s="34">
        <v>131.40410499999999</v>
      </c>
      <c r="K26" s="34">
        <v>10.866536999999999</v>
      </c>
      <c r="L26" s="34">
        <v>0</v>
      </c>
      <c r="M26" s="34">
        <v>3.9854769999999999</v>
      </c>
      <c r="N26" s="36">
        <f t="shared" si="2"/>
        <v>1.3289249999999999</v>
      </c>
      <c r="O26" s="34">
        <v>2.656552</v>
      </c>
      <c r="P26" s="37">
        <v>0</v>
      </c>
      <c r="Q26" s="37">
        <v>0</v>
      </c>
      <c r="R26" s="38">
        <f t="shared" si="3"/>
        <v>0</v>
      </c>
      <c r="S26" s="39">
        <v>1189</v>
      </c>
    </row>
    <row r="27" spans="2:19" ht="15.75" x14ac:dyDescent="0.25">
      <c r="B27" s="31">
        <f t="shared" ref="B27:B50" si="4">+B26+1</f>
        <v>4</v>
      </c>
      <c r="C27" s="31" t="s">
        <v>55</v>
      </c>
      <c r="D27" s="32" t="s">
        <v>56</v>
      </c>
      <c r="E27" s="33">
        <v>44012</v>
      </c>
      <c r="F27" s="34">
        <v>863.62262999999996</v>
      </c>
      <c r="G27" s="35">
        <v>10</v>
      </c>
      <c r="H27" s="36">
        <f t="shared" si="1"/>
        <v>86.362262999999999</v>
      </c>
      <c r="I27" s="34">
        <v>1731.1609570000001</v>
      </c>
      <c r="J27" s="34">
        <v>2113.4319059999998</v>
      </c>
      <c r="K27" s="34">
        <v>342.942635</v>
      </c>
      <c r="L27" s="34">
        <v>10.473549999999999</v>
      </c>
      <c r="M27" s="34">
        <v>149.10381000000001</v>
      </c>
      <c r="N27" s="36">
        <f t="shared" si="2"/>
        <v>0</v>
      </c>
      <c r="O27" s="34">
        <v>149.10381000000001</v>
      </c>
      <c r="P27" s="37">
        <v>7.8</v>
      </c>
      <c r="Q27" s="37">
        <v>0</v>
      </c>
      <c r="R27" s="38">
        <f t="shared" si="3"/>
        <v>7.8</v>
      </c>
      <c r="S27" s="39">
        <v>7758</v>
      </c>
    </row>
    <row r="28" spans="2:19" ht="15.75" x14ac:dyDescent="0.25">
      <c r="B28" s="31">
        <f t="shared" si="4"/>
        <v>5</v>
      </c>
      <c r="C28" s="31" t="s">
        <v>57</v>
      </c>
      <c r="D28" s="32" t="s">
        <v>58</v>
      </c>
      <c r="E28" s="33">
        <v>44012</v>
      </c>
      <c r="F28" s="34">
        <v>210</v>
      </c>
      <c r="G28" s="35">
        <v>10</v>
      </c>
      <c r="H28" s="36">
        <f t="shared" si="1"/>
        <v>21</v>
      </c>
      <c r="I28" s="34">
        <v>269.30585400000001</v>
      </c>
      <c r="J28" s="34">
        <v>269.30585400000001</v>
      </c>
      <c r="K28" s="34">
        <v>36.502234000000001</v>
      </c>
      <c r="L28" s="34">
        <v>2.5472999999999999E-2</v>
      </c>
      <c r="M28" s="34">
        <v>-0.19656299999999999</v>
      </c>
      <c r="N28" s="36">
        <f t="shared" si="2"/>
        <v>0</v>
      </c>
      <c r="O28" s="34">
        <v>-0.19656299999999999</v>
      </c>
      <c r="P28" s="37">
        <v>0</v>
      </c>
      <c r="Q28" s="37">
        <v>0</v>
      </c>
      <c r="R28" s="38">
        <f t="shared" si="3"/>
        <v>0</v>
      </c>
      <c r="S28" s="39">
        <v>590</v>
      </c>
    </row>
    <row r="29" spans="2:19" ht="15.75" x14ac:dyDescent="0.25">
      <c r="B29" s="31">
        <f t="shared" si="4"/>
        <v>6</v>
      </c>
      <c r="C29" s="31" t="s">
        <v>59</v>
      </c>
      <c r="D29" s="32" t="s">
        <v>60</v>
      </c>
      <c r="E29" s="33">
        <v>44012</v>
      </c>
      <c r="F29" s="34"/>
      <c r="G29" s="35">
        <v>10</v>
      </c>
      <c r="H29" s="36">
        <f t="shared" si="1"/>
        <v>0</v>
      </c>
      <c r="I29" s="34"/>
      <c r="J29" s="34"/>
      <c r="K29" s="34"/>
      <c r="L29" s="34"/>
      <c r="M29" s="34"/>
      <c r="N29" s="36">
        <f t="shared" si="2"/>
        <v>0</v>
      </c>
      <c r="O29" s="34"/>
      <c r="P29" s="37"/>
      <c r="Q29" s="37"/>
      <c r="R29" s="38">
        <f t="shared" si="3"/>
        <v>0</v>
      </c>
      <c r="S29" s="39"/>
    </row>
    <row r="30" spans="2:19" ht="15.75" x14ac:dyDescent="0.25">
      <c r="B30" s="31">
        <f t="shared" si="4"/>
        <v>7</v>
      </c>
      <c r="C30" s="31" t="s">
        <v>61</v>
      </c>
      <c r="D30" s="32" t="s">
        <v>62</v>
      </c>
      <c r="E30" s="33">
        <v>44012</v>
      </c>
      <c r="F30" s="34">
        <v>113.4</v>
      </c>
      <c r="G30" s="35">
        <v>10</v>
      </c>
      <c r="H30" s="36">
        <f t="shared" si="1"/>
        <v>11.34</v>
      </c>
      <c r="I30" s="34">
        <v>106.90475000000001</v>
      </c>
      <c r="J30" s="34">
        <v>181.09690499999999</v>
      </c>
      <c r="K30" s="34">
        <v>38.367381000000002</v>
      </c>
      <c r="L30" s="34">
        <v>3.4350000000000001E-3</v>
      </c>
      <c r="M30" s="34">
        <v>-5.0641790000000002</v>
      </c>
      <c r="N30" s="36">
        <f t="shared" si="2"/>
        <v>0.20803200000000022</v>
      </c>
      <c r="O30" s="34">
        <v>-5.2722110000000004</v>
      </c>
      <c r="P30" s="37">
        <v>0</v>
      </c>
      <c r="Q30" s="37">
        <v>0</v>
      </c>
      <c r="R30" s="38">
        <f t="shared" si="3"/>
        <v>0</v>
      </c>
      <c r="S30" s="39">
        <v>4461</v>
      </c>
    </row>
    <row r="31" spans="2:19" ht="15.75" x14ac:dyDescent="0.25">
      <c r="B31" s="31">
        <f t="shared" si="4"/>
        <v>8</v>
      </c>
      <c r="C31" s="31" t="s">
        <v>63</v>
      </c>
      <c r="D31" s="32" t="s">
        <v>64</v>
      </c>
      <c r="E31" s="33">
        <v>44012</v>
      </c>
      <c r="F31" s="34">
        <v>524.4</v>
      </c>
      <c r="G31" s="35">
        <v>10</v>
      </c>
      <c r="H31" s="36">
        <f t="shared" si="1"/>
        <v>52.44</v>
      </c>
      <c r="I31" s="34">
        <v>592.84863499999994</v>
      </c>
      <c r="J31" s="34">
        <v>636.69071099999996</v>
      </c>
      <c r="K31" s="34">
        <v>16.691167</v>
      </c>
      <c r="L31" s="34">
        <v>3.5790000000000001E-3</v>
      </c>
      <c r="M31" s="34">
        <v>-5.8613099999999996</v>
      </c>
      <c r="N31" s="36">
        <f t="shared" si="2"/>
        <v>0</v>
      </c>
      <c r="O31" s="34">
        <v>-5.8613099999999996</v>
      </c>
      <c r="P31" s="37">
        <v>0</v>
      </c>
      <c r="Q31" s="37">
        <v>0</v>
      </c>
      <c r="R31" s="38">
        <f t="shared" si="3"/>
        <v>0</v>
      </c>
      <c r="S31" s="39">
        <v>5024</v>
      </c>
    </row>
    <row r="32" spans="2:19" ht="15.75" x14ac:dyDescent="0.25">
      <c r="B32" s="31">
        <f t="shared" si="4"/>
        <v>9</v>
      </c>
      <c r="C32" s="31" t="s">
        <v>65</v>
      </c>
      <c r="D32" s="32" t="s">
        <v>66</v>
      </c>
      <c r="E32" s="33">
        <v>44012</v>
      </c>
      <c r="F32" s="34">
        <v>264.13803999999999</v>
      </c>
      <c r="G32" s="35">
        <v>10</v>
      </c>
      <c r="H32" s="36">
        <f t="shared" si="1"/>
        <v>26.413803999999999</v>
      </c>
      <c r="I32" s="34">
        <v>336.35025999999999</v>
      </c>
      <c r="J32" s="34">
        <v>377.988629</v>
      </c>
      <c r="K32" s="34">
        <v>24.401717000000001</v>
      </c>
      <c r="L32" s="34">
        <v>0</v>
      </c>
      <c r="M32" s="34">
        <v>-4.6530009999999997</v>
      </c>
      <c r="N32" s="36">
        <f t="shared" si="2"/>
        <v>0</v>
      </c>
      <c r="O32" s="34">
        <v>-4.6530009999999997</v>
      </c>
      <c r="P32" s="37">
        <v>0</v>
      </c>
      <c r="Q32" s="37">
        <v>0</v>
      </c>
      <c r="R32" s="38">
        <f t="shared" si="3"/>
        <v>0</v>
      </c>
      <c r="S32" s="39">
        <v>7419</v>
      </c>
    </row>
    <row r="33" spans="2:19" ht="15.75" x14ac:dyDescent="0.25">
      <c r="B33" s="31">
        <f t="shared" si="4"/>
        <v>10</v>
      </c>
      <c r="C33" s="31" t="s">
        <v>67</v>
      </c>
      <c r="D33" s="32" t="s">
        <v>68</v>
      </c>
      <c r="E33" s="33">
        <v>44012</v>
      </c>
      <c r="F33" s="34">
        <v>1008</v>
      </c>
      <c r="G33" s="35">
        <v>5</v>
      </c>
      <c r="H33" s="36">
        <f t="shared" si="1"/>
        <v>201.6</v>
      </c>
      <c r="I33" s="34">
        <v>3633.5540230000001</v>
      </c>
      <c r="J33" s="34">
        <v>9913.0572709999997</v>
      </c>
      <c r="K33" s="34">
        <v>1378.7666019999999</v>
      </c>
      <c r="L33" s="34">
        <v>765.34445000000005</v>
      </c>
      <c r="M33" s="34">
        <v>316.68307099999998</v>
      </c>
      <c r="N33" s="36">
        <f t="shared" si="2"/>
        <v>0</v>
      </c>
      <c r="O33" s="34">
        <v>316.68307099999998</v>
      </c>
      <c r="P33" s="37">
        <v>28</v>
      </c>
      <c r="Q33" s="37">
        <v>0</v>
      </c>
      <c r="R33" s="38">
        <f t="shared" si="3"/>
        <v>28</v>
      </c>
      <c r="S33" s="39">
        <v>4639</v>
      </c>
    </row>
    <row r="34" spans="2:19" ht="15.75" x14ac:dyDescent="0.25">
      <c r="B34" s="31">
        <f t="shared" si="4"/>
        <v>11</v>
      </c>
      <c r="C34" s="31" t="s">
        <v>69</v>
      </c>
      <c r="D34" s="32" t="s">
        <v>70</v>
      </c>
      <c r="E34" s="33">
        <v>44012</v>
      </c>
      <c r="F34" s="34">
        <v>216.875</v>
      </c>
      <c r="G34" s="35">
        <v>10</v>
      </c>
      <c r="H34" s="36">
        <f t="shared" si="1"/>
        <v>21.6875</v>
      </c>
      <c r="I34" s="34">
        <v>192.32352299999999</v>
      </c>
      <c r="J34" s="34">
        <v>229.05945500000001</v>
      </c>
      <c r="K34" s="34">
        <v>27.324233</v>
      </c>
      <c r="L34" s="34">
        <v>0</v>
      </c>
      <c r="M34" s="34">
        <v>4.4476040000000001</v>
      </c>
      <c r="N34" s="36">
        <f t="shared" si="2"/>
        <v>0.44476000000000049</v>
      </c>
      <c r="O34" s="34">
        <v>4.0028439999999996</v>
      </c>
      <c r="P34" s="37">
        <v>1.3</v>
      </c>
      <c r="Q34" s="37">
        <v>0</v>
      </c>
      <c r="R34" s="38">
        <f t="shared" si="3"/>
        <v>1.3</v>
      </c>
      <c r="S34" s="39">
        <v>1227</v>
      </c>
    </row>
    <row r="35" spans="2:19" ht="15.75" x14ac:dyDescent="0.25">
      <c r="B35" s="31">
        <f t="shared" si="4"/>
        <v>12</v>
      </c>
      <c r="C35" s="31" t="s">
        <v>71</v>
      </c>
      <c r="D35" s="32" t="s">
        <v>72</v>
      </c>
      <c r="E35" s="33">
        <v>44012</v>
      </c>
      <c r="F35" s="34">
        <v>30</v>
      </c>
      <c r="G35" s="35">
        <v>10</v>
      </c>
      <c r="H35" s="36">
        <f t="shared" si="1"/>
        <v>3</v>
      </c>
      <c r="I35" s="34">
        <v>161.25872200000001</v>
      </c>
      <c r="J35" s="34">
        <v>365.00537700000001</v>
      </c>
      <c r="K35" s="34">
        <v>555.11736800000006</v>
      </c>
      <c r="L35" s="34">
        <v>0</v>
      </c>
      <c r="M35" s="34">
        <v>56.645800000000001</v>
      </c>
      <c r="N35" s="36">
        <f t="shared" si="2"/>
        <v>21.531244999999998</v>
      </c>
      <c r="O35" s="34">
        <v>35.114555000000003</v>
      </c>
      <c r="P35" s="37">
        <v>75</v>
      </c>
      <c r="Q35" s="37">
        <v>0</v>
      </c>
      <c r="R35" s="38">
        <f t="shared" si="3"/>
        <v>75</v>
      </c>
      <c r="S35" s="39">
        <v>368</v>
      </c>
    </row>
    <row r="36" spans="2:19" ht="15.75" x14ac:dyDescent="0.25">
      <c r="B36" s="31">
        <f t="shared" si="4"/>
        <v>13</v>
      </c>
      <c r="C36" s="31" t="s">
        <v>73</v>
      </c>
      <c r="D36" s="52" t="s">
        <v>74</v>
      </c>
      <c r="E36" s="33">
        <v>44012</v>
      </c>
      <c r="F36" s="34">
        <v>340.2</v>
      </c>
      <c r="G36" s="35">
        <v>10</v>
      </c>
      <c r="H36" s="36">
        <f t="shared" si="1"/>
        <v>34.019999999999996</v>
      </c>
      <c r="I36" s="34">
        <v>137.29823200000001</v>
      </c>
      <c r="J36" s="34">
        <v>2083.9736250000001</v>
      </c>
      <c r="K36" s="34">
        <v>198.084181</v>
      </c>
      <c r="L36" s="34">
        <v>207.67604900000001</v>
      </c>
      <c r="M36" s="34">
        <v>-55.310890999999998</v>
      </c>
      <c r="N36" s="36">
        <f t="shared" si="2"/>
        <v>0</v>
      </c>
      <c r="O36" s="34">
        <v>-55.310890999999998</v>
      </c>
      <c r="P36" s="37">
        <v>0</v>
      </c>
      <c r="Q36" s="37">
        <v>0</v>
      </c>
      <c r="R36" s="38">
        <f t="shared" si="3"/>
        <v>0</v>
      </c>
      <c r="S36" s="39">
        <v>4203</v>
      </c>
    </row>
    <row r="37" spans="2:19" ht="15.75" x14ac:dyDescent="0.25">
      <c r="B37" s="31">
        <f t="shared" si="4"/>
        <v>14</v>
      </c>
      <c r="C37" s="31" t="s">
        <v>75</v>
      </c>
      <c r="D37" s="32" t="s">
        <v>76</v>
      </c>
      <c r="E37" s="33">
        <v>44012</v>
      </c>
      <c r="F37" s="34">
        <v>137.88419300000001</v>
      </c>
      <c r="G37" s="35">
        <v>10</v>
      </c>
      <c r="H37" s="36">
        <f t="shared" si="1"/>
        <v>13.788419300000001</v>
      </c>
      <c r="I37" s="34">
        <v>208.28312600000001</v>
      </c>
      <c r="J37" s="34">
        <v>447.27482300000003</v>
      </c>
      <c r="K37" s="34">
        <v>22.177973000000001</v>
      </c>
      <c r="L37" s="34">
        <v>15.644277000000001</v>
      </c>
      <c r="M37" s="34">
        <v>6.4973840000000003</v>
      </c>
      <c r="N37" s="36">
        <f t="shared" si="2"/>
        <v>0</v>
      </c>
      <c r="O37" s="34">
        <v>6.4973840000000003</v>
      </c>
      <c r="P37" s="37">
        <v>3.5</v>
      </c>
      <c r="Q37" s="37">
        <v>0</v>
      </c>
      <c r="R37" s="38">
        <f t="shared" si="3"/>
        <v>3.5</v>
      </c>
      <c r="S37" s="39">
        <v>1305</v>
      </c>
    </row>
    <row r="38" spans="2:19" ht="15.75" x14ac:dyDescent="0.25">
      <c r="B38" s="31">
        <f t="shared" si="4"/>
        <v>15</v>
      </c>
      <c r="C38" s="31" t="s">
        <v>77</v>
      </c>
      <c r="D38" s="32" t="s">
        <v>78</v>
      </c>
      <c r="E38" s="33">
        <v>44012</v>
      </c>
      <c r="F38" s="34">
        <v>1956</v>
      </c>
      <c r="G38" s="35">
        <v>10</v>
      </c>
      <c r="H38" s="36">
        <f>+F38/G38</f>
        <v>195.6</v>
      </c>
      <c r="I38" s="34">
        <v>-1006.377</v>
      </c>
      <c r="J38" s="34">
        <v>11551.425999999999</v>
      </c>
      <c r="K38" s="34">
        <v>4477.7870000000003</v>
      </c>
      <c r="L38" s="34">
        <v>614.78200000000004</v>
      </c>
      <c r="M38" s="34">
        <v>-3048.0410000000002</v>
      </c>
      <c r="N38" s="36">
        <f>+M38-O38</f>
        <v>1.1779999999998836</v>
      </c>
      <c r="O38" s="34">
        <v>-3049.2190000000001</v>
      </c>
      <c r="P38" s="37">
        <v>0</v>
      </c>
      <c r="Q38" s="37">
        <v>0</v>
      </c>
      <c r="R38" s="38">
        <f>SUM(P38:Q38)</f>
        <v>0</v>
      </c>
      <c r="S38" s="39">
        <v>223</v>
      </c>
    </row>
    <row r="39" spans="2:19" ht="15.75" x14ac:dyDescent="0.25">
      <c r="B39" s="31">
        <f t="shared" si="4"/>
        <v>16</v>
      </c>
      <c r="C39" s="31" t="s">
        <v>79</v>
      </c>
      <c r="D39" s="32" t="s">
        <v>80</v>
      </c>
      <c r="E39" s="33">
        <v>44012</v>
      </c>
      <c r="F39" s="34">
        <v>211.63104000000001</v>
      </c>
      <c r="G39" s="35">
        <v>10</v>
      </c>
      <c r="H39" s="36">
        <f t="shared" si="1"/>
        <v>21.163104000000001</v>
      </c>
      <c r="I39" s="34">
        <v>182.38981699999999</v>
      </c>
      <c r="J39" s="34">
        <v>194.18123800000001</v>
      </c>
      <c r="K39" s="34">
        <v>26.755134999999999</v>
      </c>
      <c r="L39" s="34">
        <v>2.7520000000000001E-3</v>
      </c>
      <c r="M39" s="34">
        <v>2.2742659999999999</v>
      </c>
      <c r="N39" s="36">
        <f t="shared" si="2"/>
        <v>0</v>
      </c>
      <c r="O39" s="34">
        <v>2.2742659999999999</v>
      </c>
      <c r="P39" s="37">
        <v>1</v>
      </c>
      <c r="Q39" s="37">
        <v>0</v>
      </c>
      <c r="R39" s="38">
        <f t="shared" si="3"/>
        <v>1</v>
      </c>
      <c r="S39" s="39">
        <v>2577</v>
      </c>
    </row>
    <row r="40" spans="2:19" ht="15.75" x14ac:dyDescent="0.25">
      <c r="B40" s="31">
        <f t="shared" si="4"/>
        <v>17</v>
      </c>
      <c r="C40" s="31" t="s">
        <v>81</v>
      </c>
      <c r="D40" s="32" t="s">
        <v>82</v>
      </c>
      <c r="E40" s="33">
        <v>44012</v>
      </c>
      <c r="F40" s="34">
        <v>319.27771000000001</v>
      </c>
      <c r="G40" s="35">
        <v>10</v>
      </c>
      <c r="H40" s="36">
        <f t="shared" si="1"/>
        <v>31.927771</v>
      </c>
      <c r="I40" s="34">
        <v>482.50545699999998</v>
      </c>
      <c r="J40" s="34">
        <v>532.54256999999996</v>
      </c>
      <c r="K40" s="34">
        <v>38.295641000000003</v>
      </c>
      <c r="L40" s="34">
        <v>0.65342599999999995</v>
      </c>
      <c r="M40" s="34">
        <v>-2.8006250000000001</v>
      </c>
      <c r="N40" s="36">
        <f t="shared" si="2"/>
        <v>0</v>
      </c>
      <c r="O40" s="34">
        <v>-2.8006250000000001</v>
      </c>
      <c r="P40" s="37">
        <v>0</v>
      </c>
      <c r="Q40" s="37">
        <v>10</v>
      </c>
      <c r="R40" s="38">
        <f t="shared" si="3"/>
        <v>10</v>
      </c>
      <c r="S40" s="39">
        <v>3299</v>
      </c>
    </row>
    <row r="41" spans="2:19" ht="15.75" x14ac:dyDescent="0.25">
      <c r="B41" s="31">
        <f t="shared" si="4"/>
        <v>18</v>
      </c>
      <c r="C41" s="31" t="s">
        <v>83</v>
      </c>
      <c r="D41" s="32" t="s">
        <v>84</v>
      </c>
      <c r="E41" s="33">
        <v>44012</v>
      </c>
      <c r="F41" s="34">
        <v>480.66480000000001</v>
      </c>
      <c r="G41" s="35">
        <v>10</v>
      </c>
      <c r="H41" s="36">
        <f t="shared" si="1"/>
        <v>48.066479999999999</v>
      </c>
      <c r="I41" s="34">
        <v>138.39962199999999</v>
      </c>
      <c r="J41" s="34">
        <v>154.40695099999999</v>
      </c>
      <c r="K41" s="34">
        <f>3.491082+5.91768</f>
        <v>9.4087619999999994</v>
      </c>
      <c r="L41" s="34">
        <v>0.43312099999999998</v>
      </c>
      <c r="M41" s="34">
        <v>-102.920867</v>
      </c>
      <c r="N41" s="36">
        <f t="shared" si="2"/>
        <v>0</v>
      </c>
      <c r="O41" s="34">
        <v>-102.920867</v>
      </c>
      <c r="P41" s="37">
        <v>0</v>
      </c>
      <c r="Q41" s="37">
        <v>0</v>
      </c>
      <c r="R41" s="38">
        <f t="shared" si="3"/>
        <v>0</v>
      </c>
      <c r="S41" s="39">
        <v>1191</v>
      </c>
    </row>
    <row r="42" spans="2:19" ht="15.75" x14ac:dyDescent="0.25">
      <c r="B42" s="31">
        <f t="shared" si="4"/>
        <v>19</v>
      </c>
      <c r="C42" s="31" t="s">
        <v>85</v>
      </c>
      <c r="D42" s="32" t="s">
        <v>86</v>
      </c>
      <c r="E42" s="33">
        <v>44012</v>
      </c>
      <c r="F42" s="34">
        <v>184.23945000000001</v>
      </c>
      <c r="G42" s="35">
        <v>10</v>
      </c>
      <c r="H42" s="36">
        <f t="shared" si="1"/>
        <v>18.423945</v>
      </c>
      <c r="I42" s="34">
        <v>248.759669</v>
      </c>
      <c r="J42" s="34">
        <v>272.31555200000003</v>
      </c>
      <c r="K42" s="34">
        <f>24.861687+1.1179</f>
        <v>25.979586999999999</v>
      </c>
      <c r="L42" s="34">
        <v>0</v>
      </c>
      <c r="M42" s="34">
        <v>19.291502999999999</v>
      </c>
      <c r="N42" s="36">
        <f t="shared" si="2"/>
        <v>0.68447899999999962</v>
      </c>
      <c r="O42" s="34">
        <v>18.607023999999999</v>
      </c>
      <c r="P42" s="37">
        <v>7</v>
      </c>
      <c r="Q42" s="37">
        <v>0</v>
      </c>
      <c r="R42" s="38">
        <f t="shared" si="3"/>
        <v>7</v>
      </c>
      <c r="S42" s="39">
        <v>3530</v>
      </c>
    </row>
    <row r="43" spans="2:19" ht="15.75" x14ac:dyDescent="0.25">
      <c r="B43" s="31">
        <f t="shared" si="4"/>
        <v>20</v>
      </c>
      <c r="C43" s="31" t="s">
        <v>87</v>
      </c>
      <c r="D43" s="52" t="s">
        <v>88</v>
      </c>
      <c r="E43" s="33">
        <v>44012</v>
      </c>
      <c r="F43" s="34">
        <v>125.4</v>
      </c>
      <c r="G43" s="35">
        <v>10</v>
      </c>
      <c r="H43" s="36">
        <f t="shared" si="1"/>
        <v>12.540000000000001</v>
      </c>
      <c r="I43" s="34">
        <v>63.165714000000001</v>
      </c>
      <c r="J43" s="34">
        <v>72.987630999999993</v>
      </c>
      <c r="K43" s="34">
        <v>10.910774999999999</v>
      </c>
      <c r="L43" s="34">
        <v>0</v>
      </c>
      <c r="M43" s="34">
        <v>1.9375500000000001</v>
      </c>
      <c r="N43" s="36">
        <f t="shared" si="2"/>
        <v>9.2847000000000124E-2</v>
      </c>
      <c r="O43" s="34">
        <v>1.844703</v>
      </c>
      <c r="P43" s="37">
        <v>1.1000000000000001</v>
      </c>
      <c r="Q43" s="37">
        <v>0</v>
      </c>
      <c r="R43" s="38">
        <f t="shared" si="3"/>
        <v>1.1000000000000001</v>
      </c>
      <c r="S43" s="39">
        <v>4137</v>
      </c>
    </row>
    <row r="44" spans="2:19" ht="15.75" x14ac:dyDescent="0.25">
      <c r="B44" s="31">
        <f t="shared" si="4"/>
        <v>21</v>
      </c>
      <c r="C44" s="31" t="s">
        <v>89</v>
      </c>
      <c r="D44" s="52" t="s">
        <v>90</v>
      </c>
      <c r="E44" s="33">
        <v>44012</v>
      </c>
      <c r="F44" s="34">
        <v>872.17660000000001</v>
      </c>
      <c r="G44" s="35">
        <v>10</v>
      </c>
      <c r="H44" s="36">
        <f t="shared" si="1"/>
        <v>87.217659999999995</v>
      </c>
      <c r="I44" s="34">
        <v>420.57121000000001</v>
      </c>
      <c r="J44" s="34">
        <v>418.15362800000003</v>
      </c>
      <c r="K44" s="34">
        <v>49.613985999999997</v>
      </c>
      <c r="L44" s="34">
        <v>0.120431</v>
      </c>
      <c r="M44" s="34">
        <v>-3.7052830000000001</v>
      </c>
      <c r="N44" s="36">
        <f t="shared" si="2"/>
        <v>1.6968390000000002</v>
      </c>
      <c r="O44" s="34">
        <v>-5.4021220000000003</v>
      </c>
      <c r="P44" s="37">
        <v>0</v>
      </c>
      <c r="Q44" s="37">
        <v>0</v>
      </c>
      <c r="R44" s="38">
        <f t="shared" si="3"/>
        <v>0</v>
      </c>
      <c r="S44" s="39">
        <v>1880</v>
      </c>
    </row>
    <row r="45" spans="2:19" ht="15.75" x14ac:dyDescent="0.25">
      <c r="B45" s="31">
        <f t="shared" si="4"/>
        <v>22</v>
      </c>
      <c r="C45" s="31" t="s">
        <v>91</v>
      </c>
      <c r="D45" s="52" t="s">
        <v>92</v>
      </c>
      <c r="E45" s="33">
        <v>44012</v>
      </c>
      <c r="F45" s="34">
        <v>300</v>
      </c>
      <c r="G45" s="35">
        <v>10</v>
      </c>
      <c r="H45" s="36">
        <f t="shared" si="1"/>
        <v>30</v>
      </c>
      <c r="I45" s="34">
        <v>331.87078300000002</v>
      </c>
      <c r="J45" s="34">
        <v>345.91723999999999</v>
      </c>
      <c r="K45" s="34">
        <v>50.714486000000001</v>
      </c>
      <c r="L45" s="34">
        <v>0.14735699999999999</v>
      </c>
      <c r="M45" s="34">
        <v>28.013895000000002</v>
      </c>
      <c r="N45" s="36">
        <f t="shared" si="2"/>
        <v>0</v>
      </c>
      <c r="O45" s="34">
        <v>28.013895000000002</v>
      </c>
      <c r="P45" s="37">
        <v>7</v>
      </c>
      <c r="Q45" s="37">
        <v>0</v>
      </c>
      <c r="R45" s="38">
        <f>SUM(P45:Q45)</f>
        <v>7</v>
      </c>
      <c r="S45" s="39">
        <v>1122</v>
      </c>
    </row>
    <row r="46" spans="2:19" ht="15.75" x14ac:dyDescent="0.25">
      <c r="B46" s="31">
        <f t="shared" si="4"/>
        <v>23</v>
      </c>
      <c r="C46" s="31" t="s">
        <v>93</v>
      </c>
      <c r="D46" s="52" t="s">
        <v>94</v>
      </c>
      <c r="E46" s="33">
        <v>44012</v>
      </c>
      <c r="F46" s="34">
        <v>100</v>
      </c>
      <c r="G46" s="35">
        <v>10</v>
      </c>
      <c r="H46" s="36">
        <f>+F46/G46</f>
        <v>10</v>
      </c>
      <c r="I46" s="34">
        <v>88.123930000000001</v>
      </c>
      <c r="J46" s="34">
        <v>131.956639</v>
      </c>
      <c r="K46" s="34">
        <f>34.558002+0.933037</f>
        <v>35.491039000000001</v>
      </c>
      <c r="L46" s="34">
        <v>0</v>
      </c>
      <c r="M46" s="34">
        <v>5.5431819999999998</v>
      </c>
      <c r="N46" s="36">
        <f>+M46-O46</f>
        <v>0</v>
      </c>
      <c r="O46" s="34">
        <v>5.5431819999999998</v>
      </c>
      <c r="P46" s="37">
        <v>4.0350000000000001</v>
      </c>
      <c r="Q46" s="37">
        <v>0</v>
      </c>
      <c r="R46" s="38">
        <f>SUM(P46:Q46)</f>
        <v>4.0350000000000001</v>
      </c>
      <c r="S46" s="39">
        <v>1014</v>
      </c>
    </row>
    <row r="47" spans="2:19" ht="15.75" x14ac:dyDescent="0.25">
      <c r="B47" s="31">
        <f t="shared" si="4"/>
        <v>24</v>
      </c>
      <c r="C47" s="31" t="s">
        <v>95</v>
      </c>
      <c r="D47" s="52" t="s">
        <v>96</v>
      </c>
      <c r="E47" s="33">
        <v>44012</v>
      </c>
      <c r="F47" s="34">
        <v>750</v>
      </c>
      <c r="G47" s="35">
        <v>10</v>
      </c>
      <c r="H47" s="36">
        <f>+F47/G47</f>
        <v>75</v>
      </c>
      <c r="I47" s="34">
        <v>827.79059199999995</v>
      </c>
      <c r="J47" s="34">
        <v>1677.154841</v>
      </c>
      <c r="K47" s="34">
        <v>1161.0601280000001</v>
      </c>
      <c r="L47" s="34">
        <v>68.796688000000003</v>
      </c>
      <c r="M47" s="34">
        <v>30.304554</v>
      </c>
      <c r="N47" s="36">
        <f>+M47-O47</f>
        <v>0</v>
      </c>
      <c r="O47" s="34">
        <v>30.304554</v>
      </c>
      <c r="P47" s="37">
        <v>1.8</v>
      </c>
      <c r="Q47" s="37">
        <v>0</v>
      </c>
      <c r="R47" s="38">
        <f>SUM(P47:Q47)</f>
        <v>1.8</v>
      </c>
      <c r="S47" s="39">
        <v>733</v>
      </c>
    </row>
    <row r="48" spans="2:19" ht="15.75" x14ac:dyDescent="0.25">
      <c r="B48" s="31">
        <f t="shared" si="4"/>
        <v>25</v>
      </c>
      <c r="C48" s="31" t="s">
        <v>97</v>
      </c>
      <c r="D48" s="32" t="s">
        <v>98</v>
      </c>
      <c r="E48" s="33">
        <v>44012</v>
      </c>
      <c r="F48" s="34">
        <v>453.83530000000002</v>
      </c>
      <c r="G48" s="35">
        <v>10</v>
      </c>
      <c r="H48" s="36">
        <f t="shared" si="1"/>
        <v>45.38353</v>
      </c>
      <c r="I48" s="34">
        <v>1174.4728050000001</v>
      </c>
      <c r="J48" s="34">
        <v>7246.3671780000004</v>
      </c>
      <c r="K48" s="34">
        <v>2079.5113489999999</v>
      </c>
      <c r="L48" s="34">
        <v>598.93824500000005</v>
      </c>
      <c r="M48" s="34">
        <v>127.458456</v>
      </c>
      <c r="N48" s="36">
        <f t="shared" si="2"/>
        <v>0</v>
      </c>
      <c r="O48" s="34">
        <v>127.458456</v>
      </c>
      <c r="P48" s="37">
        <v>25</v>
      </c>
      <c r="Q48" s="37">
        <v>0</v>
      </c>
      <c r="R48" s="38">
        <f t="shared" si="3"/>
        <v>25</v>
      </c>
      <c r="S48" s="39">
        <v>8487</v>
      </c>
    </row>
    <row r="49" spans="2:19" ht="15.75" x14ac:dyDescent="0.25">
      <c r="B49" s="31">
        <f t="shared" si="4"/>
        <v>26</v>
      </c>
      <c r="C49" s="31" t="s">
        <v>99</v>
      </c>
      <c r="D49" s="32" t="s">
        <v>100</v>
      </c>
      <c r="E49" s="33">
        <v>44012</v>
      </c>
      <c r="F49" s="34">
        <v>450</v>
      </c>
      <c r="G49" s="35">
        <v>10</v>
      </c>
      <c r="H49" s="36">
        <f t="shared" si="1"/>
        <v>45</v>
      </c>
      <c r="I49" s="34">
        <v>1609.97442</v>
      </c>
      <c r="J49" s="34">
        <v>1706.170652</v>
      </c>
      <c r="K49" s="34">
        <f>188.071755+3.41265</f>
        <v>191.48440500000001</v>
      </c>
      <c r="L49" s="34">
        <v>0</v>
      </c>
      <c r="M49" s="34">
        <v>107.88476</v>
      </c>
      <c r="N49" s="36">
        <f t="shared" si="2"/>
        <v>0</v>
      </c>
      <c r="O49" s="34">
        <v>107.88476</v>
      </c>
      <c r="P49" s="37">
        <v>13.5</v>
      </c>
      <c r="Q49" s="37">
        <v>0</v>
      </c>
      <c r="R49" s="38">
        <f t="shared" si="3"/>
        <v>13.5</v>
      </c>
      <c r="S49" s="39">
        <v>763</v>
      </c>
    </row>
    <row r="50" spans="2:19" ht="15.75" x14ac:dyDescent="0.25">
      <c r="B50" s="31">
        <f t="shared" si="4"/>
        <v>27</v>
      </c>
      <c r="C50" s="31" t="s">
        <v>101</v>
      </c>
      <c r="D50" s="32" t="s">
        <v>102</v>
      </c>
      <c r="E50" s="33">
        <v>44012</v>
      </c>
      <c r="F50" s="34">
        <v>298</v>
      </c>
      <c r="G50" s="35">
        <v>10</v>
      </c>
      <c r="H50" s="36">
        <f t="shared" si="1"/>
        <v>29.8</v>
      </c>
      <c r="I50" s="34">
        <v>306.86571800000002</v>
      </c>
      <c r="J50" s="34">
        <v>357.50374900000003</v>
      </c>
      <c r="K50" s="34">
        <v>34.824474000000002</v>
      </c>
      <c r="L50" s="34">
        <v>0</v>
      </c>
      <c r="M50" s="34">
        <v>2.6654209999999998</v>
      </c>
      <c r="N50" s="36">
        <f t="shared" si="2"/>
        <v>0.93366799999999972</v>
      </c>
      <c r="O50" s="34">
        <v>1.7317530000000001</v>
      </c>
      <c r="P50" s="37">
        <v>0</v>
      </c>
      <c r="Q50" s="37">
        <v>0</v>
      </c>
      <c r="R50" s="38">
        <f t="shared" si="3"/>
        <v>0</v>
      </c>
      <c r="S50" s="39">
        <v>2513</v>
      </c>
    </row>
    <row r="52" spans="2:19" ht="15.75" x14ac:dyDescent="0.25">
      <c r="B52" s="26"/>
      <c r="C52" s="26"/>
      <c r="D52" s="26"/>
      <c r="E52" s="26"/>
      <c r="F52" s="26"/>
      <c r="G52" s="44"/>
      <c r="H52" s="50"/>
      <c r="I52" s="28"/>
      <c r="J52" s="28"/>
      <c r="K52" s="28"/>
      <c r="L52" s="28"/>
      <c r="M52" s="28"/>
      <c r="N52" s="51"/>
      <c r="O52" s="28"/>
      <c r="P52" s="28"/>
      <c r="Q52" s="28"/>
      <c r="R52" s="51"/>
      <c r="S52" s="28"/>
    </row>
    <row r="53" spans="2:19" ht="18.75" x14ac:dyDescent="0.3">
      <c r="B53" s="26"/>
      <c r="C53" s="26"/>
      <c r="D53" s="49" t="s">
        <v>41</v>
      </c>
      <c r="E53" s="26"/>
      <c r="F53" s="26"/>
      <c r="G53" s="44"/>
      <c r="H53" s="50"/>
      <c r="I53" s="28"/>
      <c r="J53" s="28"/>
      <c r="K53" s="28"/>
      <c r="L53" s="28"/>
      <c r="M53" s="28"/>
      <c r="N53" s="51"/>
      <c r="O53" s="28"/>
      <c r="P53" s="28"/>
      <c r="Q53" s="28"/>
      <c r="R53" s="51"/>
      <c r="S53" s="28"/>
    </row>
    <row r="54" spans="2:19" ht="15.75" x14ac:dyDescent="0.25">
      <c r="B54" s="31">
        <v>1</v>
      </c>
      <c r="C54" s="31" t="s">
        <v>103</v>
      </c>
      <c r="D54" s="32" t="s">
        <v>104</v>
      </c>
      <c r="E54" s="33">
        <v>44012</v>
      </c>
      <c r="F54" s="34"/>
      <c r="G54" s="35">
        <v>10</v>
      </c>
      <c r="H54" s="36">
        <f>+F54/G54</f>
        <v>0</v>
      </c>
      <c r="I54" s="34"/>
      <c r="J54" s="34"/>
      <c r="K54" s="34"/>
      <c r="L54" s="34"/>
      <c r="M54" s="34"/>
      <c r="N54" s="36">
        <f>+M54-O54</f>
        <v>0</v>
      </c>
      <c r="O54" s="34"/>
      <c r="P54" s="37"/>
      <c r="Q54" s="37"/>
      <c r="R54" s="38">
        <f>SUM(P54:Q54)</f>
        <v>0</v>
      </c>
      <c r="S54" s="39"/>
    </row>
    <row r="55" spans="2:19" ht="15.75" x14ac:dyDescent="0.25">
      <c r="B55" s="31">
        <f>+B54+1</f>
        <v>2</v>
      </c>
      <c r="C55" s="31" t="s">
        <v>105</v>
      </c>
      <c r="D55" s="32" t="s">
        <v>106</v>
      </c>
      <c r="E55" s="33">
        <v>44012</v>
      </c>
      <c r="F55" s="34">
        <v>250</v>
      </c>
      <c r="G55" s="35">
        <v>10</v>
      </c>
      <c r="H55" s="36">
        <f>+F55/G55</f>
        <v>25</v>
      </c>
      <c r="I55" s="34">
        <v>-63.161051999999998</v>
      </c>
      <c r="J55" s="34">
        <v>238.951705</v>
      </c>
      <c r="K55" s="34">
        <v>23.351818000000002</v>
      </c>
      <c r="L55" s="34">
        <v>28.557431000000001</v>
      </c>
      <c r="M55" s="34">
        <v>-34.071784000000001</v>
      </c>
      <c r="N55" s="36">
        <f>+M55-O55</f>
        <v>0</v>
      </c>
      <c r="O55" s="34">
        <v>-34.071784000000001</v>
      </c>
      <c r="P55" s="37">
        <v>0</v>
      </c>
      <c r="Q55" s="37">
        <v>0</v>
      </c>
      <c r="R55" s="38">
        <f>SUM(P55:Q55)</f>
        <v>0</v>
      </c>
      <c r="S55" s="39">
        <v>1045</v>
      </c>
    </row>
    <row r="56" spans="2:19" ht="15.75" x14ac:dyDescent="0.25">
      <c r="B56" s="31">
        <f>+B55+1</f>
        <v>3</v>
      </c>
      <c r="C56" s="31" t="s">
        <v>107</v>
      </c>
      <c r="D56" s="32" t="s">
        <v>108</v>
      </c>
      <c r="E56" s="33">
        <v>44012</v>
      </c>
      <c r="F56" s="34"/>
      <c r="G56" s="35">
        <v>10</v>
      </c>
      <c r="H56" s="36">
        <f>+F56/G56</f>
        <v>0</v>
      </c>
      <c r="I56" s="34"/>
      <c r="J56" s="34"/>
      <c r="K56" s="34"/>
      <c r="L56" s="34"/>
      <c r="M56" s="34"/>
      <c r="N56" s="36">
        <f>+M56-O56</f>
        <v>0</v>
      </c>
      <c r="O56" s="34"/>
      <c r="P56" s="37"/>
      <c r="Q56" s="37"/>
      <c r="R56" s="38">
        <f>SUM(P56:Q56)</f>
        <v>0</v>
      </c>
      <c r="S56" s="39"/>
    </row>
    <row r="57" spans="2:19" ht="15.75" x14ac:dyDescent="0.25">
      <c r="B57" s="26"/>
      <c r="C57" s="26"/>
      <c r="D57" s="26"/>
      <c r="E57" s="26"/>
      <c r="F57" s="26"/>
      <c r="G57" s="44"/>
      <c r="H57" s="50"/>
      <c r="I57" s="28"/>
      <c r="J57" s="28"/>
      <c r="K57" s="28"/>
      <c r="L57" s="28"/>
      <c r="M57" s="28"/>
      <c r="N57" s="51"/>
      <c r="O57" s="28"/>
      <c r="P57" s="28"/>
      <c r="Q57" s="28"/>
      <c r="R57" s="51"/>
      <c r="S57" s="28"/>
    </row>
    <row r="58" spans="2:19" s="60" customFormat="1" ht="15.75" x14ac:dyDescent="0.25">
      <c r="B58" s="31">
        <f>COUNT(B24:B57)</f>
        <v>30</v>
      </c>
      <c r="C58" s="31"/>
      <c r="D58" s="53"/>
      <c r="E58" s="53"/>
      <c r="F58" s="53">
        <f>SUM(F24:F57)</f>
        <v>13734.896349999999</v>
      </c>
      <c r="G58" s="54"/>
      <c r="H58" s="55">
        <f t="shared" ref="H58:O58" si="5">SUM(H24:H57)</f>
        <v>1474.2896349999999</v>
      </c>
      <c r="I58" s="53">
        <f t="shared" si="5"/>
        <v>18852.386949999996</v>
      </c>
      <c r="J58" s="53">
        <f t="shared" si="5"/>
        <v>51526.298074999999</v>
      </c>
      <c r="K58" s="53">
        <f t="shared" si="5"/>
        <v>14502.302432999999</v>
      </c>
      <c r="L58" s="53">
        <f t="shared" si="5"/>
        <v>2611.9196420000007</v>
      </c>
      <c r="M58" s="53">
        <f t="shared" si="5"/>
        <v>-2069.7215060000003</v>
      </c>
      <c r="N58" s="56">
        <f t="shared" si="5"/>
        <v>28.098794999999882</v>
      </c>
      <c r="O58" s="53">
        <f t="shared" si="5"/>
        <v>-2097.8203010000002</v>
      </c>
      <c r="P58" s="57"/>
      <c r="Q58" s="57"/>
      <c r="R58" s="58"/>
      <c r="S58" s="59">
        <f>SUM(S24:S57)</f>
        <v>71428</v>
      </c>
    </row>
    <row r="59" spans="2:19" ht="15.75" x14ac:dyDescent="0.25">
      <c r="B59" s="26"/>
      <c r="C59" s="26"/>
      <c r="D59" s="26"/>
      <c r="E59" s="26"/>
      <c r="F59" s="26"/>
      <c r="G59" s="44"/>
      <c r="H59" s="50"/>
      <c r="I59" s="28"/>
      <c r="J59" s="28"/>
      <c r="K59" s="28"/>
      <c r="L59" s="28"/>
      <c r="M59" s="28"/>
      <c r="N59" s="51"/>
      <c r="O59" s="28"/>
      <c r="P59" s="28"/>
      <c r="Q59" s="28"/>
      <c r="R59" s="51"/>
      <c r="S59" s="28"/>
    </row>
    <row r="60" spans="2:19" ht="15.75" x14ac:dyDescent="0.25">
      <c r="B60" s="26"/>
      <c r="C60" s="26"/>
      <c r="D60" s="26"/>
      <c r="E60" s="26"/>
      <c r="F60" s="26"/>
      <c r="G60" s="44"/>
      <c r="H60" s="50"/>
      <c r="I60" s="28"/>
      <c r="J60" s="28"/>
      <c r="K60" s="28"/>
      <c r="L60" s="28"/>
      <c r="M60" s="28"/>
      <c r="N60" s="51"/>
      <c r="O60" s="28"/>
      <c r="P60" s="28"/>
      <c r="Q60" s="28"/>
      <c r="R60" s="51"/>
      <c r="S60" s="28"/>
    </row>
    <row r="61" spans="2:19" ht="18.75" x14ac:dyDescent="0.3">
      <c r="B61" s="26"/>
      <c r="C61" s="30">
        <v>3</v>
      </c>
      <c r="D61" s="30" t="s">
        <v>109</v>
      </c>
      <c r="E61" s="26"/>
      <c r="F61" s="26"/>
      <c r="G61" s="44"/>
      <c r="H61" s="50"/>
      <c r="I61" s="28"/>
      <c r="J61" s="28"/>
      <c r="K61" s="28"/>
      <c r="L61" s="28"/>
      <c r="M61" s="28"/>
      <c r="N61" s="51"/>
      <c r="O61" s="28"/>
      <c r="P61" s="28"/>
      <c r="Q61" s="28"/>
      <c r="R61" s="51"/>
      <c r="S61" s="28"/>
    </row>
    <row r="62" spans="2:19" ht="15.75" x14ac:dyDescent="0.25">
      <c r="B62" s="26"/>
      <c r="C62" s="26"/>
      <c r="D62" s="26"/>
      <c r="E62" s="26"/>
      <c r="F62" s="26"/>
      <c r="G62" s="44"/>
      <c r="H62" s="50"/>
      <c r="I62" s="28"/>
      <c r="J62" s="28"/>
      <c r="K62" s="28"/>
      <c r="L62" s="28"/>
      <c r="M62" s="28"/>
      <c r="N62" s="51"/>
      <c r="O62" s="28"/>
      <c r="P62" s="28"/>
      <c r="Q62" s="28"/>
      <c r="R62" s="51"/>
      <c r="S62" s="28"/>
    </row>
    <row r="63" spans="2:19" ht="15.75" x14ac:dyDescent="0.25">
      <c r="B63" s="31">
        <v>1</v>
      </c>
      <c r="C63" s="31" t="s">
        <v>110</v>
      </c>
      <c r="D63" s="32" t="s">
        <v>111</v>
      </c>
      <c r="E63" s="33">
        <v>44012</v>
      </c>
      <c r="F63" s="34">
        <v>215</v>
      </c>
      <c r="G63" s="35">
        <v>10</v>
      </c>
      <c r="H63" s="36">
        <f>+F63/G63</f>
        <v>21.5</v>
      </c>
      <c r="I63" s="34">
        <v>63.742939999999997</v>
      </c>
      <c r="J63" s="34">
        <v>297.54413599999998</v>
      </c>
      <c r="K63" s="34">
        <v>18.912787999999999</v>
      </c>
      <c r="L63" s="34">
        <v>7.0447800000000003</v>
      </c>
      <c r="M63" s="34">
        <v>-2.9469750000000001</v>
      </c>
      <c r="N63" s="36">
        <f>+M63-O63</f>
        <v>0.92367700000000008</v>
      </c>
      <c r="O63" s="34">
        <v>-3.8706520000000002</v>
      </c>
      <c r="P63" s="37">
        <v>0</v>
      </c>
      <c r="Q63" s="37">
        <v>0</v>
      </c>
      <c r="R63" s="38">
        <f>SUM(P63:Q63)</f>
        <v>0</v>
      </c>
      <c r="S63" s="39">
        <v>405</v>
      </c>
    </row>
    <row r="64" spans="2:19" ht="15.75" x14ac:dyDescent="0.25">
      <c r="B64" s="31">
        <f>+B63+1</f>
        <v>2</v>
      </c>
      <c r="C64" s="31" t="s">
        <v>112</v>
      </c>
      <c r="D64" s="32" t="s">
        <v>113</v>
      </c>
      <c r="E64" s="33">
        <v>44012</v>
      </c>
      <c r="F64" s="34">
        <v>1670.5490199999999</v>
      </c>
      <c r="G64" s="35">
        <v>10</v>
      </c>
      <c r="H64" s="36">
        <f>+F64/G64</f>
        <v>167.054902</v>
      </c>
      <c r="I64" s="34">
        <v>8233.7373399999997</v>
      </c>
      <c r="J64" s="34">
        <v>22998.803790000002</v>
      </c>
      <c r="K64" s="34">
        <v>4436.2469490000003</v>
      </c>
      <c r="L64" s="34">
        <v>1845.0457429999999</v>
      </c>
      <c r="M64" s="34">
        <v>973.511077</v>
      </c>
      <c r="N64" s="36">
        <f>+M64-O64</f>
        <v>271.28948700000001</v>
      </c>
      <c r="O64" s="34">
        <v>702.22158999999999</v>
      </c>
      <c r="P64" s="37">
        <f>20+12.5</f>
        <v>32.5</v>
      </c>
      <c r="Q64" s="37">
        <v>5</v>
      </c>
      <c r="R64" s="38">
        <f>SUM(P64:Q64)</f>
        <v>37.5</v>
      </c>
      <c r="S64" s="39">
        <v>3748</v>
      </c>
    </row>
    <row r="65" spans="2:19" ht="15.75" x14ac:dyDescent="0.25">
      <c r="B65" s="31">
        <f>+B64+1</f>
        <v>3</v>
      </c>
      <c r="C65" s="31" t="s">
        <v>114</v>
      </c>
      <c r="D65" s="32" t="s">
        <v>115</v>
      </c>
      <c r="E65" s="33">
        <v>44012</v>
      </c>
      <c r="F65" s="34">
        <v>253.69800000000001</v>
      </c>
      <c r="G65" s="35">
        <v>10</v>
      </c>
      <c r="H65" s="36">
        <f>+F65/G65</f>
        <v>25.369800000000001</v>
      </c>
      <c r="I65" s="34">
        <v>749.61431900000002</v>
      </c>
      <c r="J65" s="34">
        <v>2727.3311250000002</v>
      </c>
      <c r="K65" s="34">
        <v>265.44464699999997</v>
      </c>
      <c r="L65" s="34">
        <v>114.025954</v>
      </c>
      <c r="M65" s="34">
        <v>21.619233999999999</v>
      </c>
      <c r="N65" s="36">
        <f>+M65-O65</f>
        <v>10.724985999999999</v>
      </c>
      <c r="O65" s="34">
        <v>10.894247999999999</v>
      </c>
      <c r="P65" s="37">
        <v>2.5</v>
      </c>
      <c r="Q65" s="37">
        <v>0</v>
      </c>
      <c r="R65" s="38">
        <f>SUM(P65:Q65)</f>
        <v>2.5</v>
      </c>
      <c r="S65" s="39">
        <v>177</v>
      </c>
    </row>
    <row r="66" spans="2:19" ht="15.75" x14ac:dyDescent="0.25">
      <c r="B66" s="31">
        <f>+B65+1</f>
        <v>4</v>
      </c>
      <c r="C66" s="31" t="s">
        <v>116</v>
      </c>
      <c r="D66" s="32" t="s">
        <v>117</v>
      </c>
      <c r="E66" s="33">
        <v>44196</v>
      </c>
      <c r="F66" s="34">
        <v>320</v>
      </c>
      <c r="G66" s="35">
        <v>10</v>
      </c>
      <c r="H66" s="36">
        <f>+F66/G66</f>
        <v>32</v>
      </c>
      <c r="I66" s="34"/>
      <c r="J66" s="34"/>
      <c r="K66" s="34"/>
      <c r="L66" s="34"/>
      <c r="M66" s="34">
        <v>-57.351999999999997</v>
      </c>
      <c r="N66" s="36">
        <f>+M66-O66</f>
        <v>0.32400000000000517</v>
      </c>
      <c r="O66" s="34">
        <v>-57.676000000000002</v>
      </c>
      <c r="P66" s="37">
        <v>0</v>
      </c>
      <c r="Q66" s="37">
        <v>0</v>
      </c>
      <c r="R66" s="38">
        <f>SUM(P66:Q66)</f>
        <v>0</v>
      </c>
      <c r="S66" s="39"/>
    </row>
    <row r="67" spans="2:19" ht="15.75" x14ac:dyDescent="0.25">
      <c r="B67" s="26"/>
      <c r="C67" s="26"/>
      <c r="D67" s="26"/>
      <c r="E67" s="26"/>
      <c r="F67" s="26"/>
      <c r="G67" s="44"/>
      <c r="H67" s="50"/>
      <c r="I67" s="28"/>
      <c r="J67" s="28"/>
      <c r="K67" s="28"/>
      <c r="L67" s="28"/>
      <c r="M67" s="28"/>
      <c r="N67" s="51"/>
      <c r="O67" s="28"/>
      <c r="P67" s="28"/>
      <c r="Q67" s="28"/>
      <c r="R67" s="51"/>
      <c r="S67" s="28"/>
    </row>
    <row r="68" spans="2:19" ht="18.75" x14ac:dyDescent="0.3">
      <c r="B68" s="26"/>
      <c r="C68" s="26"/>
      <c r="D68" s="61" t="s">
        <v>41</v>
      </c>
      <c r="E68" s="26"/>
      <c r="F68" s="26"/>
      <c r="G68" s="44"/>
      <c r="H68" s="50"/>
      <c r="I68" s="28"/>
      <c r="J68" s="28"/>
      <c r="K68" s="28"/>
      <c r="L68" s="28"/>
      <c r="M68" s="28"/>
      <c r="N68" s="51"/>
      <c r="O68" s="28"/>
      <c r="P68" s="28"/>
      <c r="Q68" s="28"/>
      <c r="R68" s="51"/>
      <c r="S68" s="28"/>
    </row>
    <row r="69" spans="2:19" ht="16.5" customHeight="1" x14ac:dyDescent="0.25">
      <c r="B69" s="31">
        <v>1</v>
      </c>
      <c r="C69" s="31" t="s">
        <v>118</v>
      </c>
      <c r="D69" s="32" t="s">
        <v>119</v>
      </c>
      <c r="E69" s="33">
        <v>44012</v>
      </c>
      <c r="F69" s="34">
        <v>107.44413</v>
      </c>
      <c r="G69" s="35">
        <v>10</v>
      </c>
      <c r="H69" s="36">
        <f>+F69/G69</f>
        <v>10.744413</v>
      </c>
      <c r="I69" s="34">
        <v>251.67793399999999</v>
      </c>
      <c r="J69" s="34">
        <v>345.75111500000003</v>
      </c>
      <c r="K69" s="34">
        <v>40.87491</v>
      </c>
      <c r="L69" s="34">
        <v>11.364742</v>
      </c>
      <c r="M69" s="34">
        <v>12.199303</v>
      </c>
      <c r="N69" s="36">
        <f>+M69-O69</f>
        <v>3.5320160000000005</v>
      </c>
      <c r="O69" s="34">
        <v>8.667287</v>
      </c>
      <c r="P69" s="37">
        <v>0</v>
      </c>
      <c r="Q69" s="37">
        <v>0</v>
      </c>
      <c r="R69" s="38">
        <f>SUM(P69:Q69)</f>
        <v>0</v>
      </c>
      <c r="S69" s="39">
        <v>785</v>
      </c>
    </row>
    <row r="70" spans="2:19" ht="15.75" x14ac:dyDescent="0.25">
      <c r="B70" s="31">
        <f>+B69+1</f>
        <v>2</v>
      </c>
      <c r="C70" s="31" t="s">
        <v>120</v>
      </c>
      <c r="D70" s="32" t="s">
        <v>121</v>
      </c>
      <c r="E70" s="33">
        <v>44012</v>
      </c>
      <c r="F70" s="34"/>
      <c r="G70" s="35">
        <v>10</v>
      </c>
      <c r="H70" s="36">
        <f>+F70/G70</f>
        <v>0</v>
      </c>
      <c r="I70" s="34"/>
      <c r="J70" s="34"/>
      <c r="K70" s="34"/>
      <c r="L70" s="34"/>
      <c r="M70" s="34"/>
      <c r="N70" s="36">
        <f>+M70-O70</f>
        <v>0</v>
      </c>
      <c r="O70" s="34"/>
      <c r="P70" s="37"/>
      <c r="Q70" s="37"/>
      <c r="R70" s="38">
        <f>SUM(P70:Q70)</f>
        <v>0</v>
      </c>
      <c r="S70" s="39"/>
    </row>
    <row r="71" spans="2:19" ht="15.75" x14ac:dyDescent="0.25">
      <c r="B71" s="31">
        <f>+B70+1</f>
        <v>3</v>
      </c>
      <c r="C71" s="31" t="s">
        <v>122</v>
      </c>
      <c r="D71" s="32" t="s">
        <v>123</v>
      </c>
      <c r="E71" s="33">
        <v>44012</v>
      </c>
      <c r="F71" s="34"/>
      <c r="G71" s="35">
        <v>10</v>
      </c>
      <c r="H71" s="36">
        <f>+F71/G71</f>
        <v>0</v>
      </c>
      <c r="I71" s="34"/>
      <c r="J71" s="34"/>
      <c r="K71" s="34"/>
      <c r="L71" s="34"/>
      <c r="M71" s="34"/>
      <c r="N71" s="36">
        <f>+M71-O71</f>
        <v>0</v>
      </c>
      <c r="O71" s="34"/>
      <c r="P71" s="37"/>
      <c r="Q71" s="37"/>
      <c r="R71" s="38">
        <f>SUM(P71:Q71)</f>
        <v>0</v>
      </c>
      <c r="S71" s="39"/>
    </row>
    <row r="72" spans="2:19" ht="15.75" x14ac:dyDescent="0.25">
      <c r="B72" s="31">
        <f>+B71+1</f>
        <v>4</v>
      </c>
      <c r="C72" s="31" t="s">
        <v>124</v>
      </c>
      <c r="D72" s="32" t="s">
        <v>125</v>
      </c>
      <c r="E72" s="33">
        <v>44012</v>
      </c>
      <c r="F72" s="34">
        <v>363</v>
      </c>
      <c r="G72" s="35">
        <v>10</v>
      </c>
      <c r="H72" s="36">
        <f>+F72/G72</f>
        <v>36.299999999999997</v>
      </c>
      <c r="I72" s="34">
        <v>73.092732999999996</v>
      </c>
      <c r="J72" s="34">
        <v>628.49042999999995</v>
      </c>
      <c r="K72" s="34">
        <v>7.9224540000000001</v>
      </c>
      <c r="L72" s="34">
        <v>1.2220059999999999</v>
      </c>
      <c r="M72" s="34">
        <v>-44.079377000000001</v>
      </c>
      <c r="N72" s="36">
        <f>+M72-O72</f>
        <v>0</v>
      </c>
      <c r="O72" s="34">
        <v>-44.079377000000001</v>
      </c>
      <c r="P72" s="37">
        <v>0</v>
      </c>
      <c r="Q72" s="37">
        <v>0</v>
      </c>
      <c r="R72" s="38">
        <f>SUM(P72:Q72)</f>
        <v>0</v>
      </c>
      <c r="S72" s="39">
        <v>403</v>
      </c>
    </row>
    <row r="73" spans="2:19" ht="15.75" x14ac:dyDescent="0.25">
      <c r="B73" s="31">
        <f>+B72+1</f>
        <v>5</v>
      </c>
      <c r="C73" s="31" t="s">
        <v>126</v>
      </c>
      <c r="D73" s="32" t="s">
        <v>127</v>
      </c>
      <c r="E73" s="33">
        <v>44012</v>
      </c>
      <c r="F73" s="34">
        <v>451.60500000000002</v>
      </c>
      <c r="G73" s="35">
        <v>10</v>
      </c>
      <c r="H73" s="36">
        <f>+F73/G73</f>
        <v>45.160499999999999</v>
      </c>
      <c r="I73" s="34">
        <v>-567.75693200000001</v>
      </c>
      <c r="J73" s="34">
        <v>821.832671</v>
      </c>
      <c r="K73" s="34">
        <v>4.9175620000000002</v>
      </c>
      <c r="L73" s="34">
        <v>51.039397999999998</v>
      </c>
      <c r="M73" s="34">
        <v>-54.272933000000002</v>
      </c>
      <c r="N73" s="36">
        <f>+M73-O73</f>
        <v>-0.84281100000000464</v>
      </c>
      <c r="O73" s="34">
        <v>-53.430121999999997</v>
      </c>
      <c r="P73" s="37">
        <v>0</v>
      </c>
      <c r="Q73" s="37">
        <v>0</v>
      </c>
      <c r="R73" s="38">
        <f>SUM(P73:Q73)</f>
        <v>0</v>
      </c>
      <c r="S73" s="39">
        <v>1857</v>
      </c>
    </row>
    <row r="74" spans="2:19" ht="15.75" x14ac:dyDescent="0.25">
      <c r="B74" s="26"/>
      <c r="C74" s="26"/>
      <c r="D74" s="26"/>
      <c r="E74" s="26"/>
      <c r="F74" s="26"/>
      <c r="G74" s="44"/>
      <c r="H74" s="50"/>
      <c r="I74" s="28"/>
      <c r="J74" s="28"/>
      <c r="K74" s="28"/>
      <c r="L74" s="28"/>
      <c r="M74" s="28"/>
      <c r="N74" s="51"/>
      <c r="O74" s="28"/>
      <c r="P74" s="28"/>
      <c r="Q74" s="28"/>
      <c r="R74" s="51"/>
      <c r="S74" s="28"/>
    </row>
    <row r="75" spans="2:19" ht="15.75" x14ac:dyDescent="0.25">
      <c r="B75" s="31">
        <f>COUNT(B63:B74)</f>
        <v>9</v>
      </c>
      <c r="C75" s="31"/>
      <c r="D75" s="53"/>
      <c r="E75" s="53"/>
      <c r="F75" s="53">
        <f>SUM(F63:F74)</f>
        <v>3381.2961499999997</v>
      </c>
      <c r="G75" s="54"/>
      <c r="H75" s="55">
        <f t="shared" ref="H75:O75" si="6">SUM(H63:H74)</f>
        <v>338.129615</v>
      </c>
      <c r="I75" s="53">
        <f t="shared" si="6"/>
        <v>8804.1083339999986</v>
      </c>
      <c r="J75" s="53">
        <f t="shared" si="6"/>
        <v>27819.753267000004</v>
      </c>
      <c r="K75" s="53">
        <f t="shared" si="6"/>
        <v>4774.3193099999999</v>
      </c>
      <c r="L75" s="53">
        <f t="shared" si="6"/>
        <v>2029.7426229999996</v>
      </c>
      <c r="M75" s="53">
        <f t="shared" si="6"/>
        <v>848.67832900000008</v>
      </c>
      <c r="N75" s="56">
        <f t="shared" si="6"/>
        <v>285.95135500000004</v>
      </c>
      <c r="O75" s="53">
        <f t="shared" si="6"/>
        <v>562.72697399999993</v>
      </c>
      <c r="P75" s="57"/>
      <c r="Q75" s="57"/>
      <c r="R75" s="58"/>
      <c r="S75" s="59">
        <f>SUM(S63:S74)</f>
        <v>7375</v>
      </c>
    </row>
    <row r="76" spans="2:19" ht="15.75" x14ac:dyDescent="0.25">
      <c r="B76" s="26"/>
      <c r="C76" s="26"/>
      <c r="D76" s="26"/>
      <c r="E76" s="26"/>
      <c r="F76" s="26"/>
      <c r="G76" s="44"/>
      <c r="H76" s="50"/>
      <c r="I76" s="28"/>
      <c r="J76" s="28"/>
      <c r="K76" s="28"/>
      <c r="L76" s="28"/>
      <c r="M76" s="28"/>
      <c r="N76" s="51"/>
      <c r="O76" s="28"/>
      <c r="P76" s="28"/>
      <c r="Q76" s="28"/>
      <c r="R76" s="51"/>
      <c r="S76" s="28"/>
    </row>
    <row r="77" spans="2:19" ht="15.75" x14ac:dyDescent="0.25">
      <c r="B77" s="26"/>
      <c r="C77" s="26"/>
      <c r="D77" s="26"/>
      <c r="E77" s="26"/>
      <c r="F77" s="26"/>
      <c r="G77" s="44"/>
      <c r="H77" s="50"/>
      <c r="I77" s="28"/>
      <c r="J77" s="28"/>
      <c r="K77" s="28"/>
      <c r="L77" s="28"/>
      <c r="M77" s="28"/>
      <c r="N77" s="51"/>
      <c r="O77" s="28"/>
      <c r="P77" s="28"/>
      <c r="Q77" s="28"/>
      <c r="R77" s="51"/>
      <c r="S77" s="28"/>
    </row>
    <row r="78" spans="2:19" ht="18.75" x14ac:dyDescent="0.3">
      <c r="B78" s="26"/>
      <c r="C78" s="30">
        <v>4</v>
      </c>
      <c r="D78" s="135" t="s">
        <v>128</v>
      </c>
      <c r="E78" s="136"/>
      <c r="F78" s="137"/>
      <c r="G78" s="44"/>
      <c r="H78" s="50"/>
      <c r="I78" s="28"/>
      <c r="J78" s="28"/>
      <c r="K78" s="28"/>
      <c r="L78" s="28"/>
      <c r="M78" s="28"/>
      <c r="N78" s="51"/>
      <c r="O78" s="28"/>
      <c r="P78" s="28"/>
      <c r="Q78" s="28"/>
      <c r="R78" s="51"/>
      <c r="S78" s="28"/>
    </row>
    <row r="79" spans="2:19" ht="15.75" x14ac:dyDescent="0.25">
      <c r="B79" s="26"/>
      <c r="C79" s="26"/>
      <c r="D79" s="26"/>
      <c r="E79" s="26"/>
      <c r="F79" s="26"/>
      <c r="G79" s="44"/>
      <c r="H79" s="50"/>
      <c r="I79" s="28"/>
      <c r="J79" s="28"/>
      <c r="K79" s="28"/>
      <c r="L79" s="28"/>
      <c r="M79" s="28"/>
      <c r="N79" s="51"/>
      <c r="O79" s="28"/>
      <c r="P79" s="28"/>
      <c r="Q79" s="28"/>
      <c r="R79" s="51"/>
      <c r="S79" s="28"/>
    </row>
    <row r="80" spans="2:19" ht="15.75" x14ac:dyDescent="0.25">
      <c r="B80" s="31">
        <v>1</v>
      </c>
      <c r="C80" s="31">
        <v>786</v>
      </c>
      <c r="D80" s="32" t="s">
        <v>129</v>
      </c>
      <c r="E80" s="33">
        <v>44012</v>
      </c>
      <c r="F80" s="34">
        <v>149.73750000000001</v>
      </c>
      <c r="G80" s="35">
        <v>10</v>
      </c>
      <c r="H80" s="36">
        <f t="shared" ref="H80:H102" si="7">+F80/G80</f>
        <v>14.973750000000001</v>
      </c>
      <c r="I80" s="34">
        <v>208.70282599999999</v>
      </c>
      <c r="J80" s="34">
        <v>227.87854100000001</v>
      </c>
      <c r="K80" s="34">
        <v>20.045919000000001</v>
      </c>
      <c r="L80" s="34">
        <v>6.8739999999999999E-3</v>
      </c>
      <c r="M80" s="34">
        <v>4.336697</v>
      </c>
      <c r="N80" s="36">
        <f t="shared" ref="N80:N102" si="8">+M80-O80</f>
        <v>1.511968</v>
      </c>
      <c r="O80" s="34">
        <v>2.824729</v>
      </c>
      <c r="P80" s="37">
        <v>0</v>
      </c>
      <c r="Q80" s="37">
        <v>0</v>
      </c>
      <c r="R80" s="38">
        <f t="shared" ref="R80:R102" si="9">SUM(P80:Q80)</f>
        <v>0</v>
      </c>
      <c r="S80" s="39">
        <v>553</v>
      </c>
    </row>
    <row r="81" spans="2:19" ht="15.75" x14ac:dyDescent="0.25">
      <c r="B81" s="31">
        <f>+B80+1</f>
        <v>2</v>
      </c>
      <c r="C81" s="31" t="s">
        <v>130</v>
      </c>
      <c r="D81" s="32" t="s">
        <v>131</v>
      </c>
      <c r="E81" s="33">
        <v>44012</v>
      </c>
      <c r="F81" s="34">
        <v>594</v>
      </c>
      <c r="G81" s="35">
        <v>10</v>
      </c>
      <c r="H81" s="36">
        <f t="shared" si="7"/>
        <v>59.4</v>
      </c>
      <c r="I81" s="34">
        <v>3266.4281470000001</v>
      </c>
      <c r="J81" s="34">
        <v>6892.6620590000002</v>
      </c>
      <c r="K81" s="34">
        <v>847.37213599999995</v>
      </c>
      <c r="L81" s="34">
        <v>362.15051299999999</v>
      </c>
      <c r="M81" s="34">
        <v>129.28516500000001</v>
      </c>
      <c r="N81" s="36">
        <f t="shared" si="8"/>
        <v>69.428731999999997</v>
      </c>
      <c r="O81" s="34">
        <v>59.856433000000003</v>
      </c>
      <c r="P81" s="37">
        <v>25</v>
      </c>
      <c r="Q81" s="37">
        <v>0</v>
      </c>
      <c r="R81" s="38">
        <f t="shared" si="9"/>
        <v>25</v>
      </c>
      <c r="S81" s="39">
        <v>3208</v>
      </c>
    </row>
    <row r="82" spans="2:19" ht="15.75" x14ac:dyDescent="0.25">
      <c r="B82" s="31">
        <f t="shared" ref="B82:B102" si="10">+B81+1</f>
        <v>3</v>
      </c>
      <c r="C82" s="31" t="s">
        <v>132</v>
      </c>
      <c r="D82" s="32" t="s">
        <v>133</v>
      </c>
      <c r="E82" s="33">
        <v>44196</v>
      </c>
      <c r="F82" s="34">
        <v>3439.8490000000002</v>
      </c>
      <c r="G82" s="35">
        <v>10</v>
      </c>
      <c r="H82" s="36">
        <f t="shared" si="7"/>
        <v>343.98490000000004</v>
      </c>
      <c r="I82" s="34"/>
      <c r="J82" s="34"/>
      <c r="K82" s="34"/>
      <c r="L82" s="34"/>
      <c r="M82" s="34">
        <v>57.866999999999997</v>
      </c>
      <c r="N82" s="36">
        <f t="shared" si="8"/>
        <v>20.647999999999996</v>
      </c>
      <c r="O82" s="34">
        <v>37.219000000000001</v>
      </c>
      <c r="P82" s="37">
        <v>0</v>
      </c>
      <c r="Q82" s="37">
        <v>0</v>
      </c>
      <c r="R82" s="38">
        <f t="shared" si="9"/>
        <v>0</v>
      </c>
      <c r="S82" s="39"/>
    </row>
    <row r="83" spans="2:19" ht="15.75" x14ac:dyDescent="0.25">
      <c r="B83" s="31">
        <f t="shared" si="10"/>
        <v>4</v>
      </c>
      <c r="C83" s="31" t="s">
        <v>134</v>
      </c>
      <c r="D83" s="32" t="s">
        <v>135</v>
      </c>
      <c r="E83" s="33">
        <v>44196</v>
      </c>
      <c r="F83" s="34">
        <v>1000</v>
      </c>
      <c r="G83" s="35">
        <v>10</v>
      </c>
      <c r="H83" s="36">
        <f t="shared" si="7"/>
        <v>100</v>
      </c>
      <c r="I83" s="34">
        <v>782.19899999999996</v>
      </c>
      <c r="J83" s="34">
        <v>2680.7130000000002</v>
      </c>
      <c r="K83" s="34">
        <f>501.703+1.568</f>
        <v>503.27099999999996</v>
      </c>
      <c r="L83" s="34">
        <v>25.381</v>
      </c>
      <c r="M83" s="34">
        <v>137.995</v>
      </c>
      <c r="N83" s="36">
        <f t="shared" si="8"/>
        <v>43.995000000000005</v>
      </c>
      <c r="O83" s="34">
        <v>94</v>
      </c>
      <c r="P83" s="37">
        <v>0</v>
      </c>
      <c r="Q83" s="37">
        <v>0</v>
      </c>
      <c r="R83" s="38">
        <f t="shared" si="9"/>
        <v>0</v>
      </c>
      <c r="S83" s="39">
        <v>4283</v>
      </c>
    </row>
    <row r="84" spans="2:19" ht="15.75" x14ac:dyDescent="0.25">
      <c r="B84" s="31">
        <f t="shared" si="10"/>
        <v>5</v>
      </c>
      <c r="C84" s="31" t="s">
        <v>136</v>
      </c>
      <c r="D84" s="32" t="s">
        <v>137</v>
      </c>
      <c r="E84" s="33">
        <v>44196</v>
      </c>
      <c r="F84" s="34">
        <v>615.59100000000001</v>
      </c>
      <c r="G84" s="35">
        <v>10</v>
      </c>
      <c r="H84" s="36">
        <f t="shared" si="7"/>
        <v>61.559100000000001</v>
      </c>
      <c r="I84" s="34">
        <v>2452.3580000000002</v>
      </c>
      <c r="J84" s="34">
        <v>3004.37</v>
      </c>
      <c r="K84" s="34">
        <v>756.23199999999997</v>
      </c>
      <c r="L84" s="34">
        <v>42.186</v>
      </c>
      <c r="M84" s="34">
        <v>469.50900000000001</v>
      </c>
      <c r="N84" s="36">
        <f t="shared" si="8"/>
        <v>112.22700000000003</v>
      </c>
      <c r="O84" s="34">
        <v>357.28199999999998</v>
      </c>
      <c r="P84" s="37">
        <v>50</v>
      </c>
      <c r="Q84" s="37">
        <v>0</v>
      </c>
      <c r="R84" s="38">
        <f t="shared" si="9"/>
        <v>50</v>
      </c>
      <c r="S84" s="39">
        <v>1654</v>
      </c>
    </row>
    <row r="85" spans="2:19" ht="15.75" x14ac:dyDescent="0.25">
      <c r="B85" s="31">
        <f t="shared" si="10"/>
        <v>6</v>
      </c>
      <c r="C85" s="31" t="s">
        <v>138</v>
      </c>
      <c r="D85" s="32" t="s">
        <v>139</v>
      </c>
      <c r="E85" s="33">
        <v>44012</v>
      </c>
      <c r="F85" s="34">
        <v>249.965</v>
      </c>
      <c r="G85" s="35">
        <v>10</v>
      </c>
      <c r="H85" s="36">
        <f t="shared" si="7"/>
        <v>24.996500000000001</v>
      </c>
      <c r="I85" s="34">
        <v>227.914908</v>
      </c>
      <c r="J85" s="34">
        <v>245.969236</v>
      </c>
      <c r="K85" s="34">
        <v>47.389032999999998</v>
      </c>
      <c r="L85" s="34">
        <v>6.9152000000000005E-2</v>
      </c>
      <c r="M85" s="34">
        <v>14.613237</v>
      </c>
      <c r="N85" s="36">
        <f t="shared" si="8"/>
        <v>6.509167999999999</v>
      </c>
      <c r="O85" s="34">
        <v>8.1040690000000009</v>
      </c>
      <c r="P85" s="37">
        <v>0</v>
      </c>
      <c r="Q85" s="37">
        <v>0</v>
      </c>
      <c r="R85" s="38">
        <f t="shared" si="9"/>
        <v>0</v>
      </c>
      <c r="S85" s="39">
        <v>2948</v>
      </c>
    </row>
    <row r="86" spans="2:19" ht="15.75" x14ac:dyDescent="0.25">
      <c r="B86" s="31">
        <f t="shared" si="10"/>
        <v>7</v>
      </c>
      <c r="C86" s="62" t="s">
        <v>140</v>
      </c>
      <c r="D86" s="32" t="s">
        <v>141</v>
      </c>
      <c r="E86" s="33">
        <v>44196</v>
      </c>
      <c r="F86" s="34">
        <v>4812.8710000000001</v>
      </c>
      <c r="G86" s="35">
        <v>10</v>
      </c>
      <c r="H86" s="36">
        <f>+F86/G86</f>
        <v>481.28710000000001</v>
      </c>
      <c r="I86" s="34">
        <v>31002.411</v>
      </c>
      <c r="J86" s="34">
        <v>39171.730000000003</v>
      </c>
      <c r="K86" s="34">
        <f>6970.128</f>
        <v>6970.1279999999997</v>
      </c>
      <c r="L86" s="34">
        <v>1019.432</v>
      </c>
      <c r="M86" s="34">
        <v>4924.2370000000001</v>
      </c>
      <c r="N86" s="36">
        <f>+M86-O86</f>
        <v>1196.2429999999999</v>
      </c>
      <c r="O86" s="34">
        <v>3727.9940000000001</v>
      </c>
      <c r="P86" s="37">
        <f>20+50+20</f>
        <v>90</v>
      </c>
      <c r="Q86" s="37">
        <v>0</v>
      </c>
      <c r="R86" s="38">
        <f>SUM(P86:Q86)</f>
        <v>90</v>
      </c>
      <c r="S86" s="39">
        <v>3839</v>
      </c>
    </row>
    <row r="87" spans="2:19" ht="15.75" x14ac:dyDescent="0.25">
      <c r="B87" s="31">
        <f t="shared" si="10"/>
        <v>8</v>
      </c>
      <c r="C87" s="31" t="s">
        <v>142</v>
      </c>
      <c r="D87" s="32" t="s">
        <v>143</v>
      </c>
      <c r="E87" s="33">
        <v>44196</v>
      </c>
      <c r="F87" s="34">
        <v>200.15649999999999</v>
      </c>
      <c r="G87" s="35">
        <v>10</v>
      </c>
      <c r="H87" s="36">
        <f t="shared" si="7"/>
        <v>20.015650000000001</v>
      </c>
      <c r="I87" s="34">
        <v>135.98294799999999</v>
      </c>
      <c r="J87" s="34">
        <v>862.13522599999999</v>
      </c>
      <c r="K87" s="34">
        <v>209.85846699999999</v>
      </c>
      <c r="L87" s="34">
        <v>40.429163000000003</v>
      </c>
      <c r="M87" s="34">
        <v>16.222487000000001</v>
      </c>
      <c r="N87" s="36">
        <f t="shared" si="8"/>
        <v>14.561143000000001</v>
      </c>
      <c r="O87" s="34">
        <v>1.6613439999999999</v>
      </c>
      <c r="P87" s="37">
        <v>0</v>
      </c>
      <c r="Q87" s="37">
        <v>0</v>
      </c>
      <c r="R87" s="38">
        <f t="shared" si="9"/>
        <v>0</v>
      </c>
      <c r="S87" s="39">
        <v>2805</v>
      </c>
    </row>
    <row r="88" spans="2:19" ht="15.75" x14ac:dyDescent="0.25">
      <c r="B88" s="31">
        <f t="shared" si="10"/>
        <v>9</v>
      </c>
      <c r="C88" s="31" t="s">
        <v>144</v>
      </c>
      <c r="D88" s="32" t="s">
        <v>145</v>
      </c>
      <c r="E88" s="33">
        <v>44012</v>
      </c>
      <c r="F88" s="34">
        <v>1356</v>
      </c>
      <c r="G88" s="35">
        <v>10</v>
      </c>
      <c r="H88" s="36">
        <f t="shared" si="7"/>
        <v>135.6</v>
      </c>
      <c r="I88" s="34">
        <v>919.66486099999997</v>
      </c>
      <c r="J88" s="34">
        <v>1376.3454380000001</v>
      </c>
      <c r="K88" s="34">
        <v>147.43753100000001</v>
      </c>
      <c r="L88" s="34">
        <v>4.5226699999999997</v>
      </c>
      <c r="M88" s="34">
        <v>-28.214580999999999</v>
      </c>
      <c r="N88" s="36">
        <f t="shared" si="8"/>
        <v>1.6951660000000004</v>
      </c>
      <c r="O88" s="34">
        <v>-29.909746999999999</v>
      </c>
      <c r="P88" s="37">
        <v>0</v>
      </c>
      <c r="Q88" s="37">
        <v>0</v>
      </c>
      <c r="R88" s="38">
        <f t="shared" si="9"/>
        <v>0</v>
      </c>
      <c r="S88" s="39">
        <v>1132</v>
      </c>
    </row>
    <row r="89" spans="2:19" ht="15.75" x14ac:dyDescent="0.25">
      <c r="B89" s="31">
        <f t="shared" si="10"/>
        <v>10</v>
      </c>
      <c r="C89" s="31" t="s">
        <v>146</v>
      </c>
      <c r="D89" s="32" t="s">
        <v>147</v>
      </c>
      <c r="E89" s="33">
        <v>44012</v>
      </c>
      <c r="F89" s="34">
        <v>650</v>
      </c>
      <c r="G89" s="35">
        <v>10</v>
      </c>
      <c r="H89" s="36">
        <f t="shared" si="7"/>
        <v>65</v>
      </c>
      <c r="I89" s="34">
        <v>738.79042700000002</v>
      </c>
      <c r="J89" s="34">
        <v>1667.1855559999999</v>
      </c>
      <c r="K89" s="34">
        <v>154.76259899999999</v>
      </c>
      <c r="L89" s="34">
        <v>57.771363999999998</v>
      </c>
      <c r="M89" s="34">
        <v>37.809600000000003</v>
      </c>
      <c r="N89" s="36">
        <f t="shared" si="8"/>
        <v>9.1061610000000037</v>
      </c>
      <c r="O89" s="34">
        <v>28.703438999999999</v>
      </c>
      <c r="P89" s="37">
        <v>0</v>
      </c>
      <c r="Q89" s="37">
        <v>0</v>
      </c>
      <c r="R89" s="38">
        <f t="shared" si="9"/>
        <v>0</v>
      </c>
      <c r="S89" s="39">
        <v>912</v>
      </c>
    </row>
    <row r="90" spans="2:19" ht="15.75" x14ac:dyDescent="0.25">
      <c r="B90" s="31">
        <f t="shared" si="10"/>
        <v>11</v>
      </c>
      <c r="C90" s="31" t="s">
        <v>148</v>
      </c>
      <c r="D90" s="32" t="s">
        <v>149</v>
      </c>
      <c r="E90" s="33">
        <v>44012</v>
      </c>
      <c r="F90" s="34">
        <v>3166.1011199999998</v>
      </c>
      <c r="G90" s="35">
        <v>10</v>
      </c>
      <c r="H90" s="36">
        <f t="shared" si="7"/>
        <v>316.61011199999996</v>
      </c>
      <c r="I90" s="34">
        <v>1712.8230820000001</v>
      </c>
      <c r="J90" s="34">
        <v>3850.2908809999999</v>
      </c>
      <c r="K90" s="34">
        <v>-136.99221900000001</v>
      </c>
      <c r="L90" s="34">
        <v>242.768587</v>
      </c>
      <c r="M90" s="34">
        <v>-428.54760099999999</v>
      </c>
      <c r="N90" s="36">
        <f t="shared" si="8"/>
        <v>-2.0259149999999977</v>
      </c>
      <c r="O90" s="34">
        <v>-426.52168599999999</v>
      </c>
      <c r="P90" s="37">
        <v>0</v>
      </c>
      <c r="Q90" s="37">
        <v>0</v>
      </c>
      <c r="R90" s="38">
        <f t="shared" si="9"/>
        <v>0</v>
      </c>
      <c r="S90" s="39">
        <v>4239</v>
      </c>
    </row>
    <row r="91" spans="2:19" ht="15.75" x14ac:dyDescent="0.25">
      <c r="B91" s="31">
        <f t="shared" si="10"/>
        <v>12</v>
      </c>
      <c r="C91" s="31" t="s">
        <v>150</v>
      </c>
      <c r="D91" s="32" t="s">
        <v>151</v>
      </c>
      <c r="E91" s="33">
        <v>44012</v>
      </c>
      <c r="F91" s="34">
        <v>1483.90023</v>
      </c>
      <c r="G91" s="35">
        <v>10</v>
      </c>
      <c r="H91" s="36">
        <f t="shared" si="7"/>
        <v>148.39002299999999</v>
      </c>
      <c r="I91" s="34">
        <v>475.173407</v>
      </c>
      <c r="J91" s="34">
        <v>941.74345700000003</v>
      </c>
      <c r="K91" s="34">
        <v>9.7017559999999996</v>
      </c>
      <c r="L91" s="34">
        <v>8.6938390000000005</v>
      </c>
      <c r="M91" s="34">
        <v>11.125714</v>
      </c>
      <c r="N91" s="36">
        <f t="shared" si="8"/>
        <v>74.534836999999996</v>
      </c>
      <c r="O91" s="34">
        <v>-63.409123000000001</v>
      </c>
      <c r="P91" s="37">
        <v>0</v>
      </c>
      <c r="Q91" s="37">
        <v>0</v>
      </c>
      <c r="R91" s="38">
        <f t="shared" si="9"/>
        <v>0</v>
      </c>
      <c r="S91" s="39">
        <v>4149</v>
      </c>
    </row>
    <row r="92" spans="2:19" ht="15.75" x14ac:dyDescent="0.25">
      <c r="B92" s="31">
        <f t="shared" si="10"/>
        <v>13</v>
      </c>
      <c r="C92" s="31" t="s">
        <v>152</v>
      </c>
      <c r="D92" s="32" t="s">
        <v>153</v>
      </c>
      <c r="E92" s="33">
        <v>44012</v>
      </c>
      <c r="F92" s="34">
        <v>2672.8633100000002</v>
      </c>
      <c r="G92" s="35">
        <v>10</v>
      </c>
      <c r="H92" s="36">
        <f t="shared" si="7"/>
        <v>267.28633100000002</v>
      </c>
      <c r="I92" s="34">
        <v>978.29746599999999</v>
      </c>
      <c r="J92" s="34">
        <v>1722.1778790000001</v>
      </c>
      <c r="K92" s="34">
        <v>29.628052</v>
      </c>
      <c r="L92" s="34">
        <v>22.666014000000001</v>
      </c>
      <c r="M92" s="34">
        <v>92.333331000000001</v>
      </c>
      <c r="N92" s="36">
        <f t="shared" si="8"/>
        <v>-21.547179999999997</v>
      </c>
      <c r="O92" s="34">
        <v>113.880511</v>
      </c>
      <c r="P92" s="37">
        <v>0</v>
      </c>
      <c r="Q92" s="37">
        <v>0</v>
      </c>
      <c r="R92" s="38">
        <f t="shared" si="9"/>
        <v>0</v>
      </c>
      <c r="S92" s="39">
        <v>1068</v>
      </c>
    </row>
    <row r="93" spans="2:19" ht="15.75" x14ac:dyDescent="0.25">
      <c r="B93" s="31">
        <f t="shared" si="10"/>
        <v>14</v>
      </c>
      <c r="C93" s="31" t="s">
        <v>154</v>
      </c>
      <c r="D93" s="32" t="s">
        <v>155</v>
      </c>
      <c r="E93" s="33">
        <v>44012</v>
      </c>
      <c r="F93" s="34">
        <v>2848.66896</v>
      </c>
      <c r="G93" s="35">
        <v>10</v>
      </c>
      <c r="H93" s="36">
        <f t="shared" si="7"/>
        <v>284.866896</v>
      </c>
      <c r="I93" s="34">
        <v>291.45007399999997</v>
      </c>
      <c r="J93" s="34">
        <v>968.39036299999998</v>
      </c>
      <c r="K93" s="34">
        <f>91.466615+36.316828</f>
        <v>127.78344300000001</v>
      </c>
      <c r="L93" s="34">
        <v>21.246345000000002</v>
      </c>
      <c r="M93" s="34">
        <v>68.887828999999996</v>
      </c>
      <c r="N93" s="36">
        <f t="shared" si="8"/>
        <v>22.765007999999995</v>
      </c>
      <c r="O93" s="34">
        <v>46.122821000000002</v>
      </c>
      <c r="P93" s="37">
        <v>0</v>
      </c>
      <c r="Q93" s="37">
        <v>0</v>
      </c>
      <c r="R93" s="38">
        <f t="shared" si="9"/>
        <v>0</v>
      </c>
      <c r="S93" s="39">
        <v>9493</v>
      </c>
    </row>
    <row r="94" spans="2:19" ht="15.75" x14ac:dyDescent="0.25">
      <c r="B94" s="31">
        <f t="shared" si="10"/>
        <v>15</v>
      </c>
      <c r="C94" s="31" t="s">
        <v>156</v>
      </c>
      <c r="D94" s="32" t="s">
        <v>157</v>
      </c>
      <c r="E94" s="33">
        <v>44196</v>
      </c>
      <c r="F94" s="34">
        <v>9159.4240000000009</v>
      </c>
      <c r="G94" s="35">
        <v>10</v>
      </c>
      <c r="H94" s="36">
        <f t="shared" si="7"/>
        <v>915.94240000000013</v>
      </c>
      <c r="I94" s="34">
        <v>31404.621999999999</v>
      </c>
      <c r="J94" s="34">
        <v>34984.923000000003</v>
      </c>
      <c r="K94" s="34">
        <v>956.56</v>
      </c>
      <c r="L94" s="34">
        <v>454.75599999999997</v>
      </c>
      <c r="M94" s="34">
        <v>1340.3</v>
      </c>
      <c r="N94" s="36">
        <f t="shared" si="8"/>
        <v>135.29299999999989</v>
      </c>
      <c r="O94" s="34">
        <v>1205.0070000000001</v>
      </c>
      <c r="P94" s="37">
        <v>0</v>
      </c>
      <c r="Q94" s="37">
        <v>0</v>
      </c>
      <c r="R94" s="38">
        <f t="shared" si="9"/>
        <v>0</v>
      </c>
      <c r="S94" s="39">
        <v>6791</v>
      </c>
    </row>
    <row r="95" spans="2:19" ht="15.75" x14ac:dyDescent="0.25">
      <c r="B95" s="31">
        <f t="shared" si="10"/>
        <v>16</v>
      </c>
      <c r="C95" s="31" t="s">
        <v>158</v>
      </c>
      <c r="D95" s="32" t="s">
        <v>159</v>
      </c>
      <c r="E95" s="33">
        <v>44196</v>
      </c>
      <c r="F95" s="34">
        <v>305.57</v>
      </c>
      <c r="G95" s="35">
        <v>10</v>
      </c>
      <c r="H95" s="36">
        <f t="shared" si="7"/>
        <v>30.556999999999999</v>
      </c>
      <c r="I95" s="34">
        <v>2446.4386220000001</v>
      </c>
      <c r="J95" s="34">
        <v>5390.7308949999997</v>
      </c>
      <c r="K95" s="34">
        <f>613.336946+50.810298+12.981099+15.167445+47.442369+144.753358</f>
        <v>884.49151499999994</v>
      </c>
      <c r="L95" s="34">
        <v>16.910731999999999</v>
      </c>
      <c r="M95" s="34">
        <v>289.61326000000003</v>
      </c>
      <c r="N95" s="36">
        <f t="shared" si="8"/>
        <v>82.658888000000019</v>
      </c>
      <c r="O95" s="34">
        <v>206.95437200000001</v>
      </c>
      <c r="P95" s="37">
        <v>0</v>
      </c>
      <c r="Q95" s="37">
        <v>0</v>
      </c>
      <c r="R95" s="38">
        <f t="shared" si="9"/>
        <v>0</v>
      </c>
      <c r="S95" s="39">
        <v>945</v>
      </c>
    </row>
    <row r="96" spans="2:19" ht="15.75" x14ac:dyDescent="0.25">
      <c r="B96" s="31">
        <f t="shared" si="10"/>
        <v>17</v>
      </c>
      <c r="C96" s="31" t="s">
        <v>160</v>
      </c>
      <c r="D96" s="32" t="s">
        <v>161</v>
      </c>
      <c r="E96" s="33">
        <v>44196</v>
      </c>
      <c r="F96" s="34">
        <v>617.74256000000003</v>
      </c>
      <c r="G96" s="35">
        <v>10</v>
      </c>
      <c r="H96" s="36">
        <f t="shared" si="7"/>
        <v>61.774256000000001</v>
      </c>
      <c r="I96" s="34">
        <v>1774.9867850000001</v>
      </c>
      <c r="J96" s="34">
        <v>2305.2891639999998</v>
      </c>
      <c r="K96" s="34">
        <f>333.64608+14.821145</f>
        <v>348.46722499999998</v>
      </c>
      <c r="L96" s="34">
        <v>35.002110000000002</v>
      </c>
      <c r="M96" s="34">
        <v>-22.992308999999999</v>
      </c>
      <c r="N96" s="36">
        <f t="shared" si="8"/>
        <v>16.808691000000003</v>
      </c>
      <c r="O96" s="34">
        <v>-39.801000000000002</v>
      </c>
      <c r="P96" s="37">
        <v>0</v>
      </c>
      <c r="Q96" s="37">
        <v>0</v>
      </c>
      <c r="R96" s="38">
        <f t="shared" si="9"/>
        <v>0</v>
      </c>
      <c r="S96" s="39">
        <v>1587</v>
      </c>
    </row>
    <row r="97" spans="2:19" ht="15.75" x14ac:dyDescent="0.25">
      <c r="B97" s="31">
        <f t="shared" si="10"/>
        <v>18</v>
      </c>
      <c r="C97" s="31" t="s">
        <v>162</v>
      </c>
      <c r="D97" s="32" t="s">
        <v>163</v>
      </c>
      <c r="E97" s="33">
        <v>44012</v>
      </c>
      <c r="F97" s="34">
        <v>720</v>
      </c>
      <c r="G97" s="35">
        <v>10</v>
      </c>
      <c r="H97" s="36">
        <f t="shared" si="7"/>
        <v>72</v>
      </c>
      <c r="I97" s="34">
        <v>1550.695426</v>
      </c>
      <c r="J97" s="34">
        <v>2265.5724009999999</v>
      </c>
      <c r="K97" s="34">
        <v>840.44955000000004</v>
      </c>
      <c r="L97" s="34">
        <v>8.2370300000000007</v>
      </c>
      <c r="M97" s="34">
        <v>345.10088999999999</v>
      </c>
      <c r="N97" s="36">
        <f t="shared" si="8"/>
        <v>87.431777000000011</v>
      </c>
      <c r="O97" s="34">
        <v>257.66911299999998</v>
      </c>
      <c r="P97" s="37">
        <f>10+22.5</f>
        <v>32.5</v>
      </c>
      <c r="Q97" s="37">
        <v>0</v>
      </c>
      <c r="R97" s="38">
        <f t="shared" si="9"/>
        <v>32.5</v>
      </c>
      <c r="S97" s="39">
        <v>843</v>
      </c>
    </row>
    <row r="98" spans="2:19" ht="15.75" x14ac:dyDescent="0.25">
      <c r="B98" s="31">
        <f t="shared" si="10"/>
        <v>19</v>
      </c>
      <c r="C98" s="31" t="s">
        <v>164</v>
      </c>
      <c r="D98" s="32" t="s">
        <v>165</v>
      </c>
      <c r="E98" s="33">
        <v>44012</v>
      </c>
      <c r="F98" s="34">
        <v>450</v>
      </c>
      <c r="G98" s="35">
        <v>10</v>
      </c>
      <c r="H98" s="36">
        <f t="shared" si="7"/>
        <v>45</v>
      </c>
      <c r="I98" s="34">
        <v>406.977149</v>
      </c>
      <c r="J98" s="34">
        <v>784.099783</v>
      </c>
      <c r="K98" s="34">
        <v>246.606505</v>
      </c>
      <c r="L98" s="34">
        <v>13.007875</v>
      </c>
      <c r="M98" s="34">
        <v>36.477491999999998</v>
      </c>
      <c r="N98" s="36">
        <f t="shared" si="8"/>
        <v>18.683178999999999</v>
      </c>
      <c r="O98" s="34">
        <v>17.794312999999999</v>
      </c>
      <c r="P98" s="37">
        <v>0</v>
      </c>
      <c r="Q98" s="37">
        <v>0</v>
      </c>
      <c r="R98" s="38">
        <f t="shared" si="9"/>
        <v>0</v>
      </c>
      <c r="S98" s="39">
        <v>675</v>
      </c>
    </row>
    <row r="99" spans="2:19" ht="15.75" x14ac:dyDescent="0.25">
      <c r="B99" s="31">
        <f t="shared" si="10"/>
        <v>20</v>
      </c>
      <c r="C99" s="31" t="s">
        <v>166</v>
      </c>
      <c r="D99" s="32" t="s">
        <v>167</v>
      </c>
      <c r="E99" s="33">
        <v>44012</v>
      </c>
      <c r="F99" s="34">
        <v>1865.68487</v>
      </c>
      <c r="G99" s="35">
        <v>10</v>
      </c>
      <c r="H99" s="36">
        <f t="shared" si="7"/>
        <v>186.568487</v>
      </c>
      <c r="I99" s="34">
        <v>-559.43630099999996</v>
      </c>
      <c r="J99" s="34">
        <v>89.931353000000001</v>
      </c>
      <c r="K99" s="34">
        <v>1</v>
      </c>
      <c r="L99" s="34">
        <v>0</v>
      </c>
      <c r="M99" s="34">
        <v>-2.0246940000000002</v>
      </c>
      <c r="N99" s="36">
        <f t="shared" si="8"/>
        <v>7.9999999999999627E-2</v>
      </c>
      <c r="O99" s="34">
        <v>-2.1046939999999998</v>
      </c>
      <c r="P99" s="37">
        <v>0</v>
      </c>
      <c r="Q99" s="37">
        <v>0</v>
      </c>
      <c r="R99" s="38">
        <f t="shared" si="9"/>
        <v>0</v>
      </c>
      <c r="S99" s="39">
        <v>7105</v>
      </c>
    </row>
    <row r="100" spans="2:19" ht="15.75" x14ac:dyDescent="0.25">
      <c r="B100" s="31">
        <f t="shared" si="10"/>
        <v>21</v>
      </c>
      <c r="C100" s="31" t="s">
        <v>168</v>
      </c>
      <c r="D100" s="32" t="s">
        <v>169</v>
      </c>
      <c r="E100" s="33">
        <v>44012</v>
      </c>
      <c r="F100" s="34">
        <v>8014.7659999999996</v>
      </c>
      <c r="G100" s="35">
        <v>10</v>
      </c>
      <c r="H100" s="36">
        <f t="shared" si="7"/>
        <v>801.47659999999996</v>
      </c>
      <c r="I100" s="34">
        <v>9061.8809999999994</v>
      </c>
      <c r="J100" s="34">
        <v>11635.194</v>
      </c>
      <c r="K100" s="34">
        <v>1372.623</v>
      </c>
      <c r="L100" s="34">
        <v>0</v>
      </c>
      <c r="M100" s="34">
        <v>190.48599999999999</v>
      </c>
      <c r="N100" s="36">
        <f t="shared" si="8"/>
        <v>-3.7439999999999998</v>
      </c>
      <c r="O100" s="34">
        <v>194.23</v>
      </c>
      <c r="P100" s="37">
        <v>0</v>
      </c>
      <c r="Q100" s="37">
        <v>0</v>
      </c>
      <c r="R100" s="38">
        <f t="shared" si="9"/>
        <v>0</v>
      </c>
      <c r="S100" s="39">
        <v>2597</v>
      </c>
    </row>
    <row r="101" spans="2:19" ht="15.75" x14ac:dyDescent="0.25">
      <c r="B101" s="31">
        <f t="shared" si="10"/>
        <v>22</v>
      </c>
      <c r="C101" s="31" t="s">
        <v>170</v>
      </c>
      <c r="D101" s="32" t="s">
        <v>171</v>
      </c>
      <c r="E101" s="33">
        <v>44196</v>
      </c>
      <c r="F101" s="34">
        <v>514.33558000000005</v>
      </c>
      <c r="G101" s="35">
        <v>10</v>
      </c>
      <c r="H101" s="36">
        <f t="shared" si="7"/>
        <v>51.433558000000005</v>
      </c>
      <c r="I101" s="34">
        <v>715.99239599999999</v>
      </c>
      <c r="J101" s="34">
        <v>735.26776299999995</v>
      </c>
      <c r="K101" s="34">
        <v>41.321316000000003</v>
      </c>
      <c r="L101" s="34">
        <v>0</v>
      </c>
      <c r="M101" s="34">
        <v>90.158309000000003</v>
      </c>
      <c r="N101" s="36">
        <f t="shared" si="8"/>
        <v>12.853116</v>
      </c>
      <c r="O101" s="34">
        <v>77.305193000000003</v>
      </c>
      <c r="P101" s="37">
        <v>0</v>
      </c>
      <c r="Q101" s="37">
        <v>0</v>
      </c>
      <c r="R101" s="38">
        <f t="shared" si="9"/>
        <v>0</v>
      </c>
      <c r="S101" s="39">
        <v>2051</v>
      </c>
    </row>
    <row r="102" spans="2:19" ht="15.75" x14ac:dyDescent="0.25">
      <c r="B102" s="31">
        <f t="shared" si="10"/>
        <v>23</v>
      </c>
      <c r="C102" s="31" t="s">
        <v>172</v>
      </c>
      <c r="D102" s="32" t="s">
        <v>173</v>
      </c>
      <c r="E102" s="33">
        <v>44012</v>
      </c>
      <c r="F102" s="34">
        <v>300</v>
      </c>
      <c r="G102" s="35">
        <v>10</v>
      </c>
      <c r="H102" s="36">
        <f t="shared" si="7"/>
        <v>30</v>
      </c>
      <c r="I102" s="34">
        <v>205.13091600000001</v>
      </c>
      <c r="J102" s="34">
        <v>297.87861800000002</v>
      </c>
      <c r="K102" s="34">
        <v>140.52673100000001</v>
      </c>
      <c r="L102" s="34">
        <v>0.82553799999999999</v>
      </c>
      <c r="M102" s="34">
        <v>30.189274999999999</v>
      </c>
      <c r="N102" s="36">
        <f t="shared" si="8"/>
        <v>-4.7013390000000008</v>
      </c>
      <c r="O102" s="34">
        <v>34.890613999999999</v>
      </c>
      <c r="P102" s="37">
        <v>0</v>
      </c>
      <c r="Q102" s="37">
        <v>0</v>
      </c>
      <c r="R102" s="38">
        <f t="shared" si="9"/>
        <v>0</v>
      </c>
      <c r="S102" s="39">
        <v>860</v>
      </c>
    </row>
    <row r="103" spans="2:19" ht="15.75" x14ac:dyDescent="0.25">
      <c r="B103" s="26"/>
      <c r="C103" s="26"/>
      <c r="D103" s="26"/>
      <c r="E103" s="26"/>
      <c r="F103" s="26"/>
      <c r="G103" s="44"/>
      <c r="H103" s="50"/>
      <c r="I103" s="28"/>
      <c r="J103" s="28"/>
      <c r="K103" s="28"/>
      <c r="L103" s="28"/>
      <c r="M103" s="28"/>
      <c r="N103" s="51"/>
      <c r="O103" s="28"/>
      <c r="P103" s="28"/>
      <c r="Q103" s="28"/>
      <c r="R103" s="51"/>
      <c r="S103" s="28"/>
    </row>
    <row r="104" spans="2:19" ht="18.75" x14ac:dyDescent="0.3">
      <c r="B104" s="26"/>
      <c r="C104" s="26"/>
      <c r="D104" s="61" t="s">
        <v>41</v>
      </c>
      <c r="E104" s="26"/>
      <c r="F104" s="26"/>
      <c r="G104" s="44"/>
      <c r="H104" s="50"/>
      <c r="I104" s="28"/>
      <c r="J104" s="28"/>
      <c r="K104" s="28"/>
      <c r="L104" s="28"/>
      <c r="M104" s="28"/>
      <c r="N104" s="51"/>
      <c r="O104" s="28"/>
      <c r="P104" s="28"/>
      <c r="Q104" s="28"/>
      <c r="R104" s="51"/>
      <c r="S104" s="28"/>
    </row>
    <row r="105" spans="2:19" ht="15.75" x14ac:dyDescent="0.25">
      <c r="B105" s="31">
        <v>1</v>
      </c>
      <c r="C105" s="31" t="s">
        <v>174</v>
      </c>
      <c r="D105" s="52" t="s">
        <v>175</v>
      </c>
      <c r="E105" s="33">
        <v>44012</v>
      </c>
      <c r="F105" s="34"/>
      <c r="G105" s="35">
        <v>10</v>
      </c>
      <c r="H105" s="36">
        <f>+F105/G105</f>
        <v>0</v>
      </c>
      <c r="I105" s="34"/>
      <c r="J105" s="34"/>
      <c r="K105" s="34"/>
      <c r="L105" s="34"/>
      <c r="M105" s="34"/>
      <c r="N105" s="36">
        <f>+M105-O105</f>
        <v>0</v>
      </c>
      <c r="O105" s="34"/>
      <c r="P105" s="37"/>
      <c r="Q105" s="37"/>
      <c r="R105" s="38">
        <f>SUM(P105:Q105)</f>
        <v>0</v>
      </c>
      <c r="S105" s="39"/>
    </row>
    <row r="106" spans="2:19" ht="15.75" x14ac:dyDescent="0.25">
      <c r="B106" s="31">
        <f>+B105+1</f>
        <v>2</v>
      </c>
      <c r="C106" s="31" t="s">
        <v>176</v>
      </c>
      <c r="D106" s="32" t="s">
        <v>177</v>
      </c>
      <c r="E106" s="33">
        <v>44012</v>
      </c>
      <c r="F106" s="34">
        <v>1413.355</v>
      </c>
      <c r="G106" s="35">
        <v>10</v>
      </c>
      <c r="H106" s="36">
        <f>+F106/G106</f>
        <v>141.3355</v>
      </c>
      <c r="I106" s="34">
        <v>342.31544700000001</v>
      </c>
      <c r="J106" s="34">
        <v>1354.005367</v>
      </c>
      <c r="K106" s="34">
        <v>87.596416000000005</v>
      </c>
      <c r="L106" s="34">
        <v>2.0787749999999998</v>
      </c>
      <c r="M106" s="34">
        <v>-3.4828790000000001</v>
      </c>
      <c r="N106" s="36">
        <f>+M106-O106</f>
        <v>0</v>
      </c>
      <c r="O106" s="34">
        <v>-3.4828790000000001</v>
      </c>
      <c r="P106" s="37">
        <v>0</v>
      </c>
      <c r="Q106" s="37">
        <v>0</v>
      </c>
      <c r="R106" s="38">
        <f>SUM(P106:Q106)</f>
        <v>0</v>
      </c>
      <c r="S106" s="39">
        <v>299</v>
      </c>
    </row>
    <row r="107" spans="2:19" ht="15.75" x14ac:dyDescent="0.25">
      <c r="B107" s="31">
        <f>+B106+1</f>
        <v>3</v>
      </c>
      <c r="C107" s="31" t="s">
        <v>178</v>
      </c>
      <c r="D107" s="32" t="s">
        <v>179</v>
      </c>
      <c r="E107" s="33">
        <v>44012</v>
      </c>
      <c r="F107" s="34"/>
      <c r="G107" s="35">
        <v>10</v>
      </c>
      <c r="H107" s="36">
        <f>+F107/G107</f>
        <v>0</v>
      </c>
      <c r="I107" s="34"/>
      <c r="J107" s="34"/>
      <c r="K107" s="34"/>
      <c r="L107" s="34"/>
      <c r="M107" s="34"/>
      <c r="N107" s="36">
        <f>+M107-O107</f>
        <v>0</v>
      </c>
      <c r="O107" s="34"/>
      <c r="P107" s="37"/>
      <c r="Q107" s="37"/>
      <c r="R107" s="38">
        <f>SUM(P107:Q107)</f>
        <v>0</v>
      </c>
      <c r="S107" s="39"/>
    </row>
    <row r="108" spans="2:19" ht="15.75" x14ac:dyDescent="0.25">
      <c r="B108" s="31">
        <f>+B107+1</f>
        <v>4</v>
      </c>
      <c r="C108" s="31" t="s">
        <v>180</v>
      </c>
      <c r="D108" s="32" t="s">
        <v>181</v>
      </c>
      <c r="E108" s="33">
        <v>44012</v>
      </c>
      <c r="F108" s="34"/>
      <c r="G108" s="35">
        <v>10</v>
      </c>
      <c r="H108" s="36">
        <f>+F108/G108</f>
        <v>0</v>
      </c>
      <c r="I108" s="34"/>
      <c r="J108" s="34"/>
      <c r="K108" s="34"/>
      <c r="L108" s="34"/>
      <c r="M108" s="34"/>
      <c r="N108" s="36">
        <f>+M108-O108</f>
        <v>0</v>
      </c>
      <c r="O108" s="34"/>
      <c r="P108" s="37"/>
      <c r="Q108" s="37"/>
      <c r="R108" s="38">
        <f>SUM(P108:Q108)</f>
        <v>0</v>
      </c>
      <c r="S108" s="39"/>
    </row>
    <row r="109" spans="2:19" ht="15.75" x14ac:dyDescent="0.25">
      <c r="B109" s="31">
        <f>+B108+1</f>
        <v>5</v>
      </c>
      <c r="C109" s="31" t="s">
        <v>182</v>
      </c>
      <c r="D109" s="32" t="s">
        <v>183</v>
      </c>
      <c r="E109" s="33">
        <v>44012</v>
      </c>
      <c r="F109" s="34"/>
      <c r="G109" s="35">
        <v>10</v>
      </c>
      <c r="H109" s="36">
        <f>+F109/G109</f>
        <v>0</v>
      </c>
      <c r="I109" s="34"/>
      <c r="J109" s="34"/>
      <c r="K109" s="34"/>
      <c r="L109" s="34"/>
      <c r="M109" s="34"/>
      <c r="N109" s="36">
        <f>+M109-O109</f>
        <v>0</v>
      </c>
      <c r="O109" s="34"/>
      <c r="P109" s="37"/>
      <c r="Q109" s="37"/>
      <c r="R109" s="38">
        <f>SUM(P109:Q109)</f>
        <v>0</v>
      </c>
      <c r="S109" s="39"/>
    </row>
    <row r="110" spans="2:19" ht="15.75" x14ac:dyDescent="0.25">
      <c r="B110" s="26"/>
      <c r="C110" s="26"/>
      <c r="D110" s="26"/>
      <c r="E110" s="26"/>
      <c r="F110" s="26"/>
      <c r="G110" s="44"/>
      <c r="H110" s="50"/>
      <c r="I110" s="28"/>
      <c r="J110" s="28"/>
      <c r="K110" s="28"/>
      <c r="L110" s="28"/>
      <c r="M110" s="28"/>
      <c r="N110" s="51"/>
      <c r="O110" s="28"/>
      <c r="P110" s="28"/>
      <c r="Q110" s="28"/>
      <c r="R110" s="51"/>
      <c r="S110" s="28"/>
    </row>
    <row r="111" spans="2:19" ht="15.75" x14ac:dyDescent="0.25">
      <c r="B111" s="31">
        <f>COUNT(B80:B110)</f>
        <v>28</v>
      </c>
      <c r="C111" s="31"/>
      <c r="D111" s="53"/>
      <c r="E111" s="53"/>
      <c r="F111" s="53">
        <f>SUM(F80:F110)</f>
        <v>46600.581629999993</v>
      </c>
      <c r="G111" s="54"/>
      <c r="H111" s="55">
        <f t="shared" ref="H111:O111" si="11">SUM(H80:H110)</f>
        <v>4660.0581629999997</v>
      </c>
      <c r="I111" s="53">
        <f t="shared" si="11"/>
        <v>90541.799585999994</v>
      </c>
      <c r="J111" s="53">
        <f t="shared" si="11"/>
        <v>123454.48398000002</v>
      </c>
      <c r="K111" s="53">
        <f t="shared" si="11"/>
        <v>14606.259974999997</v>
      </c>
      <c r="L111" s="53">
        <f t="shared" si="11"/>
        <v>2378.1415809999994</v>
      </c>
      <c r="M111" s="53">
        <f t="shared" si="11"/>
        <v>7801.2852219999986</v>
      </c>
      <c r="N111" s="56">
        <f t="shared" si="11"/>
        <v>1895.0153999999998</v>
      </c>
      <c r="O111" s="53">
        <f t="shared" si="11"/>
        <v>5906.2698220000002</v>
      </c>
      <c r="P111" s="57"/>
      <c r="Q111" s="57"/>
      <c r="R111" s="58"/>
      <c r="S111" s="59">
        <f>SUM(S80:S110)</f>
        <v>64036</v>
      </c>
    </row>
    <row r="112" spans="2:19" ht="15.75" x14ac:dyDescent="0.25">
      <c r="B112" s="26"/>
      <c r="C112" s="26"/>
      <c r="D112" s="26"/>
      <c r="E112" s="26"/>
      <c r="F112" s="26"/>
      <c r="G112" s="44"/>
      <c r="H112" s="50"/>
      <c r="I112" s="28"/>
      <c r="J112" s="28"/>
      <c r="K112" s="28"/>
      <c r="L112" s="28"/>
      <c r="M112" s="28"/>
      <c r="N112" s="51"/>
      <c r="O112" s="28"/>
      <c r="P112" s="28"/>
      <c r="Q112" s="28"/>
      <c r="R112" s="51"/>
      <c r="S112" s="28"/>
    </row>
    <row r="113" spans="2:19" ht="15.75" x14ac:dyDescent="0.25">
      <c r="B113" s="26"/>
      <c r="C113" s="26"/>
      <c r="D113" s="26"/>
      <c r="E113" s="26"/>
      <c r="F113" s="26"/>
      <c r="G113" s="44"/>
      <c r="H113" s="50"/>
      <c r="I113" s="28"/>
      <c r="J113" s="28"/>
      <c r="K113" s="28"/>
      <c r="L113" s="28"/>
      <c r="M113" s="28"/>
      <c r="N113" s="51"/>
      <c r="O113" s="28"/>
      <c r="P113" s="28"/>
      <c r="Q113" s="28"/>
      <c r="R113" s="51"/>
      <c r="S113" s="28"/>
    </row>
    <row r="114" spans="2:19" ht="18.75" x14ac:dyDescent="0.3">
      <c r="B114" s="26"/>
      <c r="C114" s="30">
        <v>5</v>
      </c>
      <c r="D114" s="30" t="s">
        <v>184</v>
      </c>
      <c r="E114" s="63"/>
      <c r="F114" s="63"/>
      <c r="G114" s="44"/>
      <c r="H114" s="50"/>
      <c r="I114" s="28"/>
      <c r="J114" s="28"/>
      <c r="K114" s="28"/>
      <c r="L114" s="28"/>
      <c r="M114" s="28"/>
      <c r="N114" s="51"/>
      <c r="O114" s="28"/>
      <c r="P114" s="28"/>
      <c r="Q114" s="28"/>
      <c r="R114" s="51"/>
      <c r="S114" s="28"/>
    </row>
    <row r="115" spans="2:19" ht="15.75" x14ac:dyDescent="0.25">
      <c r="B115" s="26"/>
      <c r="C115" s="26"/>
      <c r="D115" s="26"/>
      <c r="E115" s="26"/>
      <c r="F115" s="26"/>
      <c r="G115" s="44"/>
      <c r="H115" s="50"/>
      <c r="I115" s="28"/>
      <c r="J115" s="28"/>
      <c r="K115" s="28"/>
      <c r="L115" s="28"/>
      <c r="M115" s="28"/>
      <c r="N115" s="51"/>
      <c r="O115" s="28"/>
      <c r="P115" s="28"/>
      <c r="Q115" s="28"/>
      <c r="R115" s="51"/>
      <c r="S115" s="28"/>
    </row>
    <row r="116" spans="2:19" ht="15.75" x14ac:dyDescent="0.25">
      <c r="B116" s="62">
        <v>1</v>
      </c>
      <c r="C116" s="62" t="s">
        <v>185</v>
      </c>
      <c r="D116" s="32" t="s">
        <v>186</v>
      </c>
      <c r="E116" s="33">
        <v>44196</v>
      </c>
      <c r="F116" s="34">
        <v>11450.739</v>
      </c>
      <c r="G116" s="35">
        <v>10</v>
      </c>
      <c r="H116" s="36">
        <f t="shared" ref="H116:H134" si="12">+F116/G116</f>
        <v>1145.0738999999999</v>
      </c>
      <c r="I116" s="34">
        <v>131560.10699999999</v>
      </c>
      <c r="J116" s="34">
        <v>1590458.0149999999</v>
      </c>
      <c r="K116" s="34">
        <v>123089.164</v>
      </c>
      <c r="L116" s="34">
        <v>0</v>
      </c>
      <c r="M116" s="34">
        <v>29515.4</v>
      </c>
      <c r="N116" s="36">
        <f t="shared" ref="N116:N134" si="13">+M116-O116</f>
        <v>11485.943000000003</v>
      </c>
      <c r="O116" s="34">
        <v>18029.456999999999</v>
      </c>
      <c r="P116" s="37">
        <f>20+60</f>
        <v>80</v>
      </c>
      <c r="Q116" s="37">
        <v>0</v>
      </c>
      <c r="R116" s="38">
        <f t="shared" ref="R116:R134" si="14">SUM(P116:Q116)</f>
        <v>80</v>
      </c>
      <c r="S116" s="39">
        <v>19316</v>
      </c>
    </row>
    <row r="117" spans="2:19" ht="15.75" x14ac:dyDescent="0.25">
      <c r="B117" s="62">
        <f>+B116+1</f>
        <v>2</v>
      </c>
      <c r="C117" s="31" t="s">
        <v>187</v>
      </c>
      <c r="D117" s="32" t="s">
        <v>188</v>
      </c>
      <c r="E117" s="33">
        <v>44196</v>
      </c>
      <c r="F117" s="34">
        <v>12602.602000000001</v>
      </c>
      <c r="G117" s="35">
        <v>10</v>
      </c>
      <c r="H117" s="36">
        <f t="shared" si="12"/>
        <v>1260.2602000000002</v>
      </c>
      <c r="I117" s="34">
        <v>54546.35</v>
      </c>
      <c r="J117" s="34">
        <v>992517.06200000003</v>
      </c>
      <c r="K117" s="34">
        <f>77321.906+9693.808</f>
        <v>87015.714000000007</v>
      </c>
      <c r="L117" s="34">
        <v>0</v>
      </c>
      <c r="M117" s="34">
        <v>17767.244999999999</v>
      </c>
      <c r="N117" s="36">
        <f t="shared" si="13"/>
        <v>6966.494999999999</v>
      </c>
      <c r="O117" s="34">
        <v>10800.75</v>
      </c>
      <c r="P117" s="37">
        <v>30</v>
      </c>
      <c r="Q117" s="37">
        <v>0</v>
      </c>
      <c r="R117" s="38">
        <f t="shared" si="14"/>
        <v>30</v>
      </c>
      <c r="S117" s="39">
        <v>14890</v>
      </c>
    </row>
    <row r="118" spans="2:19" ht="15.75" x14ac:dyDescent="0.25">
      <c r="B118" s="62">
        <f t="shared" ref="B118:B134" si="15">+B117+1</f>
        <v>3</v>
      </c>
      <c r="C118" s="31" t="s">
        <v>189</v>
      </c>
      <c r="D118" s="32" t="s">
        <v>190</v>
      </c>
      <c r="E118" s="33">
        <v>44196</v>
      </c>
      <c r="F118" s="34">
        <v>17771.651000000002</v>
      </c>
      <c r="G118" s="35">
        <v>10</v>
      </c>
      <c r="H118" s="36">
        <f t="shared" si="12"/>
        <v>1777.1651000000002</v>
      </c>
      <c r="I118" s="34">
        <v>91017.319000000003</v>
      </c>
      <c r="J118" s="34">
        <v>1384873.5490000001</v>
      </c>
      <c r="K118" s="34">
        <v>105410.75199999999</v>
      </c>
      <c r="L118" s="34">
        <v>0</v>
      </c>
      <c r="M118" s="34">
        <v>17878.322</v>
      </c>
      <c r="N118" s="36">
        <f t="shared" si="13"/>
        <v>7403.4120000000003</v>
      </c>
      <c r="O118" s="34">
        <v>10474.91</v>
      </c>
      <c r="P118" s="37">
        <f>20+20</f>
        <v>40</v>
      </c>
      <c r="Q118" s="37">
        <v>0</v>
      </c>
      <c r="R118" s="38">
        <f t="shared" si="14"/>
        <v>40</v>
      </c>
      <c r="S118" s="39">
        <v>11968</v>
      </c>
    </row>
    <row r="119" spans="2:19" ht="15.75" x14ac:dyDescent="0.25">
      <c r="B119" s="62">
        <f t="shared" si="15"/>
        <v>4</v>
      </c>
      <c r="C119" s="31" t="s">
        <v>191</v>
      </c>
      <c r="D119" s="32" t="s">
        <v>192</v>
      </c>
      <c r="E119" s="33">
        <v>44196</v>
      </c>
      <c r="F119" s="34">
        <v>11114.254000000001</v>
      </c>
      <c r="G119" s="35">
        <v>10</v>
      </c>
      <c r="H119" s="36">
        <f t="shared" si="12"/>
        <v>1111.4254000000001</v>
      </c>
      <c r="I119" s="34"/>
      <c r="J119" s="34"/>
      <c r="K119" s="34"/>
      <c r="L119" s="34"/>
      <c r="M119" s="34">
        <v>28581.063999999998</v>
      </c>
      <c r="N119" s="36">
        <f t="shared" si="13"/>
        <v>10769.527999999998</v>
      </c>
      <c r="O119" s="34">
        <v>17811.536</v>
      </c>
      <c r="P119" s="37">
        <v>45</v>
      </c>
      <c r="Q119" s="37">
        <v>0</v>
      </c>
      <c r="R119" s="38">
        <f t="shared" si="14"/>
        <v>45</v>
      </c>
      <c r="S119" s="39"/>
    </row>
    <row r="120" spans="2:19" ht="15.75" x14ac:dyDescent="0.25">
      <c r="B120" s="62">
        <f t="shared" si="15"/>
        <v>5</v>
      </c>
      <c r="C120" s="31" t="s">
        <v>193</v>
      </c>
      <c r="D120" s="32" t="s">
        <v>194</v>
      </c>
      <c r="E120" s="33">
        <v>44196</v>
      </c>
      <c r="F120" s="34">
        <v>11007.991</v>
      </c>
      <c r="G120" s="35">
        <v>10</v>
      </c>
      <c r="H120" s="36">
        <f t="shared" si="12"/>
        <v>1100.7991</v>
      </c>
      <c r="I120" s="34">
        <v>19895.172999999999</v>
      </c>
      <c r="J120" s="34">
        <v>3366297.298</v>
      </c>
      <c r="K120" s="34">
        <v>27379.117999999999</v>
      </c>
      <c r="L120" s="34">
        <v>0</v>
      </c>
      <c r="M120" s="34">
        <v>2759.4470000000001</v>
      </c>
      <c r="N120" s="36">
        <f t="shared" si="13"/>
        <v>1056.3120000000001</v>
      </c>
      <c r="O120" s="34">
        <v>1703.135</v>
      </c>
      <c r="P120" s="37">
        <v>0</v>
      </c>
      <c r="Q120" s="37">
        <v>0</v>
      </c>
      <c r="R120" s="38">
        <f t="shared" si="14"/>
        <v>0</v>
      </c>
      <c r="S120" s="39">
        <v>20750</v>
      </c>
    </row>
    <row r="121" spans="2:19" ht="15.75" x14ac:dyDescent="0.25">
      <c r="B121" s="62">
        <f t="shared" si="15"/>
        <v>6</v>
      </c>
      <c r="C121" s="31" t="s">
        <v>195</v>
      </c>
      <c r="D121" s="32" t="s">
        <v>196</v>
      </c>
      <c r="E121" s="33">
        <v>44196</v>
      </c>
      <c r="F121" s="34">
        <v>10003.710999999999</v>
      </c>
      <c r="G121" s="35">
        <v>10</v>
      </c>
      <c r="H121" s="36">
        <f t="shared" si="12"/>
        <v>1000.3711</v>
      </c>
      <c r="I121" s="34"/>
      <c r="J121" s="34"/>
      <c r="K121" s="34"/>
      <c r="L121" s="34"/>
      <c r="M121" s="34">
        <v>3806.2840000000001</v>
      </c>
      <c r="N121" s="36">
        <f t="shared" si="13"/>
        <v>1654.5010000000002</v>
      </c>
      <c r="O121" s="34">
        <v>2151.7829999999999</v>
      </c>
      <c r="P121" s="37">
        <v>15</v>
      </c>
      <c r="Q121" s="37">
        <v>5</v>
      </c>
      <c r="R121" s="38">
        <f t="shared" si="14"/>
        <v>20</v>
      </c>
      <c r="S121" s="39"/>
    </row>
    <row r="122" spans="2:19" ht="15.75" x14ac:dyDescent="0.25">
      <c r="B122" s="62">
        <f t="shared" si="15"/>
        <v>7</v>
      </c>
      <c r="C122" s="31" t="s">
        <v>197</v>
      </c>
      <c r="D122" s="32" t="s">
        <v>198</v>
      </c>
      <c r="E122" s="33">
        <v>44196</v>
      </c>
      <c r="F122" s="34">
        <v>26436.922999999999</v>
      </c>
      <c r="G122" s="35">
        <v>10</v>
      </c>
      <c r="H122" s="36">
        <f t="shared" si="12"/>
        <v>2643.6922999999997</v>
      </c>
      <c r="I122" s="34"/>
      <c r="J122" s="34"/>
      <c r="K122" s="34"/>
      <c r="L122" s="34"/>
      <c r="M122" s="34">
        <v>11989.411</v>
      </c>
      <c r="N122" s="36">
        <f t="shared" si="13"/>
        <v>5045.6720000000005</v>
      </c>
      <c r="O122" s="34">
        <v>6943.7389999999996</v>
      </c>
      <c r="P122" s="37">
        <v>10</v>
      </c>
      <c r="Q122" s="37">
        <v>0</v>
      </c>
      <c r="R122" s="38">
        <f t="shared" si="14"/>
        <v>10</v>
      </c>
      <c r="S122" s="39"/>
    </row>
    <row r="123" spans="2:19" ht="15.75" x14ac:dyDescent="0.25">
      <c r="B123" s="62">
        <f t="shared" si="15"/>
        <v>8</v>
      </c>
      <c r="C123" s="31" t="s">
        <v>199</v>
      </c>
      <c r="D123" s="32" t="s">
        <v>200</v>
      </c>
      <c r="E123" s="33">
        <v>44196</v>
      </c>
      <c r="F123" s="34">
        <v>15176.965</v>
      </c>
      <c r="G123" s="35">
        <v>10</v>
      </c>
      <c r="H123" s="36">
        <f t="shared" si="12"/>
        <v>1517.6965</v>
      </c>
      <c r="I123" s="34">
        <v>60107.432000000001</v>
      </c>
      <c r="J123" s="34">
        <v>709957.95400000003</v>
      </c>
      <c r="K123" s="34">
        <v>64153.053</v>
      </c>
      <c r="L123" s="34">
        <v>0</v>
      </c>
      <c r="M123" s="34">
        <v>10770.357</v>
      </c>
      <c r="N123" s="36">
        <f t="shared" si="13"/>
        <v>4259.8519999999999</v>
      </c>
      <c r="O123" s="34">
        <v>6510.5050000000001</v>
      </c>
      <c r="P123" s="37">
        <v>0</v>
      </c>
      <c r="Q123" s="37">
        <v>0</v>
      </c>
      <c r="R123" s="38">
        <f t="shared" si="14"/>
        <v>0</v>
      </c>
      <c r="S123" s="39">
        <v>16356</v>
      </c>
    </row>
    <row r="124" spans="2:19" ht="15.75" x14ac:dyDescent="0.25">
      <c r="B124" s="62">
        <f t="shared" si="15"/>
        <v>9</v>
      </c>
      <c r="C124" s="31" t="s">
        <v>201</v>
      </c>
      <c r="D124" s="32" t="s">
        <v>202</v>
      </c>
      <c r="E124" s="33">
        <v>44196</v>
      </c>
      <c r="F124" s="34">
        <v>14668.525</v>
      </c>
      <c r="G124" s="35">
        <v>10</v>
      </c>
      <c r="H124" s="36">
        <f t="shared" si="12"/>
        <v>1466.8525</v>
      </c>
      <c r="I124" s="34">
        <v>242724.76500000001</v>
      </c>
      <c r="J124" s="34">
        <v>3643711.72</v>
      </c>
      <c r="K124" s="34">
        <v>283519.788</v>
      </c>
      <c r="L124" s="34">
        <v>0</v>
      </c>
      <c r="M124" s="34">
        <v>52994.483999999997</v>
      </c>
      <c r="N124" s="36">
        <f t="shared" si="13"/>
        <v>21470.801999999996</v>
      </c>
      <c r="O124" s="34">
        <v>31523.682000000001</v>
      </c>
      <c r="P124" s="37">
        <f>12.5+30</f>
        <v>42.5</v>
      </c>
      <c r="Q124" s="37">
        <v>0</v>
      </c>
      <c r="R124" s="38">
        <f t="shared" si="14"/>
        <v>42.5</v>
      </c>
      <c r="S124" s="39">
        <v>92913</v>
      </c>
    </row>
    <row r="125" spans="2:19" ht="15.75" x14ac:dyDescent="0.25">
      <c r="B125" s="62">
        <f t="shared" si="15"/>
        <v>10</v>
      </c>
      <c r="C125" s="31" t="s">
        <v>203</v>
      </c>
      <c r="D125" s="32" t="s">
        <v>204</v>
      </c>
      <c r="E125" s="33">
        <v>44196</v>
      </c>
      <c r="F125" s="34">
        <v>10478.315000000001</v>
      </c>
      <c r="G125" s="35">
        <v>10</v>
      </c>
      <c r="H125" s="36">
        <f t="shared" si="12"/>
        <v>1047.8315</v>
      </c>
      <c r="I125" s="34">
        <v>57648.211000000003</v>
      </c>
      <c r="J125" s="34">
        <v>1017572.183</v>
      </c>
      <c r="K125" s="34">
        <v>85773.687999999995</v>
      </c>
      <c r="L125" s="34">
        <v>0</v>
      </c>
      <c r="M125" s="34">
        <v>20036.785</v>
      </c>
      <c r="N125" s="36">
        <f t="shared" si="13"/>
        <v>8028.5889999999999</v>
      </c>
      <c r="O125" s="34">
        <v>12008.196</v>
      </c>
      <c r="P125" s="37">
        <f>20+25</f>
        <v>45</v>
      </c>
      <c r="Q125" s="37">
        <v>0</v>
      </c>
      <c r="R125" s="38">
        <f t="shared" si="14"/>
        <v>45</v>
      </c>
      <c r="S125" s="39">
        <v>2789</v>
      </c>
    </row>
    <row r="126" spans="2:19" ht="15.75" x14ac:dyDescent="0.25">
      <c r="B126" s="62">
        <f t="shared" si="15"/>
        <v>11</v>
      </c>
      <c r="C126" s="31" t="s">
        <v>205</v>
      </c>
      <c r="D126" s="32" t="s">
        <v>206</v>
      </c>
      <c r="E126" s="33">
        <v>44196</v>
      </c>
      <c r="F126" s="34">
        <v>10119.242</v>
      </c>
      <c r="G126" s="35">
        <v>10</v>
      </c>
      <c r="H126" s="36">
        <f t="shared" si="12"/>
        <v>1011.9242</v>
      </c>
      <c r="I126" s="34">
        <v>20592.207999999999</v>
      </c>
      <c r="J126" s="34">
        <v>532168.402</v>
      </c>
      <c r="K126" s="34">
        <v>49775.347000000002</v>
      </c>
      <c r="L126" s="34">
        <v>0</v>
      </c>
      <c r="M126" s="34">
        <v>2022.941</v>
      </c>
      <c r="N126" s="36">
        <f t="shared" si="13"/>
        <v>872.88100000000009</v>
      </c>
      <c r="O126" s="34">
        <v>1150.06</v>
      </c>
      <c r="P126" s="37">
        <v>0</v>
      </c>
      <c r="Q126" s="37">
        <v>0</v>
      </c>
      <c r="R126" s="38">
        <f t="shared" si="14"/>
        <v>0</v>
      </c>
      <c r="S126" s="39">
        <v>4340</v>
      </c>
    </row>
    <row r="127" spans="2:19" ht="15.75" x14ac:dyDescent="0.25">
      <c r="B127" s="62">
        <f t="shared" si="15"/>
        <v>12</v>
      </c>
      <c r="C127" s="31" t="s">
        <v>207</v>
      </c>
      <c r="D127" s="32" t="s">
        <v>208</v>
      </c>
      <c r="E127" s="33">
        <v>44196</v>
      </c>
      <c r="F127" s="34">
        <v>11850.6</v>
      </c>
      <c r="G127" s="35">
        <v>10</v>
      </c>
      <c r="H127" s="36">
        <f t="shared" si="12"/>
        <v>1185.06</v>
      </c>
      <c r="I127" s="34">
        <v>190101.95499999999</v>
      </c>
      <c r="J127" s="34">
        <v>1757462.47</v>
      </c>
      <c r="K127" s="34">
        <v>154211.492</v>
      </c>
      <c r="L127" s="34">
        <v>0</v>
      </c>
      <c r="M127" s="34">
        <v>48248.955000000002</v>
      </c>
      <c r="N127" s="36">
        <f t="shared" si="13"/>
        <v>19211.654000000002</v>
      </c>
      <c r="O127" s="34">
        <v>29037.300999999999</v>
      </c>
      <c r="P127" s="37">
        <f>50+150</f>
        <v>200</v>
      </c>
      <c r="Q127" s="37">
        <v>0</v>
      </c>
      <c r="R127" s="38">
        <f t="shared" si="14"/>
        <v>200</v>
      </c>
      <c r="S127" s="39">
        <v>56925</v>
      </c>
    </row>
    <row r="128" spans="2:19" ht="15.75" x14ac:dyDescent="0.25">
      <c r="B128" s="62">
        <f t="shared" si="15"/>
        <v>13</v>
      </c>
      <c r="C128" s="31" t="s">
        <v>209</v>
      </c>
      <c r="D128" s="32" t="s">
        <v>210</v>
      </c>
      <c r="E128" s="33">
        <v>44196</v>
      </c>
      <c r="F128" s="34">
        <v>14147.227999999999</v>
      </c>
      <c r="G128" s="35">
        <v>10</v>
      </c>
      <c r="H128" s="36">
        <f t="shared" si="12"/>
        <v>1414.7228</v>
      </c>
      <c r="I128" s="34">
        <v>69155.266000000003</v>
      </c>
      <c r="J128" s="34">
        <v>1521559.463</v>
      </c>
      <c r="K128" s="34">
        <v>116660.948</v>
      </c>
      <c r="L128" s="34">
        <v>0</v>
      </c>
      <c r="M128" s="34">
        <v>36935.741999999998</v>
      </c>
      <c r="N128" s="36">
        <f t="shared" si="13"/>
        <v>14770.135999999999</v>
      </c>
      <c r="O128" s="34">
        <v>22165.606</v>
      </c>
      <c r="P128" s="37">
        <f>40+20</f>
        <v>60</v>
      </c>
      <c r="Q128" s="37">
        <f>10</f>
        <v>10</v>
      </c>
      <c r="R128" s="38">
        <f t="shared" si="14"/>
        <v>70</v>
      </c>
      <c r="S128" s="39">
        <v>4815</v>
      </c>
    </row>
    <row r="129" spans="2:19" ht="15.75" x14ac:dyDescent="0.25">
      <c r="B129" s="62">
        <f t="shared" si="15"/>
        <v>14</v>
      </c>
      <c r="C129" s="31" t="s">
        <v>211</v>
      </c>
      <c r="D129" s="32" t="s">
        <v>212</v>
      </c>
      <c r="E129" s="33">
        <v>44196</v>
      </c>
      <c r="F129" s="34">
        <v>21275.128000000001</v>
      </c>
      <c r="G129" s="35">
        <v>10</v>
      </c>
      <c r="H129" s="36">
        <f t="shared" si="12"/>
        <v>2127.5128</v>
      </c>
      <c r="I129" s="34"/>
      <c r="J129" s="34"/>
      <c r="K129" s="34"/>
      <c r="L129" s="34"/>
      <c r="M129" s="34">
        <v>46224.146999999997</v>
      </c>
      <c r="N129" s="36">
        <f t="shared" si="13"/>
        <v>15665.227999999996</v>
      </c>
      <c r="O129" s="34">
        <v>30558.919000000002</v>
      </c>
      <c r="P129" s="37">
        <v>0</v>
      </c>
      <c r="Q129" s="37">
        <v>0</v>
      </c>
      <c r="R129" s="38">
        <f t="shared" si="14"/>
        <v>0</v>
      </c>
      <c r="S129" s="39"/>
    </row>
    <row r="130" spans="2:19" ht="15.75" x14ac:dyDescent="0.25">
      <c r="B130" s="62">
        <f t="shared" si="15"/>
        <v>15</v>
      </c>
      <c r="C130" s="31" t="s">
        <v>213</v>
      </c>
      <c r="D130" s="32" t="s">
        <v>214</v>
      </c>
      <c r="E130" s="33">
        <v>44196</v>
      </c>
      <c r="F130" s="34">
        <v>10082.386</v>
      </c>
      <c r="G130" s="35">
        <v>10</v>
      </c>
      <c r="H130" s="36">
        <f t="shared" si="12"/>
        <v>1008.2386</v>
      </c>
      <c r="I130" s="34"/>
      <c r="J130" s="34"/>
      <c r="K130" s="34"/>
      <c r="L130" s="34"/>
      <c r="M130" s="34">
        <v>1668.2149999999999</v>
      </c>
      <c r="N130" s="36">
        <f t="shared" si="13"/>
        <v>656.54599999999994</v>
      </c>
      <c r="O130" s="34">
        <v>1011.669</v>
      </c>
      <c r="P130" s="37">
        <v>7.5</v>
      </c>
      <c r="Q130" s="37">
        <v>0</v>
      </c>
      <c r="R130" s="38">
        <f t="shared" si="14"/>
        <v>7.5</v>
      </c>
      <c r="S130" s="39"/>
    </row>
    <row r="131" spans="2:19" ht="15.75" x14ac:dyDescent="0.25">
      <c r="B131" s="62">
        <f t="shared" si="15"/>
        <v>16</v>
      </c>
      <c r="C131" s="31" t="s">
        <v>215</v>
      </c>
      <c r="D131" s="32" t="s">
        <v>216</v>
      </c>
      <c r="E131" s="33">
        <v>44196</v>
      </c>
      <c r="F131" s="34">
        <v>38715.85</v>
      </c>
      <c r="G131" s="35">
        <v>10</v>
      </c>
      <c r="H131" s="36">
        <f t="shared" si="12"/>
        <v>3871.585</v>
      </c>
      <c r="I131" s="34"/>
      <c r="J131" s="34"/>
      <c r="K131" s="34"/>
      <c r="L131" s="34"/>
      <c r="M131" s="34">
        <v>23616.48</v>
      </c>
      <c r="N131" s="36">
        <f t="shared" si="13"/>
        <v>10483.498</v>
      </c>
      <c r="O131" s="34">
        <v>13132.982</v>
      </c>
      <c r="P131" s="37">
        <v>27.5</v>
      </c>
      <c r="Q131" s="37">
        <v>0</v>
      </c>
      <c r="R131" s="38">
        <f t="shared" si="14"/>
        <v>27.5</v>
      </c>
      <c r="S131" s="39"/>
    </row>
    <row r="132" spans="2:19" ht="15.75" x14ac:dyDescent="0.25">
      <c r="B132" s="62">
        <f t="shared" si="15"/>
        <v>17</v>
      </c>
      <c r="C132" s="31" t="s">
        <v>217</v>
      </c>
      <c r="D132" s="32" t="s">
        <v>218</v>
      </c>
      <c r="E132" s="33">
        <v>44196</v>
      </c>
      <c r="F132" s="34"/>
      <c r="G132" s="35">
        <v>10</v>
      </c>
      <c r="H132" s="36">
        <f t="shared" si="12"/>
        <v>0</v>
      </c>
      <c r="I132" s="34"/>
      <c r="J132" s="34"/>
      <c r="K132" s="34"/>
      <c r="L132" s="34"/>
      <c r="M132" s="34"/>
      <c r="N132" s="36">
        <f t="shared" si="13"/>
        <v>0</v>
      </c>
      <c r="O132" s="34"/>
      <c r="P132" s="37"/>
      <c r="Q132" s="37"/>
      <c r="R132" s="38">
        <f t="shared" si="14"/>
        <v>0</v>
      </c>
      <c r="S132" s="39"/>
    </row>
    <row r="133" spans="2:19" ht="15.75" x14ac:dyDescent="0.25">
      <c r="B133" s="62">
        <f t="shared" si="15"/>
        <v>18</v>
      </c>
      <c r="C133" s="31" t="s">
        <v>219</v>
      </c>
      <c r="D133" s="32" t="s">
        <v>220</v>
      </c>
      <c r="E133" s="33">
        <v>44196</v>
      </c>
      <c r="F133" s="34">
        <v>11024.636</v>
      </c>
      <c r="G133" s="35">
        <v>10</v>
      </c>
      <c r="H133" s="36">
        <f t="shared" si="12"/>
        <v>1102.4636</v>
      </c>
      <c r="I133" s="34">
        <v>23157.038</v>
      </c>
      <c r="J133" s="34">
        <v>485345.223</v>
      </c>
      <c r="K133" s="34">
        <v>46035.68</v>
      </c>
      <c r="L133" s="34">
        <v>0</v>
      </c>
      <c r="M133" s="34">
        <v>4034.7550000000001</v>
      </c>
      <c r="N133" s="36">
        <f t="shared" si="13"/>
        <v>1634.4830000000002</v>
      </c>
      <c r="O133" s="34">
        <v>2400.2719999999999</v>
      </c>
      <c r="P133" s="37">
        <v>12.5</v>
      </c>
      <c r="Q133" s="37">
        <v>0</v>
      </c>
      <c r="R133" s="38">
        <f t="shared" si="14"/>
        <v>12.5</v>
      </c>
      <c r="S133" s="39">
        <v>7803</v>
      </c>
    </row>
    <row r="134" spans="2:19" ht="15.75" x14ac:dyDescent="0.25">
      <c r="B134" s="62">
        <f t="shared" si="15"/>
        <v>19</v>
      </c>
      <c r="C134" s="31" t="s">
        <v>221</v>
      </c>
      <c r="D134" s="32" t="s">
        <v>222</v>
      </c>
      <c r="E134" s="33">
        <v>44196</v>
      </c>
      <c r="F134" s="34">
        <v>12241.797</v>
      </c>
      <c r="G134" s="35">
        <v>10</v>
      </c>
      <c r="H134" s="36">
        <f t="shared" si="12"/>
        <v>1224.1797000000001</v>
      </c>
      <c r="I134" s="34">
        <v>184072.90700000001</v>
      </c>
      <c r="J134" s="34">
        <v>2049583.3130000001</v>
      </c>
      <c r="K134" s="34">
        <v>169097.549</v>
      </c>
      <c r="L134" s="34">
        <v>0</v>
      </c>
      <c r="M134" s="34">
        <v>34192.47</v>
      </c>
      <c r="N134" s="36">
        <f t="shared" si="13"/>
        <v>13293.687000000002</v>
      </c>
      <c r="O134" s="34">
        <v>20898.782999999999</v>
      </c>
      <c r="P134" s="37">
        <f>25+95</f>
        <v>120</v>
      </c>
      <c r="Q134" s="37">
        <v>0</v>
      </c>
      <c r="R134" s="38">
        <f t="shared" si="14"/>
        <v>120</v>
      </c>
      <c r="S134" s="39">
        <v>22339</v>
      </c>
    </row>
    <row r="135" spans="2:19" ht="15.75" x14ac:dyDescent="0.25">
      <c r="B135" s="64"/>
      <c r="C135" s="40"/>
      <c r="D135" s="41"/>
      <c r="E135" s="42"/>
      <c r="F135" s="43"/>
      <c r="G135" s="44"/>
      <c r="H135" s="45"/>
      <c r="I135" s="43"/>
      <c r="J135" s="43"/>
      <c r="K135" s="43"/>
      <c r="L135" s="43"/>
      <c r="M135" s="43"/>
      <c r="N135" s="45"/>
      <c r="O135" s="43"/>
      <c r="P135" s="46"/>
      <c r="Q135" s="46"/>
      <c r="R135" s="47"/>
      <c r="S135" s="48"/>
    </row>
    <row r="136" spans="2:19" ht="15.75" x14ac:dyDescent="0.25">
      <c r="B136" s="64"/>
      <c r="C136" s="40"/>
      <c r="D136" s="41"/>
      <c r="E136" s="42"/>
      <c r="F136" s="43"/>
      <c r="G136" s="44"/>
      <c r="H136" s="45"/>
      <c r="I136" s="43"/>
      <c r="J136" s="43"/>
      <c r="K136" s="43"/>
      <c r="L136" s="43"/>
      <c r="M136" s="43"/>
      <c r="N136" s="45"/>
      <c r="O136" s="43"/>
      <c r="P136" s="46"/>
      <c r="Q136" s="46"/>
      <c r="R136" s="47"/>
      <c r="S136" s="48"/>
    </row>
    <row r="137" spans="2:19" ht="18.75" x14ac:dyDescent="0.3">
      <c r="B137" s="64"/>
      <c r="C137" s="40"/>
      <c r="D137" s="61" t="s">
        <v>41</v>
      </c>
      <c r="E137" s="42"/>
      <c r="F137" s="43"/>
      <c r="G137" s="44"/>
      <c r="H137" s="45"/>
      <c r="I137" s="43"/>
      <c r="J137" s="43"/>
      <c r="K137" s="43"/>
      <c r="L137" s="43"/>
      <c r="M137" s="43"/>
      <c r="N137" s="45"/>
      <c r="O137" s="43"/>
      <c r="P137" s="46"/>
      <c r="Q137" s="46"/>
      <c r="R137" s="47"/>
      <c r="S137" s="48"/>
    </row>
    <row r="138" spans="2:19" ht="15.75" x14ac:dyDescent="0.25">
      <c r="B138" s="62">
        <v>1</v>
      </c>
      <c r="C138" s="31" t="s">
        <v>223</v>
      </c>
      <c r="D138" s="32" t="s">
        <v>224</v>
      </c>
      <c r="E138" s="33">
        <v>44196</v>
      </c>
      <c r="F138" s="34"/>
      <c r="G138" s="35">
        <v>10</v>
      </c>
      <c r="H138" s="36">
        <f>+F138/G138</f>
        <v>0</v>
      </c>
      <c r="I138" s="34"/>
      <c r="J138" s="34"/>
      <c r="K138" s="34"/>
      <c r="L138" s="34"/>
      <c r="M138" s="34"/>
      <c r="N138" s="36">
        <f>+M138-O138</f>
        <v>0</v>
      </c>
      <c r="O138" s="34"/>
      <c r="P138" s="37"/>
      <c r="Q138" s="37"/>
      <c r="R138" s="38">
        <f>SUM(P138:Q138)</f>
        <v>0</v>
      </c>
      <c r="S138" s="39"/>
    </row>
    <row r="139" spans="2:19" ht="15.75" x14ac:dyDescent="0.25">
      <c r="B139" s="26"/>
      <c r="C139" s="26"/>
      <c r="D139" s="26"/>
      <c r="E139" s="26"/>
      <c r="F139" s="26"/>
      <c r="G139" s="44"/>
      <c r="H139" s="50"/>
      <c r="I139" s="28"/>
      <c r="J139" s="28"/>
      <c r="K139" s="28"/>
      <c r="L139" s="28"/>
      <c r="M139" s="28"/>
      <c r="N139" s="51"/>
      <c r="O139" s="28"/>
      <c r="P139" s="28"/>
      <c r="Q139" s="28"/>
      <c r="R139" s="51"/>
      <c r="S139" s="28"/>
    </row>
    <row r="140" spans="2:19" ht="15.75" x14ac:dyDescent="0.25">
      <c r="B140" s="31">
        <f>COUNT(B116:B139)</f>
        <v>20</v>
      </c>
      <c r="C140" s="31"/>
      <c r="D140" s="53"/>
      <c r="E140" s="53"/>
      <c r="F140" s="53">
        <f>SUM(F116:F139)</f>
        <v>270168.54300000001</v>
      </c>
      <c r="G140" s="54"/>
      <c r="H140" s="55">
        <f t="shared" ref="H140:O140" si="16">SUM(H116:H139)</f>
        <v>27016.854299999999</v>
      </c>
      <c r="I140" s="53">
        <f t="shared" si="16"/>
        <v>1144578.7310000001</v>
      </c>
      <c r="J140" s="53">
        <f t="shared" si="16"/>
        <v>19051506.652000003</v>
      </c>
      <c r="K140" s="53">
        <f t="shared" si="16"/>
        <v>1312122.2930000001</v>
      </c>
      <c r="L140" s="53">
        <f t="shared" si="16"/>
        <v>0</v>
      </c>
      <c r="M140" s="53">
        <f t="shared" si="16"/>
        <v>393042.50400000007</v>
      </c>
      <c r="N140" s="56">
        <f t="shared" si="16"/>
        <v>154729.21900000001</v>
      </c>
      <c r="O140" s="53">
        <f t="shared" si="16"/>
        <v>238313.28499999997</v>
      </c>
      <c r="P140" s="57"/>
      <c r="Q140" s="57"/>
      <c r="R140" s="58"/>
      <c r="S140" s="59">
        <f>SUM(S116:S139)</f>
        <v>275204</v>
      </c>
    </row>
    <row r="141" spans="2:19" ht="15.75" x14ac:dyDescent="0.25">
      <c r="B141" s="26"/>
      <c r="C141" s="26"/>
      <c r="D141" s="26"/>
      <c r="E141" s="26"/>
      <c r="F141" s="26"/>
      <c r="G141" s="44"/>
      <c r="H141" s="50"/>
      <c r="I141" s="28"/>
      <c r="J141" s="28"/>
      <c r="K141" s="28"/>
      <c r="L141" s="28"/>
      <c r="M141" s="28"/>
      <c r="N141" s="51"/>
      <c r="O141" s="28"/>
      <c r="P141" s="28"/>
      <c r="Q141" s="28"/>
      <c r="R141" s="51"/>
      <c r="S141" s="28"/>
    </row>
    <row r="142" spans="2:19" ht="15.75" x14ac:dyDescent="0.25">
      <c r="B142" s="26"/>
      <c r="C142" s="26"/>
      <c r="D142" s="26"/>
      <c r="E142" s="26"/>
      <c r="F142" s="26"/>
      <c r="G142" s="44"/>
      <c r="H142" s="50"/>
      <c r="I142" s="28"/>
      <c r="J142" s="28"/>
      <c r="K142" s="28"/>
      <c r="L142" s="28"/>
      <c r="M142" s="28"/>
      <c r="N142" s="51"/>
      <c r="O142" s="28"/>
      <c r="P142" s="28"/>
      <c r="Q142" s="28"/>
      <c r="R142" s="51"/>
      <c r="S142" s="28"/>
    </row>
    <row r="143" spans="2:19" ht="18.75" x14ac:dyDescent="0.3">
      <c r="B143" s="26"/>
      <c r="C143" s="30">
        <v>6</v>
      </c>
      <c r="D143" s="30" t="s">
        <v>225</v>
      </c>
      <c r="E143" s="63"/>
      <c r="F143" s="63"/>
      <c r="G143" s="44"/>
      <c r="H143" s="50"/>
      <c r="I143" s="28"/>
      <c r="J143" s="28"/>
      <c r="K143" s="28"/>
      <c r="L143" s="28"/>
      <c r="M143" s="28"/>
      <c r="N143" s="51"/>
      <c r="O143" s="28"/>
      <c r="P143" s="28"/>
      <c r="Q143" s="28"/>
      <c r="R143" s="51"/>
      <c r="S143" s="28"/>
    </row>
    <row r="144" spans="2:19" ht="15.75" x14ac:dyDescent="0.25">
      <c r="B144" s="26"/>
      <c r="C144" s="26"/>
      <c r="D144" s="26"/>
      <c r="E144" s="26"/>
      <c r="F144" s="26"/>
      <c r="G144" s="44"/>
      <c r="H144" s="50"/>
      <c r="I144" s="28"/>
      <c r="J144" s="28"/>
      <c r="K144" s="28"/>
      <c r="L144" s="28"/>
      <c r="M144" s="28"/>
      <c r="N144" s="51"/>
      <c r="O144" s="28"/>
      <c r="P144" s="28"/>
      <c r="Q144" s="28"/>
      <c r="R144" s="51"/>
      <c r="S144" s="28"/>
    </row>
    <row r="145" spans="2:19" ht="15.75" x14ac:dyDescent="0.25">
      <c r="B145" s="31">
        <v>1</v>
      </c>
      <c r="C145" s="31" t="s">
        <v>226</v>
      </c>
      <c r="D145" s="32" t="s">
        <v>227</v>
      </c>
      <c r="E145" s="33">
        <v>44196</v>
      </c>
      <c r="F145" s="34">
        <v>719.01900000000001</v>
      </c>
      <c r="G145" s="35">
        <v>10</v>
      </c>
      <c r="H145" s="36">
        <f t="shared" ref="H145:H166" si="17">+F145/G145</f>
        <v>71.901899999999998</v>
      </c>
      <c r="I145" s="34"/>
      <c r="J145" s="34"/>
      <c r="K145" s="34"/>
      <c r="L145" s="34"/>
      <c r="M145" s="34">
        <v>559.99900000000002</v>
      </c>
      <c r="N145" s="36">
        <f t="shared" ref="N145:N166" si="18">+M145-O145</f>
        <v>164.84100000000001</v>
      </c>
      <c r="O145" s="34">
        <v>395.15800000000002</v>
      </c>
      <c r="P145" s="37">
        <v>27.5</v>
      </c>
      <c r="Q145" s="37">
        <v>0</v>
      </c>
      <c r="R145" s="38">
        <f t="shared" ref="R145:R166" si="19">SUM(P145:Q145)</f>
        <v>27.5</v>
      </c>
      <c r="S145" s="39"/>
    </row>
    <row r="146" spans="2:19" ht="15.75" x14ac:dyDescent="0.25">
      <c r="B146" s="31">
        <f>+B145+1</f>
        <v>2</v>
      </c>
      <c r="C146" s="31" t="s">
        <v>228</v>
      </c>
      <c r="D146" s="32" t="s">
        <v>229</v>
      </c>
      <c r="E146" s="33">
        <v>44196</v>
      </c>
      <c r="F146" s="34">
        <v>3500</v>
      </c>
      <c r="G146" s="35">
        <v>10</v>
      </c>
      <c r="H146" s="36">
        <f t="shared" si="17"/>
        <v>350</v>
      </c>
      <c r="I146" s="34">
        <v>22234.859</v>
      </c>
      <c r="J146" s="34">
        <v>49520.148999999998</v>
      </c>
      <c r="K146" s="34">
        <f>13294.626+1092.506+112.717+242.866</f>
        <v>14742.715</v>
      </c>
      <c r="L146" s="34">
        <v>15.044</v>
      </c>
      <c r="M146" s="34">
        <v>1910.1859999999999</v>
      </c>
      <c r="N146" s="36">
        <f t="shared" si="18"/>
        <v>34.679999999999836</v>
      </c>
      <c r="O146" s="34">
        <v>1875.5060000000001</v>
      </c>
      <c r="P146" s="37">
        <f>12.5+12.5</f>
        <v>25</v>
      </c>
      <c r="Q146" s="37">
        <v>0</v>
      </c>
      <c r="R146" s="38">
        <f t="shared" si="19"/>
        <v>25</v>
      </c>
      <c r="S146" s="39">
        <v>4830</v>
      </c>
    </row>
    <row r="147" spans="2:19" ht="15.75" x14ac:dyDescent="0.25">
      <c r="B147" s="31">
        <f t="shared" ref="B147:B166" si="20">+B146+1</f>
        <v>3</v>
      </c>
      <c r="C147" s="31" t="s">
        <v>230</v>
      </c>
      <c r="D147" s="32" t="s">
        <v>231</v>
      </c>
      <c r="E147" s="33">
        <v>44196</v>
      </c>
      <c r="F147" s="34">
        <v>603.37300000000005</v>
      </c>
      <c r="G147" s="35">
        <v>10</v>
      </c>
      <c r="H147" s="36">
        <f t="shared" si="17"/>
        <v>60.337300000000006</v>
      </c>
      <c r="I147" s="34"/>
      <c r="J147" s="34"/>
      <c r="K147" s="34"/>
      <c r="L147" s="34"/>
      <c r="M147" s="34">
        <v>87.623000000000005</v>
      </c>
      <c r="N147" s="36">
        <f t="shared" si="18"/>
        <v>46.322000000000003</v>
      </c>
      <c r="O147" s="34">
        <v>41.301000000000002</v>
      </c>
      <c r="P147" s="37">
        <v>10</v>
      </c>
      <c r="Q147" s="37">
        <v>10</v>
      </c>
      <c r="R147" s="38">
        <f t="shared" si="19"/>
        <v>20</v>
      </c>
      <c r="S147" s="39"/>
    </row>
    <row r="148" spans="2:19" ht="15.75" x14ac:dyDescent="0.25">
      <c r="B148" s="31">
        <f t="shared" si="20"/>
        <v>4</v>
      </c>
      <c r="C148" s="31" t="s">
        <v>232</v>
      </c>
      <c r="D148" s="32" t="s">
        <v>233</v>
      </c>
      <c r="E148" s="33">
        <v>44196</v>
      </c>
      <c r="F148" s="34">
        <v>848.95299999999997</v>
      </c>
      <c r="G148" s="35">
        <v>10</v>
      </c>
      <c r="H148" s="36">
        <f t="shared" si="17"/>
        <v>84.895299999999992</v>
      </c>
      <c r="I148" s="34">
        <v>4775.2269999999999</v>
      </c>
      <c r="J148" s="34">
        <v>9661.7450000000008</v>
      </c>
      <c r="K148" s="34">
        <f>1405.342+239.702+47.95</f>
        <v>1692.9940000000001</v>
      </c>
      <c r="L148" s="34">
        <v>9.9540000000000006</v>
      </c>
      <c r="M148" s="34">
        <v>907.77499999999998</v>
      </c>
      <c r="N148" s="36">
        <f t="shared" si="18"/>
        <v>262.34799999999996</v>
      </c>
      <c r="O148" s="34">
        <v>645.42700000000002</v>
      </c>
      <c r="P148" s="37">
        <v>70</v>
      </c>
      <c r="Q148" s="37">
        <v>0</v>
      </c>
      <c r="R148" s="38">
        <f t="shared" si="19"/>
        <v>70</v>
      </c>
      <c r="S148" s="39">
        <v>1202</v>
      </c>
    </row>
    <row r="149" spans="2:19" ht="15.75" x14ac:dyDescent="0.25">
      <c r="B149" s="31">
        <f t="shared" si="20"/>
        <v>5</v>
      </c>
      <c r="C149" s="31" t="s">
        <v>234</v>
      </c>
      <c r="D149" s="32" t="s">
        <v>235</v>
      </c>
      <c r="E149" s="33">
        <v>44196</v>
      </c>
      <c r="F149" s="34">
        <v>502.96803</v>
      </c>
      <c r="G149" s="35">
        <v>10</v>
      </c>
      <c r="H149" s="36">
        <f t="shared" si="17"/>
        <v>50.296802999999997</v>
      </c>
      <c r="I149" s="34">
        <v>2049.065552</v>
      </c>
      <c r="J149" s="34">
        <v>3402.8482199999999</v>
      </c>
      <c r="K149" s="34">
        <v>1012.006134</v>
      </c>
      <c r="L149" s="34">
        <v>6.240748</v>
      </c>
      <c r="M149" s="34">
        <v>342.41678100000001</v>
      </c>
      <c r="N149" s="36">
        <f t="shared" si="18"/>
        <v>99.814471000000026</v>
      </c>
      <c r="O149" s="34">
        <v>242.60230999999999</v>
      </c>
      <c r="P149" s="37">
        <v>20</v>
      </c>
      <c r="Q149" s="37">
        <v>0</v>
      </c>
      <c r="R149" s="38">
        <f t="shared" si="19"/>
        <v>20</v>
      </c>
      <c r="S149" s="39">
        <v>1195</v>
      </c>
    </row>
    <row r="150" spans="2:19" ht="15.75" x14ac:dyDescent="0.25">
      <c r="B150" s="31">
        <f t="shared" si="20"/>
        <v>6</v>
      </c>
      <c r="C150" s="31" t="s">
        <v>236</v>
      </c>
      <c r="D150" s="32" t="s">
        <v>237</v>
      </c>
      <c r="E150" s="33">
        <v>44196</v>
      </c>
      <c r="F150" s="34">
        <v>1076.95</v>
      </c>
      <c r="G150" s="35">
        <v>10</v>
      </c>
      <c r="H150" s="36">
        <f t="shared" si="17"/>
        <v>107.69500000000001</v>
      </c>
      <c r="I150" s="34"/>
      <c r="J150" s="34"/>
      <c r="K150" s="34"/>
      <c r="L150" s="34"/>
      <c r="M150" s="34">
        <v>64.164000000000001</v>
      </c>
      <c r="N150" s="36">
        <f t="shared" si="18"/>
        <v>9.5829999999999984</v>
      </c>
      <c r="O150" s="34">
        <v>54.581000000000003</v>
      </c>
      <c r="P150" s="37">
        <v>0</v>
      </c>
      <c r="Q150" s="37">
        <v>0</v>
      </c>
      <c r="R150" s="38">
        <f t="shared" si="19"/>
        <v>0</v>
      </c>
      <c r="S150" s="39"/>
    </row>
    <row r="151" spans="2:19" ht="15.75" x14ac:dyDescent="0.25">
      <c r="B151" s="31">
        <f t="shared" si="20"/>
        <v>7</v>
      </c>
      <c r="C151" s="31" t="s">
        <v>238</v>
      </c>
      <c r="D151" s="32" t="s">
        <v>239</v>
      </c>
      <c r="E151" s="33">
        <v>44196</v>
      </c>
      <c r="F151" s="34">
        <v>2000</v>
      </c>
      <c r="G151" s="35">
        <v>10</v>
      </c>
      <c r="H151" s="36">
        <f t="shared" si="17"/>
        <v>200</v>
      </c>
      <c r="I151" s="34">
        <f>19578.865+1013.365</f>
        <v>20592.230000000003</v>
      </c>
      <c r="J151" s="34">
        <v>45812.336000000003</v>
      </c>
      <c r="K151" s="34">
        <f>8616.759+2185.43+116.595+128.234+170.138</f>
        <v>11217.156000000001</v>
      </c>
      <c r="L151" s="34">
        <v>0</v>
      </c>
      <c r="M151" s="34">
        <v>3453.3939999999998</v>
      </c>
      <c r="N151" s="36">
        <f t="shared" si="18"/>
        <v>1082.5709999999999</v>
      </c>
      <c r="O151" s="34">
        <v>2370.8229999999999</v>
      </c>
      <c r="P151" s="37">
        <f>15+15+15+55</f>
        <v>100</v>
      </c>
      <c r="Q151" s="37">
        <v>0</v>
      </c>
      <c r="R151" s="38">
        <f t="shared" si="19"/>
        <v>100</v>
      </c>
      <c r="S151" s="39">
        <v>1547</v>
      </c>
    </row>
    <row r="152" spans="2:19" ht="15.75" x14ac:dyDescent="0.25">
      <c r="B152" s="31">
        <f t="shared" si="20"/>
        <v>8</v>
      </c>
      <c r="C152" s="62" t="s">
        <v>240</v>
      </c>
      <c r="D152" s="32" t="s">
        <v>241</v>
      </c>
      <c r="E152" s="33">
        <v>44196</v>
      </c>
      <c r="F152" s="34">
        <v>1000</v>
      </c>
      <c r="G152" s="35">
        <v>10</v>
      </c>
      <c r="H152" s="36">
        <f t="shared" si="17"/>
        <v>100</v>
      </c>
      <c r="I152" s="34">
        <v>6175.0889999999999</v>
      </c>
      <c r="J152" s="34">
        <v>154479.93599999999</v>
      </c>
      <c r="K152" s="34">
        <v>53443.235999999997</v>
      </c>
      <c r="L152" s="34">
        <v>0</v>
      </c>
      <c r="M152" s="34">
        <v>2527.2330000000002</v>
      </c>
      <c r="N152" s="36">
        <f t="shared" si="18"/>
        <v>743.08300000000008</v>
      </c>
      <c r="O152" s="34">
        <v>1784.15</v>
      </c>
      <c r="P152" s="37">
        <f>15+15+15+105</f>
        <v>150</v>
      </c>
      <c r="Q152" s="37">
        <v>0</v>
      </c>
      <c r="R152" s="38">
        <f t="shared" si="19"/>
        <v>150</v>
      </c>
      <c r="S152" s="39">
        <v>1028</v>
      </c>
    </row>
    <row r="153" spans="2:19" ht="15.75" x14ac:dyDescent="0.25">
      <c r="B153" s="31">
        <f t="shared" si="20"/>
        <v>9</v>
      </c>
      <c r="C153" s="31" t="s">
        <v>242</v>
      </c>
      <c r="D153" s="32" t="s">
        <v>243</v>
      </c>
      <c r="E153" s="33">
        <v>44196</v>
      </c>
      <c r="F153" s="34">
        <v>1183.3579999999999</v>
      </c>
      <c r="G153" s="35">
        <v>10</v>
      </c>
      <c r="H153" s="36">
        <f t="shared" si="17"/>
        <v>118.33579999999999</v>
      </c>
      <c r="I153" s="34">
        <v>1648.7660000000001</v>
      </c>
      <c r="J153" s="34">
        <v>3961.277</v>
      </c>
      <c r="K153" s="34">
        <f>1852.506+84.025+0.056+12.483</f>
        <v>1949.0700000000002</v>
      </c>
      <c r="L153" s="34">
        <v>1.645</v>
      </c>
      <c r="M153" s="34">
        <v>297.399</v>
      </c>
      <c r="N153" s="36">
        <f t="shared" si="18"/>
        <v>66.024000000000001</v>
      </c>
      <c r="O153" s="34">
        <v>231.375</v>
      </c>
      <c r="P153" s="37">
        <v>0</v>
      </c>
      <c r="Q153" s="37">
        <f>15</f>
        <v>15</v>
      </c>
      <c r="R153" s="38">
        <f t="shared" si="19"/>
        <v>15</v>
      </c>
      <c r="S153" s="39">
        <v>276</v>
      </c>
    </row>
    <row r="154" spans="2:19" ht="15.75" x14ac:dyDescent="0.25">
      <c r="B154" s="31">
        <f t="shared" si="20"/>
        <v>10</v>
      </c>
      <c r="C154" s="62" t="s">
        <v>244</v>
      </c>
      <c r="D154" s="32" t="s">
        <v>245</v>
      </c>
      <c r="E154" s="33">
        <v>44196</v>
      </c>
      <c r="F154" s="34">
        <v>1501.72</v>
      </c>
      <c r="G154" s="35">
        <v>10</v>
      </c>
      <c r="H154" s="36">
        <f t="shared" si="17"/>
        <v>150.172</v>
      </c>
      <c r="I154" s="34">
        <v>450.86900000000003</v>
      </c>
      <c r="J154" s="34">
        <v>1050.172</v>
      </c>
      <c r="K154" s="34">
        <f>449.264+68.769+328.175</f>
        <v>846.20800000000008</v>
      </c>
      <c r="L154" s="34">
        <v>0</v>
      </c>
      <c r="M154" s="34">
        <v>-238.35400000000001</v>
      </c>
      <c r="N154" s="36">
        <f t="shared" si="18"/>
        <v>0.44699999999997431</v>
      </c>
      <c r="O154" s="34">
        <v>-238.80099999999999</v>
      </c>
      <c r="P154" s="37">
        <v>0</v>
      </c>
      <c r="Q154" s="37">
        <v>0</v>
      </c>
      <c r="R154" s="38">
        <f t="shared" si="19"/>
        <v>0</v>
      </c>
      <c r="S154" s="39">
        <v>585</v>
      </c>
    </row>
    <row r="155" spans="2:19" ht="15.75" x14ac:dyDescent="0.25">
      <c r="B155" s="31">
        <f t="shared" si="20"/>
        <v>11</v>
      </c>
      <c r="C155" s="31" t="s">
        <v>246</v>
      </c>
      <c r="D155" s="32" t="s">
        <v>247</v>
      </c>
      <c r="E155" s="33">
        <v>44196</v>
      </c>
      <c r="F155" s="34">
        <v>619.37400000000002</v>
      </c>
      <c r="G155" s="35">
        <v>5</v>
      </c>
      <c r="H155" s="36">
        <f t="shared" si="17"/>
        <v>123.87480000000001</v>
      </c>
      <c r="I155" s="34"/>
      <c r="J155" s="34"/>
      <c r="K155" s="34"/>
      <c r="L155" s="34"/>
      <c r="M155" s="34">
        <v>89.037000000000006</v>
      </c>
      <c r="N155" s="36">
        <f t="shared" si="18"/>
        <v>27.374000000000009</v>
      </c>
      <c r="O155" s="34">
        <v>61.662999999999997</v>
      </c>
      <c r="P155" s="37">
        <f>10</f>
        <v>10</v>
      </c>
      <c r="Q155" s="37">
        <v>0</v>
      </c>
      <c r="R155" s="38">
        <f t="shared" si="19"/>
        <v>10</v>
      </c>
      <c r="S155" s="39"/>
    </row>
    <row r="156" spans="2:19" ht="15.75" x14ac:dyDescent="0.25">
      <c r="B156" s="31">
        <f t="shared" si="20"/>
        <v>12</v>
      </c>
      <c r="C156" s="31" t="s">
        <v>248</v>
      </c>
      <c r="D156" s="32" t="s">
        <v>249</v>
      </c>
      <c r="E156" s="33">
        <v>44196</v>
      </c>
      <c r="F156" s="34">
        <v>1426.3050000000001</v>
      </c>
      <c r="G156" s="35">
        <v>10</v>
      </c>
      <c r="H156" s="36">
        <f t="shared" si="17"/>
        <v>142.63050000000001</v>
      </c>
      <c r="I156" s="34">
        <v>14291.633</v>
      </c>
      <c r="J156" s="34">
        <v>16327.633</v>
      </c>
      <c r="K156" s="34">
        <v>1111.3969999999999</v>
      </c>
      <c r="L156" s="34">
        <v>192.40199999999999</v>
      </c>
      <c r="M156" s="34">
        <v>974.84500000000003</v>
      </c>
      <c r="N156" s="36">
        <f t="shared" si="18"/>
        <v>30.517000000000053</v>
      </c>
      <c r="O156" s="34">
        <v>944.32799999999997</v>
      </c>
      <c r="P156" s="37">
        <v>50</v>
      </c>
      <c r="Q156" s="37">
        <v>0</v>
      </c>
      <c r="R156" s="38">
        <f t="shared" si="19"/>
        <v>50</v>
      </c>
      <c r="S156" s="39">
        <v>3432</v>
      </c>
    </row>
    <row r="157" spans="2:19" ht="15.75" x14ac:dyDescent="0.25">
      <c r="B157" s="31">
        <f t="shared" si="20"/>
        <v>13</v>
      </c>
      <c r="C157" s="31" t="s">
        <v>250</v>
      </c>
      <c r="D157" s="32" t="s">
        <v>251</v>
      </c>
      <c r="E157" s="33">
        <v>44196</v>
      </c>
      <c r="F157" s="34">
        <v>1705.672</v>
      </c>
      <c r="G157" s="35">
        <v>10</v>
      </c>
      <c r="H157" s="36">
        <f t="shared" si="17"/>
        <v>170.56720000000001</v>
      </c>
      <c r="I157" s="34">
        <v>2136.7280000000001</v>
      </c>
      <c r="J157" s="34">
        <v>21867.741999999998</v>
      </c>
      <c r="K157" s="34">
        <f>6160.785+1966.733+4416.919</f>
        <v>12544.437</v>
      </c>
      <c r="L157" s="34">
        <v>14.488</v>
      </c>
      <c r="M157" s="34">
        <v>-135.98699999999999</v>
      </c>
      <c r="N157" s="36">
        <f t="shared" si="18"/>
        <v>-40.262</v>
      </c>
      <c r="O157" s="34">
        <v>-95.724999999999994</v>
      </c>
      <c r="P157" s="37">
        <v>0</v>
      </c>
      <c r="Q157" s="37">
        <v>0</v>
      </c>
      <c r="R157" s="38">
        <f t="shared" si="19"/>
        <v>0</v>
      </c>
      <c r="S157" s="39">
        <v>892</v>
      </c>
    </row>
    <row r="158" spans="2:19" ht="15.75" x14ac:dyDescent="0.25">
      <c r="B158" s="31">
        <f t="shared" si="20"/>
        <v>14</v>
      </c>
      <c r="C158" s="31" t="s">
        <v>252</v>
      </c>
      <c r="D158" s="32" t="s">
        <v>253</v>
      </c>
      <c r="E158" s="33">
        <v>44196</v>
      </c>
      <c r="F158" s="34">
        <v>1984.913</v>
      </c>
      <c r="G158" s="35">
        <v>10</v>
      </c>
      <c r="H158" s="36">
        <f t="shared" si="17"/>
        <v>198.4913</v>
      </c>
      <c r="I158" s="34"/>
      <c r="J158" s="34"/>
      <c r="K158" s="34"/>
      <c r="L158" s="34"/>
      <c r="M158" s="34">
        <v>2113.7080000000001</v>
      </c>
      <c r="N158" s="36">
        <f t="shared" si="18"/>
        <v>580.97</v>
      </c>
      <c r="O158" s="34">
        <v>1532.7380000000001</v>
      </c>
      <c r="P158" s="37">
        <v>35</v>
      </c>
      <c r="Q158" s="37">
        <v>0</v>
      </c>
      <c r="R158" s="38">
        <f t="shared" si="19"/>
        <v>35</v>
      </c>
      <c r="S158" s="39"/>
    </row>
    <row r="159" spans="2:19" ht="15.75" x14ac:dyDescent="0.25">
      <c r="B159" s="31">
        <f t="shared" si="20"/>
        <v>15</v>
      </c>
      <c r="C159" s="62" t="s">
        <v>254</v>
      </c>
      <c r="D159" s="32" t="s">
        <v>255</v>
      </c>
      <c r="E159" s="33">
        <v>44196</v>
      </c>
      <c r="F159" s="34">
        <v>872.63800000000003</v>
      </c>
      <c r="G159" s="35">
        <v>10</v>
      </c>
      <c r="H159" s="36">
        <f t="shared" si="17"/>
        <v>87.263800000000003</v>
      </c>
      <c r="I159" s="34">
        <v>12872.206</v>
      </c>
      <c r="J159" s="34">
        <v>190422.12299999999</v>
      </c>
      <c r="K159" s="34">
        <v>58436.775000000001</v>
      </c>
      <c r="L159" s="34">
        <v>210.34899999999999</v>
      </c>
      <c r="M159" s="34">
        <v>4070.0239999999999</v>
      </c>
      <c r="N159" s="36">
        <f t="shared" si="18"/>
        <v>1185.643</v>
      </c>
      <c r="O159" s="34">
        <v>2884.3809999999999</v>
      </c>
      <c r="P159" s="37">
        <f>30+135</f>
        <v>165</v>
      </c>
      <c r="Q159" s="37">
        <v>0</v>
      </c>
      <c r="R159" s="38">
        <f t="shared" si="19"/>
        <v>165</v>
      </c>
      <c r="S159" s="39">
        <v>1597</v>
      </c>
    </row>
    <row r="160" spans="2:19" ht="15.75" x14ac:dyDescent="0.25">
      <c r="B160" s="31">
        <f t="shared" si="20"/>
        <v>16</v>
      </c>
      <c r="C160" s="31" t="s">
        <v>256</v>
      </c>
      <c r="D160" s="32" t="s">
        <v>257</v>
      </c>
      <c r="E160" s="33">
        <v>44196</v>
      </c>
      <c r="F160" s="34">
        <v>3000</v>
      </c>
      <c r="G160" s="35">
        <v>10</v>
      </c>
      <c r="H160" s="36">
        <f t="shared" si="17"/>
        <v>300</v>
      </c>
      <c r="I160" s="34"/>
      <c r="J160" s="34"/>
      <c r="K160" s="34"/>
      <c r="L160" s="34"/>
      <c r="M160" s="34">
        <v>1971.9849999999999</v>
      </c>
      <c r="N160" s="36">
        <f t="shared" si="18"/>
        <v>580.54599999999982</v>
      </c>
      <c r="O160" s="34">
        <v>1391.4390000000001</v>
      </c>
      <c r="P160" s="37">
        <v>25</v>
      </c>
      <c r="Q160" s="37">
        <v>0</v>
      </c>
      <c r="R160" s="38">
        <f t="shared" si="19"/>
        <v>25</v>
      </c>
      <c r="S160" s="39"/>
    </row>
    <row r="161" spans="2:19" ht="15.75" x14ac:dyDescent="0.25">
      <c r="B161" s="31">
        <f t="shared" si="20"/>
        <v>17</v>
      </c>
      <c r="C161" s="31" t="s">
        <v>258</v>
      </c>
      <c r="D161" s="32" t="s">
        <v>259</v>
      </c>
      <c r="E161" s="33">
        <v>44196</v>
      </c>
      <c r="F161" s="34">
        <v>505.65</v>
      </c>
      <c r="G161" s="35">
        <v>10</v>
      </c>
      <c r="H161" s="36">
        <f t="shared" si="17"/>
        <v>50.564999999999998</v>
      </c>
      <c r="I161" s="34">
        <v>1336.9090000000001</v>
      </c>
      <c r="J161" s="34">
        <v>3249.28</v>
      </c>
      <c r="K161" s="34">
        <f>195.194+22.366+4.028+4.105+43.671</f>
        <v>269.36399999999998</v>
      </c>
      <c r="L161" s="34">
        <v>1.5469999999999999</v>
      </c>
      <c r="M161" s="34">
        <v>-110.036</v>
      </c>
      <c r="N161" s="36">
        <f t="shared" si="18"/>
        <v>7.0759999999999934</v>
      </c>
      <c r="O161" s="34">
        <v>-117.11199999999999</v>
      </c>
      <c r="P161" s="37">
        <v>0</v>
      </c>
      <c r="Q161" s="37">
        <v>0</v>
      </c>
      <c r="R161" s="38">
        <f t="shared" si="19"/>
        <v>0</v>
      </c>
      <c r="S161" s="39">
        <v>2071</v>
      </c>
    </row>
    <row r="162" spans="2:19" ht="15.75" x14ac:dyDescent="0.25">
      <c r="B162" s="31">
        <f t="shared" si="20"/>
        <v>18</v>
      </c>
      <c r="C162" s="31" t="s">
        <v>260</v>
      </c>
      <c r="D162" s="32" t="s">
        <v>261</v>
      </c>
      <c r="E162" s="33">
        <v>44196</v>
      </c>
      <c r="F162" s="34">
        <v>561.41285000000005</v>
      </c>
      <c r="G162" s="35">
        <v>10</v>
      </c>
      <c r="H162" s="36">
        <f t="shared" si="17"/>
        <v>56.141285000000003</v>
      </c>
      <c r="I162" s="34">
        <v>997.63439700000004</v>
      </c>
      <c r="J162" s="34">
        <v>1713.9738</v>
      </c>
      <c r="K162" s="34">
        <v>403.73996499999998</v>
      </c>
      <c r="L162" s="34">
        <v>0</v>
      </c>
      <c r="M162" s="34">
        <v>83.576446000000004</v>
      </c>
      <c r="N162" s="36">
        <f t="shared" si="18"/>
        <v>15.081017000000003</v>
      </c>
      <c r="O162" s="34">
        <v>68.495429000000001</v>
      </c>
      <c r="P162" s="37">
        <v>0</v>
      </c>
      <c r="Q162" s="37">
        <v>7.5</v>
      </c>
      <c r="R162" s="38">
        <f t="shared" si="19"/>
        <v>7.5</v>
      </c>
      <c r="S162" s="39">
        <v>1330</v>
      </c>
    </row>
    <row r="163" spans="2:19" ht="15.75" x14ac:dyDescent="0.25">
      <c r="B163" s="31">
        <f t="shared" si="20"/>
        <v>19</v>
      </c>
      <c r="C163" s="31" t="s">
        <v>262</v>
      </c>
      <c r="D163" s="32" t="s">
        <v>263</v>
      </c>
      <c r="E163" s="33">
        <v>44196</v>
      </c>
      <c r="F163" s="34">
        <v>600</v>
      </c>
      <c r="G163" s="35">
        <v>10</v>
      </c>
      <c r="H163" s="36">
        <f t="shared" si="17"/>
        <v>60</v>
      </c>
      <c r="I163" s="34">
        <v>655.81764399999997</v>
      </c>
      <c r="J163" s="34">
        <v>1093.9769409999999</v>
      </c>
      <c r="K163" s="34">
        <f>229.055333+56.538377+4.962104+3.455701+29.104581</f>
        <v>323.11609599999997</v>
      </c>
      <c r="L163" s="34">
        <v>3.1406079999999998</v>
      </c>
      <c r="M163" s="34">
        <v>45.932856000000001</v>
      </c>
      <c r="N163" s="36">
        <f t="shared" si="18"/>
        <v>10.324238000000001</v>
      </c>
      <c r="O163" s="34">
        <v>35.608618</v>
      </c>
      <c r="P163" s="37">
        <v>0</v>
      </c>
      <c r="Q163" s="37">
        <v>0</v>
      </c>
      <c r="R163" s="38">
        <f t="shared" si="19"/>
        <v>0</v>
      </c>
      <c r="S163" s="39">
        <v>673</v>
      </c>
    </row>
    <row r="164" spans="2:19" ht="15.75" x14ac:dyDescent="0.25">
      <c r="B164" s="31">
        <f t="shared" si="20"/>
        <v>20</v>
      </c>
      <c r="C164" s="31" t="s">
        <v>264</v>
      </c>
      <c r="D164" s="32" t="s">
        <v>265</v>
      </c>
      <c r="E164" s="33">
        <v>44196</v>
      </c>
      <c r="F164" s="34">
        <v>938.66300000000001</v>
      </c>
      <c r="G164" s="35">
        <v>10</v>
      </c>
      <c r="H164" s="36">
        <f t="shared" si="17"/>
        <v>93.866299999999995</v>
      </c>
      <c r="I164" s="34"/>
      <c r="J164" s="34"/>
      <c r="K164" s="34"/>
      <c r="L164" s="34"/>
      <c r="M164" s="34">
        <v>79.513000000000005</v>
      </c>
      <c r="N164" s="36">
        <f t="shared" si="18"/>
        <v>39.725000000000009</v>
      </c>
      <c r="O164" s="34">
        <v>39.787999999999997</v>
      </c>
      <c r="P164" s="37">
        <v>0</v>
      </c>
      <c r="Q164" s="37">
        <v>0</v>
      </c>
      <c r="R164" s="38">
        <f t="shared" si="19"/>
        <v>0</v>
      </c>
      <c r="S164" s="39"/>
    </row>
    <row r="165" spans="2:19" ht="15.75" x14ac:dyDescent="0.25">
      <c r="B165" s="31">
        <f t="shared" si="20"/>
        <v>21</v>
      </c>
      <c r="C165" s="31" t="s">
        <v>266</v>
      </c>
      <c r="D165" s="32" t="s">
        <v>267</v>
      </c>
      <c r="E165" s="33">
        <v>44196</v>
      </c>
      <c r="F165" s="34">
        <v>2950</v>
      </c>
      <c r="G165" s="35">
        <v>10</v>
      </c>
      <c r="H165" s="36">
        <f t="shared" si="17"/>
        <v>295</v>
      </c>
      <c r="I165" s="34"/>
      <c r="J165" s="34"/>
      <c r="K165" s="34"/>
      <c r="L165" s="34"/>
      <c r="M165" s="34">
        <v>534.4</v>
      </c>
      <c r="N165" s="36">
        <f t="shared" si="18"/>
        <v>119.846</v>
      </c>
      <c r="O165" s="34">
        <v>414.55399999999997</v>
      </c>
      <c r="P165" s="37">
        <f>6</f>
        <v>6</v>
      </c>
      <c r="Q165" s="37">
        <v>0</v>
      </c>
      <c r="R165" s="38">
        <f t="shared" si="19"/>
        <v>6</v>
      </c>
      <c r="S165" s="39"/>
    </row>
    <row r="166" spans="2:19" ht="15.75" x14ac:dyDescent="0.25">
      <c r="B166" s="31">
        <f t="shared" si="20"/>
        <v>22</v>
      </c>
      <c r="C166" s="31" t="s">
        <v>268</v>
      </c>
      <c r="D166" s="32" t="s">
        <v>269</v>
      </c>
      <c r="E166" s="33">
        <v>44196</v>
      </c>
      <c r="F166" s="34">
        <v>500</v>
      </c>
      <c r="G166" s="35">
        <v>10</v>
      </c>
      <c r="H166" s="36">
        <f t="shared" si="17"/>
        <v>50</v>
      </c>
      <c r="I166" s="34"/>
      <c r="J166" s="34"/>
      <c r="K166" s="34"/>
      <c r="L166" s="34"/>
      <c r="M166" s="34">
        <v>-109.479</v>
      </c>
      <c r="N166" s="36">
        <f t="shared" si="18"/>
        <v>-21.634</v>
      </c>
      <c r="O166" s="34">
        <v>-87.844999999999999</v>
      </c>
      <c r="P166" s="37">
        <v>0</v>
      </c>
      <c r="Q166" s="37">
        <v>0</v>
      </c>
      <c r="R166" s="38">
        <f t="shared" si="19"/>
        <v>0</v>
      </c>
      <c r="S166" s="39"/>
    </row>
    <row r="167" spans="2:19" ht="15.75" x14ac:dyDescent="0.25">
      <c r="B167" s="26"/>
      <c r="C167" s="26"/>
      <c r="D167" s="26"/>
      <c r="E167" s="26"/>
      <c r="F167" s="26"/>
      <c r="G167" s="44"/>
      <c r="H167" s="50"/>
      <c r="I167" s="28"/>
      <c r="J167" s="28"/>
      <c r="K167" s="28"/>
      <c r="L167" s="28"/>
      <c r="M167" s="28"/>
      <c r="N167" s="51"/>
      <c r="O167" s="28"/>
      <c r="P167" s="28"/>
      <c r="Q167" s="28"/>
      <c r="R167" s="51"/>
      <c r="S167" s="28"/>
    </row>
    <row r="168" spans="2:19" ht="18.75" x14ac:dyDescent="0.3">
      <c r="B168" s="26"/>
      <c r="C168" s="26"/>
      <c r="D168" s="61" t="s">
        <v>41</v>
      </c>
      <c r="E168" s="26"/>
      <c r="F168" s="26"/>
      <c r="G168" s="44"/>
      <c r="H168" s="50"/>
      <c r="I168" s="28"/>
      <c r="J168" s="28"/>
      <c r="K168" s="28"/>
      <c r="L168" s="28"/>
      <c r="M168" s="28"/>
      <c r="N168" s="51"/>
      <c r="O168" s="28"/>
      <c r="P168" s="28"/>
      <c r="Q168" s="28"/>
      <c r="R168" s="51"/>
      <c r="S168" s="28"/>
    </row>
    <row r="169" spans="2:19" ht="15.75" x14ac:dyDescent="0.25">
      <c r="B169" s="31">
        <v>1</v>
      </c>
      <c r="C169" s="31" t="s">
        <v>270</v>
      </c>
      <c r="D169" s="32" t="s">
        <v>271</v>
      </c>
      <c r="E169" s="33">
        <v>44196</v>
      </c>
      <c r="F169" s="34"/>
      <c r="G169" s="35">
        <v>10</v>
      </c>
      <c r="H169" s="36">
        <f t="shared" ref="H169:H174" si="21">+F169/G169</f>
        <v>0</v>
      </c>
      <c r="I169" s="34"/>
      <c r="J169" s="34"/>
      <c r="K169" s="34"/>
      <c r="L169" s="34"/>
      <c r="M169" s="34"/>
      <c r="N169" s="36">
        <f t="shared" ref="N169:N174" si="22">+M169-O169</f>
        <v>0</v>
      </c>
      <c r="O169" s="34"/>
      <c r="P169" s="37"/>
      <c r="Q169" s="37"/>
      <c r="R169" s="38">
        <f t="shared" ref="R169:R174" si="23">SUM(P169:Q169)</f>
        <v>0</v>
      </c>
      <c r="S169" s="39"/>
    </row>
    <row r="170" spans="2:19" ht="15.75" x14ac:dyDescent="0.25">
      <c r="B170" s="31">
        <f>+B169+1</f>
        <v>2</v>
      </c>
      <c r="C170" s="31" t="s">
        <v>272</v>
      </c>
      <c r="D170" s="32" t="s">
        <v>273</v>
      </c>
      <c r="E170" s="33">
        <v>44196</v>
      </c>
      <c r="F170" s="34">
        <v>350</v>
      </c>
      <c r="G170" s="35">
        <v>10</v>
      </c>
      <c r="H170" s="36">
        <f t="shared" si="21"/>
        <v>35</v>
      </c>
      <c r="I170" s="34"/>
      <c r="J170" s="34"/>
      <c r="K170" s="34"/>
      <c r="L170" s="34"/>
      <c r="M170" s="34">
        <v>-1.2E-2</v>
      </c>
      <c r="N170" s="36">
        <f t="shared" si="22"/>
        <v>0</v>
      </c>
      <c r="O170" s="34">
        <v>-1.2E-2</v>
      </c>
      <c r="P170" s="37">
        <v>0</v>
      </c>
      <c r="Q170" s="37">
        <v>0</v>
      </c>
      <c r="R170" s="38">
        <f t="shared" si="23"/>
        <v>0</v>
      </c>
      <c r="S170" s="39"/>
    </row>
    <row r="171" spans="2:19" ht="15.75" x14ac:dyDescent="0.25">
      <c r="B171" s="31">
        <f>+B170+1</f>
        <v>3</v>
      </c>
      <c r="C171" s="31" t="s">
        <v>274</v>
      </c>
      <c r="D171" s="32" t="s">
        <v>275</v>
      </c>
      <c r="E171" s="33">
        <v>44196</v>
      </c>
      <c r="F171" s="34">
        <v>464.01400000000001</v>
      </c>
      <c r="G171" s="35">
        <v>10</v>
      </c>
      <c r="H171" s="36">
        <f t="shared" si="21"/>
        <v>46.401400000000002</v>
      </c>
      <c r="I171" s="34"/>
      <c r="J171" s="34"/>
      <c r="K171" s="34"/>
      <c r="L171" s="34"/>
      <c r="M171" s="34">
        <v>-41.790999999999997</v>
      </c>
      <c r="N171" s="36">
        <f t="shared" si="22"/>
        <v>0</v>
      </c>
      <c r="O171" s="34">
        <v>-41.790999999999997</v>
      </c>
      <c r="P171" s="37">
        <v>0</v>
      </c>
      <c r="Q171" s="37">
        <v>0</v>
      </c>
      <c r="R171" s="38">
        <f t="shared" si="23"/>
        <v>0</v>
      </c>
      <c r="S171" s="39"/>
    </row>
    <row r="172" spans="2:19" ht="15.75" x14ac:dyDescent="0.25">
      <c r="B172" s="31">
        <f>+B171+1</f>
        <v>4</v>
      </c>
      <c r="C172" s="31" t="s">
        <v>276</v>
      </c>
      <c r="D172" s="32" t="s">
        <v>277</v>
      </c>
      <c r="E172" s="33">
        <v>44196</v>
      </c>
      <c r="F172" s="34">
        <v>85</v>
      </c>
      <c r="G172" s="35">
        <v>10</v>
      </c>
      <c r="H172" s="36">
        <f t="shared" si="21"/>
        <v>8.5</v>
      </c>
      <c r="I172" s="34"/>
      <c r="J172" s="34"/>
      <c r="K172" s="34"/>
      <c r="L172" s="34"/>
      <c r="M172" s="34">
        <v>-1.7529999999999999</v>
      </c>
      <c r="N172" s="36">
        <f t="shared" si="22"/>
        <v>0</v>
      </c>
      <c r="O172" s="34">
        <v>-1.7529999999999999</v>
      </c>
      <c r="P172" s="37">
        <v>0</v>
      </c>
      <c r="Q172" s="37">
        <v>0</v>
      </c>
      <c r="R172" s="38">
        <f t="shared" si="23"/>
        <v>0</v>
      </c>
      <c r="S172" s="39"/>
    </row>
    <row r="173" spans="2:19" ht="15.75" x14ac:dyDescent="0.25">
      <c r="B173" s="31">
        <f>+B172+1</f>
        <v>5</v>
      </c>
      <c r="C173" s="31" t="s">
        <v>278</v>
      </c>
      <c r="D173" s="32" t="s">
        <v>279</v>
      </c>
      <c r="E173" s="33">
        <v>44196</v>
      </c>
      <c r="F173" s="34"/>
      <c r="G173" s="35">
        <v>10</v>
      </c>
      <c r="H173" s="36">
        <f t="shared" si="21"/>
        <v>0</v>
      </c>
      <c r="I173" s="34"/>
      <c r="J173" s="34"/>
      <c r="K173" s="34"/>
      <c r="L173" s="34"/>
      <c r="M173" s="34"/>
      <c r="N173" s="36">
        <f t="shared" si="22"/>
        <v>0</v>
      </c>
      <c r="O173" s="34"/>
      <c r="P173" s="37"/>
      <c r="Q173" s="37"/>
      <c r="R173" s="38">
        <f t="shared" si="23"/>
        <v>0</v>
      </c>
      <c r="S173" s="39"/>
    </row>
    <row r="174" spans="2:19" ht="15.75" x14ac:dyDescent="0.25">
      <c r="B174" s="31">
        <f>+B173+1</f>
        <v>6</v>
      </c>
      <c r="C174" s="31" t="s">
        <v>280</v>
      </c>
      <c r="D174" s="32" t="s">
        <v>281</v>
      </c>
      <c r="E174" s="33">
        <v>44196</v>
      </c>
      <c r="F174" s="34"/>
      <c r="G174" s="35">
        <v>10</v>
      </c>
      <c r="H174" s="36">
        <f t="shared" si="21"/>
        <v>0</v>
      </c>
      <c r="I174" s="34"/>
      <c r="J174" s="34"/>
      <c r="K174" s="34"/>
      <c r="L174" s="34"/>
      <c r="M174" s="34"/>
      <c r="N174" s="36">
        <f t="shared" si="22"/>
        <v>0</v>
      </c>
      <c r="O174" s="34"/>
      <c r="P174" s="37"/>
      <c r="Q174" s="37"/>
      <c r="R174" s="38">
        <f t="shared" si="23"/>
        <v>0</v>
      </c>
      <c r="S174" s="39"/>
    </row>
    <row r="175" spans="2:19" ht="15.75" x14ac:dyDescent="0.25">
      <c r="B175" s="26"/>
      <c r="C175" s="26"/>
      <c r="D175" s="26"/>
      <c r="E175" s="26"/>
      <c r="F175" s="26"/>
      <c r="G175" s="44"/>
      <c r="H175" s="50"/>
      <c r="I175" s="28"/>
      <c r="J175" s="28"/>
      <c r="K175" s="28"/>
      <c r="L175" s="28"/>
      <c r="M175" s="28"/>
      <c r="N175" s="51"/>
      <c r="O175" s="28"/>
      <c r="P175" s="28"/>
      <c r="Q175" s="28"/>
      <c r="R175" s="51"/>
      <c r="S175" s="28"/>
    </row>
    <row r="176" spans="2:19" ht="15.75" x14ac:dyDescent="0.25">
      <c r="B176" s="31">
        <f>COUNT(B145:B175)</f>
        <v>28</v>
      </c>
      <c r="C176" s="31"/>
      <c r="D176" s="53"/>
      <c r="E176" s="53"/>
      <c r="F176" s="53">
        <f>SUM(F145:F175)</f>
        <v>29499.98288</v>
      </c>
      <c r="G176" s="54"/>
      <c r="H176" s="55">
        <f t="shared" ref="H176:O176" si="24">SUM(H145:H175)</f>
        <v>3011.9356880000005</v>
      </c>
      <c r="I176" s="53">
        <f t="shared" si="24"/>
        <v>90217.033593000015</v>
      </c>
      <c r="J176" s="53">
        <f t="shared" si="24"/>
        <v>502563.19196100003</v>
      </c>
      <c r="K176" s="53">
        <f t="shared" si="24"/>
        <v>157992.21419500001</v>
      </c>
      <c r="L176" s="53">
        <f t="shared" si="24"/>
        <v>454.81035600000001</v>
      </c>
      <c r="M176" s="53">
        <f t="shared" si="24"/>
        <v>19475.799083000002</v>
      </c>
      <c r="N176" s="56">
        <f t="shared" si="24"/>
        <v>5044.9197260000001</v>
      </c>
      <c r="O176" s="53">
        <f t="shared" si="24"/>
        <v>14430.879357</v>
      </c>
      <c r="P176" s="57"/>
      <c r="Q176" s="57"/>
      <c r="R176" s="58"/>
      <c r="S176" s="59">
        <f>SUM(S145:S175)</f>
        <v>20658</v>
      </c>
    </row>
    <row r="177" spans="2:19" ht="15.75" x14ac:dyDescent="0.25">
      <c r="B177" s="26"/>
      <c r="C177" s="26"/>
      <c r="D177" s="26"/>
      <c r="E177" s="26"/>
      <c r="F177" s="26"/>
      <c r="G177" s="44"/>
      <c r="H177" s="50"/>
      <c r="I177" s="28"/>
      <c r="J177" s="28"/>
      <c r="K177" s="28"/>
      <c r="L177" s="28"/>
      <c r="M177" s="28"/>
      <c r="N177" s="51"/>
      <c r="O177" s="28"/>
      <c r="P177" s="28"/>
      <c r="Q177" s="28"/>
      <c r="R177" s="51"/>
      <c r="S177" s="28"/>
    </row>
    <row r="178" spans="2:19" ht="15.75" x14ac:dyDescent="0.25">
      <c r="B178" s="26"/>
      <c r="C178" s="26"/>
      <c r="D178" s="26"/>
      <c r="E178" s="26"/>
      <c r="F178" s="26"/>
      <c r="G178" s="44"/>
      <c r="H178" s="50"/>
      <c r="I178" s="28"/>
      <c r="J178" s="28"/>
      <c r="K178" s="28"/>
      <c r="L178" s="28"/>
      <c r="M178" s="28"/>
      <c r="N178" s="51"/>
      <c r="O178" s="28"/>
      <c r="P178" s="28"/>
      <c r="Q178" s="28"/>
      <c r="R178" s="51"/>
      <c r="S178" s="28"/>
    </row>
    <row r="179" spans="2:19" ht="18.75" x14ac:dyDescent="0.3">
      <c r="B179" s="26"/>
      <c r="C179" s="30">
        <v>7</v>
      </c>
      <c r="D179" s="30" t="s">
        <v>282</v>
      </c>
      <c r="E179" s="63"/>
      <c r="F179" s="63"/>
      <c r="G179" s="44"/>
      <c r="H179" s="50"/>
      <c r="I179" s="28"/>
      <c r="J179" s="28"/>
      <c r="K179" s="28"/>
      <c r="L179" s="28"/>
      <c r="M179" s="28"/>
      <c r="N179" s="51"/>
      <c r="O179" s="28"/>
      <c r="P179" s="28"/>
      <c r="Q179" s="28"/>
      <c r="R179" s="51"/>
      <c r="S179" s="28"/>
    </row>
    <row r="180" spans="2:19" ht="15.75" x14ac:dyDescent="0.25">
      <c r="B180" s="26"/>
      <c r="C180" s="26"/>
      <c r="D180" s="26"/>
      <c r="E180" s="26"/>
      <c r="F180" s="26"/>
      <c r="G180" s="44"/>
      <c r="H180" s="50"/>
      <c r="I180" s="28"/>
      <c r="J180" s="28"/>
      <c r="K180" s="28"/>
      <c r="L180" s="28"/>
      <c r="M180" s="28"/>
      <c r="N180" s="51"/>
      <c r="O180" s="28"/>
      <c r="P180" s="28"/>
      <c r="Q180" s="28"/>
      <c r="R180" s="51"/>
      <c r="S180" s="28"/>
    </row>
    <row r="181" spans="2:19" ht="15.75" x14ac:dyDescent="0.25">
      <c r="B181" s="62">
        <v>1</v>
      </c>
      <c r="C181" s="62" t="s">
        <v>283</v>
      </c>
      <c r="D181" s="32" t="s">
        <v>284</v>
      </c>
      <c r="E181" s="33">
        <v>44012</v>
      </c>
      <c r="F181" s="34">
        <v>22237</v>
      </c>
      <c r="G181" s="35">
        <v>10</v>
      </c>
      <c r="H181" s="36">
        <f>+F181/G181</f>
        <v>2223.6999999999998</v>
      </c>
      <c r="I181" s="34">
        <v>51282.373</v>
      </c>
      <c r="J181" s="34">
        <v>52034.42</v>
      </c>
      <c r="K181" s="34">
        <v>3156.95</v>
      </c>
      <c r="L181" s="34">
        <v>0</v>
      </c>
      <c r="M181" s="34">
        <v>8117.8829999999998</v>
      </c>
      <c r="N181" s="36">
        <f>+M181-O181</f>
        <v>0</v>
      </c>
      <c r="O181" s="34">
        <v>8117.8829999999998</v>
      </c>
      <c r="P181" s="37">
        <f>3.5+3.5+3.5+2</f>
        <v>12.5</v>
      </c>
      <c r="Q181" s="37">
        <v>0</v>
      </c>
      <c r="R181" s="38">
        <f>SUM(P181:Q181)</f>
        <v>12.5</v>
      </c>
      <c r="S181" s="39">
        <v>4042</v>
      </c>
    </row>
    <row r="182" spans="2:19" ht="15.75" x14ac:dyDescent="0.25">
      <c r="B182" s="26"/>
      <c r="C182" s="26"/>
      <c r="D182" s="26"/>
      <c r="E182" s="26"/>
      <c r="F182" s="26"/>
      <c r="G182" s="44"/>
      <c r="H182" s="50"/>
      <c r="I182" s="28"/>
      <c r="J182" s="28"/>
      <c r="K182" s="28"/>
      <c r="L182" s="28"/>
      <c r="M182" s="28"/>
      <c r="N182" s="51"/>
      <c r="O182" s="28"/>
      <c r="P182" s="28"/>
      <c r="Q182" s="28"/>
      <c r="R182" s="51"/>
      <c r="S182" s="28"/>
    </row>
    <row r="183" spans="2:19" ht="15.75" x14ac:dyDescent="0.25">
      <c r="B183" s="31">
        <f>COUNT(B181:B182)</f>
        <v>1</v>
      </c>
      <c r="C183" s="31"/>
      <c r="D183" s="53"/>
      <c r="E183" s="53"/>
      <c r="F183" s="53">
        <f>SUM(F181:F182)</f>
        <v>22237</v>
      </c>
      <c r="G183" s="54"/>
      <c r="H183" s="55">
        <f t="shared" ref="H183:O183" si="25">SUM(H181:H182)</f>
        <v>2223.6999999999998</v>
      </c>
      <c r="I183" s="53">
        <f t="shared" si="25"/>
        <v>51282.373</v>
      </c>
      <c r="J183" s="53">
        <f t="shared" si="25"/>
        <v>52034.42</v>
      </c>
      <c r="K183" s="53">
        <f t="shared" si="25"/>
        <v>3156.95</v>
      </c>
      <c r="L183" s="53">
        <f t="shared" si="25"/>
        <v>0</v>
      </c>
      <c r="M183" s="53">
        <f t="shared" si="25"/>
        <v>8117.8829999999998</v>
      </c>
      <c r="N183" s="56">
        <f t="shared" si="25"/>
        <v>0</v>
      </c>
      <c r="O183" s="53">
        <f t="shared" si="25"/>
        <v>8117.8829999999998</v>
      </c>
      <c r="P183" s="57"/>
      <c r="Q183" s="57"/>
      <c r="R183" s="58"/>
      <c r="S183" s="59">
        <f>SUM(S181:S182)</f>
        <v>4042</v>
      </c>
    </row>
    <row r="184" spans="2:19" ht="15.75" x14ac:dyDescent="0.25">
      <c r="B184" s="40"/>
      <c r="C184" s="40"/>
      <c r="D184" s="65"/>
      <c r="E184" s="65"/>
      <c r="F184" s="65"/>
      <c r="G184" s="66"/>
      <c r="H184" s="67"/>
      <c r="I184" s="65"/>
      <c r="J184" s="65"/>
      <c r="K184" s="65"/>
      <c r="L184" s="65"/>
      <c r="M184" s="65"/>
      <c r="N184" s="67"/>
      <c r="O184" s="65"/>
      <c r="P184" s="68"/>
      <c r="Q184" s="68"/>
      <c r="R184" s="69"/>
      <c r="S184" s="70"/>
    </row>
    <row r="185" spans="2:19" ht="15.75" x14ac:dyDescent="0.25">
      <c r="B185" s="26"/>
      <c r="C185" s="26"/>
      <c r="D185" s="26"/>
      <c r="E185" s="26"/>
      <c r="F185" s="26"/>
      <c r="G185" s="44"/>
      <c r="H185" s="50"/>
      <c r="I185" s="28"/>
      <c r="J185" s="28"/>
      <c r="K185" s="28"/>
      <c r="L185" s="28"/>
      <c r="M185" s="28"/>
      <c r="N185" s="51"/>
      <c r="O185" s="28"/>
      <c r="P185" s="28"/>
      <c r="Q185" s="28"/>
      <c r="R185" s="51"/>
      <c r="S185" s="28"/>
    </row>
    <row r="186" spans="2:19" ht="18.75" x14ac:dyDescent="0.3">
      <c r="B186" s="26"/>
      <c r="C186" s="30">
        <v>8</v>
      </c>
      <c r="D186" s="30" t="s">
        <v>285</v>
      </c>
      <c r="E186" s="63"/>
      <c r="F186" s="63"/>
      <c r="G186" s="44"/>
      <c r="H186" s="50"/>
      <c r="I186" s="28"/>
      <c r="J186" s="28"/>
      <c r="K186" s="28"/>
      <c r="L186" s="28"/>
      <c r="M186" s="28"/>
      <c r="N186" s="51"/>
      <c r="O186" s="28"/>
      <c r="P186" s="28"/>
      <c r="Q186" s="28"/>
      <c r="R186" s="51"/>
      <c r="S186" s="28"/>
    </row>
    <row r="187" spans="2:19" ht="15.75" x14ac:dyDescent="0.25">
      <c r="B187" s="26"/>
      <c r="C187" s="26"/>
      <c r="D187" s="26"/>
      <c r="E187" s="26"/>
      <c r="F187" s="26"/>
      <c r="G187" s="44"/>
      <c r="H187" s="50"/>
      <c r="I187" s="28"/>
      <c r="J187" s="28"/>
      <c r="K187" s="28"/>
      <c r="L187" s="28"/>
      <c r="M187" s="28"/>
      <c r="N187" s="51"/>
      <c r="O187" s="28"/>
      <c r="P187" s="28"/>
      <c r="Q187" s="28"/>
      <c r="R187" s="51"/>
      <c r="S187" s="28"/>
    </row>
    <row r="189" spans="2:19" ht="15.75" x14ac:dyDescent="0.25">
      <c r="B189" s="62">
        <v>1</v>
      </c>
      <c r="C189" s="62" t="s">
        <v>286</v>
      </c>
      <c r="D189" s="32" t="s">
        <v>287</v>
      </c>
      <c r="E189" s="33">
        <v>44012</v>
      </c>
      <c r="F189" s="34">
        <v>151.77000000000001</v>
      </c>
      <c r="G189" s="35">
        <v>10</v>
      </c>
      <c r="H189" s="36">
        <f t="shared" ref="H189:H229" si="26">+F189/G189</f>
        <v>15.177000000000001</v>
      </c>
      <c r="I189" s="34">
        <v>273.72995800000001</v>
      </c>
      <c r="J189" s="34">
        <v>1104.254025</v>
      </c>
      <c r="K189" s="34">
        <v>1471.6703520000001</v>
      </c>
      <c r="L189" s="34">
        <v>4.5782999999999997E-2</v>
      </c>
      <c r="M189" s="34">
        <v>28.659303999999999</v>
      </c>
      <c r="N189" s="36">
        <f t="shared" ref="N189:N229" si="27">+M189-O189</f>
        <v>10.014496999999999</v>
      </c>
      <c r="O189" s="34">
        <v>18.644807</v>
      </c>
      <c r="P189" s="37">
        <v>0</v>
      </c>
      <c r="Q189" s="37">
        <v>0</v>
      </c>
      <c r="R189" s="38">
        <f t="shared" ref="R189:R213" si="28">SUM(P189:Q189)</f>
        <v>0</v>
      </c>
      <c r="S189" s="39">
        <v>2016</v>
      </c>
    </row>
    <row r="190" spans="2:19" ht="15.75" x14ac:dyDescent="0.25">
      <c r="B190" s="62">
        <f>+B189+1</f>
        <v>2</v>
      </c>
      <c r="C190" s="62" t="s">
        <v>288</v>
      </c>
      <c r="D190" s="32" t="s">
        <v>289</v>
      </c>
      <c r="E190" s="33">
        <v>44012</v>
      </c>
      <c r="F190" s="34">
        <v>8</v>
      </c>
      <c r="G190" s="35">
        <v>10</v>
      </c>
      <c r="H190" s="36">
        <f t="shared" si="26"/>
        <v>0.8</v>
      </c>
      <c r="I190" s="34">
        <v>1103.691073</v>
      </c>
      <c r="J190" s="34">
        <v>2356.580121</v>
      </c>
      <c r="K190" s="34">
        <v>2657.3879740000002</v>
      </c>
      <c r="L190" s="34">
        <v>77.873778000000001</v>
      </c>
      <c r="M190" s="34">
        <v>22.956403000000002</v>
      </c>
      <c r="N190" s="36">
        <f t="shared" si="27"/>
        <v>8.1302210000000024</v>
      </c>
      <c r="O190" s="34">
        <v>14.826181999999999</v>
      </c>
      <c r="P190" s="37">
        <v>0</v>
      </c>
      <c r="Q190" s="37">
        <v>0</v>
      </c>
      <c r="R190" s="38">
        <f t="shared" si="28"/>
        <v>0</v>
      </c>
      <c r="S190" s="39">
        <v>180</v>
      </c>
    </row>
    <row r="191" spans="2:19" ht="15.75" x14ac:dyDescent="0.25">
      <c r="B191" s="62">
        <f t="shared" ref="B191:B229" si="29">+B190+1</f>
        <v>3</v>
      </c>
      <c r="C191" s="62" t="s">
        <v>290</v>
      </c>
      <c r="D191" s="32" t="s">
        <v>291</v>
      </c>
      <c r="E191" s="33">
        <v>44012</v>
      </c>
      <c r="F191" s="34">
        <v>36.521999999999998</v>
      </c>
      <c r="G191" s="35">
        <v>10</v>
      </c>
      <c r="H191" s="36">
        <f t="shared" si="26"/>
        <v>3.6521999999999997</v>
      </c>
      <c r="I191" s="34">
        <v>988.82</v>
      </c>
      <c r="J191" s="34">
        <v>2449.3589999999999</v>
      </c>
      <c r="K191" s="34">
        <v>1548.962</v>
      </c>
      <c r="L191" s="34">
        <v>147.72999999999999</v>
      </c>
      <c r="M191" s="34">
        <v>-381.78500000000003</v>
      </c>
      <c r="N191" s="36">
        <f t="shared" si="27"/>
        <v>5.8129999999999882</v>
      </c>
      <c r="O191" s="34">
        <v>-387.59800000000001</v>
      </c>
      <c r="P191" s="37">
        <v>0</v>
      </c>
      <c r="Q191" s="37">
        <v>0</v>
      </c>
      <c r="R191" s="38">
        <f t="shared" si="28"/>
        <v>0</v>
      </c>
      <c r="S191" s="39">
        <v>1595</v>
      </c>
    </row>
    <row r="192" spans="2:19" ht="15.75" x14ac:dyDescent="0.25">
      <c r="B192" s="62">
        <f t="shared" si="29"/>
        <v>4</v>
      </c>
      <c r="C192" s="62" t="s">
        <v>292</v>
      </c>
      <c r="D192" s="32" t="s">
        <v>293</v>
      </c>
      <c r="E192" s="33">
        <v>44012</v>
      </c>
      <c r="F192" s="34">
        <v>226.601</v>
      </c>
      <c r="G192" s="35">
        <v>10</v>
      </c>
      <c r="H192" s="36">
        <f t="shared" si="26"/>
        <v>22.6601</v>
      </c>
      <c r="I192" s="34">
        <v>4696.9560000000001</v>
      </c>
      <c r="J192" s="34">
        <v>6829.4629999999997</v>
      </c>
      <c r="K192" s="34">
        <v>5517.1840000000002</v>
      </c>
      <c r="L192" s="34">
        <v>104.27</v>
      </c>
      <c r="M192" s="34">
        <v>51.817</v>
      </c>
      <c r="N192" s="36">
        <f t="shared" si="27"/>
        <v>10.268999999999998</v>
      </c>
      <c r="O192" s="34">
        <v>41.548000000000002</v>
      </c>
      <c r="P192" s="37">
        <v>0</v>
      </c>
      <c r="Q192" s="37">
        <v>0</v>
      </c>
      <c r="R192" s="38">
        <f t="shared" si="28"/>
        <v>0</v>
      </c>
      <c r="S192" s="39">
        <v>1460</v>
      </c>
    </row>
    <row r="193" spans="2:19" ht="15.75" x14ac:dyDescent="0.25">
      <c r="B193" s="62">
        <f t="shared" si="29"/>
        <v>5</v>
      </c>
      <c r="C193" s="62" t="s">
        <v>294</v>
      </c>
      <c r="D193" s="32" t="s">
        <v>295</v>
      </c>
      <c r="E193" s="33">
        <v>44012</v>
      </c>
      <c r="F193" s="34">
        <v>124.17876</v>
      </c>
      <c r="G193" s="35">
        <v>10</v>
      </c>
      <c r="H193" s="36">
        <f t="shared" si="26"/>
        <v>12.417876</v>
      </c>
      <c r="I193" s="34">
        <v>3262.03143</v>
      </c>
      <c r="J193" s="34">
        <v>2654.5316659999999</v>
      </c>
      <c r="K193" s="34">
        <v>5023.5701289999997</v>
      </c>
      <c r="L193" s="34">
        <v>144.53928999999999</v>
      </c>
      <c r="M193" s="34">
        <v>150.365768</v>
      </c>
      <c r="N193" s="36">
        <f t="shared" si="27"/>
        <v>41.596557000000004</v>
      </c>
      <c r="O193" s="34">
        <v>108.769211</v>
      </c>
      <c r="P193" s="37">
        <v>0</v>
      </c>
      <c r="Q193" s="37">
        <v>0</v>
      </c>
      <c r="R193" s="38">
        <f t="shared" si="28"/>
        <v>0</v>
      </c>
      <c r="S193" s="39">
        <v>1445</v>
      </c>
    </row>
    <row r="194" spans="2:19" ht="15.75" x14ac:dyDescent="0.25">
      <c r="B194" s="62">
        <f t="shared" si="29"/>
        <v>6</v>
      </c>
      <c r="C194" s="62" t="s">
        <v>296</v>
      </c>
      <c r="D194" s="32" t="s">
        <v>297</v>
      </c>
      <c r="E194" s="33">
        <v>44012</v>
      </c>
      <c r="F194" s="34">
        <v>4980.1000000000004</v>
      </c>
      <c r="G194" s="35">
        <v>10</v>
      </c>
      <c r="H194" s="36">
        <f t="shared" si="26"/>
        <v>498.01000000000005</v>
      </c>
      <c r="I194" s="34">
        <v>9398.68</v>
      </c>
      <c r="J194" s="34">
        <v>27401.614000000001</v>
      </c>
      <c r="K194" s="34">
        <v>17700.292000000001</v>
      </c>
      <c r="L194" s="34">
        <v>968.61099999999999</v>
      </c>
      <c r="M194" s="34">
        <v>-170.03899999999999</v>
      </c>
      <c r="N194" s="36">
        <f t="shared" si="27"/>
        <v>205.02300000000002</v>
      </c>
      <c r="O194" s="34">
        <v>-375.06200000000001</v>
      </c>
      <c r="P194" s="37">
        <v>0</v>
      </c>
      <c r="Q194" s="37">
        <v>0</v>
      </c>
      <c r="R194" s="38">
        <f t="shared" si="28"/>
        <v>0</v>
      </c>
      <c r="S194" s="39">
        <v>2705</v>
      </c>
    </row>
    <row r="195" spans="2:19" ht="15.75" x14ac:dyDescent="0.25">
      <c r="B195" s="62">
        <f t="shared" si="29"/>
        <v>7</v>
      </c>
      <c r="C195" s="62" t="s">
        <v>298</v>
      </c>
      <c r="D195" s="32" t="s">
        <v>299</v>
      </c>
      <c r="E195" s="33">
        <v>44012</v>
      </c>
      <c r="F195" s="34">
        <v>607.88099999999997</v>
      </c>
      <c r="G195" s="35">
        <v>5</v>
      </c>
      <c r="H195" s="36">
        <f t="shared" si="26"/>
        <v>121.5762</v>
      </c>
      <c r="I195" s="34">
        <v>-2.6938680000000002</v>
      </c>
      <c r="J195" s="34">
        <v>868.90005199999996</v>
      </c>
      <c r="K195" s="34">
        <v>146.54853199999999</v>
      </c>
      <c r="L195" s="34">
        <v>2.8378E-2</v>
      </c>
      <c r="M195" s="34">
        <v>-48.275267999999997</v>
      </c>
      <c r="N195" s="36">
        <f t="shared" si="27"/>
        <v>2.1982280000000003</v>
      </c>
      <c r="O195" s="34">
        <v>-50.473495999999997</v>
      </c>
      <c r="P195" s="37">
        <v>0</v>
      </c>
      <c r="Q195" s="37">
        <v>0</v>
      </c>
      <c r="R195" s="38">
        <f t="shared" si="28"/>
        <v>0</v>
      </c>
      <c r="S195" s="39">
        <v>1450</v>
      </c>
    </row>
    <row r="196" spans="2:19" ht="15.75" x14ac:dyDescent="0.25">
      <c r="B196" s="62">
        <f t="shared" si="29"/>
        <v>8</v>
      </c>
      <c r="C196" s="62" t="s">
        <v>300</v>
      </c>
      <c r="D196" s="32" t="s">
        <v>301</v>
      </c>
      <c r="E196" s="33">
        <v>44012</v>
      </c>
      <c r="F196" s="34">
        <v>977.50725999999997</v>
      </c>
      <c r="G196" s="35">
        <v>10</v>
      </c>
      <c r="H196" s="36">
        <f t="shared" si="26"/>
        <v>97.750726</v>
      </c>
      <c r="I196" s="34">
        <v>739.92196799999999</v>
      </c>
      <c r="J196" s="34">
        <v>2182.5561309999998</v>
      </c>
      <c r="K196" s="34">
        <v>431.98410000000001</v>
      </c>
      <c r="L196" s="34">
        <v>79.677634999999995</v>
      </c>
      <c r="M196" s="34">
        <v>-210.26263900000001</v>
      </c>
      <c r="N196" s="36">
        <f t="shared" si="27"/>
        <v>-12.394022000000007</v>
      </c>
      <c r="O196" s="34">
        <v>-197.868617</v>
      </c>
      <c r="P196" s="37">
        <v>0</v>
      </c>
      <c r="Q196" s="37">
        <v>0</v>
      </c>
      <c r="R196" s="38">
        <f t="shared" si="28"/>
        <v>0</v>
      </c>
      <c r="S196" s="39">
        <v>2290</v>
      </c>
    </row>
    <row r="197" spans="2:19" ht="15.75" x14ac:dyDescent="0.25">
      <c r="B197" s="62">
        <f t="shared" si="29"/>
        <v>9</v>
      </c>
      <c r="C197" s="62" t="s">
        <v>302</v>
      </c>
      <c r="D197" s="32" t="s">
        <v>303</v>
      </c>
      <c r="E197" s="33">
        <v>44012</v>
      </c>
      <c r="F197" s="34">
        <v>524.66749000000004</v>
      </c>
      <c r="G197" s="35">
        <v>10</v>
      </c>
      <c r="H197" s="36">
        <f t="shared" si="26"/>
        <v>52.466749000000007</v>
      </c>
      <c r="I197" s="34">
        <v>3109.880275</v>
      </c>
      <c r="J197" s="34">
        <v>12457.734710000001</v>
      </c>
      <c r="K197" s="34">
        <v>12482.831244999999</v>
      </c>
      <c r="L197" s="34">
        <v>814.75298599999996</v>
      </c>
      <c r="M197" s="34">
        <v>177.72229300000001</v>
      </c>
      <c r="N197" s="36">
        <f t="shared" si="27"/>
        <v>141.08674000000002</v>
      </c>
      <c r="O197" s="34">
        <v>36.635553000000002</v>
      </c>
      <c r="P197" s="37">
        <v>0</v>
      </c>
      <c r="Q197" s="37">
        <v>0</v>
      </c>
      <c r="R197" s="38">
        <f t="shared" si="28"/>
        <v>0</v>
      </c>
      <c r="S197" s="39"/>
    </row>
    <row r="198" spans="2:19" ht="15.75" x14ac:dyDescent="0.25">
      <c r="B198" s="62">
        <f t="shared" si="29"/>
        <v>10</v>
      </c>
      <c r="C198" s="62" t="s">
        <v>304</v>
      </c>
      <c r="D198" s="32" t="s">
        <v>305</v>
      </c>
      <c r="E198" s="33">
        <v>44012</v>
      </c>
      <c r="F198" s="34">
        <v>30.524290000000001</v>
      </c>
      <c r="G198" s="35">
        <v>10</v>
      </c>
      <c r="H198" s="36">
        <f t="shared" si="26"/>
        <v>3.0524290000000001</v>
      </c>
      <c r="I198" s="34">
        <v>538.36319800000001</v>
      </c>
      <c r="J198" s="34">
        <v>677.15953100000002</v>
      </c>
      <c r="K198" s="34">
        <v>27.635802000000002</v>
      </c>
      <c r="L198" s="34">
        <v>0.21340600000000001</v>
      </c>
      <c r="M198" s="34">
        <v>18.847348</v>
      </c>
      <c r="N198" s="36">
        <f t="shared" si="27"/>
        <v>5.3387139999999995</v>
      </c>
      <c r="O198" s="34">
        <v>13.508634000000001</v>
      </c>
      <c r="P198" s="37">
        <v>0</v>
      </c>
      <c r="Q198" s="37">
        <v>0</v>
      </c>
      <c r="R198" s="38">
        <f t="shared" si="28"/>
        <v>0</v>
      </c>
      <c r="S198" s="39">
        <v>329</v>
      </c>
    </row>
    <row r="199" spans="2:19" ht="15.75" x14ac:dyDescent="0.25">
      <c r="B199" s="62">
        <f t="shared" si="29"/>
        <v>11</v>
      </c>
      <c r="C199" s="62" t="s">
        <v>306</v>
      </c>
      <c r="D199" s="32" t="s">
        <v>307</v>
      </c>
      <c r="E199" s="33">
        <v>44012</v>
      </c>
      <c r="F199" s="34">
        <v>836.85631000000001</v>
      </c>
      <c r="G199" s="35">
        <v>10</v>
      </c>
      <c r="H199" s="36">
        <f t="shared" si="26"/>
        <v>83.685631000000001</v>
      </c>
      <c r="I199" s="34">
        <v>183.00306</v>
      </c>
      <c r="J199" s="34">
        <v>462.977532</v>
      </c>
      <c r="K199" s="34">
        <v>117.73260399999999</v>
      </c>
      <c r="L199" s="34">
        <v>16.474364000000001</v>
      </c>
      <c r="M199" s="34">
        <v>-26.546500000000002</v>
      </c>
      <c r="N199" s="36">
        <f t="shared" si="27"/>
        <v>6.9363069999999993</v>
      </c>
      <c r="O199" s="34">
        <v>-33.482807000000001</v>
      </c>
      <c r="P199" s="37">
        <v>0</v>
      </c>
      <c r="Q199" s="37">
        <v>0</v>
      </c>
      <c r="R199" s="38">
        <f t="shared" si="28"/>
        <v>0</v>
      </c>
      <c r="S199" s="39">
        <v>2385</v>
      </c>
    </row>
    <row r="200" spans="2:19" ht="15.75" x14ac:dyDescent="0.25">
      <c r="B200" s="62">
        <f t="shared" si="29"/>
        <v>12</v>
      </c>
      <c r="C200" s="62" t="s">
        <v>308</v>
      </c>
      <c r="D200" s="32" t="s">
        <v>309</v>
      </c>
      <c r="E200" s="33">
        <v>44012</v>
      </c>
      <c r="F200" s="34">
        <v>13</v>
      </c>
      <c r="G200" s="35">
        <v>10</v>
      </c>
      <c r="H200" s="36">
        <f t="shared" si="26"/>
        <v>1.3</v>
      </c>
      <c r="I200" s="34">
        <v>60.755603000000001</v>
      </c>
      <c r="J200" s="34">
        <v>180.23471699999999</v>
      </c>
      <c r="K200" s="34">
        <v>436.15602799999999</v>
      </c>
      <c r="L200" s="34">
        <v>5.1525000000000001E-2</v>
      </c>
      <c r="M200" s="34">
        <v>12.032629999999999</v>
      </c>
      <c r="N200" s="36">
        <f t="shared" si="27"/>
        <v>5.6284169999999989</v>
      </c>
      <c r="O200" s="34">
        <v>6.4042130000000004</v>
      </c>
      <c r="P200" s="37">
        <v>0</v>
      </c>
      <c r="Q200" s="37">
        <v>0</v>
      </c>
      <c r="R200" s="38">
        <f t="shared" si="28"/>
        <v>0</v>
      </c>
      <c r="S200" s="39">
        <v>130</v>
      </c>
    </row>
    <row r="201" spans="2:19" ht="15.75" x14ac:dyDescent="0.25">
      <c r="B201" s="62">
        <f t="shared" si="29"/>
        <v>13</v>
      </c>
      <c r="C201" s="62" t="s">
        <v>310</v>
      </c>
      <c r="D201" s="32" t="s">
        <v>311</v>
      </c>
      <c r="E201" s="33">
        <v>44012</v>
      </c>
      <c r="F201" s="34">
        <v>109.5</v>
      </c>
      <c r="G201" s="35">
        <v>10</v>
      </c>
      <c r="H201" s="36">
        <f t="shared" si="26"/>
        <v>10.95</v>
      </c>
      <c r="I201" s="34">
        <v>1755.13104</v>
      </c>
      <c r="J201" s="34">
        <v>5377.4196240000001</v>
      </c>
      <c r="K201" s="34">
        <v>6152.9294630000004</v>
      </c>
      <c r="L201" s="34">
        <v>189.347115</v>
      </c>
      <c r="M201" s="34">
        <v>361.36921999999998</v>
      </c>
      <c r="N201" s="36">
        <f t="shared" si="27"/>
        <v>135.48993899999999</v>
      </c>
      <c r="O201" s="34">
        <v>225.87928099999999</v>
      </c>
      <c r="P201" s="37">
        <v>0</v>
      </c>
      <c r="Q201" s="37">
        <v>0</v>
      </c>
      <c r="R201" s="38">
        <f t="shared" si="28"/>
        <v>0</v>
      </c>
      <c r="S201" s="39">
        <v>479</v>
      </c>
    </row>
    <row r="202" spans="2:19" ht="15.75" x14ac:dyDescent="0.25">
      <c r="B202" s="62">
        <f t="shared" si="29"/>
        <v>14</v>
      </c>
      <c r="C202" s="62" t="s">
        <v>312</v>
      </c>
      <c r="D202" s="32" t="s">
        <v>313</v>
      </c>
      <c r="E202" s="33">
        <v>44012</v>
      </c>
      <c r="F202" s="34">
        <v>300</v>
      </c>
      <c r="G202" s="35">
        <v>10</v>
      </c>
      <c r="H202" s="36">
        <f t="shared" si="26"/>
        <v>30</v>
      </c>
      <c r="I202" s="34">
        <v>20842.155709999999</v>
      </c>
      <c r="J202" s="34">
        <v>51664.848402000003</v>
      </c>
      <c r="K202" s="34">
        <v>34416.031374999999</v>
      </c>
      <c r="L202" s="34">
        <v>2558.3131250000001</v>
      </c>
      <c r="M202" s="34">
        <v>962.73543900000004</v>
      </c>
      <c r="N202" s="36">
        <f t="shared" si="27"/>
        <v>562.01771400000007</v>
      </c>
      <c r="O202" s="34">
        <v>400.71772499999997</v>
      </c>
      <c r="P202" s="37">
        <v>0</v>
      </c>
      <c r="Q202" s="37">
        <v>0</v>
      </c>
      <c r="R202" s="38">
        <f t="shared" si="28"/>
        <v>0</v>
      </c>
      <c r="S202" s="39">
        <v>1358</v>
      </c>
    </row>
    <row r="203" spans="2:19" ht="15.75" x14ac:dyDescent="0.25">
      <c r="B203" s="62">
        <f t="shared" si="29"/>
        <v>15</v>
      </c>
      <c r="C203" s="62" t="s">
        <v>314</v>
      </c>
      <c r="D203" s="32" t="s">
        <v>315</v>
      </c>
      <c r="E203" s="33">
        <v>44012</v>
      </c>
      <c r="F203" s="34">
        <v>280.29599999999999</v>
      </c>
      <c r="G203" s="35">
        <v>10</v>
      </c>
      <c r="H203" s="36">
        <f t="shared" si="26"/>
        <v>28.029599999999999</v>
      </c>
      <c r="I203" s="34">
        <v>9084.3580000000002</v>
      </c>
      <c r="J203" s="34">
        <v>30833.35</v>
      </c>
      <c r="K203" s="34">
        <v>28986.780999999999</v>
      </c>
      <c r="L203" s="34">
        <v>909.08</v>
      </c>
      <c r="M203" s="34">
        <v>337.71699999999998</v>
      </c>
      <c r="N203" s="36">
        <f t="shared" si="27"/>
        <v>292.21799999999996</v>
      </c>
      <c r="O203" s="34">
        <v>45.499000000000002</v>
      </c>
      <c r="P203" s="37">
        <v>0</v>
      </c>
      <c r="Q203" s="37">
        <v>0</v>
      </c>
      <c r="R203" s="38">
        <f t="shared" si="28"/>
        <v>0</v>
      </c>
      <c r="S203" s="39">
        <v>2206</v>
      </c>
    </row>
    <row r="204" spans="2:19" ht="15.75" x14ac:dyDescent="0.25">
      <c r="B204" s="62">
        <f t="shared" si="29"/>
        <v>16</v>
      </c>
      <c r="C204" s="62" t="s">
        <v>316</v>
      </c>
      <c r="D204" s="32" t="s">
        <v>317</v>
      </c>
      <c r="E204" s="33">
        <v>44012</v>
      </c>
      <c r="F204" s="34">
        <v>198.52799999999999</v>
      </c>
      <c r="G204" s="35">
        <v>10</v>
      </c>
      <c r="H204" s="36">
        <f t="shared" si="26"/>
        <v>19.852799999999998</v>
      </c>
      <c r="I204" s="34">
        <v>1597.488789</v>
      </c>
      <c r="J204" s="34">
        <v>4291.3244699999996</v>
      </c>
      <c r="K204" s="34">
        <v>3239.2562360000002</v>
      </c>
      <c r="L204" s="34">
        <v>240.606638</v>
      </c>
      <c r="M204" s="34">
        <v>-78.821520000000007</v>
      </c>
      <c r="N204" s="36">
        <f t="shared" si="27"/>
        <v>23.759981999999994</v>
      </c>
      <c r="O204" s="34">
        <v>-102.581502</v>
      </c>
      <c r="P204" s="37">
        <v>0</v>
      </c>
      <c r="Q204" s="37">
        <v>0</v>
      </c>
      <c r="R204" s="38">
        <f t="shared" si="28"/>
        <v>0</v>
      </c>
      <c r="S204" s="39">
        <v>1459</v>
      </c>
    </row>
    <row r="205" spans="2:19" ht="15.75" x14ac:dyDescent="0.25">
      <c r="B205" s="62">
        <f t="shared" si="29"/>
        <v>17</v>
      </c>
      <c r="C205" s="62" t="s">
        <v>318</v>
      </c>
      <c r="D205" s="32" t="s">
        <v>319</v>
      </c>
      <c r="E205" s="33">
        <v>44012</v>
      </c>
      <c r="F205" s="34">
        <v>99.2</v>
      </c>
      <c r="G205" s="35">
        <v>10</v>
      </c>
      <c r="H205" s="36">
        <f t="shared" si="26"/>
        <v>9.92</v>
      </c>
      <c r="I205" s="34">
        <v>690.28899999999999</v>
      </c>
      <c r="J205" s="34">
        <v>2114.36</v>
      </c>
      <c r="K205" s="34">
        <v>3923.7249999999999</v>
      </c>
      <c r="L205" s="34">
        <v>124.098</v>
      </c>
      <c r="M205" s="34">
        <v>146.66800000000001</v>
      </c>
      <c r="N205" s="36">
        <f t="shared" si="27"/>
        <v>39.721000000000004</v>
      </c>
      <c r="O205" s="34">
        <v>106.947</v>
      </c>
      <c r="P205" s="37">
        <v>13</v>
      </c>
      <c r="Q205" s="37">
        <v>0</v>
      </c>
      <c r="R205" s="38">
        <f t="shared" si="28"/>
        <v>13</v>
      </c>
      <c r="S205" s="39">
        <v>1443</v>
      </c>
    </row>
    <row r="206" spans="2:19" ht="15.75" x14ac:dyDescent="0.25">
      <c r="B206" s="62">
        <f t="shared" si="29"/>
        <v>18</v>
      </c>
      <c r="C206" s="62" t="s">
        <v>320</v>
      </c>
      <c r="D206" s="32" t="s">
        <v>321</v>
      </c>
      <c r="E206" s="33">
        <v>44012</v>
      </c>
      <c r="F206" s="34">
        <v>180.73699999999999</v>
      </c>
      <c r="G206" s="35">
        <v>10</v>
      </c>
      <c r="H206" s="36">
        <f t="shared" si="26"/>
        <v>18.073699999999999</v>
      </c>
      <c r="I206" s="34">
        <v>12467.5</v>
      </c>
      <c r="J206" s="34">
        <v>21850.637999999999</v>
      </c>
      <c r="K206" s="34">
        <v>27076.261999999999</v>
      </c>
      <c r="L206" s="34">
        <v>383.31299999999999</v>
      </c>
      <c r="M206" s="34">
        <v>1244.989</v>
      </c>
      <c r="N206" s="36">
        <f t="shared" si="27"/>
        <v>287.12400000000002</v>
      </c>
      <c r="O206" s="34">
        <v>957.86500000000001</v>
      </c>
      <c r="P206" s="37">
        <f>150+150</f>
        <v>300</v>
      </c>
      <c r="Q206" s="37">
        <v>0</v>
      </c>
      <c r="R206" s="38">
        <f t="shared" si="28"/>
        <v>300</v>
      </c>
      <c r="S206" s="39">
        <v>1233</v>
      </c>
    </row>
    <row r="207" spans="2:19" ht="15.75" x14ac:dyDescent="0.25">
      <c r="B207" s="62">
        <f t="shared" si="29"/>
        <v>19</v>
      </c>
      <c r="C207" s="62" t="s">
        <v>322</v>
      </c>
      <c r="D207" s="32" t="s">
        <v>323</v>
      </c>
      <c r="E207" s="33">
        <v>44012</v>
      </c>
      <c r="F207" s="34">
        <v>5</v>
      </c>
      <c r="G207" s="35">
        <v>10</v>
      </c>
      <c r="H207" s="36">
        <f t="shared" si="26"/>
        <v>0.5</v>
      </c>
      <c r="I207" s="34">
        <v>3526.7543609999998</v>
      </c>
      <c r="J207" s="34">
        <v>8509.1287269999993</v>
      </c>
      <c r="K207" s="34">
        <v>6749.3990379999996</v>
      </c>
      <c r="L207" s="34">
        <v>497.41556500000002</v>
      </c>
      <c r="M207" s="34">
        <v>-281.74016599999999</v>
      </c>
      <c r="N207" s="36">
        <f t="shared" si="27"/>
        <v>78.895905000000027</v>
      </c>
      <c r="O207" s="34">
        <v>-360.63607100000002</v>
      </c>
      <c r="P207" s="37">
        <v>0</v>
      </c>
      <c r="Q207" s="37">
        <v>0</v>
      </c>
      <c r="R207" s="38">
        <f t="shared" si="28"/>
        <v>0</v>
      </c>
      <c r="S207" s="39">
        <v>419</v>
      </c>
    </row>
    <row r="208" spans="2:19" ht="15.75" x14ac:dyDescent="0.25">
      <c r="B208" s="62">
        <f t="shared" si="29"/>
        <v>20</v>
      </c>
      <c r="C208" s="62" t="s">
        <v>324</v>
      </c>
      <c r="D208" s="52" t="s">
        <v>325</v>
      </c>
      <c r="E208" s="33">
        <v>44012</v>
      </c>
      <c r="F208" s="71">
        <v>126.0116</v>
      </c>
      <c r="G208" s="72">
        <v>10</v>
      </c>
      <c r="H208" s="73">
        <f t="shared" si="26"/>
        <v>12.60116</v>
      </c>
      <c r="I208" s="71">
        <v>261.27303699999999</v>
      </c>
      <c r="J208" s="71">
        <v>518.53451700000005</v>
      </c>
      <c r="K208" s="71">
        <v>932.14860599999997</v>
      </c>
      <c r="L208" s="71">
        <v>8.0051999999999998E-2</v>
      </c>
      <c r="M208" s="71">
        <v>20.693038000000001</v>
      </c>
      <c r="N208" s="73">
        <f t="shared" si="27"/>
        <v>13.145000000000001</v>
      </c>
      <c r="O208" s="71">
        <v>7.548038</v>
      </c>
      <c r="P208" s="74">
        <v>0</v>
      </c>
      <c r="Q208" s="74">
        <v>0</v>
      </c>
      <c r="R208" s="75">
        <f t="shared" si="28"/>
        <v>0</v>
      </c>
      <c r="S208" s="76">
        <v>1739</v>
      </c>
    </row>
    <row r="209" spans="2:19" ht="15.75" x14ac:dyDescent="0.25">
      <c r="B209" s="62">
        <f t="shared" si="29"/>
        <v>21</v>
      </c>
      <c r="C209" s="62" t="s">
        <v>326</v>
      </c>
      <c r="D209" s="32" t="s">
        <v>327</v>
      </c>
      <c r="E209" s="33">
        <v>44012</v>
      </c>
      <c r="F209" s="34">
        <v>47.847999999999999</v>
      </c>
      <c r="G209" s="35">
        <v>10</v>
      </c>
      <c r="H209" s="36">
        <f t="shared" si="26"/>
        <v>4.7847999999999997</v>
      </c>
      <c r="I209" s="34">
        <v>3295.3389999999999</v>
      </c>
      <c r="J209" s="34">
        <v>5052.3149999999996</v>
      </c>
      <c r="K209" s="34">
        <v>2754.5639999999999</v>
      </c>
      <c r="L209" s="34">
        <v>126.23</v>
      </c>
      <c r="M209" s="34">
        <v>-60.203000000000003</v>
      </c>
      <c r="N209" s="36">
        <f t="shared" si="27"/>
        <v>33.444000000000003</v>
      </c>
      <c r="O209" s="34">
        <v>-93.647000000000006</v>
      </c>
      <c r="P209" s="37">
        <v>0</v>
      </c>
      <c r="Q209" s="37">
        <v>0</v>
      </c>
      <c r="R209" s="38">
        <f t="shared" si="28"/>
        <v>0</v>
      </c>
      <c r="S209" s="39">
        <v>1153</v>
      </c>
    </row>
    <row r="210" spans="2:19" ht="15.75" x14ac:dyDescent="0.25">
      <c r="B210" s="62">
        <f t="shared" si="29"/>
        <v>22</v>
      </c>
      <c r="C210" s="62" t="s">
        <v>328</v>
      </c>
      <c r="D210" s="32" t="s">
        <v>329</v>
      </c>
      <c r="E210" s="33">
        <v>44012</v>
      </c>
      <c r="F210" s="34">
        <v>730.83900000000006</v>
      </c>
      <c r="G210" s="35">
        <v>10</v>
      </c>
      <c r="H210" s="36">
        <f t="shared" si="26"/>
        <v>73.0839</v>
      </c>
      <c r="I210" s="34">
        <v>5424.9830000000002</v>
      </c>
      <c r="J210" s="34">
        <v>11251.715</v>
      </c>
      <c r="K210" s="34">
        <v>14827.225</v>
      </c>
      <c r="L210" s="34">
        <v>396.61799999999999</v>
      </c>
      <c r="M210" s="34">
        <v>1306.8920000000001</v>
      </c>
      <c r="N210" s="36">
        <f t="shared" si="27"/>
        <v>164.92000000000007</v>
      </c>
      <c r="O210" s="34">
        <v>1141.972</v>
      </c>
      <c r="P210" s="37">
        <v>10</v>
      </c>
      <c r="Q210" s="37">
        <v>40</v>
      </c>
      <c r="R210" s="38">
        <f t="shared" si="28"/>
        <v>50</v>
      </c>
      <c r="S210" s="39">
        <v>257</v>
      </c>
    </row>
    <row r="211" spans="2:19" ht="15.75" x14ac:dyDescent="0.25">
      <c r="B211" s="62">
        <f t="shared" si="29"/>
        <v>23</v>
      </c>
      <c r="C211" s="62" t="s">
        <v>330</v>
      </c>
      <c r="D211" s="32" t="s">
        <v>331</v>
      </c>
      <c r="E211" s="33">
        <v>44012</v>
      </c>
      <c r="F211" s="34">
        <v>131.74799999999999</v>
      </c>
      <c r="G211" s="35">
        <v>10</v>
      </c>
      <c r="H211" s="36">
        <f t="shared" si="26"/>
        <v>13.174799999999999</v>
      </c>
      <c r="I211" s="34">
        <v>-146.51499999999999</v>
      </c>
      <c r="J211" s="34">
        <v>653.86599999999999</v>
      </c>
      <c r="K211" s="34">
        <v>626.65599999999995</v>
      </c>
      <c r="L211" s="34">
        <v>19.087</v>
      </c>
      <c r="M211" s="34">
        <v>20.986999999999998</v>
      </c>
      <c r="N211" s="36">
        <f t="shared" si="27"/>
        <v>3.09</v>
      </c>
      <c r="O211" s="34">
        <v>17.896999999999998</v>
      </c>
      <c r="P211" s="37">
        <v>0</v>
      </c>
      <c r="Q211" s="37">
        <v>0</v>
      </c>
      <c r="R211" s="38">
        <f t="shared" si="28"/>
        <v>0</v>
      </c>
      <c r="S211" s="39">
        <v>1807</v>
      </c>
    </row>
    <row r="212" spans="2:19" ht="15.75" x14ac:dyDescent="0.25">
      <c r="B212" s="62">
        <f t="shared" si="29"/>
        <v>24</v>
      </c>
      <c r="C212" s="62" t="s">
        <v>332</v>
      </c>
      <c r="D212" s="52" t="s">
        <v>333</v>
      </c>
      <c r="E212" s="33">
        <v>44012</v>
      </c>
      <c r="F212" s="71">
        <v>208</v>
      </c>
      <c r="G212" s="72">
        <v>10</v>
      </c>
      <c r="H212" s="73">
        <f t="shared" si="26"/>
        <v>20.8</v>
      </c>
      <c r="I212" s="71">
        <v>1651.2950000000001</v>
      </c>
      <c r="J212" s="71">
        <v>3612.1190000000001</v>
      </c>
      <c r="K212" s="71">
        <v>2590.7190000000001</v>
      </c>
      <c r="L212" s="71">
        <v>180.655</v>
      </c>
      <c r="M212" s="71">
        <v>-76.881</v>
      </c>
      <c r="N212" s="73">
        <f t="shared" si="27"/>
        <v>-11.653000000000006</v>
      </c>
      <c r="O212" s="71">
        <v>-65.227999999999994</v>
      </c>
      <c r="P212" s="74">
        <v>0</v>
      </c>
      <c r="Q212" s="74">
        <v>0</v>
      </c>
      <c r="R212" s="75">
        <f t="shared" si="28"/>
        <v>0</v>
      </c>
      <c r="S212" s="76">
        <v>759</v>
      </c>
    </row>
    <row r="213" spans="2:19" ht="15.75" x14ac:dyDescent="0.25">
      <c r="B213" s="62">
        <f t="shared" si="29"/>
        <v>25</v>
      </c>
      <c r="C213" s="62" t="s">
        <v>334</v>
      </c>
      <c r="D213" s="32" t="s">
        <v>335</v>
      </c>
      <c r="E213" s="33">
        <v>44012</v>
      </c>
      <c r="F213" s="34">
        <v>1078.5714250000001</v>
      </c>
      <c r="G213" s="35">
        <v>5</v>
      </c>
      <c r="H213" s="36">
        <f t="shared" si="26"/>
        <v>215.71428500000002</v>
      </c>
      <c r="I213" s="34">
        <v>-722.76327700000002</v>
      </c>
      <c r="J213" s="34">
        <v>2824.8560499999999</v>
      </c>
      <c r="K213" s="34">
        <v>1662.98236</v>
      </c>
      <c r="L213" s="34">
        <v>8.3384680000000007</v>
      </c>
      <c r="M213" s="34">
        <v>-220.29688300000001</v>
      </c>
      <c r="N213" s="36">
        <f t="shared" si="27"/>
        <v>24.744734999999991</v>
      </c>
      <c r="O213" s="34">
        <v>-245.041618</v>
      </c>
      <c r="P213" s="37">
        <v>0</v>
      </c>
      <c r="Q213" s="37">
        <v>0</v>
      </c>
      <c r="R213" s="38">
        <f t="shared" si="28"/>
        <v>0</v>
      </c>
      <c r="S213" s="39">
        <v>2434</v>
      </c>
    </row>
    <row r="214" spans="2:19" ht="15.75" x14ac:dyDescent="0.25">
      <c r="B214" s="62">
        <f t="shared" si="29"/>
        <v>26</v>
      </c>
      <c r="C214" s="62" t="s">
        <v>336</v>
      </c>
      <c r="D214" s="32" t="s">
        <v>337</v>
      </c>
      <c r="E214" s="33">
        <v>44012</v>
      </c>
      <c r="F214" s="34">
        <v>168</v>
      </c>
      <c r="G214" s="35">
        <v>10</v>
      </c>
      <c r="H214" s="36">
        <f t="shared" si="26"/>
        <v>16.8</v>
      </c>
      <c r="I214" s="34">
        <v>1894.8215210000001</v>
      </c>
      <c r="J214" s="34">
        <v>5234.88483</v>
      </c>
      <c r="K214" s="34">
        <v>5841.6895590000004</v>
      </c>
      <c r="L214" s="34">
        <v>261.94120400000003</v>
      </c>
      <c r="M214" s="34">
        <v>132.22923</v>
      </c>
      <c r="N214" s="36">
        <f t="shared" si="27"/>
        <v>105.837473</v>
      </c>
      <c r="O214" s="34">
        <v>26.391756999999998</v>
      </c>
      <c r="P214" s="37">
        <v>0</v>
      </c>
      <c r="Q214" s="37">
        <v>0</v>
      </c>
      <c r="R214" s="38">
        <f t="shared" ref="R214:R229" si="30">SUM(P214:Q214)</f>
        <v>0</v>
      </c>
      <c r="S214" s="39">
        <v>581</v>
      </c>
    </row>
    <row r="215" spans="2:19" ht="15.75" x14ac:dyDescent="0.25">
      <c r="B215" s="62">
        <f t="shared" si="29"/>
        <v>27</v>
      </c>
      <c r="C215" s="62" t="s">
        <v>338</v>
      </c>
      <c r="D215" s="32" t="s">
        <v>339</v>
      </c>
      <c r="E215" s="33">
        <v>44012</v>
      </c>
      <c r="F215" s="34">
        <v>187</v>
      </c>
      <c r="G215" s="35">
        <v>10</v>
      </c>
      <c r="H215" s="36">
        <f t="shared" si="26"/>
        <v>18.7</v>
      </c>
      <c r="I215" s="34">
        <v>1880.4950260000001</v>
      </c>
      <c r="J215" s="34">
        <v>6924.3128070000002</v>
      </c>
      <c r="K215" s="34">
        <v>7070.1720009999999</v>
      </c>
      <c r="L215" s="34">
        <v>277.81327399999998</v>
      </c>
      <c r="M215" s="34">
        <v>100.273943</v>
      </c>
      <c r="N215" s="36">
        <f t="shared" si="27"/>
        <v>92.644567000000009</v>
      </c>
      <c r="O215" s="34">
        <v>7.6293759999999997</v>
      </c>
      <c r="P215" s="37">
        <v>0</v>
      </c>
      <c r="Q215" s="37">
        <v>0</v>
      </c>
      <c r="R215" s="38">
        <f t="shared" si="30"/>
        <v>0</v>
      </c>
      <c r="S215" s="39">
        <v>951</v>
      </c>
    </row>
    <row r="216" spans="2:19" ht="15.75" x14ac:dyDescent="0.25">
      <c r="B216" s="62">
        <f t="shared" si="29"/>
        <v>28</v>
      </c>
      <c r="C216" s="62" t="s">
        <v>340</v>
      </c>
      <c r="D216" s="32" t="s">
        <v>341</v>
      </c>
      <c r="E216" s="33">
        <v>44012</v>
      </c>
      <c r="F216" s="34">
        <v>192.11985000000001</v>
      </c>
      <c r="G216" s="35">
        <v>10</v>
      </c>
      <c r="H216" s="36">
        <f t="shared" si="26"/>
        <v>19.211985000000002</v>
      </c>
      <c r="I216" s="34">
        <v>1320.7335760000001</v>
      </c>
      <c r="J216" s="34">
        <v>5382.8848509999998</v>
      </c>
      <c r="K216" s="34">
        <v>6792.7674340000003</v>
      </c>
      <c r="L216" s="34">
        <v>302.11202900000001</v>
      </c>
      <c r="M216" s="34">
        <v>105.52181299999999</v>
      </c>
      <c r="N216" s="36">
        <f t="shared" si="27"/>
        <v>87.977068000000003</v>
      </c>
      <c r="O216" s="34">
        <v>17.544744999999999</v>
      </c>
      <c r="P216" s="37">
        <v>0</v>
      </c>
      <c r="Q216" s="37">
        <v>0</v>
      </c>
      <c r="R216" s="38">
        <f t="shared" si="30"/>
        <v>0</v>
      </c>
      <c r="S216" s="39">
        <v>41</v>
      </c>
    </row>
    <row r="217" spans="2:19" ht="15.75" x14ac:dyDescent="0.25">
      <c r="B217" s="62">
        <f t="shared" si="29"/>
        <v>29</v>
      </c>
      <c r="C217" s="62" t="s">
        <v>342</v>
      </c>
      <c r="D217" s="32" t="s">
        <v>343</v>
      </c>
      <c r="E217" s="33">
        <v>44012</v>
      </c>
      <c r="F217" s="34">
        <v>61.63</v>
      </c>
      <c r="G217" s="35">
        <v>10</v>
      </c>
      <c r="H217" s="36">
        <f t="shared" si="26"/>
        <v>6.1630000000000003</v>
      </c>
      <c r="I217" s="34">
        <v>2050.3301190000002</v>
      </c>
      <c r="J217" s="34">
        <v>9555.1861320000007</v>
      </c>
      <c r="K217" s="34">
        <v>8771.4137659999997</v>
      </c>
      <c r="L217" s="34">
        <v>568.08676700000001</v>
      </c>
      <c r="M217" s="34">
        <v>270.16729600000002</v>
      </c>
      <c r="N217" s="36">
        <f t="shared" si="27"/>
        <v>88.715441000000027</v>
      </c>
      <c r="O217" s="34">
        <v>181.45185499999999</v>
      </c>
      <c r="P217" s="37">
        <v>80</v>
      </c>
      <c r="Q217" s="37">
        <v>0</v>
      </c>
      <c r="R217" s="38">
        <f t="shared" si="30"/>
        <v>80</v>
      </c>
      <c r="S217" s="39">
        <v>744</v>
      </c>
    </row>
    <row r="218" spans="2:19" ht="15.75" x14ac:dyDescent="0.25">
      <c r="B218" s="62">
        <f t="shared" si="29"/>
        <v>30</v>
      </c>
      <c r="C218" s="62" t="s">
        <v>344</v>
      </c>
      <c r="D218" s="32" t="s">
        <v>345</v>
      </c>
      <c r="E218" s="33">
        <v>44012</v>
      </c>
      <c r="F218" s="34">
        <v>102.92</v>
      </c>
      <c r="G218" s="35">
        <v>10</v>
      </c>
      <c r="H218" s="36">
        <f t="shared" si="26"/>
        <v>10.292</v>
      </c>
      <c r="I218" s="34">
        <v>2359.8832659999998</v>
      </c>
      <c r="J218" s="34">
        <v>6413.5307730000004</v>
      </c>
      <c r="K218" s="34">
        <v>5986.7200800000001</v>
      </c>
      <c r="L218" s="34">
        <v>340.75621899999999</v>
      </c>
      <c r="M218" s="34">
        <v>335.16245900000001</v>
      </c>
      <c r="N218" s="36">
        <f t="shared" si="27"/>
        <v>60.980524000000003</v>
      </c>
      <c r="O218" s="34">
        <v>274.18193500000001</v>
      </c>
      <c r="P218" s="37">
        <v>0</v>
      </c>
      <c r="Q218" s="37">
        <v>0</v>
      </c>
      <c r="R218" s="38">
        <f t="shared" si="30"/>
        <v>0</v>
      </c>
      <c r="S218" s="39">
        <v>497</v>
      </c>
    </row>
    <row r="219" spans="2:19" ht="15.75" x14ac:dyDescent="0.25">
      <c r="B219" s="62">
        <f t="shared" si="29"/>
        <v>31</v>
      </c>
      <c r="C219" s="62" t="s">
        <v>346</v>
      </c>
      <c r="D219" s="32" t="s">
        <v>347</v>
      </c>
      <c r="E219" s="33">
        <v>44012</v>
      </c>
      <c r="F219" s="34">
        <v>522.14400000000001</v>
      </c>
      <c r="G219" s="35">
        <v>10</v>
      </c>
      <c r="H219" s="36">
        <f t="shared" si="26"/>
        <v>52.214399999999998</v>
      </c>
      <c r="I219" s="34">
        <v>685.00019199999997</v>
      </c>
      <c r="J219" s="34">
        <v>1034.175225</v>
      </c>
      <c r="K219" s="34">
        <v>275.02725500000003</v>
      </c>
      <c r="L219" s="34">
        <v>6.2823370000000001</v>
      </c>
      <c r="M219" s="34">
        <v>-32.970320000000001</v>
      </c>
      <c r="N219" s="36">
        <f t="shared" si="27"/>
        <v>-4.8778640000000024</v>
      </c>
      <c r="O219" s="34">
        <v>-28.092455999999999</v>
      </c>
      <c r="P219" s="37">
        <v>0</v>
      </c>
      <c r="Q219" s="37">
        <v>0</v>
      </c>
      <c r="R219" s="38">
        <f t="shared" si="30"/>
        <v>0</v>
      </c>
      <c r="S219" s="39">
        <v>985</v>
      </c>
    </row>
    <row r="220" spans="2:19" ht="15.75" x14ac:dyDescent="0.25">
      <c r="B220" s="62">
        <f t="shared" si="29"/>
        <v>32</v>
      </c>
      <c r="C220" s="62" t="s">
        <v>348</v>
      </c>
      <c r="D220" s="32" t="s">
        <v>349</v>
      </c>
      <c r="E220" s="33">
        <v>44012</v>
      </c>
      <c r="F220" s="34">
        <v>264.12900000000002</v>
      </c>
      <c r="G220" s="35">
        <v>10</v>
      </c>
      <c r="H220" s="36">
        <f t="shared" si="26"/>
        <v>26.4129</v>
      </c>
      <c r="I220" s="34">
        <v>3161.279</v>
      </c>
      <c r="J220" s="34">
        <v>11886.994000000001</v>
      </c>
      <c r="K220" s="34">
        <v>7651.433</v>
      </c>
      <c r="L220" s="34">
        <v>855.55399999999997</v>
      </c>
      <c r="M220" s="34">
        <v>-623.86199999999997</v>
      </c>
      <c r="N220" s="36">
        <f t="shared" si="27"/>
        <v>47.748000000000047</v>
      </c>
      <c r="O220" s="34">
        <v>-671.61</v>
      </c>
      <c r="P220" s="37">
        <v>0</v>
      </c>
      <c r="Q220" s="37">
        <v>0</v>
      </c>
      <c r="R220" s="38">
        <f t="shared" si="30"/>
        <v>0</v>
      </c>
      <c r="S220" s="39">
        <v>1379</v>
      </c>
    </row>
    <row r="221" spans="2:19" ht="15.75" x14ac:dyDescent="0.25">
      <c r="B221" s="62">
        <f t="shared" si="29"/>
        <v>33</v>
      </c>
      <c r="C221" s="62" t="s">
        <v>350</v>
      </c>
      <c r="D221" s="32" t="s">
        <v>351</v>
      </c>
      <c r="E221" s="33">
        <v>44012</v>
      </c>
      <c r="F221" s="34">
        <v>33.425699999999999</v>
      </c>
      <c r="G221" s="35">
        <v>10</v>
      </c>
      <c r="H221" s="36">
        <f t="shared" si="26"/>
        <v>3.3425699999999998</v>
      </c>
      <c r="I221" s="34">
        <v>4027.9189510000001</v>
      </c>
      <c r="J221" s="34">
        <v>8103.8036609999999</v>
      </c>
      <c r="K221" s="34">
        <v>6298.4526850000002</v>
      </c>
      <c r="L221" s="34">
        <v>371.69390299999998</v>
      </c>
      <c r="M221" s="34">
        <v>-292.58981399999999</v>
      </c>
      <c r="N221" s="36">
        <f t="shared" si="27"/>
        <v>33.273944000000029</v>
      </c>
      <c r="O221" s="34">
        <v>-325.86375800000002</v>
      </c>
      <c r="P221" s="37">
        <v>0</v>
      </c>
      <c r="Q221" s="37">
        <v>0</v>
      </c>
      <c r="R221" s="38">
        <f t="shared" si="30"/>
        <v>0</v>
      </c>
      <c r="S221" s="39">
        <v>1316</v>
      </c>
    </row>
    <row r="222" spans="2:19" ht="15.75" x14ac:dyDescent="0.25">
      <c r="B222" s="62">
        <f t="shared" si="29"/>
        <v>34</v>
      </c>
      <c r="C222" s="62" t="s">
        <v>352</v>
      </c>
      <c r="D222" s="32" t="s">
        <v>353</v>
      </c>
      <c r="E222" s="33">
        <v>44012</v>
      </c>
      <c r="F222" s="34">
        <v>44.491590000000002</v>
      </c>
      <c r="G222" s="35">
        <v>10</v>
      </c>
      <c r="H222" s="36">
        <f t="shared" si="26"/>
        <v>4.4491589999999999</v>
      </c>
      <c r="I222" s="34">
        <v>543.910844</v>
      </c>
      <c r="J222" s="34">
        <v>828.57696299999998</v>
      </c>
      <c r="K222" s="34">
        <v>921.24986899999999</v>
      </c>
      <c r="L222" s="34">
        <v>7.5998890000000001</v>
      </c>
      <c r="M222" s="34">
        <v>-1.8324</v>
      </c>
      <c r="N222" s="36">
        <f t="shared" si="27"/>
        <v>23.210066000000001</v>
      </c>
      <c r="O222" s="34">
        <v>-25.042466000000001</v>
      </c>
      <c r="P222" s="37">
        <v>0</v>
      </c>
      <c r="Q222" s="37">
        <v>0</v>
      </c>
      <c r="R222" s="38">
        <f t="shared" si="30"/>
        <v>0</v>
      </c>
      <c r="S222" s="39">
        <v>1281</v>
      </c>
    </row>
    <row r="223" spans="2:19" ht="15.75" x14ac:dyDescent="0.25">
      <c r="B223" s="62">
        <f t="shared" si="29"/>
        <v>35</v>
      </c>
      <c r="C223" s="62" t="s">
        <v>354</v>
      </c>
      <c r="D223" s="32" t="s">
        <v>355</v>
      </c>
      <c r="E223" s="33">
        <v>44012</v>
      </c>
      <c r="F223" s="34">
        <v>176.36718999999999</v>
      </c>
      <c r="G223" s="35">
        <v>10</v>
      </c>
      <c r="H223" s="36">
        <f t="shared" si="26"/>
        <v>17.636718999999999</v>
      </c>
      <c r="I223" s="34">
        <v>501.80444399999999</v>
      </c>
      <c r="J223" s="34">
        <v>1209.6842859999999</v>
      </c>
      <c r="K223" s="34">
        <v>111.55421200000001</v>
      </c>
      <c r="L223" s="34">
        <v>0.39787699999999998</v>
      </c>
      <c r="M223" s="34">
        <v>10.51946</v>
      </c>
      <c r="N223" s="36">
        <f t="shared" si="27"/>
        <v>9.5109510000000004</v>
      </c>
      <c r="O223" s="34">
        <v>1.0085090000000001</v>
      </c>
      <c r="P223" s="37">
        <v>0</v>
      </c>
      <c r="Q223" s="37">
        <v>0</v>
      </c>
      <c r="R223" s="38">
        <f t="shared" si="30"/>
        <v>0</v>
      </c>
      <c r="S223" s="39">
        <v>1146</v>
      </c>
    </row>
    <row r="224" spans="2:19" ht="15.75" x14ac:dyDescent="0.25">
      <c r="B224" s="62">
        <f t="shared" si="29"/>
        <v>36</v>
      </c>
      <c r="C224" s="62" t="s">
        <v>356</v>
      </c>
      <c r="D224" s="32" t="s">
        <v>357</v>
      </c>
      <c r="E224" s="33">
        <v>44012</v>
      </c>
      <c r="F224" s="34">
        <v>166</v>
      </c>
      <c r="G224" s="35">
        <v>10</v>
      </c>
      <c r="H224" s="36">
        <f t="shared" si="26"/>
        <v>16.600000000000001</v>
      </c>
      <c r="I224" s="34">
        <v>854.60400000000004</v>
      </c>
      <c r="J224" s="34">
        <v>1376.4580000000001</v>
      </c>
      <c r="K224" s="34">
        <v>2290.54</v>
      </c>
      <c r="L224" s="34">
        <v>10.644</v>
      </c>
      <c r="M224" s="34">
        <v>63.335999999999999</v>
      </c>
      <c r="N224" s="36">
        <f t="shared" si="27"/>
        <v>22.485999999999997</v>
      </c>
      <c r="O224" s="34">
        <v>40.85</v>
      </c>
      <c r="P224" s="37">
        <v>5</v>
      </c>
      <c r="Q224" s="37">
        <v>0</v>
      </c>
      <c r="R224" s="38">
        <f t="shared" si="30"/>
        <v>5</v>
      </c>
      <c r="S224" s="39">
        <v>493</v>
      </c>
    </row>
    <row r="225" spans="2:19" ht="15.75" x14ac:dyDescent="0.25">
      <c r="B225" s="62">
        <f t="shared" si="29"/>
        <v>37</v>
      </c>
      <c r="C225" s="62" t="s">
        <v>358</v>
      </c>
      <c r="D225" s="32" t="s">
        <v>359</v>
      </c>
      <c r="E225" s="33">
        <v>44012</v>
      </c>
      <c r="F225" s="34">
        <v>85.9375</v>
      </c>
      <c r="G225" s="35">
        <v>10</v>
      </c>
      <c r="H225" s="36">
        <f t="shared" si="26"/>
        <v>8.59375</v>
      </c>
      <c r="I225" s="34">
        <v>345.50197500000002</v>
      </c>
      <c r="J225" s="34">
        <v>1160.634769</v>
      </c>
      <c r="K225" s="34">
        <v>1418.99659</v>
      </c>
      <c r="L225" s="34">
        <v>74.798084000000003</v>
      </c>
      <c r="M225" s="34">
        <v>-43.297640000000001</v>
      </c>
      <c r="N225" s="36">
        <f t="shared" si="27"/>
        <v>-11.841786000000003</v>
      </c>
      <c r="O225" s="34">
        <v>-31.455853999999999</v>
      </c>
      <c r="P225" s="37">
        <v>0</v>
      </c>
      <c r="Q225" s="37">
        <v>0</v>
      </c>
      <c r="R225" s="38">
        <f t="shared" si="30"/>
        <v>0</v>
      </c>
      <c r="S225" s="39">
        <v>508</v>
      </c>
    </row>
    <row r="226" spans="2:19" ht="15.75" x14ac:dyDescent="0.25">
      <c r="B226" s="62">
        <f t="shared" si="29"/>
        <v>38</v>
      </c>
      <c r="C226" s="62" t="s">
        <v>360</v>
      </c>
      <c r="D226" s="32" t="s">
        <v>361</v>
      </c>
      <c r="E226" s="33">
        <v>44012</v>
      </c>
      <c r="F226" s="34">
        <v>298.40607</v>
      </c>
      <c r="G226" s="35">
        <v>10</v>
      </c>
      <c r="H226" s="36">
        <f t="shared" si="26"/>
        <v>29.840606999999999</v>
      </c>
      <c r="I226" s="34">
        <v>560.750181</v>
      </c>
      <c r="J226" s="34">
        <v>2429.236343</v>
      </c>
      <c r="K226" s="34">
        <v>2812.842619</v>
      </c>
      <c r="L226" s="34">
        <v>2689.9053269999999</v>
      </c>
      <c r="M226" s="34">
        <v>-39.292225000000002</v>
      </c>
      <c r="N226" s="36">
        <f t="shared" si="27"/>
        <v>18.912135999999997</v>
      </c>
      <c r="O226" s="34">
        <v>-58.204360999999999</v>
      </c>
      <c r="P226" s="37">
        <v>0</v>
      </c>
      <c r="Q226" s="37">
        <v>0</v>
      </c>
      <c r="R226" s="38">
        <f t="shared" si="30"/>
        <v>0</v>
      </c>
      <c r="S226" s="39">
        <v>1105</v>
      </c>
    </row>
    <row r="227" spans="2:19" ht="15.75" x14ac:dyDescent="0.25">
      <c r="B227" s="62">
        <f t="shared" si="29"/>
        <v>39</v>
      </c>
      <c r="C227" s="62" t="s">
        <v>362</v>
      </c>
      <c r="D227" s="32" t="s">
        <v>363</v>
      </c>
      <c r="E227" s="33">
        <v>44012</v>
      </c>
      <c r="F227" s="34">
        <v>69</v>
      </c>
      <c r="G227" s="35">
        <v>10</v>
      </c>
      <c r="H227" s="36">
        <f t="shared" si="26"/>
        <v>6.9</v>
      </c>
      <c r="I227" s="34">
        <v>3376.7343679999999</v>
      </c>
      <c r="J227" s="34">
        <v>4911.4769379999998</v>
      </c>
      <c r="K227" s="34">
        <v>6476.1717980000003</v>
      </c>
      <c r="L227" s="34">
        <v>68.781772000000004</v>
      </c>
      <c r="M227" s="34">
        <v>646.43018099999995</v>
      </c>
      <c r="N227" s="36">
        <f t="shared" si="27"/>
        <v>86.266480999999999</v>
      </c>
      <c r="O227" s="34">
        <v>560.16369999999995</v>
      </c>
      <c r="P227" s="37">
        <f>150+150</f>
        <v>300</v>
      </c>
      <c r="Q227" s="37">
        <v>0</v>
      </c>
      <c r="R227" s="38">
        <f t="shared" si="30"/>
        <v>300</v>
      </c>
      <c r="S227" s="39">
        <v>1555</v>
      </c>
    </row>
    <row r="228" spans="2:19" ht="15.75" x14ac:dyDescent="0.25">
      <c r="B228" s="62">
        <f t="shared" si="29"/>
        <v>40</v>
      </c>
      <c r="C228" s="62" t="s">
        <v>364</v>
      </c>
      <c r="D228" s="32" t="s">
        <v>365</v>
      </c>
      <c r="E228" s="33">
        <v>44012</v>
      </c>
      <c r="F228" s="34">
        <v>179.71372</v>
      </c>
      <c r="G228" s="35">
        <v>10</v>
      </c>
      <c r="H228" s="36">
        <f t="shared" si="26"/>
        <v>17.971371999999999</v>
      </c>
      <c r="I228" s="34">
        <v>2347.8488320000001</v>
      </c>
      <c r="J228" s="34">
        <v>4011.7751899999998</v>
      </c>
      <c r="K228" s="34">
        <v>4315.2365989999998</v>
      </c>
      <c r="L228" s="34">
        <v>78.241943000000006</v>
      </c>
      <c r="M228" s="34">
        <v>62.568432999999999</v>
      </c>
      <c r="N228" s="36">
        <f t="shared" si="27"/>
        <v>16.966476</v>
      </c>
      <c r="O228" s="34">
        <v>45.601956999999999</v>
      </c>
      <c r="P228" s="37">
        <v>0</v>
      </c>
      <c r="Q228" s="37">
        <v>0</v>
      </c>
      <c r="R228" s="38">
        <f t="shared" si="30"/>
        <v>0</v>
      </c>
      <c r="S228" s="39">
        <v>784</v>
      </c>
    </row>
    <row r="229" spans="2:19" ht="15.75" x14ac:dyDescent="0.25">
      <c r="B229" s="62">
        <f t="shared" si="29"/>
        <v>41</v>
      </c>
      <c r="C229" s="62" t="s">
        <v>366</v>
      </c>
      <c r="D229" s="32" t="s">
        <v>367</v>
      </c>
      <c r="E229" s="33">
        <v>44012</v>
      </c>
      <c r="F229" s="34">
        <v>173.2475</v>
      </c>
      <c r="G229" s="35">
        <v>10</v>
      </c>
      <c r="H229" s="36">
        <f t="shared" si="26"/>
        <v>17.324750000000002</v>
      </c>
      <c r="I229" s="34">
        <v>4162.3631409999998</v>
      </c>
      <c r="J229" s="34">
        <v>8644.0338090000005</v>
      </c>
      <c r="K229" s="34">
        <v>6729.6501070000004</v>
      </c>
      <c r="L229" s="34">
        <v>395.719471</v>
      </c>
      <c r="M229" s="34">
        <v>-280.29394400000001</v>
      </c>
      <c r="N229" s="36">
        <f t="shared" si="27"/>
        <v>48.517684999999972</v>
      </c>
      <c r="O229" s="34">
        <v>-328.81162899999998</v>
      </c>
      <c r="P229" s="37">
        <v>0</v>
      </c>
      <c r="Q229" s="37">
        <v>0</v>
      </c>
      <c r="R229" s="38">
        <f t="shared" si="30"/>
        <v>0</v>
      </c>
      <c r="S229" s="39">
        <v>2317</v>
      </c>
    </row>
    <row r="230" spans="2:19" ht="15.75" x14ac:dyDescent="0.25">
      <c r="B230" s="64"/>
      <c r="C230" s="64"/>
      <c r="D230" s="41"/>
      <c r="E230" s="42"/>
      <c r="F230" s="43"/>
      <c r="G230" s="44"/>
      <c r="H230" s="45"/>
      <c r="I230" s="43"/>
      <c r="J230" s="43"/>
      <c r="K230" s="43"/>
      <c r="L230" s="43"/>
      <c r="M230" s="43"/>
      <c r="N230" s="45"/>
      <c r="O230" s="43"/>
      <c r="P230" s="46"/>
      <c r="Q230" s="46"/>
      <c r="R230" s="47"/>
      <c r="S230" s="48"/>
    </row>
    <row r="231" spans="2:19" ht="18.75" x14ac:dyDescent="0.3">
      <c r="B231" s="26"/>
      <c r="C231" s="26"/>
      <c r="D231" s="61" t="s">
        <v>41</v>
      </c>
      <c r="E231" s="26"/>
      <c r="F231" s="26"/>
      <c r="G231" s="44"/>
      <c r="H231" s="50"/>
      <c r="I231" s="28"/>
      <c r="J231" s="28"/>
      <c r="K231" s="28"/>
      <c r="L231" s="28"/>
      <c r="M231" s="28"/>
      <c r="N231" s="51"/>
      <c r="O231" s="28"/>
      <c r="P231" s="28"/>
      <c r="Q231" s="28"/>
      <c r="R231" s="51"/>
      <c r="S231" s="28"/>
    </row>
    <row r="232" spans="2:19" ht="15.75" x14ac:dyDescent="0.25">
      <c r="B232" s="62">
        <v>1</v>
      </c>
      <c r="C232" s="62" t="s">
        <v>368</v>
      </c>
      <c r="D232" s="32" t="s">
        <v>369</v>
      </c>
      <c r="E232" s="33">
        <v>44012</v>
      </c>
      <c r="F232" s="34"/>
      <c r="G232" s="35">
        <v>10</v>
      </c>
      <c r="H232" s="36">
        <f t="shared" ref="H232:H256" si="31">+F232/G232</f>
        <v>0</v>
      </c>
      <c r="I232" s="34"/>
      <c r="J232" s="34"/>
      <c r="K232" s="34"/>
      <c r="L232" s="34"/>
      <c r="M232" s="34"/>
      <c r="N232" s="36">
        <f t="shared" ref="N232:N256" si="32">+M232-O232</f>
        <v>0</v>
      </c>
      <c r="O232" s="34"/>
      <c r="P232" s="37"/>
      <c r="Q232" s="37"/>
      <c r="R232" s="38">
        <f t="shared" ref="R232:R256" si="33">SUM(P232:Q232)</f>
        <v>0</v>
      </c>
      <c r="S232" s="39"/>
    </row>
    <row r="233" spans="2:19" ht="15.75" x14ac:dyDescent="0.25">
      <c r="B233" s="62">
        <f>+B232+1</f>
        <v>2</v>
      </c>
      <c r="C233" s="62" t="s">
        <v>370</v>
      </c>
      <c r="D233" s="32" t="s">
        <v>371</v>
      </c>
      <c r="E233" s="33">
        <v>44012</v>
      </c>
      <c r="F233" s="34">
        <v>222.13346999999999</v>
      </c>
      <c r="G233" s="35">
        <v>5</v>
      </c>
      <c r="H233" s="36">
        <f t="shared" si="31"/>
        <v>44.426693999999998</v>
      </c>
      <c r="I233" s="34">
        <v>1453.6222789999999</v>
      </c>
      <c r="J233" s="34">
        <v>1682.587436</v>
      </c>
      <c r="K233" s="34">
        <v>3.85548</v>
      </c>
      <c r="L233" s="34">
        <v>9.8728999999999997E-2</v>
      </c>
      <c r="M233" s="34">
        <v>142.76264399999999</v>
      </c>
      <c r="N233" s="36">
        <f t="shared" si="32"/>
        <v>8.2300500000000056</v>
      </c>
      <c r="O233" s="34">
        <v>134.53259399999999</v>
      </c>
      <c r="P233" s="37">
        <v>0</v>
      </c>
      <c r="Q233" s="37">
        <v>0</v>
      </c>
      <c r="R233" s="38">
        <f t="shared" si="33"/>
        <v>0</v>
      </c>
      <c r="S233" s="39">
        <v>1094</v>
      </c>
    </row>
    <row r="234" spans="2:19" ht="15.75" x14ac:dyDescent="0.25">
      <c r="B234" s="62">
        <f t="shared" ref="B234:B258" si="34">+B233+1</f>
        <v>3</v>
      </c>
      <c r="C234" s="62" t="s">
        <v>372</v>
      </c>
      <c r="D234" s="32" t="s">
        <v>373</v>
      </c>
      <c r="E234" s="33">
        <v>44012</v>
      </c>
      <c r="F234" s="34">
        <v>2594.30134</v>
      </c>
      <c r="G234" s="35">
        <v>10</v>
      </c>
      <c r="H234" s="36">
        <f>+F234/G234</f>
        <v>259.43013400000001</v>
      </c>
      <c r="I234" s="34">
        <v>-9050.1237619999993</v>
      </c>
      <c r="J234" s="34">
        <v>3724.1617550000001</v>
      </c>
      <c r="K234" s="34">
        <v>544.87338899999997</v>
      </c>
      <c r="L234" s="34">
        <v>201.83987999999999</v>
      </c>
      <c r="M234" s="34">
        <v>-641.21419500000002</v>
      </c>
      <c r="N234" s="36">
        <f>+M234-O234</f>
        <v>29.751791000000026</v>
      </c>
      <c r="O234" s="34">
        <v>-670.96598600000004</v>
      </c>
      <c r="P234" s="37">
        <v>0</v>
      </c>
      <c r="Q234" s="37">
        <v>0</v>
      </c>
      <c r="R234" s="38">
        <f>SUM(P234:Q234)</f>
        <v>0</v>
      </c>
      <c r="S234" s="39">
        <v>2548</v>
      </c>
    </row>
    <row r="235" spans="2:19" ht="15.75" x14ac:dyDescent="0.25">
      <c r="B235" s="62">
        <f t="shared" si="34"/>
        <v>4</v>
      </c>
      <c r="C235" s="62" t="s">
        <v>374</v>
      </c>
      <c r="D235" s="32" t="s">
        <v>375</v>
      </c>
      <c r="E235" s="33">
        <v>44012</v>
      </c>
      <c r="F235" s="34"/>
      <c r="G235" s="35">
        <v>5</v>
      </c>
      <c r="H235" s="36">
        <f t="shared" si="31"/>
        <v>0</v>
      </c>
      <c r="I235" s="34"/>
      <c r="J235" s="34"/>
      <c r="K235" s="34"/>
      <c r="L235" s="34"/>
      <c r="M235" s="34"/>
      <c r="N235" s="36">
        <f t="shared" si="32"/>
        <v>0</v>
      </c>
      <c r="O235" s="34"/>
      <c r="P235" s="37"/>
      <c r="Q235" s="37"/>
      <c r="R235" s="38">
        <f t="shared" si="33"/>
        <v>0</v>
      </c>
      <c r="S235" s="39"/>
    </row>
    <row r="236" spans="2:19" ht="15.75" x14ac:dyDescent="0.25">
      <c r="B236" s="62">
        <f t="shared" si="34"/>
        <v>5</v>
      </c>
      <c r="C236" s="62" t="s">
        <v>376</v>
      </c>
      <c r="D236" s="32" t="s">
        <v>377</v>
      </c>
      <c r="E236" s="33">
        <v>44012</v>
      </c>
      <c r="F236" s="34"/>
      <c r="G236" s="35">
        <v>10</v>
      </c>
      <c r="H236" s="36">
        <f t="shared" si="31"/>
        <v>0</v>
      </c>
      <c r="I236" s="34"/>
      <c r="J236" s="34"/>
      <c r="K236" s="34"/>
      <c r="L236" s="34"/>
      <c r="M236" s="34"/>
      <c r="N236" s="36">
        <f t="shared" si="32"/>
        <v>0</v>
      </c>
      <c r="O236" s="34"/>
      <c r="P236" s="37"/>
      <c r="Q236" s="37"/>
      <c r="R236" s="38">
        <f t="shared" si="33"/>
        <v>0</v>
      </c>
      <c r="S236" s="39"/>
    </row>
    <row r="237" spans="2:19" ht="15.75" x14ac:dyDescent="0.25">
      <c r="B237" s="62">
        <f t="shared" si="34"/>
        <v>6</v>
      </c>
      <c r="C237" s="62" t="s">
        <v>378</v>
      </c>
      <c r="D237" s="32" t="s">
        <v>379</v>
      </c>
      <c r="E237" s="33">
        <v>44104</v>
      </c>
      <c r="F237" s="34"/>
      <c r="G237" s="35">
        <v>10</v>
      </c>
      <c r="H237" s="36">
        <f t="shared" si="31"/>
        <v>0</v>
      </c>
      <c r="I237" s="34"/>
      <c r="J237" s="34"/>
      <c r="K237" s="34"/>
      <c r="L237" s="34"/>
      <c r="M237" s="34"/>
      <c r="N237" s="36">
        <f t="shared" si="32"/>
        <v>0</v>
      </c>
      <c r="O237" s="34"/>
      <c r="P237" s="37"/>
      <c r="Q237" s="37"/>
      <c r="R237" s="38">
        <f t="shared" si="33"/>
        <v>0</v>
      </c>
      <c r="S237" s="39"/>
    </row>
    <row r="238" spans="2:19" ht="15.75" x14ac:dyDescent="0.25">
      <c r="B238" s="62">
        <f t="shared" si="34"/>
        <v>7</v>
      </c>
      <c r="C238" s="62" t="s">
        <v>380</v>
      </c>
      <c r="D238" s="32" t="s">
        <v>381</v>
      </c>
      <c r="E238" s="33">
        <v>44012</v>
      </c>
      <c r="F238" s="34">
        <v>141</v>
      </c>
      <c r="G238" s="35">
        <v>10</v>
      </c>
      <c r="H238" s="36">
        <f>+F238/G238</f>
        <v>14.1</v>
      </c>
      <c r="I238" s="34">
        <v>107.813237</v>
      </c>
      <c r="J238" s="34">
        <v>1084.311346</v>
      </c>
      <c r="K238" s="34">
        <v>0</v>
      </c>
      <c r="L238" s="34">
        <v>2.2298749999999998</v>
      </c>
      <c r="M238" s="34">
        <v>-29.953472999999999</v>
      </c>
      <c r="N238" s="36">
        <f>+M238-O238</f>
        <v>0</v>
      </c>
      <c r="O238" s="34">
        <v>-29.953472999999999</v>
      </c>
      <c r="P238" s="37">
        <v>0</v>
      </c>
      <c r="Q238" s="37">
        <v>0</v>
      </c>
      <c r="R238" s="38">
        <f>SUM(P238:Q238)</f>
        <v>0</v>
      </c>
      <c r="S238" s="39">
        <v>1347</v>
      </c>
    </row>
    <row r="239" spans="2:19" ht="15.75" x14ac:dyDescent="0.25">
      <c r="B239" s="62">
        <f t="shared" si="34"/>
        <v>8</v>
      </c>
      <c r="C239" s="62" t="s">
        <v>382</v>
      </c>
      <c r="D239" s="32" t="s">
        <v>383</v>
      </c>
      <c r="E239" s="33">
        <v>44012</v>
      </c>
      <c r="F239" s="34"/>
      <c r="G239" s="35">
        <v>10</v>
      </c>
      <c r="H239" s="36">
        <f t="shared" si="31"/>
        <v>0</v>
      </c>
      <c r="I239" s="34"/>
      <c r="J239" s="34"/>
      <c r="K239" s="34"/>
      <c r="L239" s="34"/>
      <c r="M239" s="34"/>
      <c r="N239" s="36">
        <f t="shared" si="32"/>
        <v>0</v>
      </c>
      <c r="O239" s="34"/>
      <c r="P239" s="37"/>
      <c r="Q239" s="37"/>
      <c r="R239" s="38">
        <f t="shared" si="33"/>
        <v>0</v>
      </c>
      <c r="S239" s="39"/>
    </row>
    <row r="240" spans="2:19" ht="15.75" x14ac:dyDescent="0.25">
      <c r="B240" s="62">
        <f t="shared" si="34"/>
        <v>9</v>
      </c>
      <c r="C240" s="62" t="s">
        <v>384</v>
      </c>
      <c r="D240" s="32" t="s">
        <v>385</v>
      </c>
      <c r="E240" s="33">
        <v>44012</v>
      </c>
      <c r="F240" s="34">
        <v>96.107590000000002</v>
      </c>
      <c r="G240" s="35">
        <v>10</v>
      </c>
      <c r="H240" s="36">
        <f>+F240/G240</f>
        <v>9.6107589999999998</v>
      </c>
      <c r="I240" s="34">
        <v>-131.01764900000001</v>
      </c>
      <c r="J240" s="34">
        <v>738.55437400000005</v>
      </c>
      <c r="K240" s="34">
        <v>0</v>
      </c>
      <c r="L240" s="34">
        <v>22.664922000000001</v>
      </c>
      <c r="M240" s="34">
        <v>-88.346870999999993</v>
      </c>
      <c r="N240" s="36">
        <f>+M240-O240</f>
        <v>-14.057969</v>
      </c>
      <c r="O240" s="34">
        <v>-74.288901999999993</v>
      </c>
      <c r="P240" s="37">
        <v>0</v>
      </c>
      <c r="Q240" s="37">
        <v>0</v>
      </c>
      <c r="R240" s="38">
        <f>SUM(P240:Q240)</f>
        <v>0</v>
      </c>
      <c r="S240" s="39">
        <v>699</v>
      </c>
    </row>
    <row r="241" spans="2:19" ht="15.75" x14ac:dyDescent="0.25">
      <c r="B241" s="62">
        <f t="shared" si="34"/>
        <v>10</v>
      </c>
      <c r="C241" s="62" t="s">
        <v>386</v>
      </c>
      <c r="D241" s="32" t="s">
        <v>387</v>
      </c>
      <c r="E241" s="33">
        <v>44012</v>
      </c>
      <c r="F241" s="34">
        <v>115.61028</v>
      </c>
      <c r="G241" s="35">
        <v>10</v>
      </c>
      <c r="H241" s="36">
        <f>+F241/G241</f>
        <v>11.561028</v>
      </c>
      <c r="I241" s="34">
        <v>164.23303300000001</v>
      </c>
      <c r="J241" s="34">
        <v>881.43218400000001</v>
      </c>
      <c r="K241" s="34">
        <v>0</v>
      </c>
      <c r="L241" s="34">
        <v>41.012003999999997</v>
      </c>
      <c r="M241" s="34">
        <v>-113.302452</v>
      </c>
      <c r="N241" s="36">
        <f>+M241-O241</f>
        <v>-9.2902509999999978</v>
      </c>
      <c r="O241" s="34">
        <v>-104.012201</v>
      </c>
      <c r="P241" s="37">
        <v>0</v>
      </c>
      <c r="Q241" s="37">
        <v>0</v>
      </c>
      <c r="R241" s="38">
        <f>SUM(P241:Q241)</f>
        <v>0</v>
      </c>
      <c r="S241" s="39">
        <v>637</v>
      </c>
    </row>
    <row r="242" spans="2:19" ht="15.75" x14ac:dyDescent="0.25">
      <c r="B242" s="62">
        <f t="shared" si="34"/>
        <v>11</v>
      </c>
      <c r="C242" s="62" t="s">
        <v>388</v>
      </c>
      <c r="D242" s="52" t="s">
        <v>389</v>
      </c>
      <c r="E242" s="33">
        <v>44012</v>
      </c>
      <c r="F242" s="34">
        <v>80</v>
      </c>
      <c r="G242" s="35">
        <v>10</v>
      </c>
      <c r="H242" s="36">
        <f>+F242/G242</f>
        <v>8</v>
      </c>
      <c r="I242" s="34">
        <v>-155.99109300000001</v>
      </c>
      <c r="J242" s="34">
        <v>362.87284299999999</v>
      </c>
      <c r="K242" s="34">
        <v>0</v>
      </c>
      <c r="L242" s="34">
        <v>5.8450000000000004E-3</v>
      </c>
      <c r="M242" s="34">
        <v>-47.096730000000001</v>
      </c>
      <c r="N242" s="36">
        <f>+M242-O242</f>
        <v>2.6409420000000026</v>
      </c>
      <c r="O242" s="34">
        <v>-49.737672000000003</v>
      </c>
      <c r="P242" s="37">
        <v>0</v>
      </c>
      <c r="Q242" s="37">
        <v>0</v>
      </c>
      <c r="R242" s="38">
        <f>SUM(P242:Q242)</f>
        <v>0</v>
      </c>
      <c r="S242" s="39">
        <v>1222</v>
      </c>
    </row>
    <row r="243" spans="2:19" ht="15.75" x14ac:dyDescent="0.25">
      <c r="B243" s="62">
        <f t="shared" si="34"/>
        <v>12</v>
      </c>
      <c r="C243" s="62" t="s">
        <v>390</v>
      </c>
      <c r="D243" s="32" t="s">
        <v>391</v>
      </c>
      <c r="E243" s="33">
        <v>44012</v>
      </c>
      <c r="F243" s="34">
        <v>460.64609000000002</v>
      </c>
      <c r="G243" s="35">
        <v>10</v>
      </c>
      <c r="H243" s="36">
        <f t="shared" si="31"/>
        <v>46.064609000000004</v>
      </c>
      <c r="I243" s="34">
        <v>-3401.2886819999999</v>
      </c>
      <c r="J243" s="34">
        <v>2008.2453109999999</v>
      </c>
      <c r="K243" s="34">
        <v>0</v>
      </c>
      <c r="L243" s="34">
        <v>394.26965100000001</v>
      </c>
      <c r="M243" s="34">
        <v>-626.05459699999994</v>
      </c>
      <c r="N243" s="36">
        <f t="shared" si="32"/>
        <v>-19.277068999999983</v>
      </c>
      <c r="O243" s="34">
        <v>-606.77752799999996</v>
      </c>
      <c r="P243" s="37">
        <v>0</v>
      </c>
      <c r="Q243" s="37">
        <v>0</v>
      </c>
      <c r="R243" s="38">
        <f t="shared" si="33"/>
        <v>0</v>
      </c>
      <c r="S243" s="39">
        <v>328</v>
      </c>
    </row>
    <row r="244" spans="2:19" ht="15.75" x14ac:dyDescent="0.25">
      <c r="B244" s="62">
        <f t="shared" si="34"/>
        <v>13</v>
      </c>
      <c r="C244" s="62" t="s">
        <v>392</v>
      </c>
      <c r="D244" s="32" t="s">
        <v>393</v>
      </c>
      <c r="E244" s="33">
        <v>44012</v>
      </c>
      <c r="F244" s="34"/>
      <c r="G244" s="35">
        <v>10</v>
      </c>
      <c r="H244" s="36">
        <f t="shared" si="31"/>
        <v>0</v>
      </c>
      <c r="I244" s="34"/>
      <c r="J244" s="34"/>
      <c r="K244" s="34"/>
      <c r="L244" s="34"/>
      <c r="M244" s="34"/>
      <c r="N244" s="36">
        <f t="shared" si="32"/>
        <v>0</v>
      </c>
      <c r="O244" s="34"/>
      <c r="P244" s="37"/>
      <c r="Q244" s="37"/>
      <c r="R244" s="38">
        <f t="shared" si="33"/>
        <v>0</v>
      </c>
      <c r="S244" s="39"/>
    </row>
    <row r="245" spans="2:19" ht="15.75" x14ac:dyDescent="0.25">
      <c r="B245" s="62">
        <f t="shared" si="34"/>
        <v>14</v>
      </c>
      <c r="C245" s="62" t="s">
        <v>394</v>
      </c>
      <c r="D245" s="32" t="s">
        <v>395</v>
      </c>
      <c r="E245" s="33">
        <v>44012</v>
      </c>
      <c r="F245" s="34">
        <v>163.66399999999999</v>
      </c>
      <c r="G245" s="35">
        <v>10</v>
      </c>
      <c r="H245" s="36">
        <f t="shared" si="31"/>
        <v>16.366399999999999</v>
      </c>
      <c r="I245" s="34">
        <v>53.097999999999999</v>
      </c>
      <c r="J245" s="34">
        <v>54.055999999999997</v>
      </c>
      <c r="K245" s="34">
        <v>0</v>
      </c>
      <c r="L245" s="34">
        <v>0.27500000000000002</v>
      </c>
      <c r="M245" s="34">
        <v>-2.2690000000000001</v>
      </c>
      <c r="N245" s="36">
        <f t="shared" si="32"/>
        <v>0</v>
      </c>
      <c r="O245" s="34">
        <v>-2.2690000000000001</v>
      </c>
      <c r="P245" s="37">
        <v>0</v>
      </c>
      <c r="Q245" s="37">
        <v>0</v>
      </c>
      <c r="R245" s="38">
        <f t="shared" si="33"/>
        <v>0</v>
      </c>
      <c r="S245" s="39">
        <v>483</v>
      </c>
    </row>
    <row r="246" spans="2:19" ht="15.75" x14ac:dyDescent="0.25">
      <c r="B246" s="62">
        <f t="shared" si="34"/>
        <v>15</v>
      </c>
      <c r="C246" s="62" t="s">
        <v>396</v>
      </c>
      <c r="D246" s="32" t="s">
        <v>397</v>
      </c>
      <c r="E246" s="33">
        <v>44012</v>
      </c>
      <c r="F246" s="34">
        <v>222.25</v>
      </c>
      <c r="G246" s="35">
        <v>10</v>
      </c>
      <c r="H246" s="36">
        <f t="shared" si="31"/>
        <v>22.225000000000001</v>
      </c>
      <c r="I246" s="34"/>
      <c r="J246" s="34"/>
      <c r="K246" s="34"/>
      <c r="L246" s="34"/>
      <c r="M246" s="34">
        <v>-2.5209999999999999</v>
      </c>
      <c r="N246" s="36">
        <f t="shared" si="32"/>
        <v>0</v>
      </c>
      <c r="O246" s="34">
        <v>-2.5209999999999999</v>
      </c>
      <c r="P246" s="37">
        <v>0</v>
      </c>
      <c r="Q246" s="37">
        <v>0</v>
      </c>
      <c r="R246" s="38">
        <f t="shared" si="33"/>
        <v>0</v>
      </c>
      <c r="S246" s="39"/>
    </row>
    <row r="247" spans="2:19" ht="15.75" x14ac:dyDescent="0.25">
      <c r="B247" s="62">
        <f t="shared" si="34"/>
        <v>16</v>
      </c>
      <c r="C247" s="62" t="s">
        <v>398</v>
      </c>
      <c r="D247" s="32" t="s">
        <v>399</v>
      </c>
      <c r="E247" s="33">
        <v>44012</v>
      </c>
      <c r="F247" s="34">
        <v>146.41</v>
      </c>
      <c r="G247" s="35">
        <v>10</v>
      </c>
      <c r="H247" s="36">
        <f t="shared" si="31"/>
        <v>14.641</v>
      </c>
      <c r="I247" s="34"/>
      <c r="J247" s="34"/>
      <c r="K247" s="34"/>
      <c r="L247" s="34"/>
      <c r="M247" s="34">
        <v>0.46400000000000002</v>
      </c>
      <c r="N247" s="36">
        <f t="shared" si="32"/>
        <v>0</v>
      </c>
      <c r="O247" s="34">
        <v>0.46400000000000002</v>
      </c>
      <c r="P247" s="37">
        <v>0</v>
      </c>
      <c r="Q247" s="37">
        <v>0</v>
      </c>
      <c r="R247" s="38">
        <f t="shared" si="33"/>
        <v>0</v>
      </c>
      <c r="S247" s="39"/>
    </row>
    <row r="248" spans="2:19" ht="15.75" x14ac:dyDescent="0.25">
      <c r="B248" s="62">
        <f t="shared" si="34"/>
        <v>17</v>
      </c>
      <c r="C248" s="62" t="s">
        <v>400</v>
      </c>
      <c r="D248" s="32" t="s">
        <v>401</v>
      </c>
      <c r="E248" s="33">
        <v>44012</v>
      </c>
      <c r="F248" s="34">
        <v>189.83799999999999</v>
      </c>
      <c r="G248" s="35">
        <v>10</v>
      </c>
      <c r="H248" s="36">
        <f t="shared" si="31"/>
        <v>18.983799999999999</v>
      </c>
      <c r="I248" s="34"/>
      <c r="J248" s="34"/>
      <c r="K248" s="34"/>
      <c r="L248" s="34"/>
      <c r="M248" s="34">
        <v>-30.184999999999999</v>
      </c>
      <c r="N248" s="36">
        <f t="shared" si="32"/>
        <v>0</v>
      </c>
      <c r="O248" s="34">
        <v>-30.184999999999999</v>
      </c>
      <c r="P248" s="37">
        <v>0</v>
      </c>
      <c r="Q248" s="37">
        <v>0</v>
      </c>
      <c r="R248" s="38">
        <f t="shared" si="33"/>
        <v>0</v>
      </c>
      <c r="S248" s="39"/>
    </row>
    <row r="249" spans="2:19" ht="15.75" x14ac:dyDescent="0.25">
      <c r="B249" s="62">
        <f t="shared" si="34"/>
        <v>18</v>
      </c>
      <c r="C249" s="62" t="s">
        <v>402</v>
      </c>
      <c r="D249" s="52" t="s">
        <v>403</v>
      </c>
      <c r="E249" s="33">
        <v>44012</v>
      </c>
      <c r="F249" s="71"/>
      <c r="G249" s="72">
        <v>10</v>
      </c>
      <c r="H249" s="73">
        <f t="shared" si="31"/>
        <v>0</v>
      </c>
      <c r="I249" s="71"/>
      <c r="J249" s="71"/>
      <c r="K249" s="71"/>
      <c r="L249" s="71"/>
      <c r="M249" s="71"/>
      <c r="N249" s="73">
        <f t="shared" si="32"/>
        <v>0</v>
      </c>
      <c r="O249" s="71"/>
      <c r="P249" s="74"/>
      <c r="Q249" s="74"/>
      <c r="R249" s="75">
        <f t="shared" si="33"/>
        <v>0</v>
      </c>
      <c r="S249" s="76"/>
    </row>
    <row r="250" spans="2:19" ht="15.75" x14ac:dyDescent="0.25">
      <c r="B250" s="62">
        <f t="shared" si="34"/>
        <v>19</v>
      </c>
      <c r="C250" s="62" t="s">
        <v>404</v>
      </c>
      <c r="D250" s="32" t="s">
        <v>405</v>
      </c>
      <c r="E250" s="33">
        <v>44012</v>
      </c>
      <c r="F250" s="34">
        <v>865.779</v>
      </c>
      <c r="G250" s="35">
        <v>10</v>
      </c>
      <c r="H250" s="36">
        <f>+F250/G250</f>
        <v>86.5779</v>
      </c>
      <c r="I250" s="34">
        <v>68.981598000000005</v>
      </c>
      <c r="J250" s="34">
        <v>3221.9745760000001</v>
      </c>
      <c r="K250" s="34">
        <v>1463.3739499999999</v>
      </c>
      <c r="L250" s="34">
        <v>166.35169999999999</v>
      </c>
      <c r="M250" s="34">
        <v>-291.19899500000002</v>
      </c>
      <c r="N250" s="36">
        <f>+M250-O250</f>
        <v>12.589575999999965</v>
      </c>
      <c r="O250" s="34">
        <v>-303.78857099999999</v>
      </c>
      <c r="P250" s="37">
        <v>0</v>
      </c>
      <c r="Q250" s="37">
        <v>0</v>
      </c>
      <c r="R250" s="38">
        <f>SUM(P250:Q250)</f>
        <v>0</v>
      </c>
      <c r="S250" s="39">
        <v>2235</v>
      </c>
    </row>
    <row r="251" spans="2:19" ht="15.75" x14ac:dyDescent="0.25">
      <c r="B251" s="62">
        <f t="shared" si="34"/>
        <v>20</v>
      </c>
      <c r="C251" s="62" t="s">
        <v>406</v>
      </c>
      <c r="D251" s="32" t="s">
        <v>407</v>
      </c>
      <c r="E251" s="33">
        <v>44012</v>
      </c>
      <c r="F251" s="34">
        <v>119.7504</v>
      </c>
      <c r="G251" s="35">
        <v>10</v>
      </c>
      <c r="H251" s="36">
        <f t="shared" si="31"/>
        <v>11.97504</v>
      </c>
      <c r="I251" s="34">
        <v>22.557323</v>
      </c>
      <c r="J251" s="34">
        <v>22.750829</v>
      </c>
      <c r="K251" s="34">
        <v>0</v>
      </c>
      <c r="L251" s="34">
        <v>0.13419500000000001</v>
      </c>
      <c r="M251" s="34">
        <v>-22.205400000000001</v>
      </c>
      <c r="N251" s="36">
        <f t="shared" si="32"/>
        <v>1.8786999999999665E-2</v>
      </c>
      <c r="O251" s="34">
        <v>-22.224187000000001</v>
      </c>
      <c r="P251" s="37">
        <v>0</v>
      </c>
      <c r="Q251" s="37">
        <v>0</v>
      </c>
      <c r="R251" s="38">
        <f t="shared" si="33"/>
        <v>0</v>
      </c>
      <c r="S251" s="39">
        <v>494</v>
      </c>
    </row>
    <row r="252" spans="2:19" ht="15.75" x14ac:dyDescent="0.25">
      <c r="B252" s="62">
        <f t="shared" si="34"/>
        <v>21</v>
      </c>
      <c r="C252" s="62" t="s">
        <v>408</v>
      </c>
      <c r="D252" s="32" t="s">
        <v>409</v>
      </c>
      <c r="E252" s="33">
        <v>44012</v>
      </c>
      <c r="F252" s="34">
        <v>107</v>
      </c>
      <c r="G252" s="35">
        <v>10</v>
      </c>
      <c r="H252" s="36">
        <f t="shared" si="31"/>
        <v>10.7</v>
      </c>
      <c r="I252" s="34">
        <v>-145.98534100000001</v>
      </c>
      <c r="J252" s="34">
        <v>337.60990600000002</v>
      </c>
      <c r="K252" s="34">
        <v>0</v>
      </c>
      <c r="L252" s="34">
        <v>0</v>
      </c>
      <c r="M252" s="34">
        <v>-26.622505</v>
      </c>
      <c r="N252" s="36">
        <f t="shared" si="32"/>
        <v>-6.3006829999999994</v>
      </c>
      <c r="O252" s="34">
        <v>-20.321822000000001</v>
      </c>
      <c r="P252" s="37">
        <v>0</v>
      </c>
      <c r="Q252" s="37">
        <v>0</v>
      </c>
      <c r="R252" s="38">
        <f t="shared" si="33"/>
        <v>0</v>
      </c>
      <c r="S252" s="39">
        <v>1348</v>
      </c>
    </row>
    <row r="253" spans="2:19" ht="15.75" x14ac:dyDescent="0.25">
      <c r="B253" s="62">
        <f t="shared" si="34"/>
        <v>22</v>
      </c>
      <c r="C253" s="62" t="s">
        <v>410</v>
      </c>
      <c r="D253" s="32" t="s">
        <v>411</v>
      </c>
      <c r="E253" s="33">
        <v>44012</v>
      </c>
      <c r="F253" s="34">
        <v>121.23699999999999</v>
      </c>
      <c r="G253" s="35">
        <v>10</v>
      </c>
      <c r="H253" s="36">
        <f>+F253/G253</f>
        <v>12.123699999999999</v>
      </c>
      <c r="I253" s="34">
        <v>-77.71172</v>
      </c>
      <c r="J253" s="34">
        <v>174.44799499999999</v>
      </c>
      <c r="K253" s="34">
        <v>0</v>
      </c>
      <c r="L253" s="34">
        <v>1.072E-3</v>
      </c>
      <c r="M253" s="34">
        <v>-20.015056000000001</v>
      </c>
      <c r="N253" s="36">
        <f>+M253-O253</f>
        <v>-3.0900309999999998</v>
      </c>
      <c r="O253" s="34">
        <v>-16.925025000000002</v>
      </c>
      <c r="P253" s="37">
        <v>0</v>
      </c>
      <c r="Q253" s="37">
        <v>0</v>
      </c>
      <c r="R253" s="38">
        <f>SUM(P253:Q253)</f>
        <v>0</v>
      </c>
      <c r="S253" s="39">
        <v>528</v>
      </c>
    </row>
    <row r="254" spans="2:19" ht="15.75" x14ac:dyDescent="0.25">
      <c r="B254" s="62">
        <f t="shared" si="34"/>
        <v>23</v>
      </c>
      <c r="C254" s="62" t="s">
        <v>412</v>
      </c>
      <c r="D254" s="32" t="s">
        <v>413</v>
      </c>
      <c r="E254" s="33">
        <v>44012</v>
      </c>
      <c r="F254" s="34">
        <v>230</v>
      </c>
      <c r="G254" s="35">
        <v>10</v>
      </c>
      <c r="H254" s="36">
        <f t="shared" si="31"/>
        <v>23</v>
      </c>
      <c r="I254" s="34">
        <v>149.40996200000001</v>
      </c>
      <c r="J254" s="34">
        <v>388.44705399999998</v>
      </c>
      <c r="K254" s="34">
        <v>2.4490349999999999</v>
      </c>
      <c r="L254" s="34">
        <v>8.8690000000000001E-3</v>
      </c>
      <c r="M254" s="34">
        <v>-9.4497949999999999</v>
      </c>
      <c r="N254" s="36">
        <f t="shared" si="32"/>
        <v>-2.203436</v>
      </c>
      <c r="O254" s="34">
        <v>-7.246359</v>
      </c>
      <c r="P254" s="37">
        <v>0</v>
      </c>
      <c r="Q254" s="37">
        <v>0</v>
      </c>
      <c r="R254" s="38">
        <f t="shared" si="33"/>
        <v>0</v>
      </c>
      <c r="S254" s="39">
        <v>967</v>
      </c>
    </row>
    <row r="255" spans="2:19" ht="15.75" x14ac:dyDescent="0.25">
      <c r="B255" s="62">
        <f t="shared" si="34"/>
        <v>24</v>
      </c>
      <c r="C255" s="62" t="s">
        <v>414</v>
      </c>
      <c r="D255" s="32" t="s">
        <v>415</v>
      </c>
      <c r="E255" s="33">
        <v>44012</v>
      </c>
      <c r="F255" s="34">
        <v>120</v>
      </c>
      <c r="G255" s="35">
        <v>10</v>
      </c>
      <c r="H255" s="36">
        <f>+F255/G255</f>
        <v>12</v>
      </c>
      <c r="I255" s="34">
        <v>6.841272</v>
      </c>
      <c r="J255" s="34">
        <v>779.81154800000002</v>
      </c>
      <c r="K255" s="34">
        <v>91.506900000000002</v>
      </c>
      <c r="L255" s="34">
        <v>9.0773919999999997</v>
      </c>
      <c r="M255" s="34">
        <v>85.911334999999994</v>
      </c>
      <c r="N255" s="36">
        <f>+M255-O255</f>
        <v>14.777750999999995</v>
      </c>
      <c r="O255" s="34">
        <v>71.133583999999999</v>
      </c>
      <c r="P255" s="37">
        <v>0</v>
      </c>
      <c r="Q255" s="37">
        <v>0</v>
      </c>
      <c r="R255" s="38">
        <f>SUM(P255:Q255)</f>
        <v>0</v>
      </c>
      <c r="S255" s="39">
        <v>430</v>
      </c>
    </row>
    <row r="256" spans="2:19" ht="15.75" x14ac:dyDescent="0.25">
      <c r="B256" s="62">
        <f t="shared" si="34"/>
        <v>25</v>
      </c>
      <c r="C256" s="62" t="s">
        <v>416</v>
      </c>
      <c r="D256" s="32" t="s">
        <v>417</v>
      </c>
      <c r="E256" s="33">
        <v>44012</v>
      </c>
      <c r="F256" s="34">
        <v>250</v>
      </c>
      <c r="G256" s="35">
        <v>10</v>
      </c>
      <c r="H256" s="36">
        <f t="shared" si="31"/>
        <v>25</v>
      </c>
      <c r="I256" s="34">
        <v>18.933450000000001</v>
      </c>
      <c r="J256" s="34">
        <v>154.77149600000001</v>
      </c>
      <c r="K256" s="34">
        <v>0</v>
      </c>
      <c r="L256" s="34">
        <v>1.035256</v>
      </c>
      <c r="M256" s="34">
        <v>30.623059999999999</v>
      </c>
      <c r="N256" s="36">
        <f t="shared" si="32"/>
        <v>0.42605000000000004</v>
      </c>
      <c r="O256" s="34">
        <v>30.197009999999999</v>
      </c>
      <c r="P256" s="37">
        <v>0</v>
      </c>
      <c r="Q256" s="37">
        <v>0</v>
      </c>
      <c r="R256" s="38">
        <f t="shared" si="33"/>
        <v>0</v>
      </c>
      <c r="S256" s="39">
        <v>748</v>
      </c>
    </row>
    <row r="257" spans="2:19" ht="15.75" x14ac:dyDescent="0.25">
      <c r="B257" s="62">
        <f t="shared" si="34"/>
        <v>26</v>
      </c>
      <c r="C257" s="62" t="s">
        <v>418</v>
      </c>
      <c r="D257" s="32" t="s">
        <v>419</v>
      </c>
      <c r="E257" s="33">
        <v>44012</v>
      </c>
      <c r="F257" s="34">
        <v>44.670360000000002</v>
      </c>
      <c r="G257" s="35">
        <v>10</v>
      </c>
      <c r="H257" s="36">
        <f>+F257/G257</f>
        <v>4.4670360000000002</v>
      </c>
      <c r="I257" s="34">
        <v>-350.44863600000002</v>
      </c>
      <c r="J257" s="34">
        <v>840.907149</v>
      </c>
      <c r="K257" s="34">
        <v>0</v>
      </c>
      <c r="L257" s="34">
        <v>0</v>
      </c>
      <c r="M257" s="34">
        <v>-30.745414</v>
      </c>
      <c r="N257" s="36">
        <f>+M257-O257</f>
        <v>0</v>
      </c>
      <c r="O257" s="34">
        <v>-30.745414</v>
      </c>
      <c r="P257" s="37">
        <v>0</v>
      </c>
      <c r="Q257" s="37">
        <v>0</v>
      </c>
      <c r="R257" s="38">
        <f>SUM(P257:Q257)</f>
        <v>0</v>
      </c>
      <c r="S257" s="39">
        <v>743</v>
      </c>
    </row>
    <row r="258" spans="2:19" ht="15.75" x14ac:dyDescent="0.25">
      <c r="B258" s="62">
        <f t="shared" si="34"/>
        <v>27</v>
      </c>
      <c r="C258" s="62" t="s">
        <v>420</v>
      </c>
      <c r="D258" s="32" t="s">
        <v>421</v>
      </c>
      <c r="E258" s="33">
        <v>44012</v>
      </c>
      <c r="F258" s="34">
        <v>87.75</v>
      </c>
      <c r="G258" s="35">
        <v>10</v>
      </c>
      <c r="H258" s="36">
        <f>+F258/G258</f>
        <v>8.7750000000000004</v>
      </c>
      <c r="I258" s="34">
        <v>-996.62540300000001</v>
      </c>
      <c r="J258" s="34">
        <v>1677.4191699999999</v>
      </c>
      <c r="K258" s="34">
        <v>0</v>
      </c>
      <c r="L258" s="34">
        <v>151.36647600000001</v>
      </c>
      <c r="M258" s="34">
        <v>-261.87119899999999</v>
      </c>
      <c r="N258" s="36">
        <f>+M258-O258</f>
        <v>-7.2870419999999854</v>
      </c>
      <c r="O258" s="34">
        <v>-254.584157</v>
      </c>
      <c r="P258" s="37">
        <v>0</v>
      </c>
      <c r="Q258" s="37">
        <v>0</v>
      </c>
      <c r="R258" s="38">
        <f>SUM(P258:Q258)</f>
        <v>0</v>
      </c>
      <c r="S258" s="39">
        <v>1502</v>
      </c>
    </row>
    <row r="259" spans="2:19" ht="15.75" x14ac:dyDescent="0.25">
      <c r="B259" s="26"/>
      <c r="C259" s="26"/>
      <c r="D259" s="26"/>
      <c r="E259" s="26"/>
      <c r="F259" s="26"/>
      <c r="G259" s="44"/>
      <c r="H259" s="50"/>
      <c r="I259" s="28"/>
      <c r="J259" s="28"/>
      <c r="K259" s="28"/>
      <c r="L259" s="28"/>
      <c r="M259" s="28"/>
      <c r="N259" s="51"/>
      <c r="O259" s="28"/>
      <c r="P259" s="28"/>
      <c r="Q259" s="28"/>
      <c r="R259" s="51"/>
      <c r="S259" s="28"/>
    </row>
    <row r="260" spans="2:19" ht="15.75" x14ac:dyDescent="0.25">
      <c r="B260" s="31">
        <f>COUNT(B189:B259)</f>
        <v>68</v>
      </c>
      <c r="C260" s="31"/>
      <c r="D260" s="53"/>
      <c r="E260" s="53"/>
      <c r="F260" s="53">
        <f>SUM(F189:F259)</f>
        <v>21116.566784999999</v>
      </c>
      <c r="G260" s="54"/>
      <c r="H260" s="55">
        <f t="shared" ref="H260:O260" si="35">SUM(H189:H259)</f>
        <v>2302.5152679999992</v>
      </c>
      <c r="I260" s="53">
        <f t="shared" si="35"/>
        <v>101890.70466100003</v>
      </c>
      <c r="J260" s="53">
        <f t="shared" si="35"/>
        <v>305421.84882400004</v>
      </c>
      <c r="K260" s="53">
        <f t="shared" si="35"/>
        <v>257370.61017199999</v>
      </c>
      <c r="L260" s="53">
        <f t="shared" si="35"/>
        <v>15288.149069999998</v>
      </c>
      <c r="M260" s="53">
        <f t="shared" si="35"/>
        <v>1738.3802959999989</v>
      </c>
      <c r="N260" s="56">
        <f t="shared" si="35"/>
        <v>2809.8135620000012</v>
      </c>
      <c r="O260" s="53">
        <f t="shared" si="35"/>
        <v>-1071.433266</v>
      </c>
      <c r="P260" s="57"/>
      <c r="Q260" s="57"/>
      <c r="R260" s="58"/>
      <c r="S260" s="59">
        <f>SUM(S189:S259)</f>
        <v>65767</v>
      </c>
    </row>
    <row r="261" spans="2:19" ht="15.75" x14ac:dyDescent="0.25">
      <c r="B261" s="26"/>
      <c r="C261" s="26"/>
      <c r="D261" s="26"/>
      <c r="E261" s="26"/>
      <c r="F261" s="26"/>
      <c r="G261" s="44"/>
      <c r="H261" s="50"/>
      <c r="I261" s="28"/>
      <c r="J261" s="28"/>
      <c r="K261" s="28"/>
      <c r="L261" s="28"/>
      <c r="M261" s="28"/>
      <c r="N261" s="51"/>
      <c r="O261" s="28"/>
      <c r="P261" s="28"/>
      <c r="Q261" s="28"/>
      <c r="R261" s="51"/>
      <c r="S261" s="28"/>
    </row>
    <row r="262" spans="2:19" ht="15.75" x14ac:dyDescent="0.25">
      <c r="B262" s="26"/>
      <c r="C262" s="26"/>
      <c r="D262" s="26"/>
      <c r="E262" s="26"/>
      <c r="F262" s="26"/>
      <c r="G262" s="44"/>
      <c r="H262" s="50"/>
      <c r="I262" s="28"/>
      <c r="J262" s="28"/>
      <c r="K262" s="28"/>
      <c r="L262" s="28"/>
      <c r="M262" s="28"/>
      <c r="N262" s="51"/>
      <c r="O262" s="28"/>
      <c r="P262" s="28"/>
      <c r="Q262" s="28"/>
      <c r="R262" s="51"/>
      <c r="S262" s="28"/>
    </row>
    <row r="263" spans="2:19" ht="18.75" x14ac:dyDescent="0.3">
      <c r="B263" s="26"/>
      <c r="C263" s="30">
        <v>9</v>
      </c>
      <c r="D263" s="30" t="s">
        <v>422</v>
      </c>
      <c r="E263" s="63"/>
      <c r="F263" s="63"/>
      <c r="G263" s="44"/>
      <c r="H263" s="50"/>
      <c r="I263" s="28"/>
      <c r="J263" s="28"/>
      <c r="K263" s="28"/>
      <c r="L263" s="28"/>
      <c r="M263" s="28"/>
      <c r="N263" s="51"/>
      <c r="O263" s="28"/>
      <c r="P263" s="28"/>
      <c r="Q263" s="28"/>
      <c r="R263" s="51"/>
      <c r="S263" s="28"/>
    </row>
    <row r="264" spans="2:19" ht="15.75" x14ac:dyDescent="0.25">
      <c r="B264" s="26"/>
      <c r="C264" s="26"/>
      <c r="D264" s="26"/>
      <c r="E264" s="26"/>
      <c r="F264" s="26"/>
      <c r="G264" s="44"/>
      <c r="H264" s="50"/>
      <c r="I264" s="28"/>
      <c r="J264" s="28"/>
      <c r="K264" s="28"/>
      <c r="L264" s="28"/>
      <c r="M264" s="28"/>
      <c r="N264" s="51"/>
      <c r="O264" s="28"/>
      <c r="P264" s="28"/>
      <c r="Q264" s="28"/>
      <c r="R264" s="51"/>
      <c r="S264" s="28"/>
    </row>
    <row r="265" spans="2:19" ht="15.75" x14ac:dyDescent="0.25">
      <c r="B265" s="62">
        <v>1</v>
      </c>
      <c r="C265" s="62" t="s">
        <v>423</v>
      </c>
      <c r="D265" s="32" t="s">
        <v>424</v>
      </c>
      <c r="E265" s="33">
        <v>44012</v>
      </c>
      <c r="F265" s="34">
        <v>349.85</v>
      </c>
      <c r="G265" s="35">
        <v>10</v>
      </c>
      <c r="H265" s="36">
        <f t="shared" ref="H265:H271" si="36">+F265/G265</f>
        <v>34.984999999999999</v>
      </c>
      <c r="I265" s="34">
        <v>978.60510199999999</v>
      </c>
      <c r="J265" s="34">
        <v>1202.897886</v>
      </c>
      <c r="K265" s="34">
        <v>387.08536400000003</v>
      </c>
      <c r="L265" s="34">
        <v>0.46530899999999997</v>
      </c>
      <c r="M265" s="34">
        <v>17.252797999999999</v>
      </c>
      <c r="N265" s="36">
        <f t="shared" ref="N265:N271" si="37">+M265-O265</f>
        <v>2.1580649999999988</v>
      </c>
      <c r="O265" s="34">
        <v>15.094733</v>
      </c>
      <c r="P265" s="37">
        <v>0</v>
      </c>
      <c r="Q265" s="37">
        <v>10</v>
      </c>
      <c r="R265" s="38">
        <f t="shared" ref="R265:R271" si="38">SUM(P265:Q265)</f>
        <v>10</v>
      </c>
      <c r="S265" s="39">
        <v>525</v>
      </c>
    </row>
    <row r="266" spans="2:19" ht="15.75" x14ac:dyDescent="0.25">
      <c r="B266" s="62">
        <f t="shared" ref="B266:B271" si="39">+B265+1</f>
        <v>2</v>
      </c>
      <c r="C266" s="62" t="s">
        <v>425</v>
      </c>
      <c r="D266" s="32" t="s">
        <v>426</v>
      </c>
      <c r="E266" s="33">
        <v>44012</v>
      </c>
      <c r="F266" s="34">
        <v>184.8</v>
      </c>
      <c r="G266" s="35">
        <v>10</v>
      </c>
      <c r="H266" s="36">
        <f t="shared" si="36"/>
        <v>18.48</v>
      </c>
      <c r="I266" s="34">
        <v>1180.4482330000001</v>
      </c>
      <c r="J266" s="34">
        <v>3889.5664780000002</v>
      </c>
      <c r="K266" s="34">
        <v>6018.5412310000002</v>
      </c>
      <c r="L266" s="34">
        <v>118.847047</v>
      </c>
      <c r="M266" s="34">
        <v>247.96849399999999</v>
      </c>
      <c r="N266" s="36">
        <f t="shared" si="37"/>
        <v>93.213200000000001</v>
      </c>
      <c r="O266" s="34">
        <v>154.75529399999999</v>
      </c>
      <c r="P266" s="37">
        <v>0</v>
      </c>
      <c r="Q266" s="37">
        <v>0</v>
      </c>
      <c r="R266" s="38">
        <f t="shared" si="38"/>
        <v>0</v>
      </c>
      <c r="S266" s="39">
        <v>525</v>
      </c>
    </row>
    <row r="267" spans="2:19" ht="15.75" x14ac:dyDescent="0.25">
      <c r="B267" s="62">
        <f t="shared" si="39"/>
        <v>3</v>
      </c>
      <c r="C267" s="62" t="s">
        <v>427</v>
      </c>
      <c r="D267" s="32" t="s">
        <v>428</v>
      </c>
      <c r="E267" s="33">
        <v>44012</v>
      </c>
      <c r="F267" s="34">
        <v>157.548</v>
      </c>
      <c r="G267" s="35">
        <v>10</v>
      </c>
      <c r="H267" s="36">
        <f>+F267/G267</f>
        <v>15.754799999999999</v>
      </c>
      <c r="I267" s="34">
        <v>-203.20146199999999</v>
      </c>
      <c r="J267" s="34">
        <v>16.886870999999999</v>
      </c>
      <c r="K267" s="34">
        <v>0</v>
      </c>
      <c r="L267" s="34">
        <v>0</v>
      </c>
      <c r="M267" s="34">
        <v>-2.1657190000000002</v>
      </c>
      <c r="N267" s="36">
        <f>+M267-O267</f>
        <v>0</v>
      </c>
      <c r="O267" s="34">
        <v>-2.1657190000000002</v>
      </c>
      <c r="P267" s="37">
        <v>0</v>
      </c>
      <c r="Q267" s="37">
        <v>0</v>
      </c>
      <c r="R267" s="38">
        <f>SUM(P267:Q267)</f>
        <v>0</v>
      </c>
      <c r="S267" s="39">
        <v>3800</v>
      </c>
    </row>
    <row r="268" spans="2:19" ht="15.75" x14ac:dyDescent="0.25">
      <c r="B268" s="62">
        <f t="shared" si="39"/>
        <v>4</v>
      </c>
      <c r="C268" s="62" t="s">
        <v>429</v>
      </c>
      <c r="D268" s="32" t="s">
        <v>430</v>
      </c>
      <c r="E268" s="33">
        <v>44012</v>
      </c>
      <c r="F268" s="34">
        <v>267.27999999999997</v>
      </c>
      <c r="G268" s="35">
        <v>10</v>
      </c>
      <c r="H268" s="36">
        <f t="shared" si="36"/>
        <v>26.727999999999998</v>
      </c>
      <c r="I268" s="34">
        <v>-61.353133999999997</v>
      </c>
      <c r="J268" s="34">
        <v>104.15383</v>
      </c>
      <c r="K268" s="34">
        <v>0</v>
      </c>
      <c r="L268" s="34">
        <v>13.426486000000001</v>
      </c>
      <c r="M268" s="34">
        <v>-1.9033880000000001</v>
      </c>
      <c r="N268" s="36">
        <f t="shared" si="37"/>
        <v>0</v>
      </c>
      <c r="O268" s="34">
        <v>-1.9033880000000001</v>
      </c>
      <c r="P268" s="37">
        <v>0</v>
      </c>
      <c r="Q268" s="37">
        <v>0</v>
      </c>
      <c r="R268" s="38">
        <f t="shared" si="38"/>
        <v>0</v>
      </c>
      <c r="S268" s="39">
        <v>710</v>
      </c>
    </row>
    <row r="269" spans="2:19" ht="15.75" x14ac:dyDescent="0.25">
      <c r="B269" s="62">
        <f t="shared" si="39"/>
        <v>5</v>
      </c>
      <c r="C269" s="62" t="s">
        <v>431</v>
      </c>
      <c r="D269" s="32" t="s">
        <v>432</v>
      </c>
      <c r="E269" s="33">
        <v>44012</v>
      </c>
      <c r="F269" s="34">
        <v>96.6</v>
      </c>
      <c r="G269" s="35">
        <v>10</v>
      </c>
      <c r="H269" s="36">
        <f t="shared" si="36"/>
        <v>9.66</v>
      </c>
      <c r="I269" s="34">
        <v>1197.0161889999999</v>
      </c>
      <c r="J269" s="34">
        <v>2824.0506099999998</v>
      </c>
      <c r="K269" s="34">
        <v>4365.7690039999998</v>
      </c>
      <c r="L269" s="34">
        <v>80.219875999999999</v>
      </c>
      <c r="M269" s="34">
        <v>113.095524</v>
      </c>
      <c r="N269" s="36">
        <f t="shared" si="37"/>
        <v>40.524322999999995</v>
      </c>
      <c r="O269" s="34">
        <v>72.571201000000002</v>
      </c>
      <c r="P269" s="37">
        <v>40</v>
      </c>
      <c r="Q269" s="37">
        <v>0</v>
      </c>
      <c r="R269" s="38">
        <f t="shared" si="38"/>
        <v>40</v>
      </c>
      <c r="S269" s="39">
        <v>1101</v>
      </c>
    </row>
    <row r="270" spans="2:19" ht="15.75" x14ac:dyDescent="0.25">
      <c r="B270" s="62">
        <f t="shared" si="39"/>
        <v>6</v>
      </c>
      <c r="C270" s="62" t="s">
        <v>433</v>
      </c>
      <c r="D270" s="32" t="s">
        <v>434</v>
      </c>
      <c r="E270" s="33">
        <v>44012</v>
      </c>
      <c r="F270" s="34">
        <v>900</v>
      </c>
      <c r="G270" s="35">
        <v>10</v>
      </c>
      <c r="H270" s="36">
        <f>+F270/G270</f>
        <v>90</v>
      </c>
      <c r="I270" s="34">
        <v>-120.607872</v>
      </c>
      <c r="J270" s="34">
        <v>985.72274600000003</v>
      </c>
      <c r="K270" s="34">
        <v>415.49458900000002</v>
      </c>
      <c r="L270" s="34">
        <v>0.177623</v>
      </c>
      <c r="M270" s="34">
        <v>-69.176890999999998</v>
      </c>
      <c r="N270" s="36">
        <f>+M270-O270</f>
        <v>6.3036189999999976</v>
      </c>
      <c r="O270" s="34">
        <v>-75.480509999999995</v>
      </c>
      <c r="P270" s="37">
        <v>0</v>
      </c>
      <c r="Q270" s="37">
        <v>0</v>
      </c>
      <c r="R270" s="38">
        <f>SUM(P270:Q270)</f>
        <v>0</v>
      </c>
      <c r="S270" s="39">
        <v>1641</v>
      </c>
    </row>
    <row r="271" spans="2:19" ht="15.75" x14ac:dyDescent="0.25">
      <c r="B271" s="62">
        <f t="shared" si="39"/>
        <v>7</v>
      </c>
      <c r="C271" s="62" t="s">
        <v>435</v>
      </c>
      <c r="D271" s="32" t="s">
        <v>436</v>
      </c>
      <c r="E271" s="33">
        <v>44012</v>
      </c>
      <c r="F271" s="34">
        <v>594.28728999999998</v>
      </c>
      <c r="G271" s="35">
        <v>10</v>
      </c>
      <c r="H271" s="36">
        <f t="shared" si="36"/>
        <v>59.428728999999997</v>
      </c>
      <c r="I271" s="34">
        <v>1613.2608970000001</v>
      </c>
      <c r="J271" s="34">
        <v>4479.5228059999999</v>
      </c>
      <c r="K271" s="34">
        <v>4326.0546169999998</v>
      </c>
      <c r="L271" s="34">
        <v>121.61984099999999</v>
      </c>
      <c r="M271" s="34">
        <v>76.391637000000003</v>
      </c>
      <c r="N271" s="36">
        <f t="shared" si="37"/>
        <v>21.319441000000005</v>
      </c>
      <c r="O271" s="34">
        <v>55.072195999999998</v>
      </c>
      <c r="P271" s="37">
        <v>0</v>
      </c>
      <c r="Q271" s="37">
        <v>0</v>
      </c>
      <c r="R271" s="38">
        <f t="shared" si="38"/>
        <v>0</v>
      </c>
      <c r="S271" s="39">
        <v>471</v>
      </c>
    </row>
    <row r="272" spans="2:19" ht="15.75" x14ac:dyDescent="0.25">
      <c r="B272" s="26"/>
      <c r="C272" s="26"/>
      <c r="D272" s="26"/>
      <c r="E272" s="26"/>
      <c r="F272" s="26"/>
      <c r="G272" s="44"/>
      <c r="H272" s="50"/>
      <c r="I272" s="28"/>
      <c r="J272" s="28"/>
      <c r="K272" s="28"/>
      <c r="L272" s="28"/>
      <c r="M272" s="28"/>
      <c r="N272" s="51"/>
      <c r="O272" s="28"/>
      <c r="P272" s="28"/>
      <c r="Q272" s="28"/>
      <c r="R272" s="51"/>
      <c r="S272" s="28"/>
    </row>
    <row r="273" spans="2:19" ht="18.75" x14ac:dyDescent="0.3">
      <c r="B273" s="26"/>
      <c r="C273" s="26"/>
      <c r="D273" s="61" t="s">
        <v>41</v>
      </c>
      <c r="E273" s="26"/>
      <c r="F273" s="26"/>
      <c r="G273" s="44"/>
      <c r="H273" s="50"/>
      <c r="I273" s="28"/>
      <c r="J273" s="28"/>
      <c r="K273" s="28"/>
      <c r="L273" s="28"/>
      <c r="M273" s="28"/>
      <c r="N273" s="51"/>
      <c r="O273" s="28"/>
      <c r="P273" s="28"/>
      <c r="Q273" s="28"/>
      <c r="R273" s="51"/>
      <c r="S273" s="28"/>
    </row>
    <row r="274" spans="2:19" ht="15.75" x14ac:dyDescent="0.25">
      <c r="B274" s="62">
        <v>1</v>
      </c>
      <c r="C274" s="62" t="s">
        <v>437</v>
      </c>
      <c r="D274" s="32" t="s">
        <v>438</v>
      </c>
      <c r="E274" s="33">
        <v>44104</v>
      </c>
      <c r="F274" s="34"/>
      <c r="G274" s="35">
        <v>10</v>
      </c>
      <c r="H274" s="36">
        <f>+F274/G274</f>
        <v>0</v>
      </c>
      <c r="I274" s="34"/>
      <c r="J274" s="34"/>
      <c r="K274" s="34"/>
      <c r="L274" s="34"/>
      <c r="M274" s="34"/>
      <c r="N274" s="36">
        <f>+M274-O274</f>
        <v>0</v>
      </c>
      <c r="O274" s="34"/>
      <c r="P274" s="37"/>
      <c r="Q274" s="37"/>
      <c r="R274" s="38">
        <f>SUM(P274:Q274)</f>
        <v>0</v>
      </c>
      <c r="S274" s="39"/>
    </row>
    <row r="275" spans="2:19" ht="15.75" x14ac:dyDescent="0.25">
      <c r="B275" s="62">
        <f>+B274+1</f>
        <v>2</v>
      </c>
      <c r="C275" s="62" t="s">
        <v>439</v>
      </c>
      <c r="D275" s="32" t="s">
        <v>440</v>
      </c>
      <c r="E275" s="33">
        <v>44012</v>
      </c>
      <c r="F275" s="34">
        <v>300.01119999999997</v>
      </c>
      <c r="G275" s="35">
        <v>10</v>
      </c>
      <c r="H275" s="36">
        <f>+F275/G275</f>
        <v>30.001119999999997</v>
      </c>
      <c r="I275" s="34">
        <v>144.200729</v>
      </c>
      <c r="J275" s="34">
        <v>1021.369345</v>
      </c>
      <c r="K275" s="34">
        <v>33.811152</v>
      </c>
      <c r="L275" s="34">
        <v>79.298129000000003</v>
      </c>
      <c r="M275" s="34">
        <v>4.3362179999999997</v>
      </c>
      <c r="N275" s="36">
        <f>+M275-O275</f>
        <v>5.8969709999999997</v>
      </c>
      <c r="O275" s="34">
        <v>-1.5607530000000001</v>
      </c>
      <c r="P275" s="37">
        <v>0</v>
      </c>
      <c r="Q275" s="37">
        <v>0</v>
      </c>
      <c r="R275" s="38">
        <f>SUM(P275:Q275)</f>
        <v>0</v>
      </c>
      <c r="S275" s="39">
        <v>1530</v>
      </c>
    </row>
    <row r="276" spans="2:19" ht="15.75" x14ac:dyDescent="0.25">
      <c r="B276" s="62">
        <f>+B275+1</f>
        <v>3</v>
      </c>
      <c r="C276" s="62" t="s">
        <v>441</v>
      </c>
      <c r="D276" s="32" t="s">
        <v>442</v>
      </c>
      <c r="E276" s="33">
        <v>44104</v>
      </c>
      <c r="F276" s="34"/>
      <c r="G276" s="35">
        <v>10</v>
      </c>
      <c r="H276" s="36">
        <f>+F276/G276</f>
        <v>0</v>
      </c>
      <c r="I276" s="34"/>
      <c r="J276" s="34"/>
      <c r="K276" s="34"/>
      <c r="L276" s="34"/>
      <c r="M276" s="34"/>
      <c r="N276" s="36">
        <f>+M276-O276</f>
        <v>0</v>
      </c>
      <c r="O276" s="34"/>
      <c r="P276" s="37"/>
      <c r="Q276" s="37"/>
      <c r="R276" s="38">
        <f>SUM(P276:Q276)</f>
        <v>0</v>
      </c>
      <c r="S276" s="39"/>
    </row>
    <row r="277" spans="2:19" ht="15.75" x14ac:dyDescent="0.25">
      <c r="B277" s="62">
        <f>+B276+1</f>
        <v>4</v>
      </c>
      <c r="C277" s="62" t="s">
        <v>443</v>
      </c>
      <c r="D277" s="32" t="s">
        <v>444</v>
      </c>
      <c r="E277" s="33">
        <v>44104</v>
      </c>
      <c r="F277" s="34"/>
      <c r="G277" s="35">
        <v>10</v>
      </c>
      <c r="H277" s="36">
        <f>+F277/G277</f>
        <v>0</v>
      </c>
      <c r="I277" s="34"/>
      <c r="J277" s="34"/>
      <c r="K277" s="34"/>
      <c r="L277" s="34"/>
      <c r="M277" s="34"/>
      <c r="N277" s="36">
        <f>+M277-O277</f>
        <v>0</v>
      </c>
      <c r="O277" s="34"/>
      <c r="P277" s="37"/>
      <c r="Q277" s="37"/>
      <c r="R277" s="38">
        <f>SUM(P277:Q277)</f>
        <v>0</v>
      </c>
      <c r="S277" s="39"/>
    </row>
    <row r="278" spans="2:19" ht="15.75" x14ac:dyDescent="0.25">
      <c r="B278" s="26"/>
      <c r="C278" s="26"/>
      <c r="D278" s="26"/>
      <c r="E278" s="26"/>
      <c r="F278" s="26"/>
      <c r="G278" s="44"/>
      <c r="H278" s="50"/>
      <c r="I278" s="28"/>
      <c r="J278" s="28"/>
      <c r="K278" s="28"/>
      <c r="L278" s="28"/>
      <c r="M278" s="28"/>
      <c r="N278" s="51"/>
      <c r="O278" s="28"/>
      <c r="P278" s="28"/>
      <c r="Q278" s="28"/>
      <c r="R278" s="51"/>
      <c r="S278" s="28"/>
    </row>
    <row r="279" spans="2:19" ht="15.75" x14ac:dyDescent="0.25">
      <c r="B279" s="31">
        <f>COUNT(B265:B278)</f>
        <v>11</v>
      </c>
      <c r="C279" s="31"/>
      <c r="D279" s="53"/>
      <c r="E279" s="53"/>
      <c r="F279" s="53">
        <f>SUM(F265:F278)</f>
        <v>2850.3764899999996</v>
      </c>
      <c r="G279" s="54"/>
      <c r="H279" s="55">
        <f t="shared" ref="H279:O279" si="40">SUM(H265:H278)</f>
        <v>285.03764899999999</v>
      </c>
      <c r="I279" s="53">
        <f t="shared" si="40"/>
        <v>4728.3686820000003</v>
      </c>
      <c r="J279" s="53">
        <f t="shared" si="40"/>
        <v>14524.170571999999</v>
      </c>
      <c r="K279" s="53">
        <f t="shared" si="40"/>
        <v>15546.755956999999</v>
      </c>
      <c r="L279" s="53">
        <f t="shared" si="40"/>
        <v>414.05431100000004</v>
      </c>
      <c r="M279" s="53">
        <f t="shared" si="40"/>
        <v>385.79867299999995</v>
      </c>
      <c r="N279" s="56">
        <f t="shared" si="40"/>
        <v>169.41561899999999</v>
      </c>
      <c r="O279" s="53">
        <f t="shared" si="40"/>
        <v>216.38305399999996</v>
      </c>
      <c r="P279" s="57"/>
      <c r="Q279" s="57"/>
      <c r="R279" s="58"/>
      <c r="S279" s="59">
        <f>SUM(S265:S278)</f>
        <v>10303</v>
      </c>
    </row>
    <row r="280" spans="2:19" ht="15.75" x14ac:dyDescent="0.25">
      <c r="B280" s="26"/>
      <c r="C280" s="26"/>
      <c r="D280" s="26"/>
      <c r="E280" s="26"/>
      <c r="F280" s="26"/>
      <c r="G280" s="44"/>
      <c r="H280" s="50"/>
      <c r="I280" s="28"/>
      <c r="J280" s="28"/>
      <c r="K280" s="28"/>
      <c r="L280" s="28"/>
      <c r="M280" s="28"/>
      <c r="N280" s="51"/>
      <c r="O280" s="28"/>
      <c r="P280" s="28"/>
      <c r="Q280" s="28"/>
      <c r="R280" s="51"/>
      <c r="S280" s="28"/>
    </row>
    <row r="281" spans="2:19" ht="15.75" x14ac:dyDescent="0.25">
      <c r="B281" s="26"/>
      <c r="C281" s="26"/>
      <c r="D281" s="26"/>
      <c r="E281" s="26"/>
      <c r="F281" s="26"/>
      <c r="G281" s="44"/>
      <c r="H281" s="50"/>
      <c r="I281" s="28"/>
      <c r="J281" s="28"/>
      <c r="K281" s="28"/>
      <c r="L281" s="28"/>
      <c r="M281" s="28"/>
      <c r="N281" s="51"/>
      <c r="O281" s="28"/>
      <c r="P281" s="28"/>
      <c r="Q281" s="28"/>
      <c r="R281" s="51"/>
      <c r="S281" s="28"/>
    </row>
    <row r="282" spans="2:19" ht="18.75" x14ac:dyDescent="0.3">
      <c r="B282" s="26"/>
      <c r="C282" s="30">
        <v>10</v>
      </c>
      <c r="D282" s="30" t="s">
        <v>445</v>
      </c>
      <c r="E282" s="63"/>
      <c r="F282" s="63"/>
      <c r="G282" s="44"/>
      <c r="H282" s="50"/>
      <c r="I282" s="28"/>
      <c r="J282" s="28"/>
      <c r="K282" s="28"/>
      <c r="L282" s="28"/>
      <c r="M282" s="28"/>
      <c r="N282" s="51"/>
      <c r="O282" s="28"/>
      <c r="P282" s="28"/>
      <c r="Q282" s="28"/>
      <c r="R282" s="51"/>
      <c r="S282" s="28"/>
    </row>
    <row r="283" spans="2:19" ht="15.75" x14ac:dyDescent="0.25">
      <c r="B283" s="26"/>
      <c r="C283" s="26"/>
      <c r="D283" s="26"/>
      <c r="E283" s="26"/>
      <c r="F283" s="26"/>
      <c r="G283" s="44"/>
      <c r="H283" s="50"/>
      <c r="I283" s="28"/>
      <c r="J283" s="28"/>
      <c r="K283" s="28"/>
      <c r="L283" s="28"/>
      <c r="M283" s="28"/>
      <c r="N283" s="51"/>
      <c r="O283" s="28"/>
      <c r="P283" s="28"/>
      <c r="Q283" s="28"/>
      <c r="R283" s="51"/>
      <c r="S283" s="28"/>
    </row>
    <row r="284" spans="2:19" ht="15.75" x14ac:dyDescent="0.25">
      <c r="B284" s="62">
        <v>1</v>
      </c>
      <c r="C284" s="62" t="s">
        <v>446</v>
      </c>
      <c r="D284" s="32" t="s">
        <v>447</v>
      </c>
      <c r="E284" s="33">
        <v>44012</v>
      </c>
      <c r="F284" s="34">
        <v>840</v>
      </c>
      <c r="G284" s="35">
        <v>10</v>
      </c>
      <c r="H284" s="36">
        <f t="shared" ref="H284:H316" si="41">+F284/G284</f>
        <v>84</v>
      </c>
      <c r="I284" s="34">
        <v>6611.62</v>
      </c>
      <c r="J284" s="34">
        <v>14679.528</v>
      </c>
      <c r="K284" s="34">
        <v>7940.5709999999999</v>
      </c>
      <c r="L284" s="34">
        <v>166.74700000000001</v>
      </c>
      <c r="M284" s="34">
        <v>222.352</v>
      </c>
      <c r="N284" s="36">
        <f t="shared" ref="N284:N316" si="42">+M284-O284</f>
        <v>108.66200000000001</v>
      </c>
      <c r="O284" s="34">
        <v>113.69</v>
      </c>
      <c r="P284" s="37">
        <v>30</v>
      </c>
      <c r="Q284" s="37">
        <v>0</v>
      </c>
      <c r="R284" s="38">
        <f t="shared" ref="R284:R316" si="43">SUM(P284:Q284)</f>
        <v>30</v>
      </c>
      <c r="S284" s="39">
        <v>588</v>
      </c>
    </row>
    <row r="285" spans="2:19" ht="15.75" x14ac:dyDescent="0.25">
      <c r="B285" s="62">
        <f>+B284+1</f>
        <v>2</v>
      </c>
      <c r="C285" s="62" t="s">
        <v>448</v>
      </c>
      <c r="D285" s="32" t="s">
        <v>449</v>
      </c>
      <c r="E285" s="33">
        <v>44012</v>
      </c>
      <c r="F285" s="34">
        <v>144.08248800000001</v>
      </c>
      <c r="G285" s="35">
        <v>10</v>
      </c>
      <c r="H285" s="36">
        <f t="shared" si="41"/>
        <v>14.408248800000001</v>
      </c>
      <c r="I285" s="34">
        <v>1824.6627940000001</v>
      </c>
      <c r="J285" s="34">
        <v>4584.443456</v>
      </c>
      <c r="K285" s="34">
        <v>7351.4145369999997</v>
      </c>
      <c r="L285" s="34">
        <v>208.01887300000001</v>
      </c>
      <c r="M285" s="34">
        <v>194.351427</v>
      </c>
      <c r="N285" s="36">
        <f t="shared" si="42"/>
        <v>73.320620000000005</v>
      </c>
      <c r="O285" s="34">
        <v>121.030807</v>
      </c>
      <c r="P285" s="37">
        <v>15</v>
      </c>
      <c r="Q285" s="37">
        <v>0</v>
      </c>
      <c r="R285" s="38">
        <f t="shared" si="43"/>
        <v>15</v>
      </c>
      <c r="S285" s="39">
        <v>708</v>
      </c>
    </row>
    <row r="286" spans="2:19" ht="15.75" x14ac:dyDescent="0.25">
      <c r="B286" s="62">
        <f t="shared" ref="B286:B316" si="44">+B285+1</f>
        <v>3</v>
      </c>
      <c r="C286" s="62" t="s">
        <v>450</v>
      </c>
      <c r="D286" s="32" t="s">
        <v>451</v>
      </c>
      <c r="E286" s="33">
        <v>44012</v>
      </c>
      <c r="F286" s="34">
        <v>4854.0973100000001</v>
      </c>
      <c r="G286" s="35">
        <v>10</v>
      </c>
      <c r="H286" s="36">
        <f t="shared" si="41"/>
        <v>485.40973100000002</v>
      </c>
      <c r="I286" s="34">
        <v>1119.972119</v>
      </c>
      <c r="J286" s="34">
        <v>22981.326174000002</v>
      </c>
      <c r="K286" s="34">
        <v>16909.29938</v>
      </c>
      <c r="L286" s="34">
        <v>1282.483682</v>
      </c>
      <c r="M286" s="34">
        <v>-223.26377099999999</v>
      </c>
      <c r="N286" s="36">
        <f t="shared" si="42"/>
        <v>166.18538200000003</v>
      </c>
      <c r="O286" s="34">
        <v>-389.44915300000002</v>
      </c>
      <c r="P286" s="37">
        <v>0</v>
      </c>
      <c r="Q286" s="37">
        <v>0</v>
      </c>
      <c r="R286" s="38">
        <f t="shared" si="43"/>
        <v>0</v>
      </c>
      <c r="S286" s="39">
        <v>3754</v>
      </c>
    </row>
    <row r="287" spans="2:19" ht="15.75" x14ac:dyDescent="0.25">
      <c r="B287" s="62">
        <f t="shared" si="44"/>
        <v>4</v>
      </c>
      <c r="C287" s="62" t="s">
        <v>452</v>
      </c>
      <c r="D287" s="32" t="s">
        <v>453</v>
      </c>
      <c r="E287" s="33">
        <v>44012</v>
      </c>
      <c r="F287" s="34">
        <v>104.5789</v>
      </c>
      <c r="G287" s="35">
        <v>10</v>
      </c>
      <c r="H287" s="36">
        <f t="shared" si="41"/>
        <v>10.457890000000001</v>
      </c>
      <c r="I287" s="34">
        <v>390.92199900000003</v>
      </c>
      <c r="J287" s="34">
        <v>1248.384941</v>
      </c>
      <c r="K287" s="34">
        <v>147.84562399999999</v>
      </c>
      <c r="L287" s="34">
        <v>55.281762999999998</v>
      </c>
      <c r="M287" s="34">
        <v>23.062847000000001</v>
      </c>
      <c r="N287" s="36">
        <f t="shared" si="42"/>
        <v>12.555483000000001</v>
      </c>
      <c r="O287" s="34">
        <v>10.507364000000001</v>
      </c>
      <c r="P287" s="37">
        <v>0</v>
      </c>
      <c r="Q287" s="37">
        <v>0</v>
      </c>
      <c r="R287" s="38">
        <f t="shared" si="43"/>
        <v>0</v>
      </c>
      <c r="S287" s="39">
        <v>619</v>
      </c>
    </row>
    <row r="288" spans="2:19" ht="15.75" x14ac:dyDescent="0.25">
      <c r="B288" s="62">
        <f t="shared" si="44"/>
        <v>5</v>
      </c>
      <c r="C288" s="62" t="s">
        <v>454</v>
      </c>
      <c r="D288" s="32" t="s">
        <v>455</v>
      </c>
      <c r="E288" s="33">
        <v>44012</v>
      </c>
      <c r="F288" s="34">
        <v>30</v>
      </c>
      <c r="G288" s="35">
        <v>10</v>
      </c>
      <c r="H288" s="36">
        <f t="shared" si="41"/>
        <v>3</v>
      </c>
      <c r="I288" s="34">
        <v>4919.1200500000004</v>
      </c>
      <c r="J288" s="34">
        <v>8788.8703089999999</v>
      </c>
      <c r="K288" s="34">
        <v>8923.6114469999993</v>
      </c>
      <c r="L288" s="34">
        <v>181.44044199999999</v>
      </c>
      <c r="M288" s="34">
        <v>455.63625500000001</v>
      </c>
      <c r="N288" s="36">
        <f t="shared" si="42"/>
        <v>126.23737399999999</v>
      </c>
      <c r="O288" s="34">
        <v>329.39888100000002</v>
      </c>
      <c r="P288" s="37">
        <f>500</f>
        <v>500</v>
      </c>
      <c r="Q288" s="37">
        <v>0</v>
      </c>
      <c r="R288" s="38">
        <f t="shared" si="43"/>
        <v>500</v>
      </c>
      <c r="S288" s="39">
        <v>385</v>
      </c>
    </row>
    <row r="289" spans="2:19" ht="15.75" x14ac:dyDescent="0.25">
      <c r="B289" s="62">
        <f t="shared" si="44"/>
        <v>6</v>
      </c>
      <c r="C289" s="62" t="s">
        <v>456</v>
      </c>
      <c r="D289" s="32" t="s">
        <v>457</v>
      </c>
      <c r="E289" s="33">
        <v>44012</v>
      </c>
      <c r="F289" s="34">
        <v>64.319999999999993</v>
      </c>
      <c r="G289" s="35">
        <v>10</v>
      </c>
      <c r="H289" s="36">
        <f t="shared" si="41"/>
        <v>6.4319999999999995</v>
      </c>
      <c r="I289" s="34">
        <v>3889.5472319999999</v>
      </c>
      <c r="J289" s="34">
        <v>10762.02908</v>
      </c>
      <c r="K289" s="34">
        <v>12359.645877000001</v>
      </c>
      <c r="L289" s="34">
        <v>306.630426</v>
      </c>
      <c r="M289" s="34">
        <v>549.35679100000004</v>
      </c>
      <c r="N289" s="36">
        <f t="shared" si="42"/>
        <v>124.08007600000002</v>
      </c>
      <c r="O289" s="34">
        <v>425.27671500000002</v>
      </c>
      <c r="P289" s="37">
        <f>234</f>
        <v>234</v>
      </c>
      <c r="Q289" s="37">
        <v>0</v>
      </c>
      <c r="R289" s="38">
        <f t="shared" si="43"/>
        <v>234</v>
      </c>
      <c r="S289" s="39">
        <v>670</v>
      </c>
    </row>
    <row r="290" spans="2:19" ht="15.75" x14ac:dyDescent="0.25">
      <c r="B290" s="62">
        <f t="shared" si="44"/>
        <v>7</v>
      </c>
      <c r="C290" s="62" t="s">
        <v>458</v>
      </c>
      <c r="D290" s="32" t="s">
        <v>459</v>
      </c>
      <c r="E290" s="33">
        <v>44012</v>
      </c>
      <c r="F290" s="34">
        <v>800</v>
      </c>
      <c r="G290" s="35">
        <v>10</v>
      </c>
      <c r="H290" s="36">
        <f t="shared" si="41"/>
        <v>80</v>
      </c>
      <c r="I290" s="34">
        <v>8639.7039999999997</v>
      </c>
      <c r="J290" s="34">
        <v>18794.867999999999</v>
      </c>
      <c r="K290" s="34">
        <v>13264.004999999999</v>
      </c>
      <c r="L290" s="34">
        <v>480.86599999999999</v>
      </c>
      <c r="M290" s="34">
        <v>176.52600000000001</v>
      </c>
      <c r="N290" s="36">
        <f t="shared" si="42"/>
        <v>142.92700000000002</v>
      </c>
      <c r="O290" s="34">
        <v>33.598999999999997</v>
      </c>
      <c r="P290" s="37">
        <v>0</v>
      </c>
      <c r="Q290" s="37">
        <v>0</v>
      </c>
      <c r="R290" s="38">
        <f t="shared" si="43"/>
        <v>0</v>
      </c>
      <c r="S290" s="39">
        <v>2406</v>
      </c>
    </row>
    <row r="291" spans="2:19" ht="15.75" x14ac:dyDescent="0.25">
      <c r="B291" s="62">
        <f t="shared" si="44"/>
        <v>8</v>
      </c>
      <c r="C291" s="62" t="s">
        <v>460</v>
      </c>
      <c r="D291" s="32" t="s">
        <v>461</v>
      </c>
      <c r="E291" s="33">
        <v>44196</v>
      </c>
      <c r="F291" s="34">
        <v>592.99800000000005</v>
      </c>
      <c r="G291" s="35">
        <v>10</v>
      </c>
      <c r="H291" s="36">
        <f t="shared" si="41"/>
        <v>59.299800000000005</v>
      </c>
      <c r="I291" s="34">
        <v>3760.4639999999999</v>
      </c>
      <c r="J291" s="34">
        <v>4603.6019999999999</v>
      </c>
      <c r="K291" s="34">
        <v>1.962</v>
      </c>
      <c r="L291" s="34">
        <v>94.087999999999994</v>
      </c>
      <c r="M291" s="34">
        <v>619.68100000000004</v>
      </c>
      <c r="N291" s="36">
        <f t="shared" si="42"/>
        <v>128.75700000000006</v>
      </c>
      <c r="O291" s="34">
        <v>490.92399999999998</v>
      </c>
      <c r="P291" s="37">
        <f>40</f>
        <v>40</v>
      </c>
      <c r="Q291" s="37">
        <v>0</v>
      </c>
      <c r="R291" s="38">
        <f t="shared" si="43"/>
        <v>40</v>
      </c>
      <c r="S291" s="39">
        <v>5619</v>
      </c>
    </row>
    <row r="292" spans="2:19" ht="15.75" x14ac:dyDescent="0.25">
      <c r="B292" s="62">
        <f t="shared" si="44"/>
        <v>9</v>
      </c>
      <c r="C292" s="62" t="s">
        <v>462</v>
      </c>
      <c r="D292" s="32" t="s">
        <v>463</v>
      </c>
      <c r="E292" s="33">
        <v>44012</v>
      </c>
      <c r="F292" s="34">
        <v>100</v>
      </c>
      <c r="G292" s="35">
        <v>10</v>
      </c>
      <c r="H292" s="36">
        <f t="shared" si="41"/>
        <v>10</v>
      </c>
      <c r="I292" s="34">
        <v>5936.8908339999998</v>
      </c>
      <c r="J292" s="34">
        <v>16143.535803999999</v>
      </c>
      <c r="K292" s="34">
        <v>14895.550332999999</v>
      </c>
      <c r="L292" s="34">
        <v>246.85214099999999</v>
      </c>
      <c r="M292" s="34">
        <v>690.37525100000005</v>
      </c>
      <c r="N292" s="36">
        <f t="shared" si="42"/>
        <v>166.49612999999999</v>
      </c>
      <c r="O292" s="34">
        <v>523.87912100000005</v>
      </c>
      <c r="P292" s="37">
        <f>150</f>
        <v>150</v>
      </c>
      <c r="Q292" s="37">
        <v>0</v>
      </c>
      <c r="R292" s="38">
        <f t="shared" si="43"/>
        <v>150</v>
      </c>
      <c r="S292" s="39">
        <v>826</v>
      </c>
    </row>
    <row r="293" spans="2:19" ht="15.75" x14ac:dyDescent="0.25">
      <c r="B293" s="62">
        <f t="shared" si="44"/>
        <v>10</v>
      </c>
      <c r="C293" s="62" t="s">
        <v>464</v>
      </c>
      <c r="D293" s="32" t="s">
        <v>465</v>
      </c>
      <c r="E293" s="33">
        <v>44012</v>
      </c>
      <c r="F293" s="34">
        <v>3768.009</v>
      </c>
      <c r="G293" s="35">
        <v>10</v>
      </c>
      <c r="H293" s="36">
        <f>+F293/G293</f>
        <v>376.80090000000001</v>
      </c>
      <c r="I293" s="34">
        <v>21147.058000000001</v>
      </c>
      <c r="J293" s="34">
        <v>43096.656999999999</v>
      </c>
      <c r="K293" s="34">
        <v>31205.677</v>
      </c>
      <c r="L293" s="34">
        <v>346.959</v>
      </c>
      <c r="M293" s="34">
        <v>3283.625</v>
      </c>
      <c r="N293" s="36">
        <f>+M293-O293</f>
        <v>346.404</v>
      </c>
      <c r="O293" s="34">
        <v>2937.221</v>
      </c>
      <c r="P293" s="37">
        <f>17.5+5.9</f>
        <v>23.4</v>
      </c>
      <c r="Q293" s="37">
        <v>0</v>
      </c>
      <c r="R293" s="38">
        <f>SUM(P293:Q293)</f>
        <v>23.4</v>
      </c>
      <c r="S293" s="39">
        <v>1068</v>
      </c>
    </row>
    <row r="294" spans="2:19" ht="15.75" x14ac:dyDescent="0.25">
      <c r="B294" s="62">
        <f t="shared" si="44"/>
        <v>11</v>
      </c>
      <c r="C294" s="62" t="s">
        <v>466</v>
      </c>
      <c r="D294" s="32" t="s">
        <v>467</v>
      </c>
      <c r="E294" s="33">
        <v>44012</v>
      </c>
      <c r="F294" s="34">
        <v>4277.9459999999999</v>
      </c>
      <c r="G294" s="35">
        <v>10</v>
      </c>
      <c r="H294" s="36">
        <f t="shared" si="41"/>
        <v>427.7946</v>
      </c>
      <c r="I294" s="34">
        <v>13963.2</v>
      </c>
      <c r="J294" s="34">
        <v>68721.195000000007</v>
      </c>
      <c r="K294" s="34">
        <v>53941.017</v>
      </c>
      <c r="L294" s="34">
        <v>2007.673</v>
      </c>
      <c r="M294" s="34">
        <v>-76.111999999999995</v>
      </c>
      <c r="N294" s="36">
        <f t="shared" si="42"/>
        <v>403.25300000000004</v>
      </c>
      <c r="O294" s="34">
        <v>-479.36500000000001</v>
      </c>
      <c r="P294" s="37">
        <v>0</v>
      </c>
      <c r="Q294" s="37">
        <v>0</v>
      </c>
      <c r="R294" s="38">
        <f t="shared" si="43"/>
        <v>0</v>
      </c>
      <c r="S294" s="39">
        <v>5503</v>
      </c>
    </row>
    <row r="295" spans="2:19" ht="15.75" x14ac:dyDescent="0.25">
      <c r="B295" s="62">
        <f t="shared" si="44"/>
        <v>12</v>
      </c>
      <c r="C295" s="62" t="s">
        <v>468</v>
      </c>
      <c r="D295" s="32" t="s">
        <v>469</v>
      </c>
      <c r="E295" s="33">
        <v>44012</v>
      </c>
      <c r="F295" s="34">
        <v>326.35599999999999</v>
      </c>
      <c r="G295" s="35">
        <v>10</v>
      </c>
      <c r="H295" s="36">
        <f t="shared" si="41"/>
        <v>32.635599999999997</v>
      </c>
      <c r="I295" s="34">
        <v>1135.669079</v>
      </c>
      <c r="J295" s="34">
        <v>2976.359864</v>
      </c>
      <c r="K295" s="34">
        <v>4703.8593209999999</v>
      </c>
      <c r="L295" s="34">
        <v>173.055882</v>
      </c>
      <c r="M295" s="34">
        <v>-204.90759499999999</v>
      </c>
      <c r="N295" s="36">
        <f t="shared" si="42"/>
        <v>18.686946000000006</v>
      </c>
      <c r="O295" s="34">
        <v>-223.59454099999999</v>
      </c>
      <c r="P295" s="37">
        <v>0</v>
      </c>
      <c r="Q295" s="37">
        <v>0</v>
      </c>
      <c r="R295" s="38">
        <f t="shared" si="43"/>
        <v>0</v>
      </c>
      <c r="S295" s="39">
        <v>4791</v>
      </c>
    </row>
    <row r="296" spans="2:19" ht="15.75" x14ac:dyDescent="0.25">
      <c r="B296" s="62">
        <f t="shared" si="44"/>
        <v>13</v>
      </c>
      <c r="C296" s="62" t="s">
        <v>470</v>
      </c>
      <c r="D296" s="32" t="s">
        <v>471</v>
      </c>
      <c r="E296" s="33">
        <v>44012</v>
      </c>
      <c r="F296" s="34">
        <v>12</v>
      </c>
      <c r="G296" s="35">
        <v>10</v>
      </c>
      <c r="H296" s="36">
        <f t="shared" si="41"/>
        <v>1.2</v>
      </c>
      <c r="I296" s="34">
        <v>495.99681299999997</v>
      </c>
      <c r="J296" s="34">
        <v>506.02357499999999</v>
      </c>
      <c r="K296" s="34">
        <f>13.791567+2.410275</f>
        <v>16.201841999999999</v>
      </c>
      <c r="L296" s="34">
        <v>1.4126E-2</v>
      </c>
      <c r="M296" s="34">
        <v>23.643356000000001</v>
      </c>
      <c r="N296" s="36">
        <f t="shared" si="42"/>
        <v>2.9015860000000018</v>
      </c>
      <c r="O296" s="34">
        <v>20.741769999999999</v>
      </c>
      <c r="P296" s="37">
        <v>20</v>
      </c>
      <c r="Q296" s="37">
        <v>0</v>
      </c>
      <c r="R296" s="38">
        <f t="shared" si="43"/>
        <v>20</v>
      </c>
      <c r="S296" s="39">
        <v>956</v>
      </c>
    </row>
    <row r="297" spans="2:19" ht="15.75" x14ac:dyDescent="0.25">
      <c r="B297" s="62">
        <f t="shared" si="44"/>
        <v>14</v>
      </c>
      <c r="C297" s="62" t="s">
        <v>472</v>
      </c>
      <c r="D297" s="32" t="s">
        <v>473</v>
      </c>
      <c r="E297" s="33">
        <v>44012</v>
      </c>
      <c r="F297" s="34">
        <v>8694</v>
      </c>
      <c r="G297" s="35">
        <v>10</v>
      </c>
      <c r="H297" s="36">
        <f t="shared" si="41"/>
        <v>869.4</v>
      </c>
      <c r="I297" s="34">
        <v>17279.691999999999</v>
      </c>
      <c r="J297" s="34">
        <v>45367.328999999998</v>
      </c>
      <c r="K297" s="34">
        <v>36302.794000000002</v>
      </c>
      <c r="L297" s="34">
        <v>99.001000000000005</v>
      </c>
      <c r="M297" s="34">
        <v>2115.8310000000001</v>
      </c>
      <c r="N297" s="36">
        <f t="shared" si="42"/>
        <v>319.42800000000011</v>
      </c>
      <c r="O297" s="34">
        <v>1796.403</v>
      </c>
      <c r="P297" s="37">
        <f>10+10</f>
        <v>20</v>
      </c>
      <c r="Q297" s="37">
        <v>0</v>
      </c>
      <c r="R297" s="38">
        <f>SUM(P297:Q297)</f>
        <v>20</v>
      </c>
      <c r="S297" s="39">
        <v>4377</v>
      </c>
    </row>
    <row r="298" spans="2:19" ht="15.75" x14ac:dyDescent="0.25">
      <c r="B298" s="62">
        <f t="shared" si="44"/>
        <v>15</v>
      </c>
      <c r="C298" s="62" t="s">
        <v>474</v>
      </c>
      <c r="D298" s="32" t="s">
        <v>475</v>
      </c>
      <c r="E298" s="33">
        <v>44012</v>
      </c>
      <c r="F298" s="34">
        <v>96.75</v>
      </c>
      <c r="G298" s="35">
        <v>10</v>
      </c>
      <c r="H298" s="36">
        <f t="shared" si="41"/>
        <v>9.6750000000000007</v>
      </c>
      <c r="I298" s="34">
        <v>123.788498</v>
      </c>
      <c r="J298" s="34">
        <v>312.027536</v>
      </c>
      <c r="K298" s="34">
        <v>537.45742299999995</v>
      </c>
      <c r="L298" s="34">
        <v>13.304144000000001</v>
      </c>
      <c r="M298" s="34">
        <v>16.865217000000001</v>
      </c>
      <c r="N298" s="36">
        <f t="shared" si="42"/>
        <v>9.1300710000000009</v>
      </c>
      <c r="O298" s="34">
        <v>7.7351460000000003</v>
      </c>
      <c r="P298" s="37">
        <v>5</v>
      </c>
      <c r="Q298" s="37">
        <v>0</v>
      </c>
      <c r="R298" s="38">
        <f t="shared" si="43"/>
        <v>5</v>
      </c>
      <c r="S298" s="39">
        <v>1272</v>
      </c>
    </row>
    <row r="299" spans="2:19" ht="15.75" x14ac:dyDescent="0.25">
      <c r="B299" s="62">
        <f t="shared" si="44"/>
        <v>16</v>
      </c>
      <c r="C299" s="62" t="s">
        <v>476</v>
      </c>
      <c r="D299" s="32" t="s">
        <v>477</v>
      </c>
      <c r="E299" s="33">
        <v>44012</v>
      </c>
      <c r="F299" s="34">
        <v>96.6</v>
      </c>
      <c r="G299" s="35">
        <v>10</v>
      </c>
      <c r="H299" s="36">
        <f t="shared" si="41"/>
        <v>9.66</v>
      </c>
      <c r="I299" s="34">
        <v>722.68499999999995</v>
      </c>
      <c r="J299" s="34">
        <v>1657.8920000000001</v>
      </c>
      <c r="K299" s="34">
        <v>1315.1769999999999</v>
      </c>
      <c r="L299" s="34">
        <v>62.436999999999998</v>
      </c>
      <c r="M299" s="34">
        <v>-72.442999999999998</v>
      </c>
      <c r="N299" s="36">
        <f t="shared" si="42"/>
        <v>7.8840000000000003</v>
      </c>
      <c r="O299" s="34">
        <v>-80.326999999999998</v>
      </c>
      <c r="P299" s="37">
        <v>0</v>
      </c>
      <c r="Q299" s="37">
        <v>0</v>
      </c>
      <c r="R299" s="38">
        <f t="shared" si="43"/>
        <v>0</v>
      </c>
      <c r="S299" s="39">
        <v>1026</v>
      </c>
    </row>
    <row r="300" spans="2:19" ht="15.75" x14ac:dyDescent="0.25">
      <c r="B300" s="62">
        <f t="shared" si="44"/>
        <v>17</v>
      </c>
      <c r="C300" s="62" t="s">
        <v>478</v>
      </c>
      <c r="D300" s="32" t="s">
        <v>479</v>
      </c>
      <c r="E300" s="33">
        <v>44012</v>
      </c>
      <c r="F300" s="34">
        <v>12.275029999999999</v>
      </c>
      <c r="G300" s="35">
        <v>10</v>
      </c>
      <c r="H300" s="36">
        <f t="shared" si="41"/>
        <v>1.227503</v>
      </c>
      <c r="I300" s="34">
        <v>904.85859100000005</v>
      </c>
      <c r="J300" s="34">
        <v>995.15178700000001</v>
      </c>
      <c r="K300" s="34">
        <v>8.0616000000000003</v>
      </c>
      <c r="L300" s="34">
        <v>4.2960000000000003E-3</v>
      </c>
      <c r="M300" s="34">
        <v>-3.998853</v>
      </c>
      <c r="N300" s="36">
        <f t="shared" si="42"/>
        <v>-1.8737460000000001</v>
      </c>
      <c r="O300" s="34">
        <v>-2.1251069999999999</v>
      </c>
      <c r="P300" s="37">
        <v>0</v>
      </c>
      <c r="Q300" s="37">
        <v>0</v>
      </c>
      <c r="R300" s="38">
        <f t="shared" si="43"/>
        <v>0</v>
      </c>
      <c r="S300" s="39">
        <v>475</v>
      </c>
    </row>
    <row r="301" spans="2:19" ht="15.75" x14ac:dyDescent="0.25">
      <c r="B301" s="62">
        <f t="shared" si="44"/>
        <v>18</v>
      </c>
      <c r="C301" s="62" t="s">
        <v>480</v>
      </c>
      <c r="D301" s="32" t="s">
        <v>481</v>
      </c>
      <c r="E301" s="33">
        <v>44012</v>
      </c>
      <c r="F301" s="34">
        <v>509.11011000000002</v>
      </c>
      <c r="G301" s="35">
        <v>10</v>
      </c>
      <c r="H301" s="36">
        <f t="shared" si="41"/>
        <v>50.911011000000002</v>
      </c>
      <c r="I301" s="34">
        <v>3959.1640379999999</v>
      </c>
      <c r="J301" s="34">
        <v>10292.382025000001</v>
      </c>
      <c r="K301" s="34">
        <v>11997.808169</v>
      </c>
      <c r="L301" s="34">
        <v>350.03067499999997</v>
      </c>
      <c r="M301" s="34">
        <v>485.807502</v>
      </c>
      <c r="N301" s="36">
        <f t="shared" si="42"/>
        <v>120.59475500000002</v>
      </c>
      <c r="O301" s="34">
        <v>365.21274699999998</v>
      </c>
      <c r="P301" s="37">
        <v>0</v>
      </c>
      <c r="Q301" s="37">
        <v>0</v>
      </c>
      <c r="R301" s="38">
        <f t="shared" si="43"/>
        <v>0</v>
      </c>
      <c r="S301" s="39">
        <v>1410</v>
      </c>
    </row>
    <row r="302" spans="2:19" ht="15.75" x14ac:dyDescent="0.25">
      <c r="B302" s="62">
        <f t="shared" si="44"/>
        <v>19</v>
      </c>
      <c r="C302" s="62" t="s">
        <v>482</v>
      </c>
      <c r="D302" s="32" t="s">
        <v>483</v>
      </c>
      <c r="E302" s="33">
        <v>44012</v>
      </c>
      <c r="F302" s="34">
        <v>303.02542999999997</v>
      </c>
      <c r="G302" s="35">
        <v>10</v>
      </c>
      <c r="H302" s="36">
        <f t="shared" si="41"/>
        <v>30.302542999999996</v>
      </c>
      <c r="I302" s="34">
        <v>540.956636</v>
      </c>
      <c r="J302" s="34">
        <v>953.43600100000003</v>
      </c>
      <c r="K302" s="34">
        <v>58.425575000000002</v>
      </c>
      <c r="L302" s="34">
        <v>1.0718999999999999E-2</v>
      </c>
      <c r="M302" s="34">
        <v>72.174638999999999</v>
      </c>
      <c r="N302" s="36">
        <f t="shared" si="42"/>
        <v>-15.437067999999996</v>
      </c>
      <c r="O302" s="34">
        <v>87.611706999999996</v>
      </c>
      <c r="P302" s="37">
        <v>7.5</v>
      </c>
      <c r="Q302" s="37">
        <v>0</v>
      </c>
      <c r="R302" s="38">
        <f t="shared" si="43"/>
        <v>7.5</v>
      </c>
      <c r="S302" s="39">
        <v>2496</v>
      </c>
    </row>
    <row r="303" spans="2:19" ht="15.75" x14ac:dyDescent="0.25">
      <c r="B303" s="62">
        <f t="shared" si="44"/>
        <v>20</v>
      </c>
      <c r="C303" s="62" t="s">
        <v>484</v>
      </c>
      <c r="D303" s="32" t="s">
        <v>485</v>
      </c>
      <c r="E303" s="33">
        <v>44012</v>
      </c>
      <c r="F303" s="34">
        <v>2992.9639999999999</v>
      </c>
      <c r="G303" s="35">
        <v>10</v>
      </c>
      <c r="H303" s="36">
        <f t="shared" si="41"/>
        <v>299.29640000000001</v>
      </c>
      <c r="I303" s="34">
        <v>17971.09</v>
      </c>
      <c r="J303" s="34">
        <v>32703.766</v>
      </c>
      <c r="K303" s="34">
        <v>21844.81</v>
      </c>
      <c r="L303" s="34">
        <v>802.86900000000003</v>
      </c>
      <c r="M303" s="34">
        <v>1878.201</v>
      </c>
      <c r="N303" s="36">
        <f t="shared" si="42"/>
        <v>350.15800000000013</v>
      </c>
      <c r="O303" s="34">
        <v>1528.0429999999999</v>
      </c>
      <c r="P303" s="37">
        <f>10+10</f>
        <v>20</v>
      </c>
      <c r="Q303" s="37">
        <v>0</v>
      </c>
      <c r="R303" s="38">
        <f t="shared" si="43"/>
        <v>20</v>
      </c>
      <c r="S303" s="39">
        <v>4903</v>
      </c>
    </row>
    <row r="304" spans="2:19" ht="15.75" x14ac:dyDescent="0.25">
      <c r="B304" s="62">
        <f t="shared" si="44"/>
        <v>21</v>
      </c>
      <c r="C304" s="62" t="s">
        <v>486</v>
      </c>
      <c r="D304" s="32" t="s">
        <v>487</v>
      </c>
      <c r="E304" s="33">
        <v>44012</v>
      </c>
      <c r="F304" s="34">
        <v>187.5</v>
      </c>
      <c r="G304" s="35">
        <v>10</v>
      </c>
      <c r="H304" s="36">
        <f t="shared" si="41"/>
        <v>18.75</v>
      </c>
      <c r="I304" s="34">
        <v>8582.4792170000001</v>
      </c>
      <c r="J304" s="34">
        <v>25447.918491</v>
      </c>
      <c r="K304" s="34">
        <v>24465.188294</v>
      </c>
      <c r="L304" s="34">
        <v>1526.7653780000001</v>
      </c>
      <c r="M304" s="34">
        <v>302.18382500000001</v>
      </c>
      <c r="N304" s="36">
        <f t="shared" si="42"/>
        <v>230.55076000000003</v>
      </c>
      <c r="O304" s="34">
        <v>71.633065000000002</v>
      </c>
      <c r="P304" s="37">
        <v>0</v>
      </c>
      <c r="Q304" s="37">
        <v>0</v>
      </c>
      <c r="R304" s="38">
        <f t="shared" si="43"/>
        <v>0</v>
      </c>
      <c r="S304" s="39">
        <v>151</v>
      </c>
    </row>
    <row r="305" spans="2:19" ht="15.75" x14ac:dyDescent="0.25">
      <c r="B305" s="62">
        <f t="shared" si="44"/>
        <v>22</v>
      </c>
      <c r="C305" s="62" t="s">
        <v>488</v>
      </c>
      <c r="D305" s="32" t="s">
        <v>489</v>
      </c>
      <c r="E305" s="33">
        <v>44012</v>
      </c>
      <c r="F305" s="34">
        <v>675</v>
      </c>
      <c r="G305" s="35">
        <v>10</v>
      </c>
      <c r="H305" s="36">
        <f t="shared" si="41"/>
        <v>67.5</v>
      </c>
      <c r="I305" s="34">
        <v>8810.1650000000009</v>
      </c>
      <c r="J305" s="34">
        <v>36997.108999999997</v>
      </c>
      <c r="K305" s="34">
        <v>28668.642</v>
      </c>
      <c r="L305" s="34">
        <v>1699.2860000000001</v>
      </c>
      <c r="M305" s="34">
        <v>-3751.65</v>
      </c>
      <c r="N305" s="36">
        <f t="shared" si="42"/>
        <v>368.62900000000036</v>
      </c>
      <c r="O305" s="34">
        <v>-4120.2790000000005</v>
      </c>
      <c r="P305" s="37">
        <v>0</v>
      </c>
      <c r="Q305" s="37">
        <v>0</v>
      </c>
      <c r="R305" s="38">
        <f t="shared" si="43"/>
        <v>0</v>
      </c>
      <c r="S305" s="39">
        <v>1322</v>
      </c>
    </row>
    <row r="306" spans="2:19" ht="15.75" x14ac:dyDescent="0.25">
      <c r="B306" s="62">
        <f t="shared" si="44"/>
        <v>23</v>
      </c>
      <c r="C306" s="62" t="s">
        <v>490</v>
      </c>
      <c r="D306" s="32" t="s">
        <v>491</v>
      </c>
      <c r="E306" s="33">
        <v>44012</v>
      </c>
      <c r="F306" s="34">
        <v>2401.19029</v>
      </c>
      <c r="G306" s="35">
        <v>10</v>
      </c>
      <c r="H306" s="36">
        <f t="shared" si="41"/>
        <v>240.11902900000001</v>
      </c>
      <c r="I306" s="34">
        <v>13637.398275</v>
      </c>
      <c r="J306" s="34">
        <v>47750.603577000002</v>
      </c>
      <c r="K306" s="34">
        <v>35666.860337999999</v>
      </c>
      <c r="L306" s="34">
        <v>2660.8559359999999</v>
      </c>
      <c r="M306" s="34">
        <v>709.19659100000001</v>
      </c>
      <c r="N306" s="36">
        <f t="shared" si="42"/>
        <v>443.82721100000003</v>
      </c>
      <c r="O306" s="34">
        <v>265.36937999999998</v>
      </c>
      <c r="P306" s="37">
        <v>10</v>
      </c>
      <c r="Q306" s="37">
        <v>0</v>
      </c>
      <c r="R306" s="38">
        <f t="shared" si="43"/>
        <v>10</v>
      </c>
      <c r="S306" s="39">
        <v>7043</v>
      </c>
    </row>
    <row r="307" spans="2:19" ht="15.75" x14ac:dyDescent="0.25">
      <c r="B307" s="62">
        <f t="shared" si="44"/>
        <v>24</v>
      </c>
      <c r="C307" s="62" t="s">
        <v>492</v>
      </c>
      <c r="D307" s="32" t="s">
        <v>493</v>
      </c>
      <c r="E307" s="33">
        <v>44012</v>
      </c>
      <c r="F307" s="34">
        <v>3515.9989999999998</v>
      </c>
      <c r="G307" s="35">
        <v>10</v>
      </c>
      <c r="H307" s="36">
        <f t="shared" si="41"/>
        <v>351.59989999999999</v>
      </c>
      <c r="I307" s="34">
        <v>71427.86</v>
      </c>
      <c r="J307" s="34">
        <v>110660.914</v>
      </c>
      <c r="K307" s="34">
        <v>60904.095999999998</v>
      </c>
      <c r="L307" s="34">
        <v>1502.412</v>
      </c>
      <c r="M307" s="34">
        <v>4479.2839999999997</v>
      </c>
      <c r="N307" s="36">
        <f t="shared" si="42"/>
        <v>972.99999999999955</v>
      </c>
      <c r="O307" s="34">
        <v>3506.2840000000001</v>
      </c>
      <c r="P307" s="37">
        <v>40</v>
      </c>
      <c r="Q307" s="37">
        <v>0</v>
      </c>
      <c r="R307" s="38">
        <f t="shared" si="43"/>
        <v>40</v>
      </c>
      <c r="S307" s="39">
        <v>12501</v>
      </c>
    </row>
    <row r="308" spans="2:19" ht="15.75" x14ac:dyDescent="0.25">
      <c r="B308" s="62">
        <f t="shared" si="44"/>
        <v>25</v>
      </c>
      <c r="C308" s="62" t="s">
        <v>494</v>
      </c>
      <c r="D308" s="32" t="s">
        <v>495</v>
      </c>
      <c r="E308" s="33">
        <v>44012</v>
      </c>
      <c r="F308" s="34">
        <v>130</v>
      </c>
      <c r="G308" s="35">
        <v>10</v>
      </c>
      <c r="H308" s="36">
        <f t="shared" si="41"/>
        <v>13</v>
      </c>
      <c r="I308" s="34">
        <v>100.69912100000001</v>
      </c>
      <c r="J308" s="34">
        <v>8162.3116369999998</v>
      </c>
      <c r="K308" s="34">
        <v>3616.5348709999998</v>
      </c>
      <c r="L308" s="34">
        <v>52.736189000000003</v>
      </c>
      <c r="M308" s="34">
        <v>-737.35082799999998</v>
      </c>
      <c r="N308" s="36">
        <f t="shared" si="42"/>
        <v>-23.281161999999995</v>
      </c>
      <c r="O308" s="34">
        <v>-714.06966599999998</v>
      </c>
      <c r="P308" s="37">
        <v>0</v>
      </c>
      <c r="Q308" s="37">
        <v>0</v>
      </c>
      <c r="R308" s="38">
        <f t="shared" si="43"/>
        <v>0</v>
      </c>
      <c r="S308" s="39">
        <v>342</v>
      </c>
    </row>
    <row r="309" spans="2:19" ht="15.75" x14ac:dyDescent="0.25">
      <c r="B309" s="62">
        <f t="shared" si="44"/>
        <v>26</v>
      </c>
      <c r="C309" s="62" t="s">
        <v>496</v>
      </c>
      <c r="D309" s="32" t="s">
        <v>497</v>
      </c>
      <c r="E309" s="33">
        <v>44012</v>
      </c>
      <c r="F309" s="34">
        <v>492.92599999999999</v>
      </c>
      <c r="G309" s="35">
        <v>10</v>
      </c>
      <c r="H309" s="36">
        <f t="shared" si="41"/>
        <v>49.2926</v>
      </c>
      <c r="I309" s="34">
        <v>72.936870999999996</v>
      </c>
      <c r="J309" s="34">
        <v>1268.3721069999999</v>
      </c>
      <c r="K309" s="34">
        <v>355.475707</v>
      </c>
      <c r="L309" s="34">
        <v>0.12742400000000001</v>
      </c>
      <c r="M309" s="34">
        <v>25.548573000000001</v>
      </c>
      <c r="N309" s="36">
        <f t="shared" si="42"/>
        <v>4.5957720000000002</v>
      </c>
      <c r="O309" s="34">
        <v>20.952801000000001</v>
      </c>
      <c r="P309" s="37">
        <v>0</v>
      </c>
      <c r="Q309" s="37">
        <v>0</v>
      </c>
      <c r="R309" s="38">
        <f t="shared" si="43"/>
        <v>0</v>
      </c>
      <c r="S309" s="39">
        <v>899</v>
      </c>
    </row>
    <row r="310" spans="2:19" ht="15.75" x14ac:dyDescent="0.25">
      <c r="B310" s="62">
        <f t="shared" si="44"/>
        <v>27</v>
      </c>
      <c r="C310" s="62" t="s">
        <v>498</v>
      </c>
      <c r="D310" s="32" t="s">
        <v>499</v>
      </c>
      <c r="E310" s="33">
        <v>44012</v>
      </c>
      <c r="F310" s="34">
        <v>308.10937000000001</v>
      </c>
      <c r="G310" s="35">
        <v>10</v>
      </c>
      <c r="H310" s="36">
        <f t="shared" si="41"/>
        <v>30.810937000000003</v>
      </c>
      <c r="I310" s="34">
        <v>3876.9133689999999</v>
      </c>
      <c r="J310" s="34">
        <v>15821.272292</v>
      </c>
      <c r="K310" s="34">
        <v>17275.165521999999</v>
      </c>
      <c r="L310" s="34">
        <v>1166.6152870000001</v>
      </c>
      <c r="M310" s="34">
        <v>147.61490599999999</v>
      </c>
      <c r="N310" s="36">
        <f t="shared" si="42"/>
        <v>86.344882999999982</v>
      </c>
      <c r="O310" s="34">
        <v>61.270023000000002</v>
      </c>
      <c r="P310" s="37">
        <v>0</v>
      </c>
      <c r="Q310" s="37">
        <v>0</v>
      </c>
      <c r="R310" s="38">
        <f t="shared" si="43"/>
        <v>0</v>
      </c>
      <c r="S310" s="39">
        <v>1660</v>
      </c>
    </row>
    <row r="311" spans="2:19" ht="15.75" x14ac:dyDescent="0.25">
      <c r="B311" s="62">
        <f t="shared" si="44"/>
        <v>28</v>
      </c>
      <c r="C311" s="62" t="s">
        <v>500</v>
      </c>
      <c r="D311" s="32" t="s">
        <v>501</v>
      </c>
      <c r="E311" s="33">
        <v>44012</v>
      </c>
      <c r="F311" s="34">
        <v>216.89791</v>
      </c>
      <c r="G311" s="35">
        <v>10</v>
      </c>
      <c r="H311" s="36">
        <f t="shared" si="41"/>
        <v>21.689791</v>
      </c>
      <c r="I311" s="34">
        <v>16476.547946999999</v>
      </c>
      <c r="J311" s="34">
        <v>44446.280135000001</v>
      </c>
      <c r="K311" s="34">
        <v>34030.186287999997</v>
      </c>
      <c r="L311" s="34">
        <v>2556.9768789999998</v>
      </c>
      <c r="M311" s="34">
        <v>1309.085345</v>
      </c>
      <c r="N311" s="36">
        <f t="shared" si="42"/>
        <v>129.99634500000002</v>
      </c>
      <c r="O311" s="34">
        <v>1179.0889999999999</v>
      </c>
      <c r="P311" s="37">
        <v>0</v>
      </c>
      <c r="Q311" s="37">
        <v>0</v>
      </c>
      <c r="R311" s="38">
        <f t="shared" si="43"/>
        <v>0</v>
      </c>
      <c r="S311" s="39">
        <v>470</v>
      </c>
    </row>
    <row r="312" spans="2:19" ht="15.75" x14ac:dyDescent="0.25">
      <c r="B312" s="62">
        <f t="shared" si="44"/>
        <v>29</v>
      </c>
      <c r="C312" s="62" t="s">
        <v>502</v>
      </c>
      <c r="D312" s="32" t="s">
        <v>503</v>
      </c>
      <c r="E312" s="33">
        <v>44012</v>
      </c>
      <c r="F312" s="34">
        <v>206.71875</v>
      </c>
      <c r="G312" s="35">
        <v>10</v>
      </c>
      <c r="H312" s="36">
        <f t="shared" si="41"/>
        <v>20.671875</v>
      </c>
      <c r="I312" s="34">
        <v>15888.229934999999</v>
      </c>
      <c r="J312" s="34">
        <v>34316.762152000003</v>
      </c>
      <c r="K312" s="34">
        <v>22491.61881</v>
      </c>
      <c r="L312" s="34">
        <v>1463.422255</v>
      </c>
      <c r="M312" s="34">
        <v>1511.069487</v>
      </c>
      <c r="N312" s="36">
        <f t="shared" si="42"/>
        <v>385.74626399999988</v>
      </c>
      <c r="O312" s="34">
        <v>1125.3232230000001</v>
      </c>
      <c r="P312" s="37">
        <v>0</v>
      </c>
      <c r="Q312" s="37">
        <v>0</v>
      </c>
      <c r="R312" s="38">
        <f t="shared" si="43"/>
        <v>0</v>
      </c>
      <c r="S312" s="39">
        <v>654</v>
      </c>
    </row>
    <row r="313" spans="2:19" ht="15.75" x14ac:dyDescent="0.25">
      <c r="B313" s="62">
        <f t="shared" si="44"/>
        <v>30</v>
      </c>
      <c r="C313" s="62" t="s">
        <v>504</v>
      </c>
      <c r="D313" s="32" t="s">
        <v>505</v>
      </c>
      <c r="E313" s="33">
        <v>44012</v>
      </c>
      <c r="F313" s="34">
        <v>86.4</v>
      </c>
      <c r="G313" s="35">
        <v>10</v>
      </c>
      <c r="H313" s="36">
        <f t="shared" si="41"/>
        <v>8.64</v>
      </c>
      <c r="I313" s="34">
        <v>533.61599999999999</v>
      </c>
      <c r="J313" s="34">
        <v>1723.904</v>
      </c>
      <c r="K313" s="34">
        <v>4175.2979999999998</v>
      </c>
      <c r="L313" s="34">
        <v>57.558</v>
      </c>
      <c r="M313" s="34">
        <v>-93.869</v>
      </c>
      <c r="N313" s="36">
        <f t="shared" si="42"/>
        <v>46.336999999999989</v>
      </c>
      <c r="O313" s="34">
        <v>-140.20599999999999</v>
      </c>
      <c r="P313" s="37">
        <v>0</v>
      </c>
      <c r="Q313" s="37">
        <v>0</v>
      </c>
      <c r="R313" s="38">
        <f t="shared" si="43"/>
        <v>0</v>
      </c>
      <c r="S313" s="39">
        <v>965</v>
      </c>
    </row>
    <row r="314" spans="2:19" ht="15.75" x14ac:dyDescent="0.25">
      <c r="B314" s="62">
        <f t="shared" si="44"/>
        <v>31</v>
      </c>
      <c r="C314" s="62" t="s">
        <v>506</v>
      </c>
      <c r="D314" s="32" t="s">
        <v>507</v>
      </c>
      <c r="E314" s="33">
        <v>44012</v>
      </c>
      <c r="F314" s="34">
        <v>366.71300000000002</v>
      </c>
      <c r="G314" s="35">
        <v>10</v>
      </c>
      <c r="H314" s="36">
        <f t="shared" si="41"/>
        <v>36.671300000000002</v>
      </c>
      <c r="I314" s="34">
        <v>6616.6130000000003</v>
      </c>
      <c r="J314" s="34">
        <v>13011.465</v>
      </c>
      <c r="K314" s="34">
        <v>12882.572</v>
      </c>
      <c r="L314" s="34">
        <v>189.56299999999999</v>
      </c>
      <c r="M314" s="34">
        <v>851.20100000000002</v>
      </c>
      <c r="N314" s="36">
        <f t="shared" si="42"/>
        <v>131.65200000000004</v>
      </c>
      <c r="O314" s="34">
        <v>719.54899999999998</v>
      </c>
      <c r="P314" s="37">
        <v>40</v>
      </c>
      <c r="Q314" s="37">
        <v>10</v>
      </c>
      <c r="R314" s="38">
        <f t="shared" si="43"/>
        <v>50</v>
      </c>
      <c r="S314" s="39">
        <v>711</v>
      </c>
    </row>
    <row r="315" spans="2:19" ht="15.75" x14ac:dyDescent="0.25">
      <c r="B315" s="62">
        <f t="shared" si="44"/>
        <v>32</v>
      </c>
      <c r="C315" s="62" t="s">
        <v>508</v>
      </c>
      <c r="D315" s="32" t="s">
        <v>509</v>
      </c>
      <c r="E315" s="33">
        <v>44012</v>
      </c>
      <c r="F315" s="34">
        <v>170</v>
      </c>
      <c r="G315" s="35">
        <v>10</v>
      </c>
      <c r="H315" s="36">
        <f t="shared" si="41"/>
        <v>17</v>
      </c>
      <c r="I315" s="34">
        <v>2714.2506760000001</v>
      </c>
      <c r="J315" s="34">
        <v>3549.6986270000002</v>
      </c>
      <c r="K315" s="34">
        <v>3772.254058</v>
      </c>
      <c r="L315" s="34">
        <v>6.3882810000000001</v>
      </c>
      <c r="M315" s="34">
        <v>314.91547100000003</v>
      </c>
      <c r="N315" s="36">
        <f t="shared" si="42"/>
        <v>39.02112500000004</v>
      </c>
      <c r="O315" s="34">
        <v>275.89434599999998</v>
      </c>
      <c r="P315" s="37">
        <v>0</v>
      </c>
      <c r="Q315" s="37">
        <v>0</v>
      </c>
      <c r="R315" s="38">
        <f t="shared" si="43"/>
        <v>0</v>
      </c>
      <c r="S315" s="39">
        <v>556</v>
      </c>
    </row>
    <row r="316" spans="2:19" ht="15.75" x14ac:dyDescent="0.25">
      <c r="B316" s="62">
        <f t="shared" si="44"/>
        <v>33</v>
      </c>
      <c r="C316" s="62" t="s">
        <v>510</v>
      </c>
      <c r="D316" s="32" t="s">
        <v>511</v>
      </c>
      <c r="E316" s="33">
        <v>44012</v>
      </c>
      <c r="F316" s="34">
        <v>1914.21099</v>
      </c>
      <c r="G316" s="35">
        <v>10</v>
      </c>
      <c r="H316" s="36">
        <f t="shared" si="41"/>
        <v>191.421099</v>
      </c>
      <c r="I316" s="34">
        <v>6467.1157640000001</v>
      </c>
      <c r="J316" s="34">
        <f>6977.192589+5443.586578</f>
        <v>12420.779167000001</v>
      </c>
      <c r="K316" s="34">
        <v>13902.386903000001</v>
      </c>
      <c r="L316" s="34">
        <v>329.32892399999997</v>
      </c>
      <c r="M316" s="34">
        <v>993.63714300000004</v>
      </c>
      <c r="N316" s="36">
        <f t="shared" si="42"/>
        <v>296.21871500000009</v>
      </c>
      <c r="O316" s="34">
        <v>697.41842799999995</v>
      </c>
      <c r="P316" s="37">
        <v>0</v>
      </c>
      <c r="Q316" s="37">
        <v>0</v>
      </c>
      <c r="R316" s="38">
        <f t="shared" si="43"/>
        <v>0</v>
      </c>
      <c r="S316" s="39">
        <v>3276</v>
      </c>
    </row>
    <row r="317" spans="2:19" ht="15.75" x14ac:dyDescent="0.25">
      <c r="B317" s="64"/>
      <c r="C317" s="64"/>
      <c r="D317" s="41"/>
      <c r="E317" s="42"/>
      <c r="F317" s="43"/>
      <c r="G317" s="44"/>
      <c r="H317" s="45"/>
      <c r="I317" s="43"/>
      <c r="J317" s="43"/>
      <c r="K317" s="43"/>
      <c r="L317" s="43"/>
      <c r="M317" s="43"/>
      <c r="N317" s="45"/>
      <c r="O317" s="43"/>
      <c r="P317" s="46"/>
      <c r="Q317" s="46"/>
      <c r="R317" s="47"/>
      <c r="S317" s="48"/>
    </row>
    <row r="318" spans="2:19" ht="18.75" x14ac:dyDescent="0.3">
      <c r="B318" s="26"/>
      <c r="C318" s="26"/>
      <c r="D318" s="61" t="s">
        <v>41</v>
      </c>
      <c r="E318" s="26"/>
      <c r="F318" s="26"/>
      <c r="G318" s="44"/>
      <c r="H318" s="50"/>
      <c r="I318" s="28"/>
      <c r="J318" s="28"/>
      <c r="K318" s="28"/>
      <c r="L318" s="28"/>
      <c r="M318" s="28"/>
      <c r="N318" s="51"/>
      <c r="O318" s="28"/>
      <c r="P318" s="28"/>
      <c r="Q318" s="28"/>
      <c r="R318" s="51"/>
      <c r="S318" s="28"/>
    </row>
    <row r="319" spans="2:19" ht="15.75" x14ac:dyDescent="0.25">
      <c r="B319" s="62">
        <v>1</v>
      </c>
      <c r="C319" s="62" t="s">
        <v>512</v>
      </c>
      <c r="D319" s="32" t="s">
        <v>513</v>
      </c>
      <c r="E319" s="33">
        <v>44012</v>
      </c>
      <c r="F319" s="34"/>
      <c r="G319" s="35">
        <v>10</v>
      </c>
      <c r="H319" s="36">
        <f t="shared" ref="H319:H337" si="45">+F319/G319</f>
        <v>0</v>
      </c>
      <c r="I319" s="34"/>
      <c r="J319" s="34"/>
      <c r="K319" s="34"/>
      <c r="L319" s="34"/>
      <c r="M319" s="34"/>
      <c r="N319" s="36">
        <f t="shared" ref="N319:N337" si="46">+M319-O319</f>
        <v>0</v>
      </c>
      <c r="O319" s="34"/>
      <c r="P319" s="37"/>
      <c r="Q319" s="37"/>
      <c r="R319" s="38">
        <f t="shared" ref="R319:R337" si="47">SUM(P319:Q319)</f>
        <v>0</v>
      </c>
      <c r="S319" s="39"/>
    </row>
    <row r="320" spans="2:19" ht="15.75" x14ac:dyDescent="0.25">
      <c r="B320" s="62">
        <f>+B319+1</f>
        <v>2</v>
      </c>
      <c r="C320" s="62" t="s">
        <v>514</v>
      </c>
      <c r="D320" s="32" t="s">
        <v>515</v>
      </c>
      <c r="E320" s="33">
        <v>44012</v>
      </c>
      <c r="F320" s="34"/>
      <c r="G320" s="35">
        <v>10</v>
      </c>
      <c r="H320" s="36">
        <f t="shared" si="45"/>
        <v>0</v>
      </c>
      <c r="I320" s="34"/>
      <c r="J320" s="34"/>
      <c r="K320" s="34"/>
      <c r="L320" s="34"/>
      <c r="M320" s="34"/>
      <c r="N320" s="36">
        <f t="shared" si="46"/>
        <v>0</v>
      </c>
      <c r="O320" s="34"/>
      <c r="P320" s="37"/>
      <c r="Q320" s="37"/>
      <c r="R320" s="38">
        <f t="shared" si="47"/>
        <v>0</v>
      </c>
      <c r="S320" s="39"/>
    </row>
    <row r="321" spans="2:19" ht="15.75" x14ac:dyDescent="0.25">
      <c r="B321" s="62">
        <f t="shared" ref="B321:B337" si="48">+B320+1</f>
        <v>3</v>
      </c>
      <c r="C321" s="62" t="s">
        <v>516</v>
      </c>
      <c r="D321" s="32" t="s">
        <v>517</v>
      </c>
      <c r="E321" s="33">
        <v>44012</v>
      </c>
      <c r="F321" s="34">
        <v>20</v>
      </c>
      <c r="G321" s="35">
        <v>10</v>
      </c>
      <c r="H321" s="36">
        <f t="shared" si="45"/>
        <v>2</v>
      </c>
      <c r="I321" s="34">
        <v>358.415031</v>
      </c>
      <c r="J321" s="34">
        <v>379.49277000000001</v>
      </c>
      <c r="K321" s="34">
        <v>0</v>
      </c>
      <c r="L321" s="34">
        <v>0.477877</v>
      </c>
      <c r="M321" s="34">
        <v>635.19051400000001</v>
      </c>
      <c r="N321" s="36">
        <f t="shared" si="46"/>
        <v>1.9056000000000495</v>
      </c>
      <c r="O321" s="34">
        <v>633.28491399999996</v>
      </c>
      <c r="P321" s="37">
        <v>0</v>
      </c>
      <c r="Q321" s="37">
        <v>0</v>
      </c>
      <c r="R321" s="38">
        <f t="shared" si="47"/>
        <v>0</v>
      </c>
      <c r="S321" s="39">
        <v>126</v>
      </c>
    </row>
    <row r="322" spans="2:19" ht="15.75" x14ac:dyDescent="0.25">
      <c r="B322" s="62">
        <f t="shared" si="48"/>
        <v>4</v>
      </c>
      <c r="C322" s="62" t="s">
        <v>518</v>
      </c>
      <c r="D322" s="32" t="s">
        <v>519</v>
      </c>
      <c r="E322" s="33">
        <v>44012</v>
      </c>
      <c r="F322" s="34"/>
      <c r="G322" s="35">
        <v>10</v>
      </c>
      <c r="H322" s="36">
        <f t="shared" si="45"/>
        <v>0</v>
      </c>
      <c r="I322" s="34"/>
      <c r="J322" s="34"/>
      <c r="K322" s="34"/>
      <c r="L322" s="34"/>
      <c r="M322" s="34"/>
      <c r="N322" s="36">
        <f t="shared" si="46"/>
        <v>0</v>
      </c>
      <c r="O322" s="34"/>
      <c r="P322" s="37"/>
      <c r="Q322" s="37"/>
      <c r="R322" s="38">
        <f t="shared" si="47"/>
        <v>0</v>
      </c>
      <c r="S322" s="39"/>
    </row>
    <row r="323" spans="2:19" ht="15.75" x14ac:dyDescent="0.25">
      <c r="B323" s="62">
        <f t="shared" si="48"/>
        <v>5</v>
      </c>
      <c r="C323" s="62" t="s">
        <v>520</v>
      </c>
      <c r="D323" s="32" t="s">
        <v>521</v>
      </c>
      <c r="E323" s="33">
        <v>44012</v>
      </c>
      <c r="F323" s="34">
        <v>129.96304000000001</v>
      </c>
      <c r="G323" s="35">
        <v>10</v>
      </c>
      <c r="H323" s="36">
        <f>+F323/G323</f>
        <v>12.996304</v>
      </c>
      <c r="I323" s="34">
        <v>177.978397</v>
      </c>
      <c r="J323" s="34">
        <v>407.41849000000002</v>
      </c>
      <c r="K323" s="34">
        <v>346.41659399999998</v>
      </c>
      <c r="L323" s="34">
        <v>9.7089210000000001</v>
      </c>
      <c r="M323" s="34">
        <v>16.658404999999998</v>
      </c>
      <c r="N323" s="36">
        <f>+M323-O323</f>
        <v>3.775129999999999</v>
      </c>
      <c r="O323" s="34">
        <v>12.883274999999999</v>
      </c>
      <c r="P323" s="37">
        <v>0</v>
      </c>
      <c r="Q323" s="37">
        <v>0</v>
      </c>
      <c r="R323" s="38">
        <f>SUM(P323:Q323)</f>
        <v>0</v>
      </c>
      <c r="S323" s="39">
        <v>822</v>
      </c>
    </row>
    <row r="324" spans="2:19" ht="15.75" x14ac:dyDescent="0.25">
      <c r="B324" s="62">
        <f t="shared" si="48"/>
        <v>6</v>
      </c>
      <c r="C324" s="62" t="s">
        <v>522</v>
      </c>
      <c r="D324" s="32" t="s">
        <v>523</v>
      </c>
      <c r="E324" s="33">
        <v>44012</v>
      </c>
      <c r="F324" s="34">
        <v>132.71600000000001</v>
      </c>
      <c r="G324" s="35">
        <v>10</v>
      </c>
      <c r="H324" s="36">
        <f t="shared" si="45"/>
        <v>13.271600000000001</v>
      </c>
      <c r="I324" s="34">
        <v>250.836645</v>
      </c>
      <c r="J324" s="34">
        <v>507.59655600000002</v>
      </c>
      <c r="K324" s="34">
        <v>259.44018499999999</v>
      </c>
      <c r="L324" s="34">
        <v>8.6946999999999997E-2</v>
      </c>
      <c r="M324" s="34">
        <v>-15.257367</v>
      </c>
      <c r="N324" s="36">
        <f t="shared" si="46"/>
        <v>-0.73523899999999998</v>
      </c>
      <c r="O324" s="34">
        <v>-14.522128</v>
      </c>
      <c r="P324" s="37">
        <v>0</v>
      </c>
      <c r="Q324" s="37">
        <v>0</v>
      </c>
      <c r="R324" s="38">
        <f t="shared" si="47"/>
        <v>0</v>
      </c>
      <c r="S324" s="39">
        <v>296</v>
      </c>
    </row>
    <row r="325" spans="2:19" ht="15.75" x14ac:dyDescent="0.25">
      <c r="B325" s="62">
        <f t="shared" si="48"/>
        <v>7</v>
      </c>
      <c r="C325" s="62" t="s">
        <v>524</v>
      </c>
      <c r="D325" s="32" t="s">
        <v>525</v>
      </c>
      <c r="E325" s="33">
        <v>44012</v>
      </c>
      <c r="F325" s="34">
        <v>106.259</v>
      </c>
      <c r="G325" s="35">
        <v>10</v>
      </c>
      <c r="H325" s="36">
        <f t="shared" si="45"/>
        <v>10.6259</v>
      </c>
      <c r="I325" s="34">
        <v>-942.10500000000002</v>
      </c>
      <c r="J325" s="34">
        <v>392.90199999999999</v>
      </c>
      <c r="K325" s="34">
        <v>108.339</v>
      </c>
      <c r="L325" s="34">
        <v>60.517000000000003</v>
      </c>
      <c r="M325" s="34">
        <v>3.6190000000000002</v>
      </c>
      <c r="N325" s="36">
        <f t="shared" si="46"/>
        <v>1.1560000000000001</v>
      </c>
      <c r="O325" s="34">
        <v>2.4630000000000001</v>
      </c>
      <c r="P325" s="37">
        <v>0</v>
      </c>
      <c r="Q325" s="37">
        <v>0</v>
      </c>
      <c r="R325" s="38">
        <f t="shared" si="47"/>
        <v>0</v>
      </c>
      <c r="S325" s="39">
        <v>1019</v>
      </c>
    </row>
    <row r="326" spans="2:19" ht="15.75" x14ac:dyDescent="0.25">
      <c r="B326" s="62">
        <f t="shared" si="48"/>
        <v>8</v>
      </c>
      <c r="C326" s="62" t="s">
        <v>526</v>
      </c>
      <c r="D326" s="52" t="s">
        <v>527</v>
      </c>
      <c r="E326" s="33">
        <v>44012</v>
      </c>
      <c r="F326" s="34">
        <v>324.91205000000002</v>
      </c>
      <c r="G326" s="35">
        <v>10</v>
      </c>
      <c r="H326" s="36">
        <f>+F326/G326</f>
        <v>32.491205000000001</v>
      </c>
      <c r="I326" s="34">
        <v>667.44383200000004</v>
      </c>
      <c r="J326" s="34">
        <v>842.77302899999995</v>
      </c>
      <c r="K326" s="34">
        <v>7.3357210000000004</v>
      </c>
      <c r="L326" s="34">
        <v>0.37916299999999997</v>
      </c>
      <c r="M326" s="34">
        <v>7.0864649999999996</v>
      </c>
      <c r="N326" s="36">
        <f>+M326-O326</f>
        <v>17.567716000000001</v>
      </c>
      <c r="O326" s="34">
        <v>-10.481251</v>
      </c>
      <c r="P326" s="37">
        <v>0</v>
      </c>
      <c r="Q326" s="37">
        <v>0</v>
      </c>
      <c r="R326" s="38">
        <f>SUM(P326:Q326)</f>
        <v>0</v>
      </c>
      <c r="S326" s="39">
        <v>1425</v>
      </c>
    </row>
    <row r="327" spans="2:19" ht="15.75" x14ac:dyDescent="0.25">
      <c r="B327" s="62">
        <f t="shared" si="48"/>
        <v>9</v>
      </c>
      <c r="C327" s="62" t="s">
        <v>528</v>
      </c>
      <c r="D327" s="32" t="s">
        <v>529</v>
      </c>
      <c r="E327" s="33">
        <v>44012</v>
      </c>
      <c r="F327" s="34"/>
      <c r="G327" s="35">
        <v>10</v>
      </c>
      <c r="H327" s="36">
        <f t="shared" si="45"/>
        <v>0</v>
      </c>
      <c r="I327" s="34"/>
      <c r="J327" s="34"/>
      <c r="K327" s="34"/>
      <c r="L327" s="34"/>
      <c r="M327" s="34"/>
      <c r="N327" s="36">
        <f t="shared" si="46"/>
        <v>0</v>
      </c>
      <c r="O327" s="34"/>
      <c r="P327" s="37"/>
      <c r="Q327" s="37"/>
      <c r="R327" s="38">
        <f t="shared" si="47"/>
        <v>0</v>
      </c>
      <c r="S327" s="39"/>
    </row>
    <row r="328" spans="2:19" ht="15.75" x14ac:dyDescent="0.25">
      <c r="B328" s="62">
        <f t="shared" si="48"/>
        <v>10</v>
      </c>
      <c r="C328" s="62" t="s">
        <v>530</v>
      </c>
      <c r="D328" s="32" t="s">
        <v>531</v>
      </c>
      <c r="E328" s="33">
        <v>44012</v>
      </c>
      <c r="F328" s="34"/>
      <c r="G328" s="35">
        <v>10</v>
      </c>
      <c r="H328" s="36">
        <f t="shared" si="45"/>
        <v>0</v>
      </c>
      <c r="I328" s="34"/>
      <c r="J328" s="34"/>
      <c r="K328" s="34"/>
      <c r="L328" s="34"/>
      <c r="M328" s="34"/>
      <c r="N328" s="36">
        <f t="shared" si="46"/>
        <v>0</v>
      </c>
      <c r="O328" s="34"/>
      <c r="P328" s="37"/>
      <c r="Q328" s="37"/>
      <c r="R328" s="38">
        <f t="shared" si="47"/>
        <v>0</v>
      </c>
      <c r="S328" s="39"/>
    </row>
    <row r="329" spans="2:19" ht="15.75" x14ac:dyDescent="0.25">
      <c r="B329" s="62">
        <f t="shared" si="48"/>
        <v>11</v>
      </c>
      <c r="C329" s="62" t="s">
        <v>532</v>
      </c>
      <c r="D329" s="52" t="s">
        <v>533</v>
      </c>
      <c r="E329" s="33">
        <v>44012</v>
      </c>
      <c r="F329" s="71">
        <v>221.05199999999999</v>
      </c>
      <c r="G329" s="72">
        <v>10</v>
      </c>
      <c r="H329" s="73">
        <f>+F329/G329</f>
        <v>22.1052</v>
      </c>
      <c r="I329" s="71">
        <v>19.182846999999999</v>
      </c>
      <c r="J329" s="71">
        <v>31.922971</v>
      </c>
      <c r="K329" s="71">
        <v>0</v>
      </c>
      <c r="L329" s="71">
        <v>2.7620000000000001E-3</v>
      </c>
      <c r="M329" s="71">
        <v>-14.614096999999999</v>
      </c>
      <c r="N329" s="73">
        <f>+M329-O329</f>
        <v>0</v>
      </c>
      <c r="O329" s="71">
        <v>-14.614096999999999</v>
      </c>
      <c r="P329" s="74">
        <v>0</v>
      </c>
      <c r="Q329" s="74">
        <v>0</v>
      </c>
      <c r="R329" s="75">
        <f>SUM(P329:Q329)</f>
        <v>0</v>
      </c>
      <c r="S329" s="76">
        <v>1693</v>
      </c>
    </row>
    <row r="330" spans="2:19" ht="15.75" x14ac:dyDescent="0.25">
      <c r="B330" s="62">
        <f t="shared" si="48"/>
        <v>12</v>
      </c>
      <c r="C330" s="62" t="s">
        <v>534</v>
      </c>
      <c r="D330" s="32" t="s">
        <v>535</v>
      </c>
      <c r="E330" s="33">
        <v>44012</v>
      </c>
      <c r="F330" s="34">
        <v>54</v>
      </c>
      <c r="G330" s="35">
        <v>10</v>
      </c>
      <c r="H330" s="36">
        <f t="shared" si="45"/>
        <v>5.4</v>
      </c>
      <c r="I330" s="34">
        <v>82.883556999999996</v>
      </c>
      <c r="J330" s="34">
        <v>154.956311</v>
      </c>
      <c r="K330" s="34">
        <v>0</v>
      </c>
      <c r="L330" s="34">
        <v>6.5499999999999998E-4</v>
      </c>
      <c r="M330" s="34">
        <v>1.887831</v>
      </c>
      <c r="N330" s="36">
        <f t="shared" si="46"/>
        <v>1.704448</v>
      </c>
      <c r="O330" s="34">
        <v>0.18338299999999999</v>
      </c>
      <c r="P330" s="37">
        <v>0</v>
      </c>
      <c r="Q330" s="37">
        <v>0</v>
      </c>
      <c r="R330" s="38">
        <f t="shared" si="47"/>
        <v>0</v>
      </c>
      <c r="S330" s="39">
        <v>611</v>
      </c>
    </row>
    <row r="331" spans="2:19" ht="15.75" x14ac:dyDescent="0.25">
      <c r="B331" s="62">
        <f t="shared" si="48"/>
        <v>13</v>
      </c>
      <c r="C331" s="62" t="s">
        <v>536</v>
      </c>
      <c r="D331" s="52" t="s">
        <v>537</v>
      </c>
      <c r="E331" s="33">
        <v>44012</v>
      </c>
      <c r="F331" s="71"/>
      <c r="G331" s="72">
        <v>10</v>
      </c>
      <c r="H331" s="73">
        <f t="shared" si="45"/>
        <v>0</v>
      </c>
      <c r="I331" s="71"/>
      <c r="J331" s="71"/>
      <c r="K331" s="71"/>
      <c r="L331" s="71"/>
      <c r="M331" s="71"/>
      <c r="N331" s="73">
        <f t="shared" si="46"/>
        <v>0</v>
      </c>
      <c r="O331" s="71"/>
      <c r="P331" s="74"/>
      <c r="Q331" s="74"/>
      <c r="R331" s="75">
        <f t="shared" si="47"/>
        <v>0</v>
      </c>
      <c r="S331" s="76"/>
    </row>
    <row r="332" spans="2:19" ht="15.75" x14ac:dyDescent="0.25">
      <c r="B332" s="62">
        <f t="shared" si="48"/>
        <v>14</v>
      </c>
      <c r="C332" s="62" t="s">
        <v>538</v>
      </c>
      <c r="D332" s="32" t="s">
        <v>539</v>
      </c>
      <c r="E332" s="33">
        <v>44012</v>
      </c>
      <c r="F332" s="34">
        <v>173.523</v>
      </c>
      <c r="G332" s="35">
        <v>10</v>
      </c>
      <c r="H332" s="36">
        <f t="shared" si="45"/>
        <v>17.3523</v>
      </c>
      <c r="I332" s="34"/>
      <c r="J332" s="34"/>
      <c r="K332" s="34"/>
      <c r="L332" s="34"/>
      <c r="M332" s="34">
        <v>-60.155000000000001</v>
      </c>
      <c r="N332" s="36">
        <f t="shared" si="46"/>
        <v>0</v>
      </c>
      <c r="O332" s="34">
        <v>-60.155000000000001</v>
      </c>
      <c r="P332" s="37">
        <v>0</v>
      </c>
      <c r="Q332" s="37">
        <v>0</v>
      </c>
      <c r="R332" s="38">
        <f t="shared" si="47"/>
        <v>0</v>
      </c>
      <c r="S332" s="39"/>
    </row>
    <row r="333" spans="2:19" ht="15.75" x14ac:dyDescent="0.25">
      <c r="B333" s="62">
        <f t="shared" si="48"/>
        <v>15</v>
      </c>
      <c r="C333" s="62" t="s">
        <v>540</v>
      </c>
      <c r="D333" s="32" t="s">
        <v>541</v>
      </c>
      <c r="E333" s="33">
        <v>44012</v>
      </c>
      <c r="F333" s="34"/>
      <c r="G333" s="35">
        <v>10</v>
      </c>
      <c r="H333" s="36">
        <f t="shared" si="45"/>
        <v>0</v>
      </c>
      <c r="I333" s="34"/>
      <c r="J333" s="34"/>
      <c r="K333" s="34"/>
      <c r="L333" s="34"/>
      <c r="M333" s="34"/>
      <c r="N333" s="36">
        <f t="shared" si="46"/>
        <v>0</v>
      </c>
      <c r="O333" s="34"/>
      <c r="P333" s="37"/>
      <c r="Q333" s="37"/>
      <c r="R333" s="38">
        <f t="shared" si="47"/>
        <v>0</v>
      </c>
      <c r="S333" s="39"/>
    </row>
    <row r="334" spans="2:19" ht="15.75" x14ac:dyDescent="0.25">
      <c r="B334" s="62">
        <f t="shared" si="48"/>
        <v>16</v>
      </c>
      <c r="C334" s="62" t="s">
        <v>542</v>
      </c>
      <c r="D334" s="32" t="s">
        <v>543</v>
      </c>
      <c r="E334" s="33">
        <v>44012</v>
      </c>
      <c r="F334" s="34"/>
      <c r="G334" s="35">
        <v>10</v>
      </c>
      <c r="H334" s="36">
        <f t="shared" si="45"/>
        <v>0</v>
      </c>
      <c r="I334" s="34"/>
      <c r="J334" s="34"/>
      <c r="K334" s="34"/>
      <c r="L334" s="34"/>
      <c r="M334" s="34"/>
      <c r="N334" s="36">
        <f t="shared" si="46"/>
        <v>0</v>
      </c>
      <c r="O334" s="34"/>
      <c r="P334" s="37"/>
      <c r="Q334" s="37"/>
      <c r="R334" s="38">
        <f t="shared" si="47"/>
        <v>0</v>
      </c>
      <c r="S334" s="39"/>
    </row>
    <row r="335" spans="2:19" ht="15.75" x14ac:dyDescent="0.25">
      <c r="B335" s="62">
        <f t="shared" si="48"/>
        <v>17</v>
      </c>
      <c r="C335" s="62" t="s">
        <v>544</v>
      </c>
      <c r="D335" s="32" t="s">
        <v>545</v>
      </c>
      <c r="E335" s="33">
        <v>44012</v>
      </c>
      <c r="F335" s="34"/>
      <c r="G335" s="35">
        <v>10</v>
      </c>
      <c r="H335" s="36">
        <f t="shared" si="45"/>
        <v>0</v>
      </c>
      <c r="I335" s="34"/>
      <c r="J335" s="34"/>
      <c r="K335" s="34"/>
      <c r="L335" s="34"/>
      <c r="M335" s="34"/>
      <c r="N335" s="36">
        <f t="shared" si="46"/>
        <v>0</v>
      </c>
      <c r="O335" s="34"/>
      <c r="P335" s="37"/>
      <c r="Q335" s="37"/>
      <c r="R335" s="38">
        <f t="shared" si="47"/>
        <v>0</v>
      </c>
      <c r="S335" s="39"/>
    </row>
    <row r="336" spans="2:19" ht="15.75" x14ac:dyDescent="0.25">
      <c r="B336" s="62">
        <f t="shared" si="48"/>
        <v>18</v>
      </c>
      <c r="C336" s="62" t="s">
        <v>546</v>
      </c>
      <c r="D336" s="32" t="s">
        <v>547</v>
      </c>
      <c r="E336" s="33">
        <v>44012</v>
      </c>
      <c r="F336" s="34"/>
      <c r="G336" s="35">
        <v>10</v>
      </c>
      <c r="H336" s="36">
        <f t="shared" si="45"/>
        <v>0</v>
      </c>
      <c r="I336" s="34"/>
      <c r="J336" s="34"/>
      <c r="K336" s="34"/>
      <c r="L336" s="34"/>
      <c r="M336" s="34"/>
      <c r="N336" s="36">
        <f t="shared" si="46"/>
        <v>0</v>
      </c>
      <c r="O336" s="34"/>
      <c r="P336" s="37"/>
      <c r="Q336" s="37"/>
      <c r="R336" s="38">
        <f t="shared" si="47"/>
        <v>0</v>
      </c>
      <c r="S336" s="39"/>
    </row>
    <row r="337" spans="2:19" ht="15.75" x14ac:dyDescent="0.25">
      <c r="B337" s="62">
        <f t="shared" si="48"/>
        <v>19</v>
      </c>
      <c r="C337" s="62" t="s">
        <v>548</v>
      </c>
      <c r="D337" s="32" t="s">
        <v>549</v>
      </c>
      <c r="E337" s="33">
        <v>44012</v>
      </c>
      <c r="F337" s="34"/>
      <c r="G337" s="35">
        <v>10</v>
      </c>
      <c r="H337" s="36">
        <f t="shared" si="45"/>
        <v>0</v>
      </c>
      <c r="I337" s="34"/>
      <c r="J337" s="34"/>
      <c r="K337" s="34"/>
      <c r="L337" s="34"/>
      <c r="M337" s="34"/>
      <c r="N337" s="36">
        <f t="shared" si="46"/>
        <v>0</v>
      </c>
      <c r="O337" s="34"/>
      <c r="P337" s="37"/>
      <c r="Q337" s="37"/>
      <c r="R337" s="38">
        <f t="shared" si="47"/>
        <v>0</v>
      </c>
      <c r="S337" s="39"/>
    </row>
    <row r="338" spans="2:19" ht="15.75" x14ac:dyDescent="0.25">
      <c r="B338" s="64"/>
      <c r="C338" s="64"/>
      <c r="D338" s="41"/>
      <c r="E338" s="42"/>
      <c r="F338" s="43"/>
      <c r="G338" s="44"/>
      <c r="H338" s="45"/>
      <c r="I338" s="43"/>
      <c r="J338" s="43"/>
      <c r="K338" s="43"/>
      <c r="L338" s="43"/>
      <c r="M338" s="43"/>
      <c r="N338" s="45"/>
      <c r="O338" s="43"/>
      <c r="P338" s="46"/>
      <c r="Q338" s="46"/>
      <c r="R338" s="47"/>
      <c r="S338" s="48"/>
    </row>
    <row r="339" spans="2:19" ht="15.75" x14ac:dyDescent="0.25">
      <c r="B339" s="31">
        <f>COUNT(B284:B338)</f>
        <v>52</v>
      </c>
      <c r="C339" s="31"/>
      <c r="D339" s="53"/>
      <c r="E339" s="53"/>
      <c r="F339" s="53">
        <f>SUM(F284:F338)</f>
        <v>40453.202668000005</v>
      </c>
      <c r="G339" s="54"/>
      <c r="H339" s="55">
        <f t="shared" ref="H339:O339" si="49">SUM(H284:H338)</f>
        <v>4045.3202668000004</v>
      </c>
      <c r="I339" s="53">
        <f t="shared" si="49"/>
        <v>271156.52216700005</v>
      </c>
      <c r="J339" s="53">
        <f t="shared" si="49"/>
        <v>668463.25986399979</v>
      </c>
      <c r="K339" s="53">
        <f t="shared" si="49"/>
        <v>506653.00441899995</v>
      </c>
      <c r="L339" s="53">
        <f t="shared" si="49"/>
        <v>20160.976047000004</v>
      </c>
      <c r="M339" s="53">
        <f t="shared" si="49"/>
        <v>16862.046330000001</v>
      </c>
      <c r="N339" s="56">
        <f t="shared" si="49"/>
        <v>5748.3621769999982</v>
      </c>
      <c r="O339" s="53">
        <f t="shared" si="49"/>
        <v>11113.684152999997</v>
      </c>
      <c r="P339" s="57"/>
      <c r="Q339" s="57"/>
      <c r="R339" s="58"/>
      <c r="S339" s="59">
        <f>SUM(S284:S338)</f>
        <v>80394</v>
      </c>
    </row>
    <row r="340" spans="2:19" ht="15.75" x14ac:dyDescent="0.25">
      <c r="B340" s="64"/>
      <c r="C340" s="64"/>
      <c r="D340" s="41"/>
      <c r="E340" s="42"/>
      <c r="F340" s="43"/>
      <c r="G340" s="44"/>
      <c r="H340" s="45"/>
      <c r="I340" s="43"/>
      <c r="J340" s="43"/>
      <c r="K340" s="43"/>
      <c r="L340" s="43"/>
      <c r="M340" s="43"/>
      <c r="N340" s="45"/>
      <c r="O340" s="43"/>
      <c r="P340" s="46"/>
      <c r="Q340" s="46"/>
      <c r="R340" s="47"/>
      <c r="S340" s="48"/>
    </row>
    <row r="341" spans="2:19" ht="15.75" x14ac:dyDescent="0.25">
      <c r="B341" s="64"/>
      <c r="C341" s="64"/>
      <c r="D341" s="41"/>
      <c r="E341" s="42"/>
      <c r="F341" s="43"/>
      <c r="G341" s="44"/>
      <c r="H341" s="45"/>
      <c r="I341" s="43"/>
      <c r="J341" s="43"/>
      <c r="K341" s="43"/>
      <c r="L341" s="43"/>
      <c r="M341" s="43"/>
      <c r="N341" s="45"/>
      <c r="O341" s="43"/>
      <c r="P341" s="46"/>
      <c r="Q341" s="46"/>
      <c r="R341" s="47"/>
      <c r="S341" s="48"/>
    </row>
    <row r="342" spans="2:19" ht="18.75" x14ac:dyDescent="0.3">
      <c r="B342" s="26"/>
      <c r="C342" s="30">
        <v>11</v>
      </c>
      <c r="D342" s="30" t="s">
        <v>550</v>
      </c>
      <c r="E342" s="63"/>
      <c r="F342" s="63"/>
      <c r="G342" s="44"/>
      <c r="H342" s="50"/>
      <c r="I342" s="28"/>
      <c r="J342" s="28"/>
      <c r="K342" s="28"/>
      <c r="L342" s="28"/>
      <c r="M342" s="28"/>
      <c r="N342" s="51"/>
      <c r="O342" s="28"/>
      <c r="P342" s="28"/>
      <c r="Q342" s="28"/>
      <c r="R342" s="51"/>
      <c r="S342" s="28"/>
    </row>
    <row r="343" spans="2:19" ht="15.75" x14ac:dyDescent="0.25">
      <c r="B343" s="64"/>
      <c r="C343" s="64"/>
      <c r="D343" s="41"/>
      <c r="E343" s="42"/>
      <c r="F343" s="43"/>
      <c r="G343" s="44"/>
      <c r="H343" s="45"/>
      <c r="I343" s="43"/>
      <c r="J343" s="43"/>
      <c r="K343" s="43"/>
      <c r="L343" s="43"/>
      <c r="M343" s="43"/>
      <c r="N343" s="45"/>
      <c r="O343" s="43"/>
      <c r="P343" s="46"/>
      <c r="Q343" s="46"/>
      <c r="R343" s="47"/>
      <c r="S343" s="48"/>
    </row>
    <row r="344" spans="2:19" ht="15.75" x14ac:dyDescent="0.25">
      <c r="B344" s="62">
        <v>1</v>
      </c>
      <c r="C344" s="62" t="s">
        <v>551</v>
      </c>
      <c r="D344" s="32" t="s">
        <v>552</v>
      </c>
      <c r="E344" s="33">
        <v>44012</v>
      </c>
      <c r="F344" s="34">
        <v>95.063000000000002</v>
      </c>
      <c r="G344" s="35">
        <v>10</v>
      </c>
      <c r="H344" s="36">
        <f>+F344/G344</f>
        <v>9.5062999999999995</v>
      </c>
      <c r="I344" s="34">
        <v>2760.5929999999998</v>
      </c>
      <c r="J344" s="34">
        <v>3438.77</v>
      </c>
      <c r="K344" s="34">
        <v>328.71300000000002</v>
      </c>
      <c r="L344" s="34">
        <v>61.064999999999998</v>
      </c>
      <c r="M344" s="34">
        <v>-122.43600000000001</v>
      </c>
      <c r="N344" s="36">
        <f>+M344-O344</f>
        <v>-13.789000000000001</v>
      </c>
      <c r="O344" s="34">
        <v>-108.64700000000001</v>
      </c>
      <c r="P344" s="37">
        <v>0</v>
      </c>
      <c r="Q344" s="37">
        <v>0</v>
      </c>
      <c r="R344" s="38">
        <f>SUM(P344:Q344)</f>
        <v>0</v>
      </c>
      <c r="S344" s="39">
        <v>1164</v>
      </c>
    </row>
    <row r="345" spans="2:19" ht="15.75" x14ac:dyDescent="0.25">
      <c r="B345" s="62">
        <f>+B344+1</f>
        <v>2</v>
      </c>
      <c r="C345" s="62" t="s">
        <v>553</v>
      </c>
      <c r="D345" s="32" t="s">
        <v>554</v>
      </c>
      <c r="E345" s="33">
        <v>44012</v>
      </c>
      <c r="F345" s="34">
        <v>513.88669000000004</v>
      </c>
      <c r="G345" s="35">
        <v>10</v>
      </c>
      <c r="H345" s="36">
        <f>+F345/G345</f>
        <v>51.388669000000007</v>
      </c>
      <c r="I345" s="34">
        <v>1601.6490120000001</v>
      </c>
      <c r="J345" s="34">
        <v>2676.8744609999999</v>
      </c>
      <c r="K345" s="34">
        <v>2791.8575890000002</v>
      </c>
      <c r="L345" s="34">
        <v>93.547781000000001</v>
      </c>
      <c r="M345" s="34">
        <v>179.56830400000001</v>
      </c>
      <c r="N345" s="36">
        <f>+M345-O345</f>
        <v>51.765995000000018</v>
      </c>
      <c r="O345" s="34">
        <v>127.80230899999999</v>
      </c>
      <c r="P345" s="37">
        <v>0</v>
      </c>
      <c r="Q345" s="37">
        <v>0</v>
      </c>
      <c r="R345" s="38">
        <f>SUM(P345:Q345)</f>
        <v>0</v>
      </c>
      <c r="S345" s="39">
        <v>2222</v>
      </c>
    </row>
    <row r="346" spans="2:19" ht="15.75" x14ac:dyDescent="0.25">
      <c r="B346" s="64"/>
      <c r="C346" s="64"/>
      <c r="D346" s="41"/>
      <c r="E346" s="42"/>
      <c r="F346" s="43"/>
      <c r="G346" s="44"/>
      <c r="H346" s="45"/>
      <c r="I346" s="43"/>
      <c r="J346" s="43"/>
      <c r="K346" s="43"/>
      <c r="L346" s="43"/>
      <c r="M346" s="43"/>
      <c r="N346" s="45"/>
      <c r="O346" s="43"/>
      <c r="P346" s="46"/>
      <c r="Q346" s="46"/>
      <c r="R346" s="47"/>
      <c r="S346" s="48"/>
    </row>
    <row r="347" spans="2:19" ht="15.75" x14ac:dyDescent="0.25">
      <c r="B347" s="31">
        <f>COUNT(B344:B346)</f>
        <v>2</v>
      </c>
      <c r="C347" s="31"/>
      <c r="D347" s="53"/>
      <c r="E347" s="53"/>
      <c r="F347" s="53">
        <f>SUM(F344:F346)</f>
        <v>608.94969000000003</v>
      </c>
      <c r="G347" s="54"/>
      <c r="H347" s="55">
        <f t="shared" ref="H347:O347" si="50">SUM(H344:H346)</f>
        <v>60.894969000000003</v>
      </c>
      <c r="I347" s="53">
        <f t="shared" si="50"/>
        <v>4362.2420119999997</v>
      </c>
      <c r="J347" s="53">
        <f t="shared" si="50"/>
        <v>6115.6444609999999</v>
      </c>
      <c r="K347" s="53">
        <f t="shared" si="50"/>
        <v>3120.5705890000004</v>
      </c>
      <c r="L347" s="53">
        <f t="shared" si="50"/>
        <v>154.61278099999998</v>
      </c>
      <c r="M347" s="53">
        <f t="shared" si="50"/>
        <v>57.132304000000005</v>
      </c>
      <c r="N347" s="56">
        <f t="shared" si="50"/>
        <v>37.976995000000016</v>
      </c>
      <c r="O347" s="53">
        <f t="shared" si="50"/>
        <v>19.155308999999988</v>
      </c>
      <c r="P347" s="57"/>
      <c r="Q347" s="57"/>
      <c r="R347" s="58"/>
      <c r="S347" s="59">
        <f>SUM(S344:S346)</f>
        <v>3386</v>
      </c>
    </row>
    <row r="348" spans="2:19" ht="15.75" x14ac:dyDescent="0.25">
      <c r="B348" s="64"/>
      <c r="C348" s="64"/>
      <c r="D348" s="41"/>
      <c r="E348" s="42"/>
      <c r="F348" s="43"/>
      <c r="G348" s="44"/>
      <c r="H348" s="45"/>
      <c r="I348" s="43"/>
      <c r="J348" s="43"/>
      <c r="K348" s="43"/>
      <c r="L348" s="43"/>
      <c r="M348" s="43"/>
      <c r="N348" s="45"/>
      <c r="O348" s="43"/>
      <c r="P348" s="46"/>
      <c r="Q348" s="46"/>
      <c r="R348" s="47"/>
      <c r="S348" s="48"/>
    </row>
    <row r="349" spans="2:19" ht="15.75" x14ac:dyDescent="0.25">
      <c r="B349" s="64"/>
      <c r="C349" s="64"/>
      <c r="D349" s="41"/>
      <c r="E349" s="42"/>
      <c r="F349" s="43"/>
      <c r="G349" s="44"/>
      <c r="H349" s="45"/>
      <c r="I349" s="43"/>
      <c r="J349" s="43"/>
      <c r="K349" s="43"/>
      <c r="L349" s="43"/>
      <c r="M349" s="43"/>
      <c r="N349" s="45"/>
      <c r="O349" s="43"/>
      <c r="P349" s="46"/>
      <c r="Q349" s="46"/>
      <c r="R349" s="47"/>
      <c r="S349" s="48"/>
    </row>
    <row r="350" spans="2:19" ht="18.75" x14ac:dyDescent="0.3">
      <c r="B350" s="26"/>
      <c r="C350" s="30">
        <v>12</v>
      </c>
      <c r="D350" s="30" t="s">
        <v>555</v>
      </c>
      <c r="E350" s="63"/>
      <c r="F350" s="63"/>
      <c r="G350" s="44"/>
      <c r="H350" s="50"/>
      <c r="I350" s="28"/>
      <c r="J350" s="28"/>
      <c r="K350" s="28"/>
      <c r="L350" s="28"/>
      <c r="M350" s="28"/>
      <c r="N350" s="51"/>
      <c r="O350" s="28"/>
      <c r="P350" s="28"/>
      <c r="Q350" s="28"/>
      <c r="R350" s="51"/>
      <c r="S350" s="28"/>
    </row>
    <row r="351" spans="2:19" ht="15.75" x14ac:dyDescent="0.25">
      <c r="B351" s="64"/>
      <c r="C351" s="64"/>
      <c r="D351" s="41"/>
      <c r="E351" s="42"/>
      <c r="F351" s="43"/>
      <c r="G351" s="44"/>
      <c r="H351" s="45"/>
      <c r="I351" s="43"/>
      <c r="J351" s="43"/>
      <c r="K351" s="43"/>
      <c r="L351" s="43"/>
      <c r="M351" s="43"/>
      <c r="N351" s="45"/>
      <c r="O351" s="43"/>
      <c r="P351" s="46"/>
      <c r="Q351" s="46"/>
      <c r="R351" s="47"/>
      <c r="S351" s="48"/>
    </row>
    <row r="352" spans="2:19" ht="15.75" x14ac:dyDescent="0.25">
      <c r="B352" s="62">
        <v>1</v>
      </c>
      <c r="C352" s="62" t="s">
        <v>556</v>
      </c>
      <c r="D352" s="32" t="s">
        <v>557</v>
      </c>
      <c r="E352" s="33">
        <v>44012</v>
      </c>
      <c r="F352" s="34">
        <v>383.64499999999998</v>
      </c>
      <c r="G352" s="35">
        <v>10</v>
      </c>
      <c r="H352" s="36">
        <f t="shared" ref="H352:H357" si="51">+F352/G352</f>
        <v>38.3645</v>
      </c>
      <c r="I352" s="34">
        <v>5332.7290000000003</v>
      </c>
      <c r="J352" s="34">
        <v>10285.279</v>
      </c>
      <c r="K352" s="34">
        <v>12938.377</v>
      </c>
      <c r="L352" s="34">
        <v>205.68100000000001</v>
      </c>
      <c r="M352" s="34">
        <v>1458.319</v>
      </c>
      <c r="N352" s="36">
        <f t="shared" ref="N352:N357" si="52">+M352-O352</f>
        <v>397.68599999999992</v>
      </c>
      <c r="O352" s="34">
        <v>1060.633</v>
      </c>
      <c r="P352" s="37">
        <f>125</f>
        <v>125</v>
      </c>
      <c r="Q352" s="37">
        <v>0</v>
      </c>
      <c r="R352" s="38">
        <f t="shared" ref="R352:R357" si="53">SUM(P352:Q352)</f>
        <v>125</v>
      </c>
      <c r="S352" s="39">
        <v>1239</v>
      </c>
    </row>
    <row r="353" spans="2:19" ht="15.75" x14ac:dyDescent="0.25">
      <c r="B353" s="62">
        <f>+B352+1</f>
        <v>2</v>
      </c>
      <c r="C353" s="62" t="s">
        <v>558</v>
      </c>
      <c r="D353" s="32" t="s">
        <v>559</v>
      </c>
      <c r="E353" s="33">
        <v>44012</v>
      </c>
      <c r="F353" s="34">
        <v>3105.0699500000001</v>
      </c>
      <c r="G353" s="35">
        <v>10</v>
      </c>
      <c r="H353" s="36">
        <f t="shared" si="51"/>
        <v>310.50699500000002</v>
      </c>
      <c r="I353" s="34">
        <v>37865.163709</v>
      </c>
      <c r="J353" s="34">
        <v>59587.801348000001</v>
      </c>
      <c r="K353" s="34">
        <v>47078.366163999999</v>
      </c>
      <c r="L353" s="34">
        <v>1658.07491</v>
      </c>
      <c r="M353" s="34">
        <v>-850.81536500000004</v>
      </c>
      <c r="N353" s="36">
        <f t="shared" si="52"/>
        <v>444.66657599999996</v>
      </c>
      <c r="O353" s="34">
        <v>-1295.481941</v>
      </c>
      <c r="P353" s="37">
        <v>0</v>
      </c>
      <c r="Q353" s="37">
        <v>0</v>
      </c>
      <c r="R353" s="38">
        <f t="shared" si="53"/>
        <v>0</v>
      </c>
      <c r="S353" s="39">
        <v>2120</v>
      </c>
    </row>
    <row r="354" spans="2:19" ht="15.75" x14ac:dyDescent="0.25">
      <c r="B354" s="62">
        <f>+B353+1</f>
        <v>3</v>
      </c>
      <c r="C354" s="62" t="s">
        <v>560</v>
      </c>
      <c r="D354" s="32" t="s">
        <v>561</v>
      </c>
      <c r="E354" s="33">
        <v>44012</v>
      </c>
      <c r="F354" s="34">
        <v>155.53174000000001</v>
      </c>
      <c r="G354" s="35">
        <v>10</v>
      </c>
      <c r="H354" s="36">
        <f t="shared" si="51"/>
        <v>15.553174000000002</v>
      </c>
      <c r="I354" s="34">
        <v>806.40167199999996</v>
      </c>
      <c r="J354" s="34">
        <v>1168.6531419999999</v>
      </c>
      <c r="K354" s="34">
        <v>802.72853599999996</v>
      </c>
      <c r="L354" s="34">
        <v>6.6713800000000001</v>
      </c>
      <c r="M354" s="34">
        <v>-43.080022</v>
      </c>
      <c r="N354" s="36">
        <f t="shared" si="52"/>
        <v>3.8270989999999969</v>
      </c>
      <c r="O354" s="34">
        <v>-46.907120999999997</v>
      </c>
      <c r="P354" s="37">
        <v>0</v>
      </c>
      <c r="Q354" s="37">
        <v>0</v>
      </c>
      <c r="R354" s="38">
        <f t="shared" si="53"/>
        <v>0</v>
      </c>
      <c r="S354" s="39">
        <v>600</v>
      </c>
    </row>
    <row r="355" spans="2:19" ht="15.75" x14ac:dyDescent="0.25">
      <c r="B355" s="62">
        <f>+B354+1</f>
        <v>4</v>
      </c>
      <c r="C355" s="62" t="s">
        <v>562</v>
      </c>
      <c r="D355" s="32" t="s">
        <v>563</v>
      </c>
      <c r="E355" s="33">
        <v>44012</v>
      </c>
      <c r="F355" s="34">
        <v>840.6</v>
      </c>
      <c r="G355" s="35">
        <v>10</v>
      </c>
      <c r="H355" s="36">
        <f t="shared" si="51"/>
        <v>84.06</v>
      </c>
      <c r="I355" s="34">
        <v>1602.2529999999999</v>
      </c>
      <c r="J355" s="34">
        <v>5099.8149999999996</v>
      </c>
      <c r="K355" s="34">
        <v>6587.1549999999997</v>
      </c>
      <c r="L355" s="34">
        <v>389.303</v>
      </c>
      <c r="M355" s="34">
        <v>-99.108999999999995</v>
      </c>
      <c r="N355" s="36">
        <f t="shared" si="52"/>
        <v>-6.599999999998829E-2</v>
      </c>
      <c r="O355" s="34">
        <v>-99.043000000000006</v>
      </c>
      <c r="P355" s="37">
        <v>0</v>
      </c>
      <c r="Q355" s="37">
        <v>0</v>
      </c>
      <c r="R355" s="38">
        <f t="shared" si="53"/>
        <v>0</v>
      </c>
      <c r="S355" s="39">
        <v>1390</v>
      </c>
    </row>
    <row r="356" spans="2:19" ht="15.75" x14ac:dyDescent="0.25">
      <c r="B356" s="62">
        <f>+B355+1</f>
        <v>5</v>
      </c>
      <c r="C356" s="62" t="s">
        <v>564</v>
      </c>
      <c r="D356" s="32" t="s">
        <v>565</v>
      </c>
      <c r="E356" s="33">
        <v>44012</v>
      </c>
      <c r="F356" s="34">
        <v>340.685</v>
      </c>
      <c r="G356" s="35">
        <v>10</v>
      </c>
      <c r="H356" s="36">
        <f t="shared" si="51"/>
        <v>34.0685</v>
      </c>
      <c r="I356" s="34">
        <v>2432.6019999999999</v>
      </c>
      <c r="J356" s="34">
        <v>6764.5469999999996</v>
      </c>
      <c r="K356" s="34">
        <v>5914.2489999999998</v>
      </c>
      <c r="L356" s="34">
        <v>232.96700000000001</v>
      </c>
      <c r="M356" s="34">
        <v>108.801</v>
      </c>
      <c r="N356" s="36">
        <f t="shared" si="52"/>
        <v>75.290999999999997</v>
      </c>
      <c r="O356" s="34">
        <v>33.51</v>
      </c>
      <c r="P356" s="37">
        <v>0</v>
      </c>
      <c r="Q356" s="37">
        <v>0</v>
      </c>
      <c r="R356" s="38">
        <f t="shared" si="53"/>
        <v>0</v>
      </c>
      <c r="S356" s="39">
        <v>557</v>
      </c>
    </row>
    <row r="357" spans="2:19" ht="15.75" x14ac:dyDescent="0.25">
      <c r="B357" s="62">
        <f>+B356+1</f>
        <v>6</v>
      </c>
      <c r="C357" s="62" t="s">
        <v>566</v>
      </c>
      <c r="D357" s="32" t="s">
        <v>567</v>
      </c>
      <c r="E357" s="33">
        <v>44012</v>
      </c>
      <c r="F357" s="34">
        <v>568.79201</v>
      </c>
      <c r="G357" s="35">
        <v>10</v>
      </c>
      <c r="H357" s="36">
        <f t="shared" si="51"/>
        <v>56.879201000000002</v>
      </c>
      <c r="I357" s="34">
        <v>1054.7817729999999</v>
      </c>
      <c r="J357" s="34">
        <v>1602.9563969999999</v>
      </c>
      <c r="K357" s="34">
        <v>403.17698999999999</v>
      </c>
      <c r="L357" s="34">
        <v>24.647093999999999</v>
      </c>
      <c r="M357" s="34">
        <v>38.549396000000002</v>
      </c>
      <c r="N357" s="36">
        <f t="shared" si="52"/>
        <v>16.144589</v>
      </c>
      <c r="O357" s="34">
        <v>22.404807000000002</v>
      </c>
      <c r="P357" s="37">
        <v>0</v>
      </c>
      <c r="Q357" s="37">
        <v>0</v>
      </c>
      <c r="R357" s="38">
        <f t="shared" si="53"/>
        <v>0</v>
      </c>
      <c r="S357" s="39">
        <v>5362</v>
      </c>
    </row>
    <row r="358" spans="2:19" ht="15.75" x14ac:dyDescent="0.25">
      <c r="B358" s="64"/>
      <c r="C358" s="64"/>
      <c r="D358" s="41"/>
      <c r="E358" s="42"/>
      <c r="F358" s="43"/>
      <c r="G358" s="44"/>
      <c r="H358" s="45"/>
      <c r="I358" s="43"/>
      <c r="J358" s="43"/>
      <c r="K358" s="43"/>
      <c r="L358" s="43"/>
      <c r="M358" s="43"/>
      <c r="N358" s="45"/>
      <c r="O358" s="43"/>
      <c r="P358" s="46"/>
      <c r="Q358" s="46"/>
      <c r="R358" s="47"/>
      <c r="S358" s="48"/>
    </row>
    <row r="359" spans="2:19" ht="18.75" x14ac:dyDescent="0.3">
      <c r="B359" s="26"/>
      <c r="C359" s="26"/>
      <c r="D359" s="61" t="s">
        <v>41</v>
      </c>
      <c r="E359" s="26"/>
      <c r="F359" s="26"/>
      <c r="G359" s="44"/>
      <c r="H359" s="50"/>
      <c r="I359" s="28"/>
      <c r="J359" s="28"/>
      <c r="K359" s="28"/>
      <c r="L359" s="28"/>
      <c r="M359" s="28"/>
      <c r="N359" s="51"/>
      <c r="O359" s="28"/>
      <c r="P359" s="28"/>
      <c r="Q359" s="28"/>
      <c r="R359" s="51"/>
      <c r="S359" s="28"/>
    </row>
    <row r="360" spans="2:19" ht="15.75" x14ac:dyDescent="0.25">
      <c r="B360" s="62">
        <v>1</v>
      </c>
      <c r="C360" s="31" t="s">
        <v>568</v>
      </c>
      <c r="D360" s="32" t="s">
        <v>569</v>
      </c>
      <c r="E360" s="33">
        <v>44012</v>
      </c>
      <c r="F360" s="34">
        <v>134.09549999999999</v>
      </c>
      <c r="G360" s="35">
        <v>10</v>
      </c>
      <c r="H360" s="36">
        <f>+F360/G360</f>
        <v>13.409549999999999</v>
      </c>
      <c r="I360" s="34">
        <v>-2327.4047270000001</v>
      </c>
      <c r="J360" s="34">
        <v>1588.098774</v>
      </c>
      <c r="K360" s="34">
        <v>0</v>
      </c>
      <c r="L360" s="34">
        <v>6.0619999999999997E-3</v>
      </c>
      <c r="M360" s="34">
        <v>2492.8206030000001</v>
      </c>
      <c r="N360" s="36">
        <f>+M360-O360</f>
        <v>3.0125000000225555E-2</v>
      </c>
      <c r="O360" s="34">
        <v>2492.7904779999999</v>
      </c>
      <c r="P360" s="37">
        <v>0</v>
      </c>
      <c r="Q360" s="37">
        <v>0</v>
      </c>
      <c r="R360" s="38">
        <f>SUM(P360:Q360)</f>
        <v>0</v>
      </c>
      <c r="S360" s="39">
        <v>724</v>
      </c>
    </row>
    <row r="361" spans="2:19" ht="15.75" x14ac:dyDescent="0.25">
      <c r="B361" s="62">
        <f>+B360+1</f>
        <v>2</v>
      </c>
      <c r="C361" s="62" t="s">
        <v>570</v>
      </c>
      <c r="D361" s="32" t="s">
        <v>571</v>
      </c>
      <c r="E361" s="33">
        <v>44012</v>
      </c>
      <c r="F361" s="34">
        <v>3663.2109999999998</v>
      </c>
      <c r="G361" s="35">
        <v>10</v>
      </c>
      <c r="H361" s="36">
        <f>+F361/G361</f>
        <v>366.3211</v>
      </c>
      <c r="I361" s="34">
        <v>-12759.482</v>
      </c>
      <c r="J361" s="34">
        <v>8143.5569999999998</v>
      </c>
      <c r="K361" s="34">
        <v>0</v>
      </c>
      <c r="L361" s="34">
        <v>136.227</v>
      </c>
      <c r="M361" s="34">
        <v>-1035.9390000000001</v>
      </c>
      <c r="N361" s="36">
        <f>+M361-O361</f>
        <v>-108.0630000000001</v>
      </c>
      <c r="O361" s="34">
        <v>-927.87599999999998</v>
      </c>
      <c r="P361" s="37">
        <v>0</v>
      </c>
      <c r="Q361" s="37">
        <v>0</v>
      </c>
      <c r="R361" s="38">
        <f>SUM(P361:Q361)</f>
        <v>0</v>
      </c>
      <c r="S361" s="39">
        <v>21063</v>
      </c>
    </row>
    <row r="362" spans="2:19" ht="15.75" x14ac:dyDescent="0.25">
      <c r="B362" s="62">
        <f>+B361+1</f>
        <v>3</v>
      </c>
      <c r="C362" s="62" t="s">
        <v>572</v>
      </c>
      <c r="D362" s="32" t="s">
        <v>573</v>
      </c>
      <c r="E362" s="33">
        <v>44012</v>
      </c>
      <c r="F362" s="34"/>
      <c r="G362" s="35">
        <v>10</v>
      </c>
      <c r="H362" s="36">
        <f>+F362/G362</f>
        <v>0</v>
      </c>
      <c r="I362" s="34"/>
      <c r="J362" s="34"/>
      <c r="K362" s="34"/>
      <c r="L362" s="34"/>
      <c r="M362" s="34"/>
      <c r="N362" s="36">
        <f>+M362-O362</f>
        <v>0</v>
      </c>
      <c r="O362" s="34"/>
      <c r="P362" s="37"/>
      <c r="Q362" s="37"/>
      <c r="R362" s="38">
        <f>SUM(P362:Q362)</f>
        <v>0</v>
      </c>
      <c r="S362" s="39"/>
    </row>
    <row r="363" spans="2:19" ht="15.75" x14ac:dyDescent="0.25">
      <c r="B363" s="62">
        <f>+B362+1</f>
        <v>4</v>
      </c>
      <c r="C363" s="62" t="s">
        <v>574</v>
      </c>
      <c r="D363" s="32" t="s">
        <v>575</v>
      </c>
      <c r="E363" s="33">
        <v>44012</v>
      </c>
      <c r="F363" s="34">
        <v>150</v>
      </c>
      <c r="G363" s="35">
        <v>10</v>
      </c>
      <c r="H363" s="36">
        <f>+F363/G363</f>
        <v>15</v>
      </c>
      <c r="I363" s="34">
        <v>547.42095700000004</v>
      </c>
      <c r="J363" s="34">
        <v>1148.303355</v>
      </c>
      <c r="K363" s="34">
        <v>5.2454499999999999</v>
      </c>
      <c r="L363" s="34">
        <v>3.9820000000000003E-3</v>
      </c>
      <c r="M363" s="34">
        <v>2.7801269999999998</v>
      </c>
      <c r="N363" s="36">
        <f>+M363-O363</f>
        <v>4.9498559999999996</v>
      </c>
      <c r="O363" s="34">
        <v>-2.1697289999999998</v>
      </c>
      <c r="P363" s="37">
        <v>0</v>
      </c>
      <c r="Q363" s="37">
        <v>0</v>
      </c>
      <c r="R363" s="38">
        <f>SUM(P363:Q363)</f>
        <v>0</v>
      </c>
      <c r="S363" s="39">
        <v>8</v>
      </c>
    </row>
    <row r="364" spans="2:19" ht="15.75" x14ac:dyDescent="0.25">
      <c r="B364" s="64"/>
      <c r="C364" s="64"/>
      <c r="D364" s="41"/>
      <c r="E364" s="42"/>
      <c r="F364" s="43"/>
      <c r="G364" s="44"/>
      <c r="H364" s="45"/>
      <c r="I364" s="43"/>
      <c r="J364" s="43"/>
      <c r="K364" s="43"/>
      <c r="L364" s="43"/>
      <c r="M364" s="43"/>
      <c r="N364" s="45"/>
      <c r="O364" s="43"/>
      <c r="P364" s="46"/>
      <c r="Q364" s="46"/>
      <c r="R364" s="47"/>
      <c r="S364" s="48"/>
    </row>
    <row r="365" spans="2:19" ht="15.75" x14ac:dyDescent="0.25">
      <c r="B365" s="31">
        <f>COUNT(B352:B364)</f>
        <v>10</v>
      </c>
      <c r="C365" s="31"/>
      <c r="D365" s="53"/>
      <c r="E365" s="53"/>
      <c r="F365" s="53">
        <f>SUM(F352:F364)</f>
        <v>9341.6302000000014</v>
      </c>
      <c r="G365" s="54"/>
      <c r="H365" s="55">
        <f t="shared" ref="H365:O365" si="54">SUM(H352:H364)</f>
        <v>934.16301999999996</v>
      </c>
      <c r="I365" s="53">
        <f t="shared" si="54"/>
        <v>34554.465384000003</v>
      </c>
      <c r="J365" s="53">
        <f t="shared" si="54"/>
        <v>95389.011016000004</v>
      </c>
      <c r="K365" s="53">
        <f t="shared" si="54"/>
        <v>73729.298140000014</v>
      </c>
      <c r="L365" s="53">
        <f t="shared" si="54"/>
        <v>2653.581428</v>
      </c>
      <c r="M365" s="53">
        <f t="shared" si="54"/>
        <v>2072.3267390000001</v>
      </c>
      <c r="N365" s="56">
        <f t="shared" si="54"/>
        <v>834.46624499999984</v>
      </c>
      <c r="O365" s="53">
        <f t="shared" si="54"/>
        <v>1237.860494</v>
      </c>
      <c r="P365" s="57"/>
      <c r="Q365" s="57"/>
      <c r="R365" s="58"/>
      <c r="S365" s="59">
        <f>SUM(S352:S364)</f>
        <v>33063</v>
      </c>
    </row>
    <row r="366" spans="2:19" ht="15.75" x14ac:dyDescent="0.25">
      <c r="B366" s="64"/>
      <c r="C366" s="64"/>
      <c r="D366" s="41"/>
      <c r="E366" s="42"/>
      <c r="F366" s="43"/>
      <c r="G366" s="44"/>
      <c r="H366" s="45"/>
      <c r="I366" s="43"/>
      <c r="J366" s="43"/>
      <c r="K366" s="43"/>
      <c r="L366" s="43"/>
      <c r="M366" s="43"/>
      <c r="N366" s="45"/>
      <c r="O366" s="43"/>
      <c r="P366" s="46"/>
      <c r="Q366" s="46"/>
      <c r="R366" s="47"/>
      <c r="S366" s="48"/>
    </row>
    <row r="367" spans="2:19" ht="15.75" x14ac:dyDescent="0.25">
      <c r="B367" s="64"/>
      <c r="C367" s="64"/>
      <c r="D367" s="41"/>
      <c r="E367" s="42"/>
      <c r="F367" s="43"/>
      <c r="G367" s="44"/>
      <c r="H367" s="45"/>
      <c r="I367" s="43"/>
      <c r="J367" s="43"/>
      <c r="K367" s="43"/>
      <c r="L367" s="43"/>
      <c r="M367" s="43"/>
      <c r="N367" s="45"/>
      <c r="O367" s="43"/>
      <c r="P367" s="46"/>
      <c r="Q367" s="46"/>
      <c r="R367" s="47"/>
      <c r="S367" s="48"/>
    </row>
    <row r="368" spans="2:19" ht="18.75" x14ac:dyDescent="0.3">
      <c r="B368" s="26"/>
      <c r="C368" s="30">
        <v>13</v>
      </c>
      <c r="D368" s="30" t="s">
        <v>576</v>
      </c>
      <c r="E368" s="63"/>
      <c r="F368" s="63"/>
      <c r="G368" s="44"/>
      <c r="H368" s="50"/>
      <c r="I368" s="28"/>
      <c r="J368" s="28"/>
      <c r="K368" s="28"/>
      <c r="L368" s="28"/>
      <c r="M368" s="28"/>
      <c r="N368" s="51"/>
      <c r="O368" s="28"/>
      <c r="P368" s="28"/>
      <c r="Q368" s="28"/>
      <c r="R368" s="51"/>
      <c r="S368" s="28"/>
    </row>
    <row r="369" spans="2:19" ht="15.75" x14ac:dyDescent="0.25">
      <c r="B369" s="64"/>
      <c r="C369" s="64"/>
      <c r="D369" s="41"/>
      <c r="E369" s="42"/>
      <c r="F369" s="43"/>
      <c r="G369" s="44"/>
      <c r="H369" s="45"/>
      <c r="I369" s="43"/>
      <c r="J369" s="43"/>
      <c r="K369" s="43"/>
      <c r="L369" s="43"/>
      <c r="M369" s="43"/>
      <c r="N369" s="45"/>
      <c r="O369" s="43"/>
      <c r="P369" s="46"/>
      <c r="Q369" s="46"/>
      <c r="R369" s="47"/>
      <c r="S369" s="48"/>
    </row>
    <row r="370" spans="2:19" ht="18.75" x14ac:dyDescent="0.3">
      <c r="B370" s="64"/>
      <c r="C370" s="64"/>
      <c r="D370" s="61" t="s">
        <v>41</v>
      </c>
      <c r="E370" s="42"/>
      <c r="F370" s="43"/>
      <c r="G370" s="44"/>
      <c r="H370" s="45"/>
      <c r="I370" s="43"/>
      <c r="J370" s="43"/>
      <c r="K370" s="43"/>
      <c r="L370" s="43"/>
      <c r="M370" s="43"/>
      <c r="N370" s="45"/>
      <c r="O370" s="43"/>
      <c r="P370" s="46"/>
      <c r="Q370" s="46"/>
      <c r="R370" s="47"/>
      <c r="S370" s="48"/>
    </row>
    <row r="371" spans="2:19" ht="15.75" x14ac:dyDescent="0.25">
      <c r="B371" s="62">
        <v>1</v>
      </c>
      <c r="C371" s="62" t="s">
        <v>577</v>
      </c>
      <c r="D371" s="32" t="s">
        <v>578</v>
      </c>
      <c r="E371" s="33">
        <v>44012</v>
      </c>
      <c r="F371" s="34">
        <v>237.63468</v>
      </c>
      <c r="G371" s="35">
        <v>10</v>
      </c>
      <c r="H371" s="36">
        <f>+F371/G371</f>
        <v>23.763468</v>
      </c>
      <c r="I371" s="34">
        <v>-286.46760799999998</v>
      </c>
      <c r="J371" s="34">
        <v>125.768073</v>
      </c>
      <c r="K371" s="34">
        <v>0.20916399999999999</v>
      </c>
      <c r="L371" s="34">
        <v>2.5436529999999999</v>
      </c>
      <c r="M371" s="34">
        <v>-19.767355999999999</v>
      </c>
      <c r="N371" s="36">
        <f>+M371-O371</f>
        <v>4.4600000000016848E-4</v>
      </c>
      <c r="O371" s="34">
        <v>-19.767802</v>
      </c>
      <c r="P371" s="37">
        <v>0</v>
      </c>
      <c r="Q371" s="37">
        <v>0</v>
      </c>
      <c r="R371" s="38">
        <f>SUM(P371:Q371)</f>
        <v>0</v>
      </c>
      <c r="S371" s="39">
        <v>2163</v>
      </c>
    </row>
    <row r="372" spans="2:19" ht="15.75" x14ac:dyDescent="0.25">
      <c r="B372" s="62">
        <f>+B371+1</f>
        <v>2</v>
      </c>
      <c r="C372" s="62" t="s">
        <v>579</v>
      </c>
      <c r="D372" s="32" t="s">
        <v>580</v>
      </c>
      <c r="E372" s="33">
        <v>44012</v>
      </c>
      <c r="F372" s="34">
        <v>43.328189999999999</v>
      </c>
      <c r="G372" s="35">
        <v>10</v>
      </c>
      <c r="H372" s="36">
        <f>+F372/G372</f>
        <v>4.3328189999999998</v>
      </c>
      <c r="I372" s="34">
        <v>728.63138100000003</v>
      </c>
      <c r="J372" s="34">
        <v>1373.857113</v>
      </c>
      <c r="K372" s="34">
        <v>0</v>
      </c>
      <c r="L372" s="34">
        <v>7.198194</v>
      </c>
      <c r="M372" s="34">
        <v>-45.427731999999999</v>
      </c>
      <c r="N372" s="36">
        <f>+M372-O372</f>
        <v>0</v>
      </c>
      <c r="O372" s="34">
        <v>-45.427731999999999</v>
      </c>
      <c r="P372" s="37">
        <v>0</v>
      </c>
      <c r="Q372" s="37">
        <v>0</v>
      </c>
      <c r="R372" s="38">
        <f>SUM(P372:Q372)</f>
        <v>0</v>
      </c>
      <c r="S372" s="39">
        <v>1382</v>
      </c>
    </row>
    <row r="373" spans="2:19" ht="15.75" x14ac:dyDescent="0.25">
      <c r="B373" s="62">
        <f>COUNT(B371:B372)</f>
        <v>2</v>
      </c>
      <c r="C373" s="31"/>
      <c r="D373" s="53"/>
      <c r="E373" s="53"/>
      <c r="F373" s="53">
        <f>SUM(F371:F372)</f>
        <v>280.96287000000001</v>
      </c>
      <c r="G373" s="54"/>
      <c r="H373" s="55">
        <f t="shared" ref="H373:O373" si="55">SUM(H371:H372)</f>
        <v>28.096287</v>
      </c>
      <c r="I373" s="53">
        <f t="shared" si="55"/>
        <v>442.16377300000005</v>
      </c>
      <c r="J373" s="53">
        <f t="shared" si="55"/>
        <v>1499.625186</v>
      </c>
      <c r="K373" s="53">
        <f t="shared" si="55"/>
        <v>0.20916399999999999</v>
      </c>
      <c r="L373" s="53">
        <f t="shared" si="55"/>
        <v>9.7418469999999999</v>
      </c>
      <c r="M373" s="53">
        <f t="shared" si="55"/>
        <v>-65.195087999999998</v>
      </c>
      <c r="N373" s="56">
        <f t="shared" si="55"/>
        <v>4.4600000000016848E-4</v>
      </c>
      <c r="O373" s="53">
        <f t="shared" si="55"/>
        <v>-65.195533999999995</v>
      </c>
      <c r="P373" s="57"/>
      <c r="Q373" s="57"/>
      <c r="R373" s="58"/>
      <c r="S373" s="59">
        <f>SUM(S371:S372)</f>
        <v>3545</v>
      </c>
    </row>
    <row r="374" spans="2:19" ht="15.75" x14ac:dyDescent="0.25">
      <c r="B374" s="64"/>
      <c r="C374" s="64"/>
      <c r="D374" s="41"/>
      <c r="E374" s="42"/>
      <c r="F374" s="43"/>
      <c r="G374" s="44"/>
      <c r="H374" s="45"/>
      <c r="I374" s="43"/>
      <c r="J374" s="43"/>
      <c r="K374" s="43"/>
      <c r="L374" s="43"/>
      <c r="M374" s="43"/>
      <c r="N374" s="45"/>
      <c r="O374" s="43"/>
      <c r="P374" s="46"/>
      <c r="Q374" s="46"/>
      <c r="R374" s="47"/>
      <c r="S374" s="48"/>
    </row>
    <row r="375" spans="2:19" ht="15.75" x14ac:dyDescent="0.25">
      <c r="B375" s="64"/>
      <c r="C375" s="64"/>
      <c r="D375" s="41"/>
      <c r="E375" s="42"/>
      <c r="F375" s="43"/>
      <c r="G375" s="44"/>
      <c r="H375" s="45"/>
      <c r="I375" s="43"/>
      <c r="J375" s="43"/>
      <c r="K375" s="43"/>
      <c r="L375" s="43"/>
      <c r="M375" s="43"/>
      <c r="N375" s="45"/>
      <c r="O375" s="43"/>
      <c r="P375" s="46"/>
      <c r="Q375" s="46"/>
      <c r="R375" s="47"/>
      <c r="S375" s="48"/>
    </row>
    <row r="376" spans="2:19" ht="18.75" x14ac:dyDescent="0.3">
      <c r="B376" s="26"/>
      <c r="C376" s="30">
        <v>14</v>
      </c>
      <c r="D376" s="30" t="s">
        <v>581</v>
      </c>
      <c r="E376" s="63"/>
      <c r="F376" s="63"/>
      <c r="G376" s="44"/>
      <c r="H376" s="50"/>
      <c r="I376" s="28"/>
      <c r="J376" s="28"/>
      <c r="K376" s="28"/>
      <c r="L376" s="28"/>
      <c r="M376" s="28"/>
      <c r="N376" s="51"/>
      <c r="O376" s="28"/>
      <c r="P376" s="28"/>
      <c r="Q376" s="28"/>
      <c r="R376" s="51"/>
      <c r="S376" s="28"/>
    </row>
    <row r="377" spans="2:19" ht="15.75" x14ac:dyDescent="0.25">
      <c r="B377" s="64"/>
      <c r="C377" s="64"/>
      <c r="D377" s="41"/>
      <c r="E377" s="42"/>
      <c r="F377" s="43"/>
      <c r="G377" s="44"/>
      <c r="H377" s="45"/>
      <c r="I377" s="43"/>
      <c r="J377" s="43"/>
      <c r="K377" s="43"/>
      <c r="L377" s="43"/>
      <c r="M377" s="43"/>
      <c r="N377" s="45"/>
      <c r="O377" s="43"/>
      <c r="P377" s="46"/>
      <c r="Q377" s="46"/>
      <c r="R377" s="47"/>
      <c r="S377" s="48"/>
    </row>
    <row r="378" spans="2:19" ht="15.75" x14ac:dyDescent="0.25">
      <c r="B378" s="31">
        <v>1</v>
      </c>
      <c r="C378" s="31" t="s">
        <v>582</v>
      </c>
      <c r="D378" s="32" t="s">
        <v>583</v>
      </c>
      <c r="E378" s="33">
        <v>44104</v>
      </c>
      <c r="F378" s="34">
        <v>173.62299999999999</v>
      </c>
      <c r="G378" s="35">
        <v>10</v>
      </c>
      <c r="H378" s="36">
        <f t="shared" ref="H378:H401" si="56">+F378/G378</f>
        <v>17.362299999999998</v>
      </c>
      <c r="I378" s="34">
        <v>3394.65</v>
      </c>
      <c r="J378" s="34">
        <v>6489.2420000000002</v>
      </c>
      <c r="K378" s="34">
        <v>8153.5439999999999</v>
      </c>
      <c r="L378" s="34">
        <v>52.978999999999999</v>
      </c>
      <c r="M378" s="34">
        <v>1370.241</v>
      </c>
      <c r="N378" s="36">
        <f t="shared" ref="N378:N401" si="57">+M378-O378</f>
        <v>125.89400000000001</v>
      </c>
      <c r="O378" s="34">
        <v>1244.347</v>
      </c>
      <c r="P378" s="37">
        <f>65+335+100</f>
        <v>500</v>
      </c>
      <c r="Q378" s="37">
        <v>0</v>
      </c>
      <c r="R378" s="38">
        <f t="shared" ref="R378:R401" si="58">SUM(P378:Q378)</f>
        <v>500</v>
      </c>
      <c r="S378" s="39">
        <v>1020</v>
      </c>
    </row>
    <row r="379" spans="2:19" ht="15.75" x14ac:dyDescent="0.25">
      <c r="B379" s="31">
        <f>+B378+1</f>
        <v>2</v>
      </c>
      <c r="C379" s="31" t="s">
        <v>584</v>
      </c>
      <c r="D379" s="32" t="s">
        <v>585</v>
      </c>
      <c r="E379" s="33">
        <v>44104</v>
      </c>
      <c r="F379" s="34">
        <v>792.61666000000002</v>
      </c>
      <c r="G379" s="35">
        <v>10</v>
      </c>
      <c r="H379" s="36">
        <f>+F379/G379</f>
        <v>79.261666000000005</v>
      </c>
      <c r="I379" s="34">
        <v>368.03278699999998</v>
      </c>
      <c r="J379" s="34">
        <v>3826.0621369999999</v>
      </c>
      <c r="K379" s="34">
        <v>58.427349999999997</v>
      </c>
      <c r="L379" s="34">
        <v>77.877791000000002</v>
      </c>
      <c r="M379" s="34">
        <v>-294.74297100000001</v>
      </c>
      <c r="N379" s="36">
        <f>+M379-O379</f>
        <v>-85.444884000000002</v>
      </c>
      <c r="O379" s="34">
        <v>-209.29808700000001</v>
      </c>
      <c r="P379" s="37">
        <v>0</v>
      </c>
      <c r="Q379" s="37">
        <v>0</v>
      </c>
      <c r="R379" s="38">
        <f>SUM(P379:Q379)</f>
        <v>0</v>
      </c>
      <c r="S379" s="39">
        <v>2315</v>
      </c>
    </row>
    <row r="380" spans="2:19" ht="15.75" x14ac:dyDescent="0.25">
      <c r="B380" s="31">
        <f t="shared" ref="B380:B401" si="59">+B379+1</f>
        <v>3</v>
      </c>
      <c r="C380" s="31" t="s">
        <v>586</v>
      </c>
      <c r="D380" s="32" t="s">
        <v>587</v>
      </c>
      <c r="E380" s="33">
        <v>44104</v>
      </c>
      <c r="F380" s="34">
        <v>204.73699999999999</v>
      </c>
      <c r="G380" s="35">
        <v>10</v>
      </c>
      <c r="H380" s="36">
        <f t="shared" si="56"/>
        <v>20.473700000000001</v>
      </c>
      <c r="I380" s="34">
        <v>3272.1889999999999</v>
      </c>
      <c r="J380" s="34">
        <v>8706.61</v>
      </c>
      <c r="K380" s="34">
        <v>10906.7</v>
      </c>
      <c r="L380" s="34">
        <v>554.82600000000002</v>
      </c>
      <c r="M380" s="34">
        <v>429.88600000000002</v>
      </c>
      <c r="N380" s="36">
        <f t="shared" si="57"/>
        <v>227.42300000000003</v>
      </c>
      <c r="O380" s="34">
        <v>202.46299999999999</v>
      </c>
      <c r="P380" s="37">
        <v>30</v>
      </c>
      <c r="Q380" s="37">
        <v>0</v>
      </c>
      <c r="R380" s="38">
        <f t="shared" si="58"/>
        <v>30</v>
      </c>
      <c r="S380" s="39">
        <v>1156</v>
      </c>
    </row>
    <row r="381" spans="2:19" ht="15.75" x14ac:dyDescent="0.25">
      <c r="B381" s="31">
        <f t="shared" si="59"/>
        <v>4</v>
      </c>
      <c r="C381" s="31" t="s">
        <v>588</v>
      </c>
      <c r="D381" s="32" t="s">
        <v>589</v>
      </c>
      <c r="E381" s="33">
        <v>44104</v>
      </c>
      <c r="F381" s="34">
        <v>94.5</v>
      </c>
      <c r="G381" s="35">
        <v>10</v>
      </c>
      <c r="H381" s="36">
        <f t="shared" si="56"/>
        <v>9.4499999999999993</v>
      </c>
      <c r="I381" s="34">
        <v>1351.371171</v>
      </c>
      <c r="J381" s="34">
        <v>3728.5677930000002</v>
      </c>
      <c r="K381" s="34">
        <v>1783.548117</v>
      </c>
      <c r="L381" s="34">
        <v>193.172392</v>
      </c>
      <c r="M381" s="34">
        <v>-276.94079099999999</v>
      </c>
      <c r="N381" s="36">
        <f t="shared" si="57"/>
        <v>9.1382510000000252</v>
      </c>
      <c r="O381" s="34">
        <v>-286.07904200000002</v>
      </c>
      <c r="P381" s="37">
        <v>0</v>
      </c>
      <c r="Q381" s="37">
        <v>0</v>
      </c>
      <c r="R381" s="38">
        <f t="shared" si="58"/>
        <v>0</v>
      </c>
      <c r="S381" s="39">
        <v>1089</v>
      </c>
    </row>
    <row r="382" spans="2:19" ht="15.75" x14ac:dyDescent="0.25">
      <c r="B382" s="31">
        <f t="shared" si="59"/>
        <v>5</v>
      </c>
      <c r="C382" s="31" t="s">
        <v>590</v>
      </c>
      <c r="D382" s="32" t="s">
        <v>591</v>
      </c>
      <c r="E382" s="33">
        <v>44104</v>
      </c>
      <c r="F382" s="34">
        <v>286.92</v>
      </c>
      <c r="G382" s="35">
        <v>10</v>
      </c>
      <c r="H382" s="36">
        <f t="shared" si="56"/>
        <v>28.692</v>
      </c>
      <c r="I382" s="34">
        <v>7690.5240000000003</v>
      </c>
      <c r="J382" s="34">
        <v>14889.96</v>
      </c>
      <c r="K382" s="34">
        <v>15929.69</v>
      </c>
      <c r="L382" s="34">
        <v>903.90099999999995</v>
      </c>
      <c r="M382" s="34">
        <v>742.67100000000005</v>
      </c>
      <c r="N382" s="36">
        <f t="shared" si="57"/>
        <v>-3.44399999999996</v>
      </c>
      <c r="O382" s="34">
        <v>746.11500000000001</v>
      </c>
      <c r="P382" s="37">
        <v>50</v>
      </c>
      <c r="Q382" s="37">
        <v>0</v>
      </c>
      <c r="R382" s="38">
        <f t="shared" si="58"/>
        <v>50</v>
      </c>
      <c r="S382" s="39">
        <v>1112</v>
      </c>
    </row>
    <row r="383" spans="2:19" ht="15.75" x14ac:dyDescent="0.25">
      <c r="B383" s="31">
        <f t="shared" si="59"/>
        <v>6</v>
      </c>
      <c r="C383" s="31" t="s">
        <v>592</v>
      </c>
      <c r="D383" s="32" t="s">
        <v>593</v>
      </c>
      <c r="E383" s="33">
        <v>44104</v>
      </c>
      <c r="F383" s="34">
        <v>250.06954999999999</v>
      </c>
      <c r="G383" s="35">
        <v>10</v>
      </c>
      <c r="H383" s="36">
        <f t="shared" si="56"/>
        <v>25.006954999999998</v>
      </c>
      <c r="I383" s="34">
        <v>2124.4639120000002</v>
      </c>
      <c r="J383" s="34">
        <v>4563.1549750000004</v>
      </c>
      <c r="K383" s="34">
        <v>5751.4297489999999</v>
      </c>
      <c r="L383" s="34">
        <v>301.32410900000002</v>
      </c>
      <c r="M383" s="34">
        <v>-151.798889</v>
      </c>
      <c r="N383" s="36">
        <f t="shared" si="57"/>
        <v>19.518247000000002</v>
      </c>
      <c r="O383" s="34">
        <v>-171.317136</v>
      </c>
      <c r="P383" s="37">
        <v>0</v>
      </c>
      <c r="Q383" s="37">
        <v>0</v>
      </c>
      <c r="R383" s="38">
        <f t="shared" si="58"/>
        <v>0</v>
      </c>
      <c r="S383" s="39">
        <v>2249</v>
      </c>
    </row>
    <row r="384" spans="2:19" ht="15.75" x14ac:dyDescent="0.25">
      <c r="B384" s="31">
        <f t="shared" si="59"/>
        <v>7</v>
      </c>
      <c r="C384" s="31" t="s">
        <v>594</v>
      </c>
      <c r="D384" s="32" t="s">
        <v>595</v>
      </c>
      <c r="E384" s="33">
        <v>44104</v>
      </c>
      <c r="F384" s="34">
        <v>750</v>
      </c>
      <c r="G384" s="35">
        <v>5</v>
      </c>
      <c r="H384" s="36">
        <f t="shared" si="56"/>
        <v>150</v>
      </c>
      <c r="I384" s="34">
        <v>8622.9619999999995</v>
      </c>
      <c r="J384" s="34">
        <v>11106.205</v>
      </c>
      <c r="K384" s="34">
        <v>10138.210999999999</v>
      </c>
      <c r="L384" s="34">
        <v>274.00299999999999</v>
      </c>
      <c r="M384" s="34">
        <v>804.29499999999996</v>
      </c>
      <c r="N384" s="36">
        <f t="shared" si="57"/>
        <v>110</v>
      </c>
      <c r="O384" s="34">
        <v>694.29499999999996</v>
      </c>
      <c r="P384" s="37">
        <v>55</v>
      </c>
      <c r="Q384" s="37">
        <v>0</v>
      </c>
      <c r="R384" s="38">
        <f t="shared" si="58"/>
        <v>55</v>
      </c>
      <c r="S384" s="39">
        <v>4928</v>
      </c>
    </row>
    <row r="385" spans="2:19" ht="15.75" x14ac:dyDescent="0.25">
      <c r="B385" s="31">
        <f t="shared" si="59"/>
        <v>8</v>
      </c>
      <c r="C385" s="31" t="s">
        <v>596</v>
      </c>
      <c r="D385" s="32" t="s">
        <v>597</v>
      </c>
      <c r="E385" s="33">
        <v>44012</v>
      </c>
      <c r="F385" s="34">
        <v>200</v>
      </c>
      <c r="G385" s="35">
        <v>5</v>
      </c>
      <c r="H385" s="36">
        <f t="shared" si="56"/>
        <v>40</v>
      </c>
      <c r="I385" s="34">
        <v>914.68079399999999</v>
      </c>
      <c r="J385" s="34">
        <v>1315.0761729999999</v>
      </c>
      <c r="K385" s="34">
        <v>1699.0667060000001</v>
      </c>
      <c r="L385" s="34">
        <v>3.9375339999999999</v>
      </c>
      <c r="M385" s="34">
        <v>208.66338500000001</v>
      </c>
      <c r="N385" s="36">
        <f t="shared" si="57"/>
        <v>34.144596000000007</v>
      </c>
      <c r="O385" s="34">
        <v>174.518789</v>
      </c>
      <c r="P385" s="37">
        <v>60</v>
      </c>
      <c r="Q385" s="37">
        <v>0</v>
      </c>
      <c r="R385" s="38">
        <f t="shared" si="58"/>
        <v>60</v>
      </c>
      <c r="S385" s="39">
        <v>2266</v>
      </c>
    </row>
    <row r="386" spans="2:19" ht="15.75" x14ac:dyDescent="0.25">
      <c r="B386" s="31">
        <f t="shared" si="59"/>
        <v>9</v>
      </c>
      <c r="C386" s="31" t="s">
        <v>598</v>
      </c>
      <c r="D386" s="32" t="s">
        <v>599</v>
      </c>
      <c r="E386" s="33">
        <v>44104</v>
      </c>
      <c r="F386" s="34">
        <v>385.2</v>
      </c>
      <c r="G386" s="35">
        <v>10</v>
      </c>
      <c r="H386" s="36">
        <f t="shared" si="56"/>
        <v>38.519999999999996</v>
      </c>
      <c r="I386" s="34">
        <v>2967.1052140000002</v>
      </c>
      <c r="J386" s="34">
        <v>6891.9613550000004</v>
      </c>
      <c r="K386" s="34">
        <v>2954.6299130000002</v>
      </c>
      <c r="L386" s="34">
        <v>374.08931000000001</v>
      </c>
      <c r="M386" s="34">
        <v>-208.941632</v>
      </c>
      <c r="N386" s="36">
        <f t="shared" si="57"/>
        <v>77.264816000000025</v>
      </c>
      <c r="O386" s="34">
        <v>-286.20644800000002</v>
      </c>
      <c r="P386" s="37">
        <v>0</v>
      </c>
      <c r="Q386" s="37">
        <v>0</v>
      </c>
      <c r="R386" s="38">
        <f t="shared" si="58"/>
        <v>0</v>
      </c>
      <c r="S386" s="39">
        <v>1061</v>
      </c>
    </row>
    <row r="387" spans="2:19" ht="15.75" x14ac:dyDescent="0.25">
      <c r="B387" s="31">
        <f t="shared" si="59"/>
        <v>10</v>
      </c>
      <c r="C387" s="31" t="s">
        <v>600</v>
      </c>
      <c r="D387" s="32" t="s">
        <v>601</v>
      </c>
      <c r="E387" s="33">
        <v>44104</v>
      </c>
      <c r="F387" s="34">
        <v>597.76661000000001</v>
      </c>
      <c r="G387" s="35">
        <v>10</v>
      </c>
      <c r="H387" s="36">
        <f t="shared" si="56"/>
        <v>59.776661000000004</v>
      </c>
      <c r="I387" s="34">
        <v>9572.6410629999991</v>
      </c>
      <c r="J387" s="34">
        <v>41092.882461000001</v>
      </c>
      <c r="K387" s="34">
        <v>52270.415119999998</v>
      </c>
      <c r="L387" s="34">
        <v>3550.396765</v>
      </c>
      <c r="M387" s="34">
        <v>2421.3400240000001</v>
      </c>
      <c r="N387" s="36">
        <f t="shared" si="57"/>
        <v>1022.823378</v>
      </c>
      <c r="O387" s="34">
        <v>1398.516646</v>
      </c>
      <c r="P387" s="37">
        <v>0</v>
      </c>
      <c r="Q387" s="37">
        <v>0</v>
      </c>
      <c r="R387" s="38">
        <f t="shared" si="58"/>
        <v>0</v>
      </c>
      <c r="S387" s="39">
        <v>1202</v>
      </c>
    </row>
    <row r="388" spans="2:19" ht="15.75" x14ac:dyDescent="0.25">
      <c r="B388" s="31">
        <f t="shared" si="59"/>
        <v>11</v>
      </c>
      <c r="C388" s="31" t="s">
        <v>602</v>
      </c>
      <c r="D388" s="32" t="s">
        <v>603</v>
      </c>
      <c r="E388" s="33">
        <v>44104</v>
      </c>
      <c r="F388" s="34">
        <v>341.28453000000002</v>
      </c>
      <c r="G388" s="35">
        <v>10</v>
      </c>
      <c r="H388" s="36">
        <f t="shared" si="56"/>
        <v>34.128453</v>
      </c>
      <c r="I388" s="34">
        <v>4696.2824639999999</v>
      </c>
      <c r="J388" s="34">
        <f>5128.054943+748.309979</f>
        <v>5876.3649219999998</v>
      </c>
      <c r="K388" s="34">
        <v>3502.8365090000002</v>
      </c>
      <c r="L388" s="34">
        <v>231.17817500000001</v>
      </c>
      <c r="M388" s="34">
        <v>196.39121800000001</v>
      </c>
      <c r="N388" s="36">
        <f t="shared" si="57"/>
        <v>-16.937528999999984</v>
      </c>
      <c r="O388" s="34">
        <v>213.32874699999999</v>
      </c>
      <c r="P388" s="37">
        <v>10</v>
      </c>
      <c r="Q388" s="37">
        <v>0</v>
      </c>
      <c r="R388" s="38">
        <f t="shared" si="58"/>
        <v>10</v>
      </c>
      <c r="S388" s="39">
        <v>1266</v>
      </c>
    </row>
    <row r="389" spans="2:19" ht="15.75" x14ac:dyDescent="0.25">
      <c r="B389" s="31">
        <f t="shared" si="59"/>
        <v>12</v>
      </c>
      <c r="C389" s="31" t="s">
        <v>604</v>
      </c>
      <c r="D389" s="32" t="s">
        <v>605</v>
      </c>
      <c r="E389" s="33">
        <v>44104</v>
      </c>
      <c r="F389" s="34">
        <v>160.17500000000001</v>
      </c>
      <c r="G389" s="35">
        <v>10</v>
      </c>
      <c r="H389" s="36">
        <f t="shared" si="56"/>
        <v>16.017500000000002</v>
      </c>
      <c r="I389" s="34">
        <v>957.46299999999997</v>
      </c>
      <c r="J389" s="34">
        <v>3664.0650000000001</v>
      </c>
      <c r="K389" s="34">
        <v>4290.8580000000002</v>
      </c>
      <c r="L389" s="34">
        <v>336.40100000000001</v>
      </c>
      <c r="M389" s="34">
        <v>5.3579999999999997</v>
      </c>
      <c r="N389" s="36">
        <f t="shared" si="57"/>
        <v>39.33</v>
      </c>
      <c r="O389" s="34">
        <v>-33.972000000000001</v>
      </c>
      <c r="P389" s="37">
        <v>0</v>
      </c>
      <c r="Q389" s="37">
        <v>0</v>
      </c>
      <c r="R389" s="38">
        <f t="shared" si="58"/>
        <v>0</v>
      </c>
      <c r="S389" s="39">
        <v>140</v>
      </c>
    </row>
    <row r="390" spans="2:19" ht="15.75" x14ac:dyDescent="0.25">
      <c r="B390" s="31">
        <f t="shared" si="59"/>
        <v>13</v>
      </c>
      <c r="C390" s="31" t="s">
        <v>606</v>
      </c>
      <c r="D390" s="32" t="s">
        <v>607</v>
      </c>
      <c r="E390" s="33">
        <v>44104</v>
      </c>
      <c r="F390" s="34">
        <v>134.94999999999999</v>
      </c>
      <c r="G390" s="35">
        <v>10</v>
      </c>
      <c r="H390" s="36">
        <f t="shared" si="56"/>
        <v>13.494999999999999</v>
      </c>
      <c r="I390" s="34">
        <v>2845.87</v>
      </c>
      <c r="J390" s="34">
        <v>6379.1819999999998</v>
      </c>
      <c r="K390" s="34">
        <v>4637.1409999999996</v>
      </c>
      <c r="L390" s="34">
        <v>366.14800000000002</v>
      </c>
      <c r="M390" s="34">
        <v>-48.005000000000003</v>
      </c>
      <c r="N390" s="36">
        <f t="shared" si="57"/>
        <v>67.728000000000009</v>
      </c>
      <c r="O390" s="34">
        <v>-115.733</v>
      </c>
      <c r="P390" s="37">
        <v>0</v>
      </c>
      <c r="Q390" s="37">
        <v>0</v>
      </c>
      <c r="R390" s="38">
        <f t="shared" si="58"/>
        <v>0</v>
      </c>
      <c r="S390" s="39">
        <v>1832</v>
      </c>
    </row>
    <row r="391" spans="2:19" ht="15.75" x14ac:dyDescent="0.25">
      <c r="B391" s="31">
        <f t="shared" si="59"/>
        <v>14</v>
      </c>
      <c r="C391" s="31" t="s">
        <v>608</v>
      </c>
      <c r="D391" s="32" t="s">
        <v>609</v>
      </c>
      <c r="E391" s="33">
        <v>44104</v>
      </c>
      <c r="F391" s="34">
        <v>465.97451999999998</v>
      </c>
      <c r="G391" s="35">
        <v>10</v>
      </c>
      <c r="H391" s="36">
        <f t="shared" si="56"/>
        <v>46.597451999999997</v>
      </c>
      <c r="I391" s="34">
        <v>2607.5068299999998</v>
      </c>
      <c r="J391" s="34">
        <v>5200.722651</v>
      </c>
      <c r="K391" s="34">
        <v>6424.6755949999997</v>
      </c>
      <c r="L391" s="34">
        <v>342.31875100000002</v>
      </c>
      <c r="M391" s="34">
        <v>162.646096</v>
      </c>
      <c r="N391" s="36">
        <f t="shared" si="57"/>
        <v>115.619362</v>
      </c>
      <c r="O391" s="34">
        <v>47.026733999999998</v>
      </c>
      <c r="P391" s="37">
        <f>7.5+5</f>
        <v>12.5</v>
      </c>
      <c r="Q391" s="37">
        <v>5</v>
      </c>
      <c r="R391" s="38">
        <f t="shared" si="58"/>
        <v>17.5</v>
      </c>
      <c r="S391" s="39">
        <v>1572</v>
      </c>
    </row>
    <row r="392" spans="2:19" ht="15.75" x14ac:dyDescent="0.25">
      <c r="B392" s="31">
        <f t="shared" si="59"/>
        <v>15</v>
      </c>
      <c r="C392" s="31" t="s">
        <v>610</v>
      </c>
      <c r="D392" s="32" t="s">
        <v>611</v>
      </c>
      <c r="E392" s="33">
        <v>44104</v>
      </c>
      <c r="F392" s="34">
        <v>165.17500000000001</v>
      </c>
      <c r="G392" s="35">
        <v>10</v>
      </c>
      <c r="H392" s="36">
        <f t="shared" si="56"/>
        <v>16.517500000000002</v>
      </c>
      <c r="I392" s="34">
        <v>1133.01</v>
      </c>
      <c r="J392" s="34">
        <v>4273.3909999999996</v>
      </c>
      <c r="K392" s="34">
        <v>6138.1660000000002</v>
      </c>
      <c r="L392" s="34">
        <v>335.44900000000001</v>
      </c>
      <c r="M392" s="34">
        <v>322.36799999999999</v>
      </c>
      <c r="N392" s="36">
        <f t="shared" si="57"/>
        <v>66.307999999999993</v>
      </c>
      <c r="O392" s="34">
        <v>256.06</v>
      </c>
      <c r="P392" s="37">
        <v>35</v>
      </c>
      <c r="Q392" s="37">
        <v>0</v>
      </c>
      <c r="R392" s="38">
        <f t="shared" si="58"/>
        <v>35</v>
      </c>
      <c r="S392" s="39">
        <v>1799</v>
      </c>
    </row>
    <row r="393" spans="2:19" ht="15.75" x14ac:dyDescent="0.25">
      <c r="B393" s="31">
        <f t="shared" si="59"/>
        <v>16</v>
      </c>
      <c r="C393" s="31" t="s">
        <v>612</v>
      </c>
      <c r="D393" s="32" t="s">
        <v>613</v>
      </c>
      <c r="E393" s="33">
        <v>44104</v>
      </c>
      <c r="F393" s="34">
        <v>37.5</v>
      </c>
      <c r="G393" s="35">
        <v>10</v>
      </c>
      <c r="H393" s="36">
        <f t="shared" si="56"/>
        <v>3.75</v>
      </c>
      <c r="I393" s="34">
        <v>1324.441</v>
      </c>
      <c r="J393" s="34">
        <v>2030.4639999999999</v>
      </c>
      <c r="K393" s="34">
        <v>938.404</v>
      </c>
      <c r="L393" s="34">
        <v>95.617999999999995</v>
      </c>
      <c r="M393" s="34">
        <v>-48.47</v>
      </c>
      <c r="N393" s="36">
        <f t="shared" si="57"/>
        <v>0.27900000000000347</v>
      </c>
      <c r="O393" s="34">
        <v>-48.749000000000002</v>
      </c>
      <c r="P393" s="37">
        <v>0</v>
      </c>
      <c r="Q393" s="37">
        <v>0</v>
      </c>
      <c r="R393" s="38">
        <f t="shared" si="58"/>
        <v>0</v>
      </c>
      <c r="S393" s="39">
        <v>1287</v>
      </c>
    </row>
    <row r="394" spans="2:19" ht="15.75" x14ac:dyDescent="0.25">
      <c r="B394" s="31">
        <f t="shared" si="59"/>
        <v>17</v>
      </c>
      <c r="C394" s="31" t="s">
        <v>614</v>
      </c>
      <c r="D394" s="32" t="s">
        <v>615</v>
      </c>
      <c r="E394" s="33">
        <v>44104</v>
      </c>
      <c r="F394" s="34">
        <v>119.46</v>
      </c>
      <c r="G394" s="35">
        <v>10</v>
      </c>
      <c r="H394" s="36">
        <f t="shared" si="56"/>
        <v>11.946</v>
      </c>
      <c r="I394" s="34">
        <v>1108.1079999999999</v>
      </c>
      <c r="J394" s="34">
        <v>3339.9850000000001</v>
      </c>
      <c r="K394" s="34">
        <v>2938.1819999999998</v>
      </c>
      <c r="L394" s="34">
        <v>153.446</v>
      </c>
      <c r="M394" s="34">
        <v>-98.846000000000004</v>
      </c>
      <c r="N394" s="36">
        <f t="shared" si="57"/>
        <v>19.908999999999992</v>
      </c>
      <c r="O394" s="34">
        <v>-118.755</v>
      </c>
      <c r="P394" s="37">
        <v>0</v>
      </c>
      <c r="Q394" s="37">
        <v>0</v>
      </c>
      <c r="R394" s="38">
        <f t="shared" si="58"/>
        <v>0</v>
      </c>
      <c r="S394" s="39">
        <v>1111</v>
      </c>
    </row>
    <row r="395" spans="2:19" ht="15.75" x14ac:dyDescent="0.25">
      <c r="B395" s="31">
        <f t="shared" si="59"/>
        <v>18</v>
      </c>
      <c r="C395" s="31" t="s">
        <v>616</v>
      </c>
      <c r="D395" s="32" t="s">
        <v>617</v>
      </c>
      <c r="E395" s="33">
        <v>44104</v>
      </c>
      <c r="F395" s="34">
        <v>104.25</v>
      </c>
      <c r="G395" s="35">
        <v>10</v>
      </c>
      <c r="H395" s="36">
        <f t="shared" si="56"/>
        <v>10.425000000000001</v>
      </c>
      <c r="I395" s="34">
        <v>1141.9093809999999</v>
      </c>
      <c r="J395" s="34">
        <v>3316.6907019999999</v>
      </c>
      <c r="K395" s="34">
        <v>3025.752336</v>
      </c>
      <c r="L395" s="34">
        <v>164.98260300000001</v>
      </c>
      <c r="M395" s="34">
        <v>-166.14902799999999</v>
      </c>
      <c r="N395" s="36">
        <f t="shared" si="57"/>
        <v>-0.75252799999998388</v>
      </c>
      <c r="O395" s="34">
        <v>-165.3965</v>
      </c>
      <c r="P395" s="37">
        <v>0</v>
      </c>
      <c r="Q395" s="37">
        <v>0</v>
      </c>
      <c r="R395" s="38">
        <f t="shared" si="58"/>
        <v>0</v>
      </c>
      <c r="S395" s="39">
        <v>1775</v>
      </c>
    </row>
    <row r="396" spans="2:19" ht="15.75" x14ac:dyDescent="0.25">
      <c r="B396" s="31">
        <f t="shared" si="59"/>
        <v>19</v>
      </c>
      <c r="C396" s="31" t="s">
        <v>618</v>
      </c>
      <c r="D396" s="32" t="s">
        <v>619</v>
      </c>
      <c r="E396" s="33">
        <v>44104</v>
      </c>
      <c r="F396" s="34">
        <v>120.111</v>
      </c>
      <c r="G396" s="35">
        <v>10</v>
      </c>
      <c r="H396" s="36">
        <f t="shared" si="56"/>
        <v>12.011100000000001</v>
      </c>
      <c r="I396" s="34">
        <v>2435.7449999999999</v>
      </c>
      <c r="J396" s="34">
        <v>4794.7370000000001</v>
      </c>
      <c r="K396" s="34">
        <v>4539.6790000000001</v>
      </c>
      <c r="L396" s="34">
        <v>138.785</v>
      </c>
      <c r="M396" s="34">
        <v>12.499000000000001</v>
      </c>
      <c r="N396" s="36">
        <f t="shared" si="57"/>
        <v>70.95</v>
      </c>
      <c r="O396" s="34">
        <v>-58.451000000000001</v>
      </c>
      <c r="P396" s="37">
        <v>0</v>
      </c>
      <c r="Q396" s="37">
        <v>0</v>
      </c>
      <c r="R396" s="38">
        <f t="shared" si="58"/>
        <v>0</v>
      </c>
      <c r="S396" s="39">
        <v>746</v>
      </c>
    </row>
    <row r="397" spans="2:19" ht="15.75" x14ac:dyDescent="0.25">
      <c r="B397" s="31">
        <f t="shared" si="59"/>
        <v>20</v>
      </c>
      <c r="C397" s="31" t="s">
        <v>620</v>
      </c>
      <c r="D397" s="32" t="s">
        <v>621</v>
      </c>
      <c r="E397" s="33">
        <v>44104</v>
      </c>
      <c r="F397" s="34">
        <v>211.18700000000001</v>
      </c>
      <c r="G397" s="35">
        <v>10</v>
      </c>
      <c r="H397" s="36">
        <f t="shared" si="56"/>
        <v>21.1187</v>
      </c>
      <c r="I397" s="34">
        <v>4779.0410000000002</v>
      </c>
      <c r="J397" s="34">
        <v>11311.536</v>
      </c>
      <c r="K397" s="34">
        <v>11143.607</v>
      </c>
      <c r="L397" s="34">
        <v>344.024</v>
      </c>
      <c r="M397" s="34">
        <v>931.58799999999997</v>
      </c>
      <c r="N397" s="36">
        <f t="shared" si="57"/>
        <v>171.27299999999991</v>
      </c>
      <c r="O397" s="34">
        <v>760.31500000000005</v>
      </c>
      <c r="P397" s="37">
        <v>120</v>
      </c>
      <c r="Q397" s="37">
        <v>0</v>
      </c>
      <c r="R397" s="38">
        <f t="shared" si="58"/>
        <v>120</v>
      </c>
      <c r="S397" s="39">
        <v>2366</v>
      </c>
    </row>
    <row r="398" spans="2:19" ht="15.75" x14ac:dyDescent="0.25">
      <c r="B398" s="31">
        <f t="shared" si="59"/>
        <v>21</v>
      </c>
      <c r="C398" s="31" t="s">
        <v>622</v>
      </c>
      <c r="D398" s="32" t="s">
        <v>623</v>
      </c>
      <c r="E398" s="33">
        <v>44104</v>
      </c>
      <c r="F398" s="34">
        <v>446.16</v>
      </c>
      <c r="G398" s="35">
        <v>10</v>
      </c>
      <c r="H398" s="36">
        <f t="shared" si="56"/>
        <v>44.616</v>
      </c>
      <c r="I398" s="34">
        <v>1268.4280000000001</v>
      </c>
      <c r="J398" s="34">
        <v>3861.12</v>
      </c>
      <c r="K398" s="34">
        <v>1966.828</v>
      </c>
      <c r="L398" s="34">
        <v>162.11199999999999</v>
      </c>
      <c r="M398" s="34">
        <v>-741.93600000000004</v>
      </c>
      <c r="N398" s="36">
        <f t="shared" si="57"/>
        <v>-142.69000000000005</v>
      </c>
      <c r="O398" s="34">
        <v>-599.24599999999998</v>
      </c>
      <c r="P398" s="37">
        <v>0</v>
      </c>
      <c r="Q398" s="37">
        <v>0</v>
      </c>
      <c r="R398" s="38">
        <f t="shared" si="58"/>
        <v>0</v>
      </c>
      <c r="S398" s="39">
        <v>2550</v>
      </c>
    </row>
    <row r="399" spans="2:19" ht="15.75" x14ac:dyDescent="0.25">
      <c r="B399" s="31">
        <f t="shared" si="59"/>
        <v>22</v>
      </c>
      <c r="C399" s="31" t="s">
        <v>624</v>
      </c>
      <c r="D399" s="32" t="s">
        <v>625</v>
      </c>
      <c r="E399" s="33">
        <v>44104</v>
      </c>
      <c r="F399" s="34">
        <v>1250</v>
      </c>
      <c r="G399" s="35">
        <v>10</v>
      </c>
      <c r="H399" s="36">
        <f t="shared" si="56"/>
        <v>125</v>
      </c>
      <c r="I399" s="34">
        <v>6858.4740000000002</v>
      </c>
      <c r="J399" s="34">
        <v>12734.587</v>
      </c>
      <c r="K399" s="34">
        <v>6409.384</v>
      </c>
      <c r="L399" s="34">
        <v>338.79899999999998</v>
      </c>
      <c r="M399" s="34">
        <v>-1170.655</v>
      </c>
      <c r="N399" s="36">
        <f t="shared" si="57"/>
        <v>-173.072</v>
      </c>
      <c r="O399" s="34">
        <v>-997.58299999999997</v>
      </c>
      <c r="P399" s="37">
        <v>0</v>
      </c>
      <c r="Q399" s="37">
        <v>0</v>
      </c>
      <c r="R399" s="38">
        <f t="shared" si="58"/>
        <v>0</v>
      </c>
      <c r="S399" s="39">
        <v>1559</v>
      </c>
    </row>
    <row r="400" spans="2:19" ht="15.75" x14ac:dyDescent="0.25">
      <c r="B400" s="31">
        <f t="shared" si="59"/>
        <v>23</v>
      </c>
      <c r="C400" s="31" t="s">
        <v>626</v>
      </c>
      <c r="D400" s="32" t="s">
        <v>627</v>
      </c>
      <c r="E400" s="33">
        <v>44104</v>
      </c>
      <c r="F400" s="34">
        <v>150.23231999999999</v>
      </c>
      <c r="G400" s="35">
        <v>10</v>
      </c>
      <c r="H400" s="36">
        <f t="shared" si="56"/>
        <v>15.023231999999998</v>
      </c>
      <c r="I400" s="34">
        <v>3472.4039240000002</v>
      </c>
      <c r="J400" s="34">
        <v>8611.6179630000006</v>
      </c>
      <c r="K400" s="34">
        <v>16220.377603000001</v>
      </c>
      <c r="L400" s="34">
        <v>775.92470500000002</v>
      </c>
      <c r="M400" s="34">
        <v>1597.273719</v>
      </c>
      <c r="N400" s="36">
        <f t="shared" si="57"/>
        <v>333.50286600000004</v>
      </c>
      <c r="O400" s="34">
        <v>1263.770853</v>
      </c>
      <c r="P400" s="37">
        <v>30</v>
      </c>
      <c r="Q400" s="37">
        <v>0</v>
      </c>
      <c r="R400" s="38">
        <f t="shared" si="58"/>
        <v>30</v>
      </c>
      <c r="S400" s="39">
        <v>1017</v>
      </c>
    </row>
    <row r="401" spans="2:19" ht="15.75" x14ac:dyDescent="0.25">
      <c r="B401" s="31">
        <f t="shared" si="59"/>
        <v>24</v>
      </c>
      <c r="C401" s="31" t="s">
        <v>628</v>
      </c>
      <c r="D401" s="32" t="s">
        <v>629</v>
      </c>
      <c r="E401" s="33">
        <v>44104</v>
      </c>
      <c r="F401" s="34">
        <v>1177.0630000000001</v>
      </c>
      <c r="G401" s="35">
        <v>10</v>
      </c>
      <c r="H401" s="36">
        <f t="shared" si="56"/>
        <v>117.70630000000001</v>
      </c>
      <c r="I401" s="34"/>
      <c r="J401" s="34"/>
      <c r="K401" s="34"/>
      <c r="L401" s="34"/>
      <c r="M401" s="34">
        <v>10.941000000000001</v>
      </c>
      <c r="N401" s="36">
        <f t="shared" si="57"/>
        <v>292.666</v>
      </c>
      <c r="O401" s="34">
        <v>-281.72500000000002</v>
      </c>
      <c r="P401" s="37">
        <v>0</v>
      </c>
      <c r="Q401" s="37">
        <v>0</v>
      </c>
      <c r="R401" s="38">
        <f t="shared" si="58"/>
        <v>0</v>
      </c>
      <c r="S401" s="39"/>
    </row>
    <row r="402" spans="2:19" ht="15.75" x14ac:dyDescent="0.25">
      <c r="B402" s="64"/>
      <c r="C402" s="64"/>
      <c r="D402" s="41"/>
      <c r="E402" s="42"/>
      <c r="F402" s="43"/>
      <c r="G402" s="44"/>
      <c r="H402" s="45"/>
      <c r="I402" s="43"/>
      <c r="J402" s="43"/>
      <c r="K402" s="43"/>
      <c r="L402" s="43"/>
      <c r="M402" s="43"/>
      <c r="N402" s="45"/>
      <c r="O402" s="43"/>
      <c r="P402" s="46"/>
      <c r="Q402" s="46"/>
      <c r="R402" s="47"/>
      <c r="S402" s="48"/>
    </row>
    <row r="403" spans="2:19" ht="18.75" x14ac:dyDescent="0.3">
      <c r="B403" s="26"/>
      <c r="C403" s="26"/>
      <c r="D403" s="61" t="s">
        <v>41</v>
      </c>
      <c r="E403" s="26"/>
      <c r="F403" s="26"/>
      <c r="G403" s="44"/>
      <c r="H403" s="50"/>
      <c r="I403" s="28"/>
      <c r="J403" s="28"/>
      <c r="K403" s="28"/>
      <c r="L403" s="28"/>
      <c r="M403" s="28"/>
      <c r="N403" s="51"/>
      <c r="O403" s="28"/>
      <c r="P403" s="28"/>
      <c r="Q403" s="28"/>
      <c r="R403" s="51"/>
      <c r="S403" s="28"/>
    </row>
    <row r="404" spans="2:19" ht="15.75" x14ac:dyDescent="0.25">
      <c r="B404" s="31">
        <v>1</v>
      </c>
      <c r="C404" s="31" t="s">
        <v>630</v>
      </c>
      <c r="D404" s="32" t="s">
        <v>631</v>
      </c>
      <c r="E404" s="33">
        <v>44104</v>
      </c>
      <c r="F404" s="34">
        <v>172.90961999999999</v>
      </c>
      <c r="G404" s="35">
        <v>10</v>
      </c>
      <c r="H404" s="36">
        <f>+F404/G404</f>
        <v>17.290962</v>
      </c>
      <c r="I404" s="34">
        <v>3644.477273</v>
      </c>
      <c r="J404" s="34">
        <v>5856.7217339999997</v>
      </c>
      <c r="K404" s="34">
        <v>3553.9910070000001</v>
      </c>
      <c r="L404" s="34">
        <v>185.625721</v>
      </c>
      <c r="M404" s="34">
        <v>415.76036299999998</v>
      </c>
      <c r="N404" s="36">
        <f>+M404-O404</f>
        <v>97.20330899999999</v>
      </c>
      <c r="O404" s="34">
        <v>318.55705399999999</v>
      </c>
      <c r="P404" s="37">
        <v>40</v>
      </c>
      <c r="Q404" s="37">
        <v>0</v>
      </c>
      <c r="R404" s="38">
        <f>SUM(P404:Q404)</f>
        <v>40</v>
      </c>
      <c r="S404" s="39">
        <v>2477</v>
      </c>
    </row>
    <row r="405" spans="2:19" ht="15.75" x14ac:dyDescent="0.25">
      <c r="B405" s="31">
        <f>+B404+1</f>
        <v>2</v>
      </c>
      <c r="C405" s="31" t="s">
        <v>632</v>
      </c>
      <c r="D405" s="32" t="s">
        <v>633</v>
      </c>
      <c r="E405" s="33">
        <v>44104</v>
      </c>
      <c r="F405" s="34"/>
      <c r="G405" s="35">
        <v>10</v>
      </c>
      <c r="H405" s="36">
        <f>+F405/G405</f>
        <v>0</v>
      </c>
      <c r="I405" s="34"/>
      <c r="J405" s="34"/>
      <c r="K405" s="34"/>
      <c r="L405" s="34"/>
      <c r="M405" s="34"/>
      <c r="N405" s="36">
        <f>+M405-O405</f>
        <v>0</v>
      </c>
      <c r="O405" s="34"/>
      <c r="P405" s="37"/>
      <c r="Q405" s="37"/>
      <c r="R405" s="38">
        <f>SUM(P405:Q405)</f>
        <v>0</v>
      </c>
      <c r="S405" s="39"/>
    </row>
    <row r="406" spans="2:19" ht="15.75" x14ac:dyDescent="0.25">
      <c r="B406" s="31">
        <f>+B405+1</f>
        <v>3</v>
      </c>
      <c r="C406" s="31" t="s">
        <v>634</v>
      </c>
      <c r="D406" s="32" t="s">
        <v>635</v>
      </c>
      <c r="E406" s="33">
        <v>44104</v>
      </c>
      <c r="F406" s="34">
        <v>915.11991999999998</v>
      </c>
      <c r="G406" s="35">
        <v>10</v>
      </c>
      <c r="H406" s="36">
        <f>+F406/G406</f>
        <v>91.511991999999992</v>
      </c>
      <c r="I406" s="34">
        <v>-352.06243699999999</v>
      </c>
      <c r="J406" s="34">
        <v>6792.9202320000004</v>
      </c>
      <c r="K406" s="34">
        <v>3824.7849729999998</v>
      </c>
      <c r="L406" s="34">
        <v>36.363655999999999</v>
      </c>
      <c r="M406" s="34">
        <v>-921.01006800000005</v>
      </c>
      <c r="N406" s="36">
        <f>+M406-O406</f>
        <v>-34.683966000000055</v>
      </c>
      <c r="O406" s="34">
        <v>-886.32610199999999</v>
      </c>
      <c r="P406" s="37">
        <v>0</v>
      </c>
      <c r="Q406" s="37">
        <v>0</v>
      </c>
      <c r="R406" s="38">
        <f>SUM(P406:Q406)</f>
        <v>0</v>
      </c>
      <c r="S406" s="39">
        <v>2058</v>
      </c>
    </row>
    <row r="407" spans="2:19" ht="15.75" x14ac:dyDescent="0.25">
      <c r="B407" s="31">
        <f>+B406+1</f>
        <v>4</v>
      </c>
      <c r="C407" s="31" t="s">
        <v>636</v>
      </c>
      <c r="D407" s="32" t="s">
        <v>637</v>
      </c>
      <c r="E407" s="33">
        <v>44104</v>
      </c>
      <c r="F407" s="34"/>
      <c r="G407" s="35">
        <v>10</v>
      </c>
      <c r="H407" s="36">
        <f>+F407/G407</f>
        <v>0</v>
      </c>
      <c r="I407" s="34"/>
      <c r="J407" s="34"/>
      <c r="K407" s="34"/>
      <c r="L407" s="34"/>
      <c r="M407" s="34"/>
      <c r="N407" s="36">
        <f>+M407-O407</f>
        <v>0</v>
      </c>
      <c r="O407" s="34"/>
      <c r="P407" s="37"/>
      <c r="Q407" s="37"/>
      <c r="R407" s="38">
        <f>SUM(P407:Q407)</f>
        <v>0</v>
      </c>
      <c r="S407" s="39"/>
    </row>
    <row r="408" spans="2:19" ht="15.75" x14ac:dyDescent="0.25">
      <c r="B408" s="31">
        <f>+B407+1</f>
        <v>5</v>
      </c>
      <c r="C408" s="31" t="s">
        <v>638</v>
      </c>
      <c r="D408" s="32" t="s">
        <v>639</v>
      </c>
      <c r="E408" s="33">
        <v>44104</v>
      </c>
      <c r="F408" s="34">
        <v>990.2</v>
      </c>
      <c r="G408" s="35">
        <v>10</v>
      </c>
      <c r="H408" s="36">
        <f>+F408/G408</f>
        <v>99.02000000000001</v>
      </c>
      <c r="I408" s="34">
        <v>9995.3029999999999</v>
      </c>
      <c r="J408" s="34">
        <v>12428.859</v>
      </c>
      <c r="K408" s="34">
        <f>367.897+3.803</f>
        <v>371.7</v>
      </c>
      <c r="L408" s="34">
        <v>2.9000000000000001E-2</v>
      </c>
      <c r="M408" s="34">
        <v>199.995</v>
      </c>
      <c r="N408" s="36">
        <f>+M408-O408</f>
        <v>36.22</v>
      </c>
      <c r="O408" s="34">
        <v>163.77500000000001</v>
      </c>
      <c r="P408" s="37">
        <v>0</v>
      </c>
      <c r="Q408" s="37">
        <v>0</v>
      </c>
      <c r="R408" s="38">
        <f>SUM(P408:Q408)</f>
        <v>0</v>
      </c>
      <c r="S408" s="39">
        <v>1862</v>
      </c>
    </row>
    <row r="409" spans="2:19" ht="15.75" x14ac:dyDescent="0.25">
      <c r="B409" s="64"/>
      <c r="C409" s="64"/>
      <c r="D409" s="41"/>
      <c r="E409" s="42"/>
      <c r="F409" s="43"/>
      <c r="G409" s="44"/>
      <c r="H409" s="45"/>
      <c r="I409" s="43"/>
      <c r="J409" s="43"/>
      <c r="K409" s="43"/>
      <c r="L409" s="43"/>
      <c r="M409" s="43"/>
      <c r="N409" s="45"/>
      <c r="O409" s="43"/>
      <c r="P409" s="46"/>
      <c r="Q409" s="46"/>
      <c r="R409" s="47"/>
      <c r="S409" s="48"/>
    </row>
    <row r="410" spans="2:19" ht="15.75" x14ac:dyDescent="0.25">
      <c r="B410" s="31">
        <f>COUNT(B378:B409)</f>
        <v>29</v>
      </c>
      <c r="C410" s="31"/>
      <c r="D410" s="53"/>
      <c r="E410" s="53"/>
      <c r="F410" s="53">
        <f>SUM(F378:F409)</f>
        <v>10697.184730000001</v>
      </c>
      <c r="G410" s="54"/>
      <c r="H410" s="55">
        <f t="shared" ref="H410:O410" si="60">SUM(H378:H409)</f>
        <v>1164.7184730000001</v>
      </c>
      <c r="I410" s="53">
        <f t="shared" si="60"/>
        <v>88195.020376</v>
      </c>
      <c r="J410" s="53">
        <f t="shared" si="60"/>
        <v>203082.68609799995</v>
      </c>
      <c r="K410" s="53">
        <f t="shared" si="60"/>
        <v>189572.02897800002</v>
      </c>
      <c r="L410" s="53">
        <f t="shared" si="60"/>
        <v>10293.711512</v>
      </c>
      <c r="M410" s="53">
        <f t="shared" si="60"/>
        <v>5704.4214259999999</v>
      </c>
      <c r="N410" s="56">
        <f t="shared" si="60"/>
        <v>2480.1699180000001</v>
      </c>
      <c r="O410" s="53">
        <f t="shared" si="60"/>
        <v>3224.2515079999998</v>
      </c>
      <c r="P410" s="57"/>
      <c r="Q410" s="57"/>
      <c r="R410" s="58"/>
      <c r="S410" s="59">
        <f>SUM(S378:S409)</f>
        <v>43815</v>
      </c>
    </row>
    <row r="411" spans="2:19" ht="15.75" x14ac:dyDescent="0.25">
      <c r="B411" s="64"/>
      <c r="C411" s="64"/>
      <c r="D411" s="41"/>
      <c r="E411" s="42"/>
      <c r="F411" s="43"/>
      <c r="G411" s="44"/>
      <c r="H411" s="45"/>
      <c r="I411" s="43"/>
      <c r="J411" s="43"/>
      <c r="K411" s="43"/>
      <c r="L411" s="43"/>
      <c r="M411" s="43"/>
      <c r="N411" s="45"/>
      <c r="O411" s="43"/>
      <c r="P411" s="46"/>
      <c r="Q411" s="46"/>
      <c r="R411" s="47"/>
      <c r="S411" s="48"/>
    </row>
    <row r="412" spans="2:19" ht="15.75" x14ac:dyDescent="0.25">
      <c r="B412" s="64"/>
      <c r="C412" s="64"/>
      <c r="D412" s="41"/>
      <c r="E412" s="42"/>
      <c r="F412" s="43"/>
      <c r="G412" s="44"/>
      <c r="H412" s="45"/>
      <c r="I412" s="43"/>
      <c r="J412" s="43"/>
      <c r="K412" s="43"/>
      <c r="L412" s="43"/>
      <c r="M412" s="43"/>
      <c r="N412" s="45"/>
      <c r="O412" s="43"/>
      <c r="P412" s="46"/>
      <c r="Q412" s="46"/>
      <c r="R412" s="47"/>
      <c r="S412" s="48"/>
    </row>
    <row r="413" spans="2:19" ht="18.75" x14ac:dyDescent="0.3">
      <c r="B413" s="26"/>
      <c r="C413" s="30">
        <v>15</v>
      </c>
      <c r="D413" s="30" t="s">
        <v>640</v>
      </c>
      <c r="E413" s="63"/>
      <c r="F413" s="63"/>
      <c r="G413" s="44"/>
      <c r="H413" s="50"/>
      <c r="I413" s="28"/>
      <c r="J413" s="28"/>
      <c r="K413" s="28"/>
      <c r="L413" s="28"/>
      <c r="M413" s="28"/>
      <c r="N413" s="51"/>
      <c r="O413" s="28"/>
      <c r="P413" s="28"/>
      <c r="Q413" s="28"/>
      <c r="R413" s="51"/>
      <c r="S413" s="28"/>
    </row>
    <row r="414" spans="2:19" ht="15.75" x14ac:dyDescent="0.25">
      <c r="B414" s="64"/>
      <c r="C414" s="64"/>
      <c r="D414" s="41"/>
      <c r="E414" s="42"/>
      <c r="F414" s="43"/>
      <c r="G414" s="44"/>
      <c r="H414" s="45"/>
      <c r="I414" s="43"/>
      <c r="J414" s="43"/>
      <c r="K414" s="43"/>
      <c r="L414" s="43"/>
      <c r="M414" s="43"/>
      <c r="N414" s="45"/>
      <c r="O414" s="43"/>
      <c r="P414" s="46"/>
      <c r="Q414" s="46"/>
      <c r="R414" s="47"/>
      <c r="S414" s="48"/>
    </row>
    <row r="415" spans="2:19" ht="15.75" x14ac:dyDescent="0.25">
      <c r="B415" s="31">
        <v>1</v>
      </c>
      <c r="C415" s="31" t="s">
        <v>641</v>
      </c>
      <c r="D415" s="32" t="s">
        <v>642</v>
      </c>
      <c r="E415" s="33">
        <v>44012</v>
      </c>
      <c r="F415" s="34">
        <v>1374.27</v>
      </c>
      <c r="G415" s="35">
        <v>10</v>
      </c>
      <c r="H415" s="36">
        <f t="shared" ref="H415:H431" si="61">+F415/G415</f>
        <v>137.42699999999999</v>
      </c>
      <c r="I415" s="34">
        <v>16552.655999999999</v>
      </c>
      <c r="J415" s="34">
        <v>27422.444</v>
      </c>
      <c r="K415" s="34">
        <v>18500.574000000001</v>
      </c>
      <c r="L415" s="34">
        <v>525.89400000000001</v>
      </c>
      <c r="M415" s="34">
        <v>1532.491</v>
      </c>
      <c r="N415" s="36">
        <f t="shared" ref="N415:N431" si="62">+M415-O415</f>
        <v>425</v>
      </c>
      <c r="O415" s="34">
        <v>1107.491</v>
      </c>
      <c r="P415" s="37">
        <v>35</v>
      </c>
      <c r="Q415" s="37">
        <v>0</v>
      </c>
      <c r="R415" s="38">
        <f t="shared" ref="R415:R431" si="63">SUM(P415:Q415)</f>
        <v>35</v>
      </c>
      <c r="S415" s="39">
        <v>2261</v>
      </c>
    </row>
    <row r="416" spans="2:19" ht="15.75" x14ac:dyDescent="0.25">
      <c r="B416" s="31">
        <f>+B415+1</f>
        <v>2</v>
      </c>
      <c r="C416" s="31" t="s">
        <v>643</v>
      </c>
      <c r="D416" s="32" t="s">
        <v>644</v>
      </c>
      <c r="E416" s="33">
        <v>44012</v>
      </c>
      <c r="F416" s="34">
        <v>5962.5280000000002</v>
      </c>
      <c r="G416" s="35">
        <v>10</v>
      </c>
      <c r="H416" s="36">
        <f t="shared" si="61"/>
        <v>596.25279999999998</v>
      </c>
      <c r="I416" s="34">
        <v>54653.2</v>
      </c>
      <c r="J416" s="34">
        <v>94806.494999999995</v>
      </c>
      <c r="K416" s="34">
        <v>37128.726000000002</v>
      </c>
      <c r="L416" s="34">
        <v>2151.701</v>
      </c>
      <c r="M416" s="34">
        <v>-506.48</v>
      </c>
      <c r="N416" s="36">
        <f t="shared" si="62"/>
        <v>-555.73199999999997</v>
      </c>
      <c r="O416" s="34">
        <v>49.252000000000002</v>
      </c>
      <c r="P416" s="37">
        <f>30</f>
        <v>30</v>
      </c>
      <c r="Q416" s="37">
        <v>0</v>
      </c>
      <c r="R416" s="38">
        <f t="shared" si="63"/>
        <v>30</v>
      </c>
      <c r="S416" s="39">
        <v>9507</v>
      </c>
    </row>
    <row r="417" spans="2:19" ht="15.75" x14ac:dyDescent="0.25">
      <c r="B417" s="31">
        <f t="shared" ref="B417:B431" si="64">+B416+1</f>
        <v>3</v>
      </c>
      <c r="C417" s="31" t="s">
        <v>645</v>
      </c>
      <c r="D417" s="32" t="s">
        <v>646</v>
      </c>
      <c r="E417" s="33">
        <v>44012</v>
      </c>
      <c r="F417" s="34">
        <v>1942.95</v>
      </c>
      <c r="G417" s="35">
        <v>10</v>
      </c>
      <c r="H417" s="36">
        <f t="shared" si="61"/>
        <v>194.29500000000002</v>
      </c>
      <c r="I417" s="34">
        <v>10053.558000000001</v>
      </c>
      <c r="J417" s="34">
        <v>32921.845000000001</v>
      </c>
      <c r="K417" s="34">
        <v>17090.154999999999</v>
      </c>
      <c r="L417" s="34">
        <v>2526.9969999999998</v>
      </c>
      <c r="M417" s="34">
        <v>-2722.7269999999999</v>
      </c>
      <c r="N417" s="36">
        <f t="shared" si="62"/>
        <v>-829.61899999999991</v>
      </c>
      <c r="O417" s="34">
        <v>-1893.1079999999999</v>
      </c>
      <c r="P417" s="37">
        <v>0</v>
      </c>
      <c r="Q417" s="37">
        <v>0</v>
      </c>
      <c r="R417" s="38">
        <f t="shared" si="63"/>
        <v>0</v>
      </c>
      <c r="S417" s="39">
        <v>5806</v>
      </c>
    </row>
    <row r="418" spans="2:19" ht="15.75" x14ac:dyDescent="0.25">
      <c r="B418" s="31">
        <f t="shared" si="64"/>
        <v>4</v>
      </c>
      <c r="C418" s="31" t="s">
        <v>647</v>
      </c>
      <c r="D418" s="32" t="s">
        <v>648</v>
      </c>
      <c r="E418" s="33">
        <v>44012</v>
      </c>
      <c r="F418" s="34">
        <v>4841.1329999999998</v>
      </c>
      <c r="G418" s="35">
        <v>10</v>
      </c>
      <c r="H418" s="36">
        <f t="shared" si="61"/>
        <v>484.11329999999998</v>
      </c>
      <c r="I418" s="34"/>
      <c r="J418" s="34"/>
      <c r="K418" s="34"/>
      <c r="L418" s="34"/>
      <c r="M418" s="34">
        <v>-1478.59</v>
      </c>
      <c r="N418" s="36">
        <f t="shared" si="62"/>
        <v>-154.125</v>
      </c>
      <c r="O418" s="34">
        <v>-1324.4649999999999</v>
      </c>
      <c r="P418" s="37">
        <v>0</v>
      </c>
      <c r="Q418" s="37">
        <v>0</v>
      </c>
      <c r="R418" s="38">
        <f t="shared" si="63"/>
        <v>0</v>
      </c>
      <c r="S418" s="39"/>
    </row>
    <row r="419" spans="2:19" ht="15.75" x14ac:dyDescent="0.25">
      <c r="B419" s="31">
        <f t="shared" si="64"/>
        <v>5</v>
      </c>
      <c r="C419" s="31" t="s">
        <v>649</v>
      </c>
      <c r="D419" s="32" t="s">
        <v>650</v>
      </c>
      <c r="E419" s="33">
        <v>44012</v>
      </c>
      <c r="F419" s="34">
        <v>4381.1909999999998</v>
      </c>
      <c r="G419" s="35">
        <v>10</v>
      </c>
      <c r="H419" s="36">
        <f t="shared" si="61"/>
        <v>438.1191</v>
      </c>
      <c r="I419" s="34">
        <v>66644.157000000007</v>
      </c>
      <c r="J419" s="34">
        <v>129551.534</v>
      </c>
      <c r="K419" s="34">
        <v>38033.124000000003</v>
      </c>
      <c r="L419" s="34">
        <v>4653.2860000000001</v>
      </c>
      <c r="M419" s="34">
        <v>-3756.1880000000001</v>
      </c>
      <c r="N419" s="36">
        <f t="shared" si="62"/>
        <v>-1597.527</v>
      </c>
      <c r="O419" s="34">
        <v>-2158.6610000000001</v>
      </c>
      <c r="P419" s="37">
        <v>0</v>
      </c>
      <c r="Q419" s="37">
        <v>0</v>
      </c>
      <c r="R419" s="38">
        <f t="shared" si="63"/>
        <v>0</v>
      </c>
      <c r="S419" s="39">
        <v>9460</v>
      </c>
    </row>
    <row r="420" spans="2:19" ht="15.75" x14ac:dyDescent="0.25">
      <c r="B420" s="31">
        <f t="shared" si="64"/>
        <v>6</v>
      </c>
      <c r="C420" s="31" t="s">
        <v>651</v>
      </c>
      <c r="D420" s="32" t="s">
        <v>652</v>
      </c>
      <c r="E420" s="33">
        <v>44012</v>
      </c>
      <c r="F420" s="34">
        <v>13798.15</v>
      </c>
      <c r="G420" s="35">
        <v>10</v>
      </c>
      <c r="H420" s="36">
        <f t="shared" si="61"/>
        <v>1379.8150000000001</v>
      </c>
      <c r="I420" s="34">
        <v>19804.32</v>
      </c>
      <c r="J420" s="34">
        <v>29377.145</v>
      </c>
      <c r="K420" s="34">
        <v>17231.708999999999</v>
      </c>
      <c r="L420" s="34">
        <v>233.8</v>
      </c>
      <c r="M420" s="34">
        <v>-173.267</v>
      </c>
      <c r="N420" s="36">
        <f t="shared" si="62"/>
        <v>-113.886</v>
      </c>
      <c r="O420" s="34">
        <v>-59.381</v>
      </c>
      <c r="P420" s="37">
        <v>0</v>
      </c>
      <c r="Q420" s="37">
        <v>0</v>
      </c>
      <c r="R420" s="38">
        <f t="shared" si="63"/>
        <v>0</v>
      </c>
      <c r="S420" s="39">
        <v>15158</v>
      </c>
    </row>
    <row r="421" spans="2:19" ht="15.75" x14ac:dyDescent="0.25">
      <c r="B421" s="31">
        <f t="shared" si="64"/>
        <v>7</v>
      </c>
      <c r="C421" s="31" t="s">
        <v>653</v>
      </c>
      <c r="D421" s="32" t="s">
        <v>654</v>
      </c>
      <c r="E421" s="33">
        <v>44012</v>
      </c>
      <c r="F421" s="34">
        <v>501.6</v>
      </c>
      <c r="G421" s="35">
        <v>10</v>
      </c>
      <c r="H421" s="36">
        <f t="shared" si="61"/>
        <v>50.160000000000004</v>
      </c>
      <c r="I421" s="34">
        <v>3508.011</v>
      </c>
      <c r="J421" s="34">
        <v>4833.8059999999996</v>
      </c>
      <c r="K421" s="34">
        <v>3463.904</v>
      </c>
      <c r="L421" s="34">
        <v>28.573</v>
      </c>
      <c r="M421" s="34">
        <v>-1034.2460000000001</v>
      </c>
      <c r="N421" s="36">
        <f t="shared" si="62"/>
        <v>-264.17500000000007</v>
      </c>
      <c r="O421" s="34">
        <v>-770.07100000000003</v>
      </c>
      <c r="P421" s="37">
        <v>0</v>
      </c>
      <c r="Q421" s="37">
        <v>0</v>
      </c>
      <c r="R421" s="38">
        <f t="shared" si="63"/>
        <v>0</v>
      </c>
      <c r="S421" s="39">
        <v>2205</v>
      </c>
    </row>
    <row r="422" spans="2:19" ht="15.75" x14ac:dyDescent="0.25">
      <c r="B422" s="31">
        <f t="shared" si="64"/>
        <v>8</v>
      </c>
      <c r="C422" s="31" t="s">
        <v>655</v>
      </c>
      <c r="D422" s="32" t="s">
        <v>656</v>
      </c>
      <c r="E422" s="33">
        <v>44012</v>
      </c>
      <c r="F422" s="34">
        <v>1760</v>
      </c>
      <c r="G422" s="35">
        <v>10</v>
      </c>
      <c r="H422" s="36">
        <f t="shared" si="61"/>
        <v>176</v>
      </c>
      <c r="I422" s="34">
        <v>8156.0628770000003</v>
      </c>
      <c r="J422" s="34">
        <v>16323.155086999999</v>
      </c>
      <c r="K422" s="34">
        <v>1079.5081339999999</v>
      </c>
      <c r="L422" s="34">
        <v>79.963579999999993</v>
      </c>
      <c r="M422" s="34">
        <v>-512.82528600000001</v>
      </c>
      <c r="N422" s="36">
        <f t="shared" si="62"/>
        <v>17.894633999999996</v>
      </c>
      <c r="O422" s="34">
        <v>-530.71992</v>
      </c>
      <c r="P422" s="37">
        <v>0</v>
      </c>
      <c r="Q422" s="37">
        <v>0</v>
      </c>
      <c r="R422" s="38">
        <f t="shared" si="63"/>
        <v>0</v>
      </c>
      <c r="S422" s="39">
        <v>3408</v>
      </c>
    </row>
    <row r="423" spans="2:19" ht="15.75" x14ac:dyDescent="0.25">
      <c r="B423" s="31">
        <f t="shared" si="64"/>
        <v>9</v>
      </c>
      <c r="C423" s="31" t="s">
        <v>657</v>
      </c>
      <c r="D423" s="32" t="s">
        <v>658</v>
      </c>
      <c r="E423" s="33">
        <v>44012</v>
      </c>
      <c r="F423" s="34">
        <v>4002.739</v>
      </c>
      <c r="G423" s="35">
        <v>10</v>
      </c>
      <c r="H423" s="36">
        <f t="shared" si="61"/>
        <v>400.27390000000003</v>
      </c>
      <c r="I423" s="34">
        <v>14506.114</v>
      </c>
      <c r="J423" s="34">
        <v>25510.081999999999</v>
      </c>
      <c r="K423" s="34">
        <v>8714.0889999999999</v>
      </c>
      <c r="L423" s="34">
        <v>606.60699999999997</v>
      </c>
      <c r="M423" s="34">
        <v>-561.68899999999996</v>
      </c>
      <c r="N423" s="36">
        <f t="shared" si="62"/>
        <v>-693.00599999999997</v>
      </c>
      <c r="O423" s="34">
        <v>131.31700000000001</v>
      </c>
      <c r="P423" s="37">
        <v>0</v>
      </c>
      <c r="Q423" s="37">
        <v>0</v>
      </c>
      <c r="R423" s="38">
        <f t="shared" si="63"/>
        <v>0</v>
      </c>
      <c r="S423" s="39">
        <v>3771</v>
      </c>
    </row>
    <row r="424" spans="2:19" ht="15.75" x14ac:dyDescent="0.25">
      <c r="B424" s="31">
        <f t="shared" si="64"/>
        <v>10</v>
      </c>
      <c r="C424" s="31" t="s">
        <v>659</v>
      </c>
      <c r="D424" s="32" t="s">
        <v>660</v>
      </c>
      <c r="E424" s="33">
        <v>44012</v>
      </c>
      <c r="F424" s="34">
        <v>3173.8339999999998</v>
      </c>
      <c r="G424" s="35">
        <v>10</v>
      </c>
      <c r="H424" s="36">
        <f t="shared" si="61"/>
        <v>317.38339999999999</v>
      </c>
      <c r="I424" s="34">
        <v>17523.41</v>
      </c>
      <c r="J424" s="34">
        <v>26154.969000000001</v>
      </c>
      <c r="K424" s="34">
        <v>1643.2739999999999</v>
      </c>
      <c r="L424" s="34">
        <v>207.56</v>
      </c>
      <c r="M424" s="34">
        <v>409.33</v>
      </c>
      <c r="N424" s="36">
        <f t="shared" si="62"/>
        <v>172.63</v>
      </c>
      <c r="O424" s="34">
        <v>236.7</v>
      </c>
      <c r="P424" s="37">
        <v>0</v>
      </c>
      <c r="Q424" s="37">
        <v>0</v>
      </c>
      <c r="R424" s="38">
        <f t="shared" si="63"/>
        <v>0</v>
      </c>
      <c r="S424" s="39">
        <v>3070</v>
      </c>
    </row>
    <row r="425" spans="2:19" ht="15.75" x14ac:dyDescent="0.25">
      <c r="B425" s="31">
        <f t="shared" si="64"/>
        <v>11</v>
      </c>
      <c r="C425" s="31" t="s">
        <v>661</v>
      </c>
      <c r="D425" s="32" t="s">
        <v>662</v>
      </c>
      <c r="E425" s="33">
        <v>44012</v>
      </c>
      <c r="F425" s="34">
        <v>2008.6129699999999</v>
      </c>
      <c r="G425" s="35">
        <v>10</v>
      </c>
      <c r="H425" s="36">
        <f t="shared" si="61"/>
        <v>200.86129699999998</v>
      </c>
      <c r="I425" s="34">
        <v>18726.673322999999</v>
      </c>
      <c r="J425" s="34">
        <v>31877.099332000002</v>
      </c>
      <c r="K425" s="34">
        <v>11300.240540000001</v>
      </c>
      <c r="L425" s="34">
        <v>409.70218299999999</v>
      </c>
      <c r="M425" s="34">
        <v>-557.31494899999996</v>
      </c>
      <c r="N425" s="36">
        <f t="shared" si="62"/>
        <v>-113.57925099999994</v>
      </c>
      <c r="O425" s="34">
        <v>-443.73569800000001</v>
      </c>
      <c r="P425" s="37">
        <v>0</v>
      </c>
      <c r="Q425" s="37">
        <v>0</v>
      </c>
      <c r="R425" s="38">
        <f t="shared" si="63"/>
        <v>0</v>
      </c>
      <c r="S425" s="39">
        <v>3130</v>
      </c>
    </row>
    <row r="426" spans="2:19" ht="15.75" x14ac:dyDescent="0.25">
      <c r="B426" s="31">
        <f t="shared" si="64"/>
        <v>12</v>
      </c>
      <c r="C426" s="31" t="s">
        <v>663</v>
      </c>
      <c r="D426" s="32" t="s">
        <v>664</v>
      </c>
      <c r="E426" s="33">
        <v>44012</v>
      </c>
      <c r="F426" s="34">
        <v>3233.75</v>
      </c>
      <c r="G426" s="35">
        <v>10</v>
      </c>
      <c r="H426" s="36">
        <f t="shared" si="61"/>
        <v>323.375</v>
      </c>
      <c r="I426" s="34">
        <v>99183.861000000004</v>
      </c>
      <c r="J426" s="34">
        <v>135868.47399999999</v>
      </c>
      <c r="K426" s="34">
        <v>41870.796000000002</v>
      </c>
      <c r="L426" s="34">
        <v>176.37799999999999</v>
      </c>
      <c r="M426" s="34">
        <v>3819.9279999999999</v>
      </c>
      <c r="N426" s="36">
        <f t="shared" si="62"/>
        <v>475.99499999999989</v>
      </c>
      <c r="O426" s="34">
        <v>3343.933</v>
      </c>
      <c r="P426" s="37">
        <v>0</v>
      </c>
      <c r="Q426" s="37">
        <v>0</v>
      </c>
      <c r="R426" s="38">
        <f t="shared" si="63"/>
        <v>0</v>
      </c>
      <c r="S426" s="39">
        <v>9157</v>
      </c>
    </row>
    <row r="427" spans="2:19" ht="15.75" x14ac:dyDescent="0.25">
      <c r="B427" s="31">
        <f t="shared" si="64"/>
        <v>13</v>
      </c>
      <c r="C427" s="31" t="s">
        <v>665</v>
      </c>
      <c r="D427" s="32" t="s">
        <v>666</v>
      </c>
      <c r="E427" s="33">
        <v>44012</v>
      </c>
      <c r="F427" s="34">
        <v>10983.462</v>
      </c>
      <c r="G427" s="35">
        <v>10</v>
      </c>
      <c r="H427" s="36">
        <f t="shared" si="61"/>
        <v>1098.3462</v>
      </c>
      <c r="I427" s="34">
        <v>31320.830999999998</v>
      </c>
      <c r="J427" s="34">
        <v>66009.770999999993</v>
      </c>
      <c r="K427" s="34">
        <v>29117.734</v>
      </c>
      <c r="L427" s="34">
        <v>2981.7220000000002</v>
      </c>
      <c r="M427" s="34">
        <v>-5269.0410000000002</v>
      </c>
      <c r="N427" s="36">
        <f t="shared" si="62"/>
        <v>-425.77599999999984</v>
      </c>
      <c r="O427" s="34">
        <v>-4843.2650000000003</v>
      </c>
      <c r="P427" s="37">
        <v>0</v>
      </c>
      <c r="Q427" s="37">
        <v>0</v>
      </c>
      <c r="R427" s="38">
        <f t="shared" si="63"/>
        <v>0</v>
      </c>
      <c r="S427" s="39">
        <v>15921</v>
      </c>
    </row>
    <row r="428" spans="2:19" ht="15.75" x14ac:dyDescent="0.25">
      <c r="B428" s="31">
        <f t="shared" si="64"/>
        <v>14</v>
      </c>
      <c r="C428" s="31" t="s">
        <v>667</v>
      </c>
      <c r="D428" s="32" t="s">
        <v>668</v>
      </c>
      <c r="E428" s="33">
        <v>44012</v>
      </c>
      <c r="F428" s="34">
        <v>2271.489</v>
      </c>
      <c r="G428" s="35">
        <v>10</v>
      </c>
      <c r="H428" s="36">
        <f t="shared" si="61"/>
        <v>227.1489</v>
      </c>
      <c r="I428" s="34">
        <v>13128.226000000001</v>
      </c>
      <c r="J428" s="34">
        <v>49034.517</v>
      </c>
      <c r="K428" s="34">
        <v>6286.951</v>
      </c>
      <c r="L428" s="34">
        <v>392.75400000000002</v>
      </c>
      <c r="M428" s="34">
        <v>-755.38099999999997</v>
      </c>
      <c r="N428" s="36">
        <f t="shared" si="62"/>
        <v>-545.75900000000001</v>
      </c>
      <c r="O428" s="34">
        <v>-209.62200000000001</v>
      </c>
      <c r="P428" s="37">
        <v>0</v>
      </c>
      <c r="Q428" s="37">
        <v>0</v>
      </c>
      <c r="R428" s="38">
        <f t="shared" si="63"/>
        <v>0</v>
      </c>
      <c r="S428" s="39">
        <v>8184</v>
      </c>
    </row>
    <row r="429" spans="2:19" ht="15.75" x14ac:dyDescent="0.25">
      <c r="B429" s="31">
        <f t="shared" si="64"/>
        <v>15</v>
      </c>
      <c r="C429" s="31" t="s">
        <v>669</v>
      </c>
      <c r="D429" s="32" t="s">
        <v>670</v>
      </c>
      <c r="E429" s="33">
        <v>44012</v>
      </c>
      <c r="F429" s="34">
        <v>10634.144</v>
      </c>
      <c r="G429" s="35">
        <v>10</v>
      </c>
      <c r="H429" s="36">
        <f t="shared" si="61"/>
        <v>1063.4144000000001</v>
      </c>
      <c r="I429" s="34">
        <v>9228.3940000000002</v>
      </c>
      <c r="J429" s="34">
        <v>45194.966</v>
      </c>
      <c r="K429" s="34">
        <v>4132.3620000000001</v>
      </c>
      <c r="L429" s="34">
        <v>2991.0169999999998</v>
      </c>
      <c r="M429" s="34">
        <v>-3959.4839999999999</v>
      </c>
      <c r="N429" s="36">
        <f t="shared" si="62"/>
        <v>-343.0319999999997</v>
      </c>
      <c r="O429" s="34">
        <v>-3616.4520000000002</v>
      </c>
      <c r="P429" s="37">
        <v>0</v>
      </c>
      <c r="Q429" s="37">
        <v>0</v>
      </c>
      <c r="R429" s="38">
        <f t="shared" si="63"/>
        <v>0</v>
      </c>
      <c r="S429" s="39">
        <v>12326</v>
      </c>
    </row>
    <row r="430" spans="2:19" ht="15.75" x14ac:dyDescent="0.25">
      <c r="B430" s="31">
        <f t="shared" si="64"/>
        <v>16</v>
      </c>
      <c r="C430" s="31" t="s">
        <v>671</v>
      </c>
      <c r="D430" s="32" t="s">
        <v>672</v>
      </c>
      <c r="E430" s="33">
        <v>44012</v>
      </c>
      <c r="F430" s="34">
        <v>250</v>
      </c>
      <c r="G430" s="35">
        <v>10</v>
      </c>
      <c r="H430" s="36">
        <f t="shared" si="61"/>
        <v>25</v>
      </c>
      <c r="I430" s="34">
        <v>177.35603499999999</v>
      </c>
      <c r="J430" s="34">
        <v>490.06278700000001</v>
      </c>
      <c r="K430" s="34">
        <v>409.44782700000002</v>
      </c>
      <c r="L430" s="34">
        <v>12.952980999999999</v>
      </c>
      <c r="M430" s="34">
        <v>-110.022623</v>
      </c>
      <c r="N430" s="36">
        <f t="shared" si="62"/>
        <v>-11.245581999999999</v>
      </c>
      <c r="O430" s="34">
        <v>-98.777040999999997</v>
      </c>
      <c r="P430" s="37">
        <v>0</v>
      </c>
      <c r="Q430" s="37">
        <v>0</v>
      </c>
      <c r="R430" s="38">
        <f t="shared" si="63"/>
        <v>0</v>
      </c>
      <c r="S430" s="39">
        <v>1022</v>
      </c>
    </row>
    <row r="431" spans="2:19" ht="15.75" x14ac:dyDescent="0.25">
      <c r="B431" s="31">
        <f t="shared" si="64"/>
        <v>17</v>
      </c>
      <c r="C431" s="31" t="s">
        <v>673</v>
      </c>
      <c r="D431" s="32" t="s">
        <v>674</v>
      </c>
      <c r="E431" s="33">
        <v>44012</v>
      </c>
      <c r="F431" s="34">
        <v>997.18100000000004</v>
      </c>
      <c r="G431" s="35">
        <v>10</v>
      </c>
      <c r="H431" s="36">
        <f t="shared" si="61"/>
        <v>99.718100000000007</v>
      </c>
      <c r="I431" s="34">
        <v>2464.5790000000002</v>
      </c>
      <c r="J431" s="34">
        <v>3477.1</v>
      </c>
      <c r="K431" s="34">
        <v>1755.2270000000001</v>
      </c>
      <c r="L431" s="34">
        <v>44.152999999999999</v>
      </c>
      <c r="M431" s="34">
        <v>-140.934</v>
      </c>
      <c r="N431" s="36">
        <f t="shared" si="62"/>
        <v>17.084000000000003</v>
      </c>
      <c r="O431" s="34">
        <v>-158.018</v>
      </c>
      <c r="P431" s="37">
        <v>0</v>
      </c>
      <c r="Q431" s="37">
        <v>0</v>
      </c>
      <c r="R431" s="38">
        <f t="shared" si="63"/>
        <v>0</v>
      </c>
      <c r="S431" s="39">
        <v>2633</v>
      </c>
    </row>
    <row r="433" spans="2:19" ht="15.75" x14ac:dyDescent="0.25">
      <c r="B433" s="64"/>
      <c r="C433" s="64"/>
      <c r="D433" s="41"/>
      <c r="E433" s="42"/>
      <c r="F433" s="43"/>
      <c r="G433" s="44"/>
      <c r="H433" s="45"/>
      <c r="I433" s="43"/>
      <c r="J433" s="43"/>
      <c r="K433" s="43"/>
      <c r="L433" s="43"/>
      <c r="M433" s="43"/>
      <c r="N433" s="45"/>
      <c r="O433" s="43"/>
      <c r="P433" s="46"/>
      <c r="Q433" s="46"/>
      <c r="R433" s="47"/>
      <c r="S433" s="48"/>
    </row>
    <row r="434" spans="2:19" ht="18.75" x14ac:dyDescent="0.3">
      <c r="B434" s="26"/>
      <c r="C434" s="26"/>
      <c r="D434" s="61" t="s">
        <v>41</v>
      </c>
      <c r="E434" s="26"/>
      <c r="F434" s="26"/>
      <c r="G434" s="44"/>
      <c r="H434" s="50"/>
      <c r="I434" s="28"/>
      <c r="J434" s="28"/>
      <c r="K434" s="28"/>
      <c r="L434" s="28"/>
      <c r="M434" s="28"/>
      <c r="N434" s="51"/>
      <c r="O434" s="28"/>
      <c r="P434" s="28"/>
      <c r="Q434" s="28"/>
      <c r="R434" s="51"/>
      <c r="S434" s="28"/>
    </row>
    <row r="435" spans="2:19" ht="15.75" x14ac:dyDescent="0.25">
      <c r="B435" s="31">
        <v>1</v>
      </c>
      <c r="C435" s="31" t="s">
        <v>675</v>
      </c>
      <c r="D435" s="52" t="s">
        <v>676</v>
      </c>
      <c r="E435" s="33">
        <v>44012</v>
      </c>
      <c r="F435" s="34">
        <v>982.36599999999999</v>
      </c>
      <c r="G435" s="35">
        <v>10</v>
      </c>
      <c r="H435" s="36">
        <f>+F435/G435</f>
        <v>98.236599999999996</v>
      </c>
      <c r="I435" s="34">
        <v>246.76</v>
      </c>
      <c r="J435" s="34">
        <v>255.03700000000001</v>
      </c>
      <c r="K435" s="34">
        <v>0</v>
      </c>
      <c r="L435" s="34">
        <v>3.0000000000000001E-3</v>
      </c>
      <c r="M435" s="34">
        <v>-4.5919999999999996</v>
      </c>
      <c r="N435" s="36">
        <f>+M435-O435</f>
        <v>0</v>
      </c>
      <c r="O435" s="34">
        <v>-4.5919999999999996</v>
      </c>
      <c r="P435" s="37">
        <v>0</v>
      </c>
      <c r="Q435" s="37">
        <v>0</v>
      </c>
      <c r="R435" s="38">
        <f>SUM(P435:Q435)</f>
        <v>0</v>
      </c>
      <c r="S435" s="39">
        <v>4820</v>
      </c>
    </row>
    <row r="436" spans="2:19" ht="15.75" x14ac:dyDescent="0.25">
      <c r="B436" s="31">
        <f>+B435+1</f>
        <v>2</v>
      </c>
      <c r="C436" s="31" t="s">
        <v>677</v>
      </c>
      <c r="D436" s="32" t="s">
        <v>678</v>
      </c>
      <c r="E436" s="33">
        <v>44012</v>
      </c>
      <c r="F436" s="34">
        <v>948.39980000000003</v>
      </c>
      <c r="G436" s="35">
        <v>10</v>
      </c>
      <c r="H436" s="36">
        <f>+F436/G436</f>
        <v>94.839979999999997</v>
      </c>
      <c r="I436" s="34">
        <v>-1802.1427060000001</v>
      </c>
      <c r="J436" s="34">
        <v>4906.1487479999996</v>
      </c>
      <c r="K436" s="34">
        <v>296.10559999999998</v>
      </c>
      <c r="L436" s="34">
        <v>371.29119400000002</v>
      </c>
      <c r="M436" s="34">
        <v>-619.71362299999998</v>
      </c>
      <c r="N436" s="36">
        <f>+M436-O436</f>
        <v>75.342841000000021</v>
      </c>
      <c r="O436" s="34">
        <v>-695.05646400000001</v>
      </c>
      <c r="P436" s="37">
        <v>0</v>
      </c>
      <c r="Q436" s="37">
        <v>0</v>
      </c>
      <c r="R436" s="38">
        <f>SUM(P436:Q436)</f>
        <v>0</v>
      </c>
      <c r="S436" s="39">
        <v>701</v>
      </c>
    </row>
    <row r="437" spans="2:19" ht="15.75" x14ac:dyDescent="0.25">
      <c r="B437" s="31">
        <f>+B436+1</f>
        <v>3</v>
      </c>
      <c r="C437" s="31" t="s">
        <v>679</v>
      </c>
      <c r="D437" s="32" t="s">
        <v>680</v>
      </c>
      <c r="E437" s="33">
        <v>44012</v>
      </c>
      <c r="F437" s="34"/>
      <c r="G437" s="35">
        <v>10</v>
      </c>
      <c r="H437" s="36">
        <f>+F437/G437</f>
        <v>0</v>
      </c>
      <c r="I437" s="34"/>
      <c r="J437" s="34"/>
      <c r="K437" s="34"/>
      <c r="L437" s="34"/>
      <c r="M437" s="34"/>
      <c r="N437" s="36">
        <f>+M437-O437</f>
        <v>0</v>
      </c>
      <c r="O437" s="34"/>
      <c r="P437" s="37"/>
      <c r="Q437" s="37"/>
      <c r="R437" s="38">
        <f>SUM(P437:Q437)</f>
        <v>0</v>
      </c>
      <c r="S437" s="39"/>
    </row>
    <row r="438" spans="2:19" ht="15.75" x14ac:dyDescent="0.25">
      <c r="B438" s="64"/>
      <c r="C438" s="64"/>
      <c r="D438" s="41"/>
      <c r="E438" s="42"/>
      <c r="F438" s="43"/>
      <c r="G438" s="44"/>
      <c r="H438" s="45"/>
      <c r="I438" s="43"/>
      <c r="J438" s="43"/>
      <c r="K438" s="43"/>
      <c r="L438" s="43"/>
      <c r="M438" s="43"/>
      <c r="N438" s="45"/>
      <c r="O438" s="43"/>
      <c r="P438" s="46"/>
      <c r="Q438" s="46"/>
      <c r="R438" s="47"/>
      <c r="S438" s="48"/>
    </row>
    <row r="439" spans="2:19" ht="15.75" x14ac:dyDescent="0.25">
      <c r="B439" s="31">
        <f>COUNT(B415:B438)</f>
        <v>20</v>
      </c>
      <c r="C439" s="31"/>
      <c r="D439" s="53"/>
      <c r="E439" s="53"/>
      <c r="F439" s="53">
        <f>SUM(F415:F438)</f>
        <v>74047.799769999998</v>
      </c>
      <c r="G439" s="54"/>
      <c r="H439" s="55">
        <f t="shared" ref="H439:O439" si="65">SUM(H415:H438)</f>
        <v>7404.7799770000011</v>
      </c>
      <c r="I439" s="53">
        <f t="shared" si="65"/>
        <v>384076.02652900008</v>
      </c>
      <c r="J439" s="53">
        <f t="shared" si="65"/>
        <v>724014.65095399984</v>
      </c>
      <c r="K439" s="53">
        <f t="shared" si="65"/>
        <v>238053.92710100004</v>
      </c>
      <c r="L439" s="53">
        <f t="shared" si="65"/>
        <v>18394.354938</v>
      </c>
      <c r="M439" s="53">
        <f t="shared" si="65"/>
        <v>-16400.746480999998</v>
      </c>
      <c r="N439" s="56">
        <f t="shared" si="65"/>
        <v>-4463.5153579999997</v>
      </c>
      <c r="O439" s="53">
        <f t="shared" si="65"/>
        <v>-11937.231123000001</v>
      </c>
      <c r="P439" s="57"/>
      <c r="Q439" s="57"/>
      <c r="R439" s="58"/>
      <c r="S439" s="59">
        <f>SUM(S415:S438)</f>
        <v>112540</v>
      </c>
    </row>
    <row r="440" spans="2:19" ht="15.75" x14ac:dyDescent="0.25">
      <c r="B440" s="64"/>
      <c r="C440" s="64"/>
      <c r="D440" s="41"/>
      <c r="E440" s="42"/>
      <c r="F440" s="43"/>
      <c r="G440" s="44"/>
      <c r="H440" s="45"/>
      <c r="I440" s="43"/>
      <c r="J440" s="43"/>
      <c r="K440" s="43"/>
      <c r="L440" s="43"/>
      <c r="M440" s="43"/>
      <c r="N440" s="45"/>
      <c r="O440" s="43"/>
      <c r="P440" s="46"/>
      <c r="Q440" s="46"/>
      <c r="R440" s="47"/>
      <c r="S440" s="48"/>
    </row>
    <row r="441" spans="2:19" ht="15.75" x14ac:dyDescent="0.25">
      <c r="B441" s="64"/>
      <c r="C441" s="64"/>
      <c r="D441" s="41"/>
      <c r="E441" s="42"/>
      <c r="F441" s="43"/>
      <c r="G441" s="44"/>
      <c r="H441" s="45"/>
      <c r="I441" s="43"/>
      <c r="J441" s="43"/>
      <c r="K441" s="43"/>
      <c r="L441" s="43"/>
      <c r="M441" s="43"/>
      <c r="N441" s="45"/>
      <c r="O441" s="43"/>
      <c r="P441" s="46"/>
      <c r="Q441" s="46"/>
      <c r="R441" s="47"/>
      <c r="S441" s="48"/>
    </row>
    <row r="442" spans="2:19" ht="18.75" x14ac:dyDescent="0.3">
      <c r="B442" s="26"/>
      <c r="C442" s="30">
        <v>16</v>
      </c>
      <c r="D442" s="30" t="s">
        <v>681</v>
      </c>
      <c r="E442" s="63"/>
      <c r="F442" s="63"/>
      <c r="G442" s="44"/>
      <c r="H442" s="50"/>
      <c r="I442" s="28"/>
      <c r="J442" s="28"/>
      <c r="K442" s="28"/>
      <c r="L442" s="28"/>
      <c r="M442" s="28"/>
      <c r="N442" s="51"/>
      <c r="O442" s="28"/>
      <c r="P442" s="28"/>
      <c r="Q442" s="28"/>
      <c r="R442" s="51"/>
      <c r="S442" s="28"/>
    </row>
    <row r="443" spans="2:19" ht="16.5" customHeight="1" x14ac:dyDescent="0.25">
      <c r="B443" s="64"/>
      <c r="C443" s="64"/>
      <c r="D443" s="41"/>
      <c r="E443" s="42"/>
      <c r="F443" s="43"/>
      <c r="G443" s="44"/>
      <c r="H443" s="45"/>
      <c r="I443" s="43"/>
      <c r="J443" s="43"/>
      <c r="K443" s="43"/>
      <c r="L443" s="43"/>
      <c r="M443" s="43"/>
      <c r="N443" s="45"/>
      <c r="O443" s="43"/>
      <c r="P443" s="46"/>
      <c r="Q443" s="46"/>
      <c r="R443" s="47"/>
      <c r="S443" s="48"/>
    </row>
    <row r="444" spans="2:19" ht="15.75" x14ac:dyDescent="0.25">
      <c r="B444" s="31">
        <v>1</v>
      </c>
      <c r="C444" s="31" t="s">
        <v>682</v>
      </c>
      <c r="D444" s="32" t="s">
        <v>683</v>
      </c>
      <c r="E444" s="33">
        <v>44012</v>
      </c>
      <c r="F444" s="34">
        <v>48.073639999999997</v>
      </c>
      <c r="G444" s="35">
        <v>10</v>
      </c>
      <c r="H444" s="36">
        <f>+F444/G444</f>
        <v>4.8073639999999997</v>
      </c>
      <c r="I444" s="34">
        <v>1298.4722730000001</v>
      </c>
      <c r="J444" s="34">
        <v>2602.3306790000001</v>
      </c>
      <c r="K444" s="34">
        <v>1828.7032899999999</v>
      </c>
      <c r="L444" s="34">
        <v>19.913983999999999</v>
      </c>
      <c r="M444" s="34">
        <v>42.012779999999999</v>
      </c>
      <c r="N444" s="36">
        <f>+M444-O444</f>
        <v>3.4759409999999988</v>
      </c>
      <c r="O444" s="34">
        <v>38.536839000000001</v>
      </c>
      <c r="P444" s="37">
        <v>0</v>
      </c>
      <c r="Q444" s="37">
        <v>0</v>
      </c>
      <c r="R444" s="38">
        <f>SUM(P444:Q444)</f>
        <v>0</v>
      </c>
      <c r="S444" s="39">
        <v>1173</v>
      </c>
    </row>
    <row r="445" spans="2:19" ht="15.75" x14ac:dyDescent="0.25">
      <c r="B445" s="31">
        <f>+B444+1</f>
        <v>2</v>
      </c>
      <c r="C445" s="31" t="s">
        <v>684</v>
      </c>
      <c r="D445" s="32" t="s">
        <v>685</v>
      </c>
      <c r="E445" s="33">
        <v>44196</v>
      </c>
      <c r="F445" s="34">
        <v>2554.9380000000001</v>
      </c>
      <c r="G445" s="35">
        <v>10</v>
      </c>
      <c r="H445" s="36">
        <f>+F445/G445</f>
        <v>255.49380000000002</v>
      </c>
      <c r="I445" s="34"/>
      <c r="J445" s="34"/>
      <c r="K445" s="34"/>
      <c r="L445" s="34"/>
      <c r="M445" s="34">
        <v>22387.895</v>
      </c>
      <c r="N445" s="36">
        <f>+M445-O445</f>
        <v>5895.4049999999988</v>
      </c>
      <c r="O445" s="34">
        <v>16492.490000000002</v>
      </c>
      <c r="P445" s="37">
        <f>150+200+280</f>
        <v>630</v>
      </c>
      <c r="Q445" s="37">
        <v>0</v>
      </c>
      <c r="R445" s="38">
        <f>SUM(P445:Q445)</f>
        <v>630</v>
      </c>
      <c r="S445" s="39"/>
    </row>
    <row r="446" spans="2:19" ht="15.75" x14ac:dyDescent="0.25">
      <c r="B446" s="31">
        <f>+B445+1</f>
        <v>3</v>
      </c>
      <c r="C446" s="31" t="s">
        <v>686</v>
      </c>
      <c r="D446" s="32" t="s">
        <v>687</v>
      </c>
      <c r="E446" s="33">
        <v>44196</v>
      </c>
      <c r="F446" s="34">
        <v>615.803</v>
      </c>
      <c r="G446" s="35">
        <v>10</v>
      </c>
      <c r="H446" s="36">
        <f>+F446/G446</f>
        <v>61.580300000000001</v>
      </c>
      <c r="I446" s="34"/>
      <c r="J446" s="34"/>
      <c r="K446" s="34"/>
      <c r="L446" s="34"/>
      <c r="M446" s="34">
        <v>2554.3919999999998</v>
      </c>
      <c r="N446" s="36">
        <f>+M446-O446</f>
        <v>789.54399999999987</v>
      </c>
      <c r="O446" s="34">
        <v>1764.848</v>
      </c>
      <c r="P446" s="37">
        <f>100</f>
        <v>100</v>
      </c>
      <c r="Q446" s="37">
        <v>0</v>
      </c>
      <c r="R446" s="38">
        <f>SUM(P446:Q446)</f>
        <v>100</v>
      </c>
      <c r="S446" s="39"/>
    </row>
    <row r="447" spans="2:19" ht="15.75" x14ac:dyDescent="0.25">
      <c r="B447" s="64"/>
      <c r="C447" s="64"/>
      <c r="D447" s="41"/>
      <c r="E447" s="42"/>
      <c r="F447" s="43"/>
      <c r="G447" s="44"/>
      <c r="H447" s="45"/>
      <c r="I447" s="43"/>
      <c r="J447" s="43"/>
      <c r="K447" s="43"/>
      <c r="L447" s="43"/>
      <c r="M447" s="43"/>
      <c r="N447" s="45"/>
      <c r="O447" s="43"/>
      <c r="P447" s="46"/>
      <c r="Q447" s="46"/>
      <c r="R447" s="47"/>
      <c r="S447" s="48"/>
    </row>
    <row r="448" spans="2:19" ht="15.75" x14ac:dyDescent="0.25">
      <c r="B448" s="31">
        <f>COUNT(B444:B447)</f>
        <v>3</v>
      </c>
      <c r="C448" s="31"/>
      <c r="D448" s="53"/>
      <c r="E448" s="53"/>
      <c r="F448" s="53">
        <f>SUM(F444:F447)</f>
        <v>3218.8146400000001</v>
      </c>
      <c r="G448" s="54"/>
      <c r="H448" s="55">
        <f t="shared" ref="H448:O448" si="66">SUM(H444:H447)</f>
        <v>321.88146400000005</v>
      </c>
      <c r="I448" s="53">
        <f t="shared" si="66"/>
        <v>1298.4722730000001</v>
      </c>
      <c r="J448" s="53">
        <f t="shared" si="66"/>
        <v>2602.3306790000001</v>
      </c>
      <c r="K448" s="53">
        <f t="shared" si="66"/>
        <v>1828.7032899999999</v>
      </c>
      <c r="L448" s="53">
        <f t="shared" si="66"/>
        <v>19.913983999999999</v>
      </c>
      <c r="M448" s="53">
        <f t="shared" si="66"/>
        <v>24984.299780000001</v>
      </c>
      <c r="N448" s="56">
        <f t="shared" si="66"/>
        <v>6688.4249409999984</v>
      </c>
      <c r="O448" s="53">
        <f t="shared" si="66"/>
        <v>18295.874839000004</v>
      </c>
      <c r="P448" s="57"/>
      <c r="Q448" s="57"/>
      <c r="R448" s="58"/>
      <c r="S448" s="59">
        <f>SUM(S444:S447)</f>
        <v>1173</v>
      </c>
    </row>
    <row r="449" spans="2:19" ht="15.75" x14ac:dyDescent="0.25">
      <c r="B449" s="64"/>
      <c r="C449" s="64"/>
      <c r="D449" s="41"/>
      <c r="E449" s="42"/>
      <c r="F449" s="43"/>
      <c r="G449" s="44"/>
      <c r="H449" s="45"/>
      <c r="I449" s="43"/>
      <c r="J449" s="43"/>
      <c r="K449" s="43"/>
      <c r="L449" s="43"/>
      <c r="M449" s="43"/>
      <c r="N449" s="45"/>
      <c r="O449" s="43"/>
      <c r="P449" s="46"/>
      <c r="Q449" s="46"/>
      <c r="R449" s="47"/>
      <c r="S449" s="48"/>
    </row>
    <row r="450" spans="2:19" ht="15.75" x14ac:dyDescent="0.25">
      <c r="B450" s="64"/>
      <c r="C450" s="64"/>
      <c r="D450" s="41"/>
      <c r="E450" s="42"/>
      <c r="F450" s="43"/>
      <c r="G450" s="44"/>
      <c r="H450" s="45"/>
      <c r="I450" s="43"/>
      <c r="J450" s="43"/>
      <c r="K450" s="43"/>
      <c r="L450" s="43"/>
      <c r="M450" s="43"/>
      <c r="N450" s="45"/>
      <c r="O450" s="43"/>
      <c r="P450" s="46"/>
      <c r="Q450" s="46"/>
      <c r="R450" s="47"/>
      <c r="S450" s="48"/>
    </row>
    <row r="451" spans="2:19" ht="18.75" x14ac:dyDescent="0.3">
      <c r="B451" s="26"/>
      <c r="C451" s="30">
        <v>17</v>
      </c>
      <c r="D451" s="30" t="s">
        <v>688</v>
      </c>
      <c r="E451" s="63"/>
      <c r="F451" s="63"/>
      <c r="G451" s="44"/>
      <c r="H451" s="50"/>
      <c r="I451" s="28"/>
      <c r="J451" s="28"/>
      <c r="K451" s="28"/>
      <c r="L451" s="28"/>
      <c r="M451" s="28"/>
      <c r="N451" s="51"/>
      <c r="O451" s="28"/>
      <c r="P451" s="28"/>
      <c r="Q451" s="28"/>
      <c r="R451" s="51"/>
      <c r="S451" s="28"/>
    </row>
    <row r="452" spans="2:19" ht="15.75" x14ac:dyDescent="0.25">
      <c r="B452" s="64"/>
      <c r="C452" s="64"/>
      <c r="D452" s="41"/>
      <c r="E452" s="42"/>
      <c r="F452" s="43"/>
      <c r="G452" s="44"/>
      <c r="H452" s="45"/>
      <c r="I452" s="43"/>
      <c r="J452" s="43"/>
      <c r="K452" s="43"/>
      <c r="L452" s="43"/>
      <c r="M452" s="43"/>
      <c r="N452" s="45"/>
      <c r="O452" s="43"/>
      <c r="P452" s="46"/>
      <c r="Q452" s="46"/>
      <c r="R452" s="47"/>
      <c r="S452" s="48"/>
    </row>
    <row r="453" spans="2:19" ht="15.75" x14ac:dyDescent="0.25">
      <c r="B453" s="62">
        <v>1</v>
      </c>
      <c r="C453" s="62" t="s">
        <v>689</v>
      </c>
      <c r="D453" s="32" t="s">
        <v>690</v>
      </c>
      <c r="E453" s="33">
        <v>44012</v>
      </c>
      <c r="F453" s="34">
        <v>1066.162</v>
      </c>
      <c r="G453" s="35">
        <v>10</v>
      </c>
      <c r="H453" s="36">
        <f>+F453/G453</f>
        <v>106.61620000000001</v>
      </c>
      <c r="I453" s="34"/>
      <c r="J453" s="34"/>
      <c r="K453" s="34"/>
      <c r="L453" s="34"/>
      <c r="M453" s="34">
        <v>-4680.9539999999997</v>
      </c>
      <c r="N453" s="36">
        <f>+M453-O453</f>
        <v>-1301.5529999999999</v>
      </c>
      <c r="O453" s="34">
        <v>-3379.4009999999998</v>
      </c>
      <c r="P453" s="37">
        <v>0</v>
      </c>
      <c r="Q453" s="37">
        <v>0</v>
      </c>
      <c r="R453" s="38">
        <f>SUM(P453:Q453)</f>
        <v>0</v>
      </c>
      <c r="S453" s="39"/>
    </row>
    <row r="454" spans="2:19" ht="15.75" x14ac:dyDescent="0.25">
      <c r="B454" s="62">
        <f>+B453+1</f>
        <v>2</v>
      </c>
      <c r="C454" s="62" t="s">
        <v>691</v>
      </c>
      <c r="D454" s="32" t="s">
        <v>692</v>
      </c>
      <c r="E454" s="33">
        <v>44012</v>
      </c>
      <c r="F454" s="34">
        <v>53298.847000000002</v>
      </c>
      <c r="G454" s="35">
        <v>10</v>
      </c>
      <c r="H454" s="36">
        <f>+F454/G454</f>
        <v>5329.8847000000005</v>
      </c>
      <c r="I454" s="34">
        <v>26200.815999999999</v>
      </c>
      <c r="J454" s="34">
        <v>126016.15300000001</v>
      </c>
      <c r="K454" s="34">
        <v>173898.93</v>
      </c>
      <c r="L454" s="34">
        <v>3960.395</v>
      </c>
      <c r="M454" s="34">
        <v>-2430.799</v>
      </c>
      <c r="N454" s="36">
        <f>+M454-O454</f>
        <v>0</v>
      </c>
      <c r="O454" s="34">
        <v>-2430.799</v>
      </c>
      <c r="P454" s="37">
        <v>0</v>
      </c>
      <c r="Q454" s="37">
        <v>0</v>
      </c>
      <c r="R454" s="38">
        <f>SUM(P454:Q454)</f>
        <v>0</v>
      </c>
      <c r="S454" s="39">
        <v>16460</v>
      </c>
    </row>
    <row r="455" spans="2:19" ht="15.75" x14ac:dyDescent="0.25">
      <c r="B455" s="62">
        <f>+B454+1</f>
        <v>3</v>
      </c>
      <c r="C455" s="62" t="s">
        <v>693</v>
      </c>
      <c r="D455" s="32" t="s">
        <v>694</v>
      </c>
      <c r="E455" s="33">
        <v>44012</v>
      </c>
      <c r="F455" s="34">
        <v>799.66600000000005</v>
      </c>
      <c r="G455" s="35">
        <v>10</v>
      </c>
      <c r="H455" s="36">
        <f>+F455/G455</f>
        <v>79.9666</v>
      </c>
      <c r="I455" s="34"/>
      <c r="J455" s="34"/>
      <c r="K455" s="34"/>
      <c r="L455" s="34"/>
      <c r="M455" s="34">
        <v>-14863.092000000001</v>
      </c>
      <c r="N455" s="36">
        <f>+M455-O455</f>
        <v>-10799.33</v>
      </c>
      <c r="O455" s="34">
        <v>-4063.7620000000002</v>
      </c>
      <c r="P455" s="37">
        <v>0</v>
      </c>
      <c r="Q455" s="37">
        <v>0</v>
      </c>
      <c r="R455" s="38">
        <f>SUM(P455:Q455)</f>
        <v>0</v>
      </c>
      <c r="S455" s="39"/>
    </row>
    <row r="456" spans="2:19" ht="15.75" x14ac:dyDescent="0.25">
      <c r="B456" s="62">
        <f>+B455+1</f>
        <v>4</v>
      </c>
      <c r="C456" s="62" t="s">
        <v>695</v>
      </c>
      <c r="D456" s="32" t="s">
        <v>696</v>
      </c>
      <c r="E456" s="33">
        <v>44012</v>
      </c>
      <c r="F456" s="34">
        <v>6300</v>
      </c>
      <c r="G456" s="35">
        <v>10</v>
      </c>
      <c r="H456" s="36">
        <f>+F456/G456</f>
        <v>630</v>
      </c>
      <c r="I456" s="34"/>
      <c r="J456" s="34"/>
      <c r="K456" s="34"/>
      <c r="L456" s="34"/>
      <c r="M456" s="34">
        <v>-6905.1009999999997</v>
      </c>
      <c r="N456" s="36">
        <f>+M456-O456</f>
        <v>685.625</v>
      </c>
      <c r="O456" s="34">
        <v>-7590.7259999999997</v>
      </c>
      <c r="P456" s="37">
        <v>0</v>
      </c>
      <c r="Q456" s="37">
        <v>0</v>
      </c>
      <c r="R456" s="38">
        <f>SUM(P456:Q456)</f>
        <v>0</v>
      </c>
      <c r="S456" s="39"/>
    </row>
    <row r="457" spans="2:19" ht="15.75" x14ac:dyDescent="0.25">
      <c r="B457" s="64"/>
      <c r="C457" s="64"/>
      <c r="D457" s="41"/>
      <c r="E457" s="42"/>
      <c r="F457" s="43"/>
      <c r="G457" s="44"/>
      <c r="H457" s="45"/>
      <c r="I457" s="43"/>
      <c r="J457" s="43"/>
      <c r="K457" s="43"/>
      <c r="L457" s="43"/>
      <c r="M457" s="43"/>
      <c r="N457" s="45"/>
      <c r="O457" s="43"/>
      <c r="P457" s="46"/>
      <c r="Q457" s="46"/>
      <c r="R457" s="47"/>
      <c r="S457" s="48"/>
    </row>
    <row r="458" spans="2:19" ht="15.75" x14ac:dyDescent="0.25">
      <c r="B458" s="31">
        <f>COUNT(B453:B457)</f>
        <v>4</v>
      </c>
      <c r="C458" s="31"/>
      <c r="D458" s="53"/>
      <c r="E458" s="53"/>
      <c r="F458" s="53">
        <f>SUM(F453:F457)</f>
        <v>61464.674999999996</v>
      </c>
      <c r="G458" s="54"/>
      <c r="H458" s="55">
        <f t="shared" ref="H458:O458" si="67">SUM(H453:H457)</f>
        <v>6146.4675000000007</v>
      </c>
      <c r="I458" s="53">
        <f t="shared" si="67"/>
        <v>26200.815999999999</v>
      </c>
      <c r="J458" s="53">
        <f t="shared" si="67"/>
        <v>126016.15300000001</v>
      </c>
      <c r="K458" s="53">
        <f t="shared" si="67"/>
        <v>173898.93</v>
      </c>
      <c r="L458" s="53">
        <f t="shared" si="67"/>
        <v>3960.395</v>
      </c>
      <c r="M458" s="53">
        <f t="shared" si="67"/>
        <v>-28879.946</v>
      </c>
      <c r="N458" s="56">
        <f t="shared" si="67"/>
        <v>-11415.258</v>
      </c>
      <c r="O458" s="53">
        <f t="shared" si="67"/>
        <v>-17464.687999999998</v>
      </c>
      <c r="P458" s="57"/>
      <c r="Q458" s="57"/>
      <c r="R458" s="58"/>
      <c r="S458" s="59">
        <f>SUM(S453:S457)</f>
        <v>16460</v>
      </c>
    </row>
    <row r="459" spans="2:19" ht="15.75" x14ac:dyDescent="0.25">
      <c r="B459" s="64"/>
      <c r="C459" s="64"/>
      <c r="D459" s="41"/>
      <c r="E459" s="42"/>
      <c r="F459" s="43"/>
      <c r="G459" s="44"/>
      <c r="H459" s="45"/>
      <c r="I459" s="43"/>
      <c r="J459" s="43"/>
      <c r="K459" s="43"/>
      <c r="L459" s="43"/>
      <c r="M459" s="43"/>
      <c r="N459" s="45"/>
      <c r="O459" s="43"/>
      <c r="P459" s="46"/>
      <c r="Q459" s="46"/>
      <c r="R459" s="47"/>
      <c r="S459" s="48"/>
    </row>
    <row r="460" spans="2:19" ht="15.75" x14ac:dyDescent="0.25">
      <c r="B460" s="64"/>
      <c r="C460" s="64"/>
      <c r="D460" s="41"/>
      <c r="E460" s="42"/>
      <c r="F460" s="43"/>
      <c r="G460" s="44"/>
      <c r="H460" s="45"/>
      <c r="I460" s="43"/>
      <c r="J460" s="43"/>
      <c r="K460" s="43"/>
      <c r="L460" s="43"/>
      <c r="M460" s="43"/>
      <c r="N460" s="45"/>
      <c r="O460" s="43"/>
      <c r="P460" s="46"/>
      <c r="Q460" s="46"/>
      <c r="R460" s="47"/>
      <c r="S460" s="48"/>
    </row>
    <row r="461" spans="2:19" ht="18.75" x14ac:dyDescent="0.3">
      <c r="B461" s="26"/>
      <c r="C461" s="30">
        <v>18</v>
      </c>
      <c r="D461" s="30" t="s">
        <v>697</v>
      </c>
      <c r="E461" s="63"/>
      <c r="F461" s="63"/>
      <c r="G461" s="44"/>
      <c r="H461" s="50"/>
      <c r="I461" s="28"/>
      <c r="J461" s="28"/>
      <c r="K461" s="28"/>
      <c r="L461" s="28"/>
      <c r="M461" s="28"/>
      <c r="N461" s="51"/>
      <c r="O461" s="28"/>
      <c r="P461" s="28"/>
      <c r="Q461" s="28"/>
      <c r="R461" s="51"/>
      <c r="S461" s="28"/>
    </row>
    <row r="462" spans="2:19" ht="15.75" x14ac:dyDescent="0.25">
      <c r="B462" s="64"/>
      <c r="C462" s="64"/>
      <c r="D462" s="41"/>
      <c r="E462" s="42"/>
      <c r="F462" s="43"/>
      <c r="G462" s="44"/>
      <c r="H462" s="45"/>
      <c r="I462" s="43"/>
      <c r="J462" s="43"/>
      <c r="K462" s="43"/>
      <c r="L462" s="43"/>
      <c r="M462" s="43"/>
      <c r="N462" s="45"/>
      <c r="O462" s="43"/>
      <c r="P462" s="46"/>
      <c r="Q462" s="46"/>
      <c r="R462" s="47"/>
      <c r="S462" s="48"/>
    </row>
    <row r="463" spans="2:19" ht="15.75" x14ac:dyDescent="0.25">
      <c r="B463" s="31">
        <v>1</v>
      </c>
      <c r="C463" s="31" t="s">
        <v>698</v>
      </c>
      <c r="D463" s="32" t="s">
        <v>699</v>
      </c>
      <c r="E463" s="33">
        <v>44012</v>
      </c>
      <c r="F463" s="34">
        <v>80</v>
      </c>
      <c r="G463" s="35">
        <v>10</v>
      </c>
      <c r="H463" s="36">
        <f t="shared" ref="H463:H476" si="68">+F463/G463</f>
        <v>8</v>
      </c>
      <c r="I463" s="34">
        <v>97.250789999999995</v>
      </c>
      <c r="J463" s="34">
        <v>174.727833</v>
      </c>
      <c r="K463" s="34">
        <v>0</v>
      </c>
      <c r="L463" s="34">
        <v>2.0140000000000002E-3</v>
      </c>
      <c r="M463" s="34">
        <v>-25.859210999999998</v>
      </c>
      <c r="N463" s="36">
        <f t="shared" ref="N463:N476" si="69">+M463-O463</f>
        <v>0</v>
      </c>
      <c r="O463" s="34">
        <v>-25.859210999999998</v>
      </c>
      <c r="P463" s="37">
        <v>0</v>
      </c>
      <c r="Q463" s="37">
        <v>0</v>
      </c>
      <c r="R463" s="38">
        <f t="shared" ref="R463:R476" si="70">SUM(P463:Q463)</f>
        <v>0</v>
      </c>
      <c r="S463" s="39">
        <v>371</v>
      </c>
    </row>
    <row r="464" spans="2:19" ht="15.75" x14ac:dyDescent="0.25">
      <c r="B464" s="31">
        <f>+B463+1</f>
        <v>2</v>
      </c>
      <c r="C464" s="31" t="s">
        <v>700</v>
      </c>
      <c r="D464" s="32" t="s">
        <v>701</v>
      </c>
      <c r="E464" s="33">
        <v>44012</v>
      </c>
      <c r="F464" s="34">
        <v>3633.8</v>
      </c>
      <c r="G464" s="35">
        <v>10</v>
      </c>
      <c r="H464" s="36">
        <f t="shared" si="68"/>
        <v>363.38</v>
      </c>
      <c r="I464" s="34">
        <v>4200.7950000000001</v>
      </c>
      <c r="J464" s="34">
        <v>4317.8329999999996</v>
      </c>
      <c r="K464" s="34">
        <v>116.80200000000001</v>
      </c>
      <c r="L464" s="34">
        <v>14.941000000000001</v>
      </c>
      <c r="M464" s="34">
        <v>1691.837</v>
      </c>
      <c r="N464" s="36">
        <f t="shared" si="69"/>
        <v>2.2159999999998945</v>
      </c>
      <c r="O464" s="34">
        <v>1689.6210000000001</v>
      </c>
      <c r="P464" s="37">
        <f>26.5</f>
        <v>26.5</v>
      </c>
      <c r="Q464" s="37">
        <v>0</v>
      </c>
      <c r="R464" s="38">
        <f t="shared" si="70"/>
        <v>26.5</v>
      </c>
      <c r="S464" s="39">
        <v>437</v>
      </c>
    </row>
    <row r="465" spans="2:19" ht="15.75" x14ac:dyDescent="0.25">
      <c r="B465" s="31">
        <f t="shared" ref="B465:B476" si="71">+B464+1</f>
        <v>3</v>
      </c>
      <c r="C465" s="31" t="s">
        <v>702</v>
      </c>
      <c r="D465" s="32" t="s">
        <v>703</v>
      </c>
      <c r="E465" s="33">
        <v>44196</v>
      </c>
      <c r="F465" s="34">
        <v>3238</v>
      </c>
      <c r="G465" s="35">
        <v>10</v>
      </c>
      <c r="H465" s="36">
        <f t="shared" si="68"/>
        <v>323.8</v>
      </c>
      <c r="I465" s="34"/>
      <c r="J465" s="34"/>
      <c r="K465" s="34"/>
      <c r="L465" s="34"/>
      <c r="M465" s="34">
        <v>2094.2449999999999</v>
      </c>
      <c r="N465" s="36">
        <f t="shared" si="69"/>
        <v>15.074999999999818</v>
      </c>
      <c r="O465" s="34">
        <v>2079.17</v>
      </c>
      <c r="P465" s="37">
        <f>12.5+17.5</f>
        <v>30</v>
      </c>
      <c r="Q465" s="37">
        <v>0</v>
      </c>
      <c r="R465" s="38">
        <f t="shared" si="70"/>
        <v>30</v>
      </c>
      <c r="S465" s="39"/>
    </row>
    <row r="466" spans="2:19" ht="15.75" x14ac:dyDescent="0.25">
      <c r="B466" s="31">
        <f t="shared" si="71"/>
        <v>4</v>
      </c>
      <c r="C466" s="31" t="s">
        <v>704</v>
      </c>
      <c r="D466" s="32" t="s">
        <v>705</v>
      </c>
      <c r="E466" s="33">
        <v>44012</v>
      </c>
      <c r="F466" s="34">
        <v>12971.544</v>
      </c>
      <c r="G466" s="35">
        <v>10</v>
      </c>
      <c r="H466" s="36">
        <f t="shared" si="68"/>
        <v>1297.1543999999999</v>
      </c>
      <c r="I466" s="34">
        <v>42679.68</v>
      </c>
      <c r="J466" s="34">
        <v>164521.29300000001</v>
      </c>
      <c r="K466" s="34">
        <v>27523.564999999999</v>
      </c>
      <c r="L466" s="34">
        <v>9395.2649999999994</v>
      </c>
      <c r="M466" s="34">
        <v>10748.951999999999</v>
      </c>
      <c r="N466" s="36">
        <f t="shared" si="69"/>
        <v>582.21299999999974</v>
      </c>
      <c r="O466" s="34">
        <v>10166.739</v>
      </c>
      <c r="P466" s="37">
        <v>0</v>
      </c>
      <c r="Q466" s="37">
        <v>0</v>
      </c>
      <c r="R466" s="38">
        <f t="shared" si="70"/>
        <v>0</v>
      </c>
      <c r="S466" s="39">
        <v>15063</v>
      </c>
    </row>
    <row r="467" spans="2:19" ht="15.75" x14ac:dyDescent="0.25">
      <c r="B467" s="31">
        <f t="shared" si="71"/>
        <v>5</v>
      </c>
      <c r="C467" s="31" t="s">
        <v>706</v>
      </c>
      <c r="D467" s="32" t="s">
        <v>707</v>
      </c>
      <c r="E467" s="33">
        <v>44012</v>
      </c>
      <c r="F467" s="34">
        <v>8802.5319999999992</v>
      </c>
      <c r="G467" s="35">
        <v>10</v>
      </c>
      <c r="H467" s="36">
        <f t="shared" si="68"/>
        <v>880.25319999999988</v>
      </c>
      <c r="I467" s="34">
        <v>60350.510999999999</v>
      </c>
      <c r="J467" s="34">
        <v>134523.179</v>
      </c>
      <c r="K467" s="34">
        <v>71543.298999999999</v>
      </c>
      <c r="L467" s="34">
        <v>8457.4169999999995</v>
      </c>
      <c r="M467" s="34">
        <v>32954.243999999999</v>
      </c>
      <c r="N467" s="36">
        <f t="shared" si="69"/>
        <v>9341.0509999999995</v>
      </c>
      <c r="O467" s="34">
        <v>23613.192999999999</v>
      </c>
      <c r="P467" s="37">
        <f>15</f>
        <v>15</v>
      </c>
      <c r="Q467" s="37">
        <v>0</v>
      </c>
      <c r="R467" s="38">
        <f t="shared" si="70"/>
        <v>15</v>
      </c>
      <c r="S467" s="39">
        <v>61586</v>
      </c>
    </row>
    <row r="468" spans="2:19" ht="15.75" x14ac:dyDescent="0.25">
      <c r="B468" s="31">
        <f t="shared" si="71"/>
        <v>6</v>
      </c>
      <c r="C468" s="31" t="s">
        <v>708</v>
      </c>
      <c r="D468" s="32" t="s">
        <v>709</v>
      </c>
      <c r="E468" s="33">
        <v>44012</v>
      </c>
      <c r="F468" s="34">
        <v>96653.179000000004</v>
      </c>
      <c r="G468" s="35">
        <v>3.5</v>
      </c>
      <c r="H468" s="36">
        <f t="shared" si="68"/>
        <v>27615.194</v>
      </c>
      <c r="I468" s="34">
        <v>210658.37100000001</v>
      </c>
      <c r="J468" s="34">
        <v>703413.93400000001</v>
      </c>
      <c r="K468" s="34">
        <v>288807.38299999997</v>
      </c>
      <c r="L468" s="34">
        <v>16736.637999999999</v>
      </c>
      <c r="M468" s="34">
        <v>359.10700000000003</v>
      </c>
      <c r="N468" s="36">
        <f t="shared" si="69"/>
        <v>3318.3179999999998</v>
      </c>
      <c r="O468" s="34">
        <v>-2959.2109999999998</v>
      </c>
      <c r="P468" s="37">
        <v>0</v>
      </c>
      <c r="Q468" s="37">
        <v>0</v>
      </c>
      <c r="R468" s="38">
        <f t="shared" si="70"/>
        <v>0</v>
      </c>
      <c r="S468" s="39">
        <v>26333</v>
      </c>
    </row>
    <row r="469" spans="2:19" ht="15.75" x14ac:dyDescent="0.25">
      <c r="B469" s="31">
        <f t="shared" si="71"/>
        <v>7</v>
      </c>
      <c r="C469" s="31" t="s">
        <v>710</v>
      </c>
      <c r="D469" s="32" t="s">
        <v>711</v>
      </c>
      <c r="E469" s="33">
        <v>44012</v>
      </c>
      <c r="F469" s="34">
        <v>1694.586</v>
      </c>
      <c r="G469" s="35">
        <v>10</v>
      </c>
      <c r="H469" s="36">
        <f t="shared" si="68"/>
        <v>169.45859999999999</v>
      </c>
      <c r="I469" s="34"/>
      <c r="J469" s="34"/>
      <c r="K469" s="34"/>
      <c r="L469" s="34"/>
      <c r="M469" s="34">
        <v>1036.752</v>
      </c>
      <c r="N469" s="36">
        <f t="shared" si="69"/>
        <v>9.4000000000050932E-2</v>
      </c>
      <c r="O469" s="34">
        <v>1036.6579999999999</v>
      </c>
      <c r="P469" s="37">
        <v>0</v>
      </c>
      <c r="Q469" s="37">
        <v>0</v>
      </c>
      <c r="R469" s="38">
        <f t="shared" si="70"/>
        <v>0</v>
      </c>
      <c r="S469" s="39"/>
    </row>
    <row r="470" spans="2:19" ht="15.75" x14ac:dyDescent="0.25">
      <c r="B470" s="31">
        <f t="shared" si="71"/>
        <v>8</v>
      </c>
      <c r="C470" s="31" t="s">
        <v>712</v>
      </c>
      <c r="D470" s="32" t="s">
        <v>713</v>
      </c>
      <c r="E470" s="33">
        <v>44196</v>
      </c>
      <c r="F470" s="34">
        <v>3798.3870000000002</v>
      </c>
      <c r="G470" s="35">
        <v>10</v>
      </c>
      <c r="H470" s="36">
        <f t="shared" si="68"/>
        <v>379.83870000000002</v>
      </c>
      <c r="I470" s="34"/>
      <c r="J470" s="34"/>
      <c r="K470" s="34"/>
      <c r="L470" s="34"/>
      <c r="M470" s="34">
        <v>3551.3939999999998</v>
      </c>
      <c r="N470" s="36">
        <f t="shared" si="69"/>
        <v>0</v>
      </c>
      <c r="O470" s="34">
        <v>3551.3939999999998</v>
      </c>
      <c r="P470" s="37">
        <f>12.5+10+10</f>
        <v>32.5</v>
      </c>
      <c r="Q470" s="37">
        <v>0</v>
      </c>
      <c r="R470" s="38">
        <f t="shared" si="70"/>
        <v>32.5</v>
      </c>
      <c r="S470" s="39"/>
    </row>
    <row r="471" spans="2:19" ht="15.75" x14ac:dyDescent="0.25">
      <c r="B471" s="31">
        <f t="shared" si="71"/>
        <v>9</v>
      </c>
      <c r="C471" s="31" t="s">
        <v>714</v>
      </c>
      <c r="D471" s="32" t="s">
        <v>715</v>
      </c>
      <c r="E471" s="33">
        <v>44012</v>
      </c>
      <c r="F471" s="34">
        <v>3673.4690000000001</v>
      </c>
      <c r="G471" s="35">
        <v>10</v>
      </c>
      <c r="H471" s="36">
        <f t="shared" si="68"/>
        <v>367.34690000000001</v>
      </c>
      <c r="I471" s="34"/>
      <c r="J471" s="34"/>
      <c r="K471" s="34"/>
      <c r="L471" s="34"/>
      <c r="M471" s="34">
        <v>4605.7700000000004</v>
      </c>
      <c r="N471" s="36">
        <f t="shared" si="69"/>
        <v>0</v>
      </c>
      <c r="O471" s="34">
        <v>4605.7700000000004</v>
      </c>
      <c r="P471" s="37">
        <v>0</v>
      </c>
      <c r="Q471" s="37">
        <v>0</v>
      </c>
      <c r="R471" s="38">
        <f t="shared" si="70"/>
        <v>0</v>
      </c>
      <c r="S471" s="39"/>
    </row>
    <row r="472" spans="2:19" ht="15.75" x14ac:dyDescent="0.25">
      <c r="B472" s="31">
        <f t="shared" si="71"/>
        <v>10</v>
      </c>
      <c r="C472" s="31" t="s">
        <v>716</v>
      </c>
      <c r="D472" s="32" t="s">
        <v>717</v>
      </c>
      <c r="E472" s="33">
        <v>44012</v>
      </c>
      <c r="F472" s="34">
        <v>3540.8850000000002</v>
      </c>
      <c r="G472" s="35">
        <v>10</v>
      </c>
      <c r="H472" s="36">
        <f t="shared" si="68"/>
        <v>354.08850000000001</v>
      </c>
      <c r="I472" s="34"/>
      <c r="J472" s="34"/>
      <c r="K472" s="34"/>
      <c r="L472" s="34"/>
      <c r="M472" s="34">
        <v>4942.5950000000003</v>
      </c>
      <c r="N472" s="36">
        <f t="shared" si="69"/>
        <v>0</v>
      </c>
      <c r="O472" s="34">
        <v>4942.5950000000003</v>
      </c>
      <c r="P472" s="37">
        <f>10+10</f>
        <v>20</v>
      </c>
      <c r="Q472" s="37">
        <v>0</v>
      </c>
      <c r="R472" s="38">
        <f t="shared" si="70"/>
        <v>20</v>
      </c>
      <c r="S472" s="39"/>
    </row>
    <row r="473" spans="2:19" ht="15.75" x14ac:dyDescent="0.25">
      <c r="B473" s="31">
        <f t="shared" si="71"/>
        <v>11</v>
      </c>
      <c r="C473" s="31" t="s">
        <v>718</v>
      </c>
      <c r="D473" s="32" t="s">
        <v>719</v>
      </c>
      <c r="E473" s="33">
        <v>44196</v>
      </c>
      <c r="F473" s="34">
        <v>3720.8150000000001</v>
      </c>
      <c r="G473" s="35">
        <v>10</v>
      </c>
      <c r="H473" s="36">
        <f t="shared" si="68"/>
        <v>372.08150000000001</v>
      </c>
      <c r="I473" s="34"/>
      <c r="J473" s="34"/>
      <c r="K473" s="34"/>
      <c r="L473" s="34"/>
      <c r="M473" s="34">
        <v>4411.2820000000002</v>
      </c>
      <c r="N473" s="36">
        <f t="shared" si="69"/>
        <v>0</v>
      </c>
      <c r="O473" s="34">
        <v>4411.2820000000002</v>
      </c>
      <c r="P473" s="37">
        <f>12.5+10+10</f>
        <v>32.5</v>
      </c>
      <c r="Q473" s="37">
        <v>0</v>
      </c>
      <c r="R473" s="38">
        <f t="shared" si="70"/>
        <v>32.5</v>
      </c>
      <c r="S473" s="39"/>
    </row>
    <row r="474" spans="2:19" ht="15.75" x14ac:dyDescent="0.25">
      <c r="B474" s="31">
        <f t="shared" si="71"/>
        <v>12</v>
      </c>
      <c r="C474" s="31" t="s">
        <v>720</v>
      </c>
      <c r="D474" s="32" t="s">
        <v>721</v>
      </c>
      <c r="E474" s="33">
        <v>44012</v>
      </c>
      <c r="F474" s="34">
        <v>190.92</v>
      </c>
      <c r="G474" s="35">
        <v>10</v>
      </c>
      <c r="H474" s="36">
        <f t="shared" si="68"/>
        <v>19.091999999999999</v>
      </c>
      <c r="I474" s="34">
        <v>1545.6133649999999</v>
      </c>
      <c r="J474" s="34">
        <v>3364.1903699999998</v>
      </c>
      <c r="K474" s="34">
        <v>958.05622800000003</v>
      </c>
      <c r="L474" s="34">
        <v>168.733946</v>
      </c>
      <c r="M474" s="34">
        <v>-134.17218500000001</v>
      </c>
      <c r="N474" s="36">
        <f t="shared" si="69"/>
        <v>1.456799999999987</v>
      </c>
      <c r="O474" s="34">
        <v>-135.628985</v>
      </c>
      <c r="P474" s="37">
        <v>0</v>
      </c>
      <c r="Q474" s="37">
        <v>0</v>
      </c>
      <c r="R474" s="38">
        <f t="shared" si="70"/>
        <v>0</v>
      </c>
      <c r="S474" s="39">
        <v>1195</v>
      </c>
    </row>
    <row r="475" spans="2:19" ht="15.75" x14ac:dyDescent="0.25">
      <c r="B475" s="31">
        <f t="shared" si="71"/>
        <v>13</v>
      </c>
      <c r="C475" s="31" t="s">
        <v>722</v>
      </c>
      <c r="D475" s="32" t="s">
        <v>723</v>
      </c>
      <c r="E475" s="33">
        <v>44196</v>
      </c>
      <c r="F475" s="34">
        <v>3864.7170000000001</v>
      </c>
      <c r="G475" s="35">
        <v>10</v>
      </c>
      <c r="H475" s="36">
        <f t="shared" si="68"/>
        <v>386.4717</v>
      </c>
      <c r="I475" s="34"/>
      <c r="J475" s="34"/>
      <c r="K475" s="34"/>
      <c r="L475" s="34"/>
      <c r="M475" s="34">
        <v>2371.5010000000002</v>
      </c>
      <c r="N475" s="36">
        <f t="shared" si="69"/>
        <v>0</v>
      </c>
      <c r="O475" s="34">
        <v>2371.5010000000002</v>
      </c>
      <c r="P475" s="37">
        <f>12.5+25</f>
        <v>37.5</v>
      </c>
      <c r="Q475" s="37">
        <v>0</v>
      </c>
      <c r="R475" s="38">
        <f t="shared" si="70"/>
        <v>37.5</v>
      </c>
      <c r="S475" s="39"/>
    </row>
    <row r="476" spans="2:19" ht="15.75" x14ac:dyDescent="0.25">
      <c r="B476" s="31">
        <f t="shared" si="71"/>
        <v>14</v>
      </c>
      <c r="C476" s="31" t="s">
        <v>724</v>
      </c>
      <c r="D476" s="32" t="s">
        <v>725</v>
      </c>
      <c r="E476" s="33">
        <v>44012</v>
      </c>
      <c r="F476" s="34">
        <v>150</v>
      </c>
      <c r="G476" s="35">
        <v>10</v>
      </c>
      <c r="H476" s="36">
        <f t="shared" si="68"/>
        <v>15</v>
      </c>
      <c r="I476" s="34"/>
      <c r="J476" s="34"/>
      <c r="K476" s="34"/>
      <c r="L476" s="34"/>
      <c r="M476" s="34">
        <v>5.74</v>
      </c>
      <c r="N476" s="36">
        <f t="shared" si="69"/>
        <v>0</v>
      </c>
      <c r="O476" s="34">
        <v>5.74</v>
      </c>
      <c r="P476" s="37">
        <v>0</v>
      </c>
      <c r="Q476" s="37">
        <v>0</v>
      </c>
      <c r="R476" s="38">
        <f t="shared" si="70"/>
        <v>0</v>
      </c>
      <c r="S476" s="39"/>
    </row>
    <row r="477" spans="2:19" ht="15.75" x14ac:dyDescent="0.25">
      <c r="B477" s="64"/>
      <c r="C477" s="64"/>
      <c r="D477" s="41"/>
      <c r="E477" s="42"/>
      <c r="F477" s="43"/>
      <c r="G477" s="44"/>
      <c r="H477" s="45"/>
      <c r="I477" s="43"/>
      <c r="J477" s="43"/>
      <c r="K477" s="43"/>
      <c r="L477" s="43"/>
      <c r="M477" s="43"/>
      <c r="N477" s="45"/>
      <c r="O477" s="43"/>
      <c r="P477" s="46"/>
      <c r="Q477" s="46"/>
      <c r="R477" s="47"/>
      <c r="S477" s="48"/>
    </row>
    <row r="478" spans="2:19" ht="18.75" x14ac:dyDescent="0.3">
      <c r="B478" s="26"/>
      <c r="C478" s="26"/>
      <c r="D478" s="61" t="s">
        <v>41</v>
      </c>
      <c r="E478" s="26"/>
      <c r="F478" s="26"/>
      <c r="G478" s="44"/>
      <c r="H478" s="50"/>
      <c r="I478" s="28"/>
      <c r="J478" s="28"/>
      <c r="K478" s="28"/>
      <c r="L478" s="28"/>
      <c r="M478" s="28"/>
      <c r="N478" s="51"/>
      <c r="O478" s="28"/>
      <c r="P478" s="28"/>
      <c r="Q478" s="28"/>
      <c r="R478" s="51"/>
      <c r="S478" s="28"/>
    </row>
    <row r="479" spans="2:19" ht="15.75" x14ac:dyDescent="0.25">
      <c r="B479" s="31">
        <v>1</v>
      </c>
      <c r="C479" s="31" t="s">
        <v>726</v>
      </c>
      <c r="D479" s="32" t="s">
        <v>727</v>
      </c>
      <c r="E479" s="33">
        <v>44012</v>
      </c>
      <c r="F479" s="34"/>
      <c r="G479" s="35">
        <v>10</v>
      </c>
      <c r="H479" s="36">
        <f>+F479/G479</f>
        <v>0</v>
      </c>
      <c r="I479" s="34"/>
      <c r="J479" s="34"/>
      <c r="K479" s="34"/>
      <c r="L479" s="34"/>
      <c r="M479" s="34"/>
      <c r="N479" s="36">
        <f>+M479-O479</f>
        <v>0</v>
      </c>
      <c r="O479" s="34"/>
      <c r="P479" s="37"/>
      <c r="Q479" s="37"/>
      <c r="R479" s="38">
        <f>SUM(P479:Q479)</f>
        <v>0</v>
      </c>
      <c r="S479" s="39"/>
    </row>
    <row r="480" spans="2:19" ht="15.75" x14ac:dyDescent="0.25">
      <c r="B480" s="31">
        <f>+B479+1</f>
        <v>2</v>
      </c>
      <c r="C480" s="31" t="s">
        <v>728</v>
      </c>
      <c r="D480" s="32" t="s">
        <v>729</v>
      </c>
      <c r="E480" s="33">
        <v>44012</v>
      </c>
      <c r="F480" s="34">
        <v>126</v>
      </c>
      <c r="G480" s="35">
        <v>10</v>
      </c>
      <c r="H480" s="36">
        <f>+F480/G480</f>
        <v>12.6</v>
      </c>
      <c r="I480" s="34">
        <v>134.01343600000001</v>
      </c>
      <c r="J480" s="34">
        <v>136.9920582</v>
      </c>
      <c r="K480" s="34">
        <v>16.605362</v>
      </c>
      <c r="L480" s="34">
        <v>2.1342E-2</v>
      </c>
      <c r="M480" s="34">
        <v>-12.289479</v>
      </c>
      <c r="N480" s="36">
        <f>+M480-O480</f>
        <v>7.954100000000075E-2</v>
      </c>
      <c r="O480" s="34">
        <v>-12.369020000000001</v>
      </c>
      <c r="P480" s="37">
        <v>0</v>
      </c>
      <c r="Q480" s="37">
        <v>0</v>
      </c>
      <c r="R480" s="38">
        <f>SUM(P480:Q480)</f>
        <v>0</v>
      </c>
      <c r="S480" s="39">
        <v>1253</v>
      </c>
    </row>
    <row r="481" spans="2:19" ht="15.75" x14ac:dyDescent="0.25">
      <c r="B481" s="31">
        <f>+B480+1</f>
        <v>3</v>
      </c>
      <c r="C481" s="31" t="s">
        <v>730</v>
      </c>
      <c r="D481" s="32" t="s">
        <v>731</v>
      </c>
      <c r="E481" s="33">
        <v>44012</v>
      </c>
      <c r="F481" s="34">
        <v>178.33267000000001</v>
      </c>
      <c r="G481" s="35">
        <v>10</v>
      </c>
      <c r="H481" s="36">
        <f>+F481/G481</f>
        <v>17.833266999999999</v>
      </c>
      <c r="I481" s="34">
        <v>13.569352</v>
      </c>
      <c r="J481" s="34">
        <v>17.847141000000001</v>
      </c>
      <c r="K481" s="34">
        <v>8.9986599999999992</v>
      </c>
      <c r="L481" s="34">
        <v>0</v>
      </c>
      <c r="M481" s="34">
        <v>2.1826910000000002</v>
      </c>
      <c r="N481" s="36">
        <f>+M481-O481</f>
        <v>0</v>
      </c>
      <c r="O481" s="34">
        <v>2.1826910000000002</v>
      </c>
      <c r="P481" s="37">
        <v>0</v>
      </c>
      <c r="Q481" s="37">
        <v>0</v>
      </c>
      <c r="R481" s="38">
        <f>SUM(P481:Q481)</f>
        <v>0</v>
      </c>
      <c r="S481" s="39">
        <v>1560</v>
      </c>
    </row>
    <row r="482" spans="2:19" ht="15.75" x14ac:dyDescent="0.25">
      <c r="B482" s="64"/>
      <c r="C482" s="64"/>
      <c r="D482" s="41"/>
      <c r="E482" s="42"/>
      <c r="F482" s="43"/>
      <c r="G482" s="44"/>
      <c r="H482" s="45"/>
      <c r="I482" s="43"/>
      <c r="J482" s="43"/>
      <c r="K482" s="43"/>
      <c r="L482" s="43"/>
      <c r="M482" s="43"/>
      <c r="N482" s="45"/>
      <c r="O482" s="43"/>
      <c r="P482" s="46"/>
      <c r="Q482" s="46"/>
      <c r="R482" s="47"/>
      <c r="S482" s="48"/>
    </row>
    <row r="483" spans="2:19" ht="15.75" x14ac:dyDescent="0.25">
      <c r="B483" s="31">
        <f>COUNT(B463:B482)</f>
        <v>17</v>
      </c>
      <c r="C483" s="31"/>
      <c r="D483" s="53"/>
      <c r="E483" s="53"/>
      <c r="F483" s="53">
        <f>SUM(F463:F482)</f>
        <v>146317.16667000004</v>
      </c>
      <c r="G483" s="54"/>
      <c r="H483" s="55">
        <f t="shared" ref="H483:O483" si="72">SUM(H463:H482)</f>
        <v>32581.592767000002</v>
      </c>
      <c r="I483" s="53">
        <f t="shared" si="72"/>
        <v>319679.80394300004</v>
      </c>
      <c r="J483" s="53">
        <f t="shared" si="72"/>
        <v>1010469.9964022</v>
      </c>
      <c r="K483" s="53">
        <f t="shared" si="72"/>
        <v>388974.70924999996</v>
      </c>
      <c r="L483" s="53">
        <f t="shared" si="72"/>
        <v>34773.018301999997</v>
      </c>
      <c r="M483" s="53">
        <f t="shared" si="72"/>
        <v>68603.280816000013</v>
      </c>
      <c r="N483" s="56">
        <f t="shared" si="72"/>
        <v>13260.503340999996</v>
      </c>
      <c r="O483" s="53">
        <f t="shared" si="72"/>
        <v>55342.777474999995</v>
      </c>
      <c r="P483" s="57"/>
      <c r="Q483" s="57"/>
      <c r="R483" s="58"/>
      <c r="S483" s="59">
        <f>SUM(S463:S482)</f>
        <v>107798</v>
      </c>
    </row>
    <row r="484" spans="2:19" ht="15.75" x14ac:dyDescent="0.25">
      <c r="B484" s="64"/>
      <c r="C484" s="64"/>
      <c r="D484" s="41"/>
      <c r="E484" s="42"/>
      <c r="F484" s="43"/>
      <c r="G484" s="44"/>
      <c r="H484" s="45"/>
      <c r="I484" s="43"/>
      <c r="J484" s="43"/>
      <c r="K484" s="43"/>
      <c r="L484" s="43"/>
      <c r="M484" s="43"/>
      <c r="N484" s="45"/>
      <c r="O484" s="43"/>
      <c r="P484" s="46"/>
      <c r="Q484" s="46"/>
      <c r="R484" s="47"/>
      <c r="S484" s="48"/>
    </row>
    <row r="485" spans="2:19" ht="15.75" x14ac:dyDescent="0.25">
      <c r="B485" s="64"/>
      <c r="C485" s="64"/>
      <c r="D485" s="41"/>
      <c r="E485" s="42"/>
      <c r="F485" s="43"/>
      <c r="G485" s="44"/>
      <c r="H485" s="45"/>
      <c r="I485" s="43"/>
      <c r="J485" s="43"/>
      <c r="K485" s="43"/>
      <c r="L485" s="43"/>
      <c r="M485" s="43"/>
      <c r="N485" s="45"/>
      <c r="O485" s="43"/>
      <c r="P485" s="46"/>
      <c r="Q485" s="46"/>
      <c r="R485" s="47"/>
      <c r="S485" s="48"/>
    </row>
    <row r="486" spans="2:19" ht="18.75" x14ac:dyDescent="0.3">
      <c r="B486" s="26"/>
      <c r="C486" s="30">
        <v>19</v>
      </c>
      <c r="D486" s="30" t="s">
        <v>732</v>
      </c>
      <c r="E486" s="63"/>
      <c r="F486" s="63"/>
      <c r="G486" s="44"/>
      <c r="H486" s="50"/>
      <c r="I486" s="28"/>
      <c r="J486" s="28"/>
      <c r="K486" s="28"/>
      <c r="L486" s="28"/>
      <c r="M486" s="28"/>
      <c r="N486" s="51"/>
      <c r="O486" s="28"/>
      <c r="P486" s="28"/>
      <c r="Q486" s="28"/>
      <c r="R486" s="51"/>
      <c r="S486" s="28"/>
    </row>
    <row r="487" spans="2:19" ht="15.75" x14ac:dyDescent="0.25">
      <c r="B487" s="64"/>
      <c r="C487" s="64"/>
      <c r="D487" s="41"/>
      <c r="E487" s="42"/>
      <c r="F487" s="43"/>
      <c r="G487" s="44"/>
      <c r="H487" s="45"/>
      <c r="I487" s="43"/>
      <c r="J487" s="43"/>
      <c r="K487" s="43"/>
      <c r="L487" s="43"/>
      <c r="M487" s="43"/>
      <c r="N487" s="45"/>
      <c r="O487" s="43"/>
      <c r="P487" s="46"/>
      <c r="Q487" s="46"/>
      <c r="R487" s="47"/>
      <c r="S487" s="48"/>
    </row>
    <row r="488" spans="2:19" ht="15.75" x14ac:dyDescent="0.25">
      <c r="B488" s="62">
        <v>1</v>
      </c>
      <c r="C488" s="62" t="s">
        <v>733</v>
      </c>
      <c r="D488" s="32" t="s">
        <v>734</v>
      </c>
      <c r="E488" s="33">
        <v>44012</v>
      </c>
      <c r="F488" s="34">
        <v>995.32799999999997</v>
      </c>
      <c r="G488" s="35">
        <v>10</v>
      </c>
      <c r="H488" s="36">
        <f t="shared" ref="H488:H495" si="73">+F488/G488</f>
        <v>99.532799999999995</v>
      </c>
      <c r="I488" s="34">
        <v>18446.021000000001</v>
      </c>
      <c r="J488" s="34">
        <v>51238.332000000002</v>
      </c>
      <c r="K488" s="34">
        <v>201078.72</v>
      </c>
      <c r="L488" s="34">
        <v>1597.1990000000001</v>
      </c>
      <c r="M488" s="34">
        <v>1503.086</v>
      </c>
      <c r="N488" s="36">
        <f t="shared" ref="N488:N495" si="74">+M488-O488</f>
        <v>494.79200000000003</v>
      </c>
      <c r="O488" s="34">
        <v>1008.294</v>
      </c>
      <c r="P488" s="37">
        <f>50+40</f>
        <v>90</v>
      </c>
      <c r="Q488" s="37">
        <v>0</v>
      </c>
      <c r="R488" s="38">
        <f t="shared" ref="R488:R495" si="75">SUM(P488:Q488)</f>
        <v>90</v>
      </c>
      <c r="S488" s="39">
        <v>3857</v>
      </c>
    </row>
    <row r="489" spans="2:19" ht="15.75" x14ac:dyDescent="0.25">
      <c r="B489" s="62">
        <f t="shared" ref="B489:B495" si="76">+B488+1</f>
        <v>2</v>
      </c>
      <c r="C489" s="62" t="s">
        <v>735</v>
      </c>
      <c r="D489" s="32" t="s">
        <v>736</v>
      </c>
      <c r="E489" s="33">
        <v>44012</v>
      </c>
      <c r="F489" s="34">
        <v>226.4</v>
      </c>
      <c r="G489" s="35">
        <v>10</v>
      </c>
      <c r="H489" s="36">
        <f t="shared" si="73"/>
        <v>22.64</v>
      </c>
      <c r="I489" s="34"/>
      <c r="J489" s="34"/>
      <c r="K489" s="34"/>
      <c r="L489" s="34"/>
      <c r="M489" s="34">
        <v>-70.558999999999997</v>
      </c>
      <c r="N489" s="36">
        <f t="shared" si="74"/>
        <v>39.269999999999996</v>
      </c>
      <c r="O489" s="34">
        <v>-109.82899999999999</v>
      </c>
      <c r="P489" s="37">
        <v>0</v>
      </c>
      <c r="Q489" s="37">
        <v>0</v>
      </c>
      <c r="R489" s="38">
        <f t="shared" si="75"/>
        <v>0</v>
      </c>
      <c r="S489" s="39"/>
    </row>
    <row r="490" spans="2:19" ht="15.75" x14ac:dyDescent="0.25">
      <c r="B490" s="62">
        <f t="shared" si="76"/>
        <v>3</v>
      </c>
      <c r="C490" s="62" t="s">
        <v>737</v>
      </c>
      <c r="D490" s="32" t="s">
        <v>738</v>
      </c>
      <c r="E490" s="33">
        <v>44196</v>
      </c>
      <c r="F490" s="34"/>
      <c r="G490" s="35">
        <v>10</v>
      </c>
      <c r="H490" s="36">
        <f t="shared" si="73"/>
        <v>0</v>
      </c>
      <c r="I490" s="34"/>
      <c r="J490" s="34"/>
      <c r="K490" s="34"/>
      <c r="L490" s="34"/>
      <c r="M490" s="34"/>
      <c r="N490" s="36">
        <f t="shared" si="74"/>
        <v>0</v>
      </c>
      <c r="O490" s="34"/>
      <c r="P490" s="37"/>
      <c r="Q490" s="37"/>
      <c r="R490" s="38">
        <f t="shared" si="75"/>
        <v>0</v>
      </c>
      <c r="S490" s="39"/>
    </row>
    <row r="491" spans="2:19" ht="15.75" x14ac:dyDescent="0.25">
      <c r="B491" s="62">
        <f t="shared" si="76"/>
        <v>4</v>
      </c>
      <c r="C491" s="62" t="s">
        <v>739</v>
      </c>
      <c r="D491" s="32" t="s">
        <v>740</v>
      </c>
      <c r="E491" s="33">
        <v>44012</v>
      </c>
      <c r="F491" s="34">
        <v>1160.04</v>
      </c>
      <c r="G491" s="35">
        <v>10</v>
      </c>
      <c r="H491" s="36">
        <f>+F491/G491</f>
        <v>116.00399999999999</v>
      </c>
      <c r="I491" s="34">
        <v>3157.6655030000002</v>
      </c>
      <c r="J491" s="34">
        <v>1835.552089</v>
      </c>
      <c r="K491" s="34">
        <v>5628.6587060000002</v>
      </c>
      <c r="L491" s="34">
        <v>186.32580999999999</v>
      </c>
      <c r="M491" s="34">
        <v>-51.097911000000003</v>
      </c>
      <c r="N491" s="36">
        <f>+M491-O491</f>
        <v>-10.979935000000005</v>
      </c>
      <c r="O491" s="34">
        <v>-40.117975999999999</v>
      </c>
      <c r="P491" s="37">
        <v>9</v>
      </c>
      <c r="Q491" s="37">
        <v>0</v>
      </c>
      <c r="R491" s="38">
        <f>SUM(P491:Q491)</f>
        <v>9</v>
      </c>
      <c r="S491" s="39">
        <v>4506</v>
      </c>
    </row>
    <row r="492" spans="2:19" ht="15.75" x14ac:dyDescent="0.25">
      <c r="B492" s="62">
        <f t="shared" si="76"/>
        <v>5</v>
      </c>
      <c r="C492" s="62" t="s">
        <v>741</v>
      </c>
      <c r="D492" s="32" t="s">
        <v>742</v>
      </c>
      <c r="E492" s="33">
        <v>44012</v>
      </c>
      <c r="F492" s="34">
        <v>4694.7340000000004</v>
      </c>
      <c r="G492" s="35">
        <v>10</v>
      </c>
      <c r="H492" s="36">
        <f t="shared" si="73"/>
        <v>469.47340000000003</v>
      </c>
      <c r="I492" s="34">
        <v>113061.001</v>
      </c>
      <c r="J492" s="34">
        <v>341718.12599999999</v>
      </c>
      <c r="K492" s="34">
        <v>1108357.723</v>
      </c>
      <c r="L492" s="34">
        <v>13427.312</v>
      </c>
      <c r="M492" s="34">
        <v>-5134.0190000000002</v>
      </c>
      <c r="N492" s="36">
        <f t="shared" si="74"/>
        <v>1331.5329999999994</v>
      </c>
      <c r="O492" s="34">
        <v>-6465.5519999999997</v>
      </c>
      <c r="P492" s="37">
        <v>0</v>
      </c>
      <c r="Q492" s="37">
        <v>0</v>
      </c>
      <c r="R492" s="38">
        <f t="shared" si="75"/>
        <v>0</v>
      </c>
      <c r="S492" s="39">
        <v>20836</v>
      </c>
    </row>
    <row r="493" spans="2:19" ht="15.75" x14ac:dyDescent="0.25">
      <c r="B493" s="62">
        <f t="shared" si="76"/>
        <v>6</v>
      </c>
      <c r="C493" s="62" t="s">
        <v>743</v>
      </c>
      <c r="D493" s="32" t="s">
        <v>744</v>
      </c>
      <c r="E493" s="33">
        <v>44196</v>
      </c>
      <c r="F493" s="34">
        <v>1070.123</v>
      </c>
      <c r="G493" s="35">
        <v>10</v>
      </c>
      <c r="H493" s="36">
        <f t="shared" si="73"/>
        <v>107.01230000000001</v>
      </c>
      <c r="I493" s="34"/>
      <c r="J493" s="34"/>
      <c r="K493" s="34"/>
      <c r="L493" s="34"/>
      <c r="M493" s="34">
        <v>-4815.2610000000004</v>
      </c>
      <c r="N493" s="36">
        <f t="shared" si="74"/>
        <v>5.7659999999996217</v>
      </c>
      <c r="O493" s="34">
        <v>-4821.027</v>
      </c>
      <c r="P493" s="37">
        <v>0</v>
      </c>
      <c r="Q493" s="37">
        <v>0</v>
      </c>
      <c r="R493" s="38">
        <f t="shared" si="75"/>
        <v>0</v>
      </c>
      <c r="S493" s="39"/>
    </row>
    <row r="494" spans="2:19" ht="15.75" x14ac:dyDescent="0.25">
      <c r="B494" s="62">
        <f t="shared" si="76"/>
        <v>7</v>
      </c>
      <c r="C494" s="31" t="s">
        <v>745</v>
      </c>
      <c r="D494" s="32" t="s">
        <v>746</v>
      </c>
      <c r="E494" s="33">
        <v>44012</v>
      </c>
      <c r="F494" s="34"/>
      <c r="G494" s="35">
        <v>10</v>
      </c>
      <c r="H494" s="36">
        <f t="shared" si="73"/>
        <v>0</v>
      </c>
      <c r="I494" s="34"/>
      <c r="J494" s="34"/>
      <c r="K494" s="34"/>
      <c r="L494" s="34"/>
      <c r="M494" s="34"/>
      <c r="N494" s="36">
        <f t="shared" si="74"/>
        <v>0</v>
      </c>
      <c r="O494" s="34"/>
      <c r="P494" s="37"/>
      <c r="Q494" s="37"/>
      <c r="R494" s="38">
        <f t="shared" si="75"/>
        <v>0</v>
      </c>
      <c r="S494" s="39"/>
    </row>
    <row r="495" spans="2:19" ht="15.75" x14ac:dyDescent="0.25">
      <c r="B495" s="62">
        <f t="shared" si="76"/>
        <v>8</v>
      </c>
      <c r="C495" s="62" t="s">
        <v>747</v>
      </c>
      <c r="D495" s="32" t="s">
        <v>748</v>
      </c>
      <c r="E495" s="33">
        <v>44012</v>
      </c>
      <c r="F495" s="34"/>
      <c r="G495" s="35">
        <v>10</v>
      </c>
      <c r="H495" s="36">
        <f t="shared" si="73"/>
        <v>0</v>
      </c>
      <c r="I495" s="34"/>
      <c r="J495" s="34"/>
      <c r="K495" s="34"/>
      <c r="L495" s="34"/>
      <c r="M495" s="34"/>
      <c r="N495" s="36">
        <f t="shared" si="74"/>
        <v>0</v>
      </c>
      <c r="O495" s="34"/>
      <c r="P495" s="37"/>
      <c r="Q495" s="37"/>
      <c r="R495" s="38">
        <f t="shared" si="75"/>
        <v>0</v>
      </c>
      <c r="S495" s="39"/>
    </row>
    <row r="496" spans="2:19" ht="15.75" x14ac:dyDescent="0.25">
      <c r="B496" s="26"/>
      <c r="C496" s="26"/>
      <c r="D496" s="26"/>
      <c r="E496" s="26"/>
      <c r="F496" s="26"/>
      <c r="G496" s="44"/>
      <c r="H496" s="50"/>
      <c r="I496" s="28"/>
      <c r="J496" s="28"/>
      <c r="K496" s="28"/>
      <c r="L496" s="28"/>
      <c r="M496" s="28"/>
      <c r="N496" s="51"/>
      <c r="O496" s="28"/>
      <c r="P496" s="28"/>
      <c r="Q496" s="28"/>
      <c r="R496" s="51"/>
      <c r="S496" s="28"/>
    </row>
    <row r="497" spans="2:19" ht="15.75" x14ac:dyDescent="0.25">
      <c r="B497" s="31">
        <f>COUNT(B488:B496)</f>
        <v>8</v>
      </c>
      <c r="C497" s="31"/>
      <c r="D497" s="53"/>
      <c r="E497" s="53"/>
      <c r="F497" s="53">
        <f>SUM(F488:F496)</f>
        <v>8146.625</v>
      </c>
      <c r="G497" s="54"/>
      <c r="H497" s="55">
        <f t="shared" ref="H497:O497" si="77">SUM(H488:H496)</f>
        <v>814.66250000000002</v>
      </c>
      <c r="I497" s="53">
        <f t="shared" si="77"/>
        <v>134664.68750299999</v>
      </c>
      <c r="J497" s="53">
        <f t="shared" si="77"/>
        <v>394792.01008899999</v>
      </c>
      <c r="K497" s="53">
        <f t="shared" si="77"/>
        <v>1315065.101706</v>
      </c>
      <c r="L497" s="53">
        <f t="shared" si="77"/>
        <v>15210.836810000001</v>
      </c>
      <c r="M497" s="53">
        <f t="shared" si="77"/>
        <v>-8567.8509110000014</v>
      </c>
      <c r="N497" s="56">
        <f t="shared" si="77"/>
        <v>1860.3810649999991</v>
      </c>
      <c r="O497" s="53">
        <f t="shared" si="77"/>
        <v>-10428.231975999999</v>
      </c>
      <c r="P497" s="57"/>
      <c r="Q497" s="57"/>
      <c r="R497" s="58"/>
      <c r="S497" s="59">
        <f>SUM(S488:S496)</f>
        <v>29199</v>
      </c>
    </row>
    <row r="498" spans="2:19" ht="15.75" x14ac:dyDescent="0.25">
      <c r="B498" s="26"/>
      <c r="C498" s="26"/>
      <c r="D498" s="26"/>
      <c r="E498" s="26"/>
      <c r="F498" s="26"/>
      <c r="G498" s="44"/>
      <c r="H498" s="50"/>
      <c r="I498" s="28"/>
      <c r="J498" s="28"/>
      <c r="K498" s="28"/>
      <c r="L498" s="28"/>
      <c r="M498" s="28"/>
      <c r="N498" s="51"/>
      <c r="O498" s="28"/>
      <c r="P498" s="28"/>
      <c r="Q498" s="28"/>
      <c r="R498" s="51"/>
      <c r="S498" s="28"/>
    </row>
    <row r="499" spans="2:19" ht="15.75" x14ac:dyDescent="0.25">
      <c r="B499" s="26"/>
      <c r="C499" s="26"/>
      <c r="D499" s="26"/>
      <c r="E499" s="26"/>
      <c r="F499" s="26"/>
      <c r="G499" s="44"/>
      <c r="H499" s="50"/>
      <c r="I499" s="28"/>
      <c r="J499" s="28"/>
      <c r="K499" s="28"/>
      <c r="L499" s="28"/>
      <c r="M499" s="28"/>
      <c r="N499" s="51"/>
      <c r="O499" s="28"/>
      <c r="P499" s="28"/>
      <c r="Q499" s="28"/>
      <c r="R499" s="51"/>
      <c r="S499" s="28"/>
    </row>
    <row r="500" spans="2:19" ht="18.75" x14ac:dyDescent="0.3">
      <c r="B500" s="26"/>
      <c r="C500" s="30">
        <v>20</v>
      </c>
      <c r="D500" s="30" t="s">
        <v>749</v>
      </c>
      <c r="E500" s="63"/>
      <c r="F500" s="63"/>
      <c r="G500" s="44"/>
      <c r="H500" s="50"/>
      <c r="I500" s="28"/>
      <c r="J500" s="28"/>
      <c r="K500" s="28"/>
      <c r="L500" s="28"/>
      <c r="M500" s="28"/>
      <c r="N500" s="51"/>
      <c r="O500" s="28"/>
      <c r="P500" s="28"/>
      <c r="Q500" s="28"/>
      <c r="R500" s="51"/>
      <c r="S500" s="28"/>
    </row>
    <row r="501" spans="2:19" ht="15.75" x14ac:dyDescent="0.25">
      <c r="B501" s="26"/>
      <c r="C501" s="26"/>
      <c r="D501" s="26"/>
      <c r="E501" s="26"/>
      <c r="F501" s="26"/>
      <c r="G501" s="44"/>
      <c r="H501" s="50"/>
      <c r="I501" s="28"/>
      <c r="J501" s="28"/>
      <c r="K501" s="28"/>
      <c r="L501" s="28"/>
      <c r="M501" s="28"/>
      <c r="N501" s="51"/>
      <c r="O501" s="28"/>
      <c r="P501" s="28"/>
      <c r="Q501" s="28"/>
      <c r="R501" s="51"/>
      <c r="S501" s="28"/>
    </row>
    <row r="502" spans="2:19" ht="15.75" x14ac:dyDescent="0.25">
      <c r="B502" s="62">
        <v>1</v>
      </c>
      <c r="C502" s="62" t="s">
        <v>750</v>
      </c>
      <c r="D502" s="32" t="s">
        <v>751</v>
      </c>
      <c r="E502" s="33">
        <v>44012</v>
      </c>
      <c r="F502" s="34">
        <v>1334.0250000000001</v>
      </c>
      <c r="G502" s="35">
        <v>10</v>
      </c>
      <c r="H502" s="36">
        <f>+F502/G502</f>
        <v>133.4025</v>
      </c>
      <c r="I502" s="34">
        <v>93149.106</v>
      </c>
      <c r="J502" s="34">
        <v>282077.30300000001</v>
      </c>
      <c r="K502" s="34">
        <v>72014.895999999993</v>
      </c>
      <c r="L502" s="34">
        <v>985.57600000000002</v>
      </c>
      <c r="M502" s="34">
        <v>41279.445</v>
      </c>
      <c r="N502" s="36">
        <f>+M502-O502</f>
        <v>10966.572</v>
      </c>
      <c r="O502" s="34">
        <v>30312.873</v>
      </c>
      <c r="P502" s="37">
        <f>41+20</f>
        <v>61</v>
      </c>
      <c r="Q502" s="37">
        <v>0</v>
      </c>
      <c r="R502" s="38">
        <f>SUM(P502:Q502)</f>
        <v>61</v>
      </c>
      <c r="S502" s="39">
        <v>2731</v>
      </c>
    </row>
    <row r="503" spans="2:19" ht="15.75" x14ac:dyDescent="0.25">
      <c r="B503" s="62">
        <f>+B502+1</f>
        <v>2</v>
      </c>
      <c r="C503" s="62" t="s">
        <v>752</v>
      </c>
      <c r="D503" s="32" t="s">
        <v>753</v>
      </c>
      <c r="E503" s="33">
        <v>44012</v>
      </c>
      <c r="F503" s="34">
        <v>43009.284</v>
      </c>
      <c r="G503" s="35">
        <v>10</v>
      </c>
      <c r="H503" s="36">
        <f>+F503/G503</f>
        <v>4300.9283999999998</v>
      </c>
      <c r="I503" s="34">
        <v>688858.00699999998</v>
      </c>
      <c r="J503" s="34">
        <v>861463.64500000002</v>
      </c>
      <c r="K503" s="34">
        <v>244856.75399999999</v>
      </c>
      <c r="L503" s="34">
        <v>3011.4540000000002</v>
      </c>
      <c r="M503" s="34">
        <v>143064.90400000001</v>
      </c>
      <c r="N503" s="36">
        <f>+M503-O503</f>
        <v>42983.233000000007</v>
      </c>
      <c r="O503" s="34">
        <v>100081.671</v>
      </c>
      <c r="P503" s="37">
        <f>25+17.5+25</f>
        <v>67.5</v>
      </c>
      <c r="Q503" s="37">
        <v>0</v>
      </c>
      <c r="R503" s="38">
        <f>SUM(P503:Q503)</f>
        <v>67.5</v>
      </c>
      <c r="S503" s="39">
        <v>26519</v>
      </c>
    </row>
    <row r="504" spans="2:19" ht="15.75" x14ac:dyDescent="0.25">
      <c r="B504" s="62">
        <f>+B503+1</f>
        <v>3</v>
      </c>
      <c r="C504" s="62" t="s">
        <v>754</v>
      </c>
      <c r="D504" s="32" t="s">
        <v>755</v>
      </c>
      <c r="E504" s="33">
        <v>44012</v>
      </c>
      <c r="F504" s="34">
        <v>2838.5509999999999</v>
      </c>
      <c r="G504" s="35">
        <v>10</v>
      </c>
      <c r="H504" s="36">
        <f>+F504/G504</f>
        <v>283.85509999999999</v>
      </c>
      <c r="I504" s="34">
        <v>40266.870000000003</v>
      </c>
      <c r="J504" s="34">
        <v>91595.925000000003</v>
      </c>
      <c r="K504" s="34">
        <v>38195.803999999996</v>
      </c>
      <c r="L504" s="34">
        <v>2211.6170000000002</v>
      </c>
      <c r="M504" s="34">
        <v>21734.396000000001</v>
      </c>
      <c r="N504" s="36">
        <f>+M504-O504</f>
        <v>5358.5460000000003</v>
      </c>
      <c r="O504" s="34">
        <v>16375.85</v>
      </c>
      <c r="P504" s="37">
        <f>200+300</f>
        <v>500</v>
      </c>
      <c r="Q504" s="37">
        <v>0</v>
      </c>
      <c r="R504" s="38">
        <f>SUM(P504:Q504)</f>
        <v>500</v>
      </c>
      <c r="S504" s="39">
        <v>7090</v>
      </c>
    </row>
    <row r="505" spans="2:19" ht="15.75" x14ac:dyDescent="0.25">
      <c r="B505" s="62">
        <f>+B504+1</f>
        <v>4</v>
      </c>
      <c r="C505" s="62" t="s">
        <v>756</v>
      </c>
      <c r="D505" s="32" t="s">
        <v>757</v>
      </c>
      <c r="E505" s="33">
        <v>44012</v>
      </c>
      <c r="F505" s="34">
        <v>27209.674999999999</v>
      </c>
      <c r="G505" s="35">
        <v>10</v>
      </c>
      <c r="H505" s="36">
        <f>+F505/G505</f>
        <v>2720.9674999999997</v>
      </c>
      <c r="I505" s="34"/>
      <c r="J505" s="34"/>
      <c r="K505" s="34"/>
      <c r="L505" s="34"/>
      <c r="M505" s="34">
        <v>70484.754000000001</v>
      </c>
      <c r="N505" s="36">
        <f>+M505-O505</f>
        <v>20228.484000000004</v>
      </c>
      <c r="O505" s="34">
        <v>50256.27</v>
      </c>
      <c r="P505" s="37">
        <v>10</v>
      </c>
      <c r="Q505" s="37">
        <v>0</v>
      </c>
      <c r="R505" s="38">
        <f>SUM(P505:Q505)</f>
        <v>10</v>
      </c>
      <c r="S505" s="39"/>
    </row>
    <row r="506" spans="2:19" ht="15.75" x14ac:dyDescent="0.25">
      <c r="B506" s="26"/>
      <c r="C506" s="26"/>
      <c r="D506" s="26"/>
      <c r="E506" s="26"/>
      <c r="F506" s="26"/>
      <c r="G506" s="44"/>
      <c r="H506" s="50"/>
      <c r="I506" s="28"/>
      <c r="J506" s="28"/>
      <c r="K506" s="28"/>
      <c r="L506" s="28"/>
      <c r="M506" s="28"/>
      <c r="N506" s="51"/>
      <c r="O506" s="28"/>
      <c r="P506" s="28"/>
      <c r="Q506" s="28"/>
      <c r="R506" s="51"/>
      <c r="S506" s="28"/>
    </row>
    <row r="507" spans="2:19" ht="15.75" x14ac:dyDescent="0.25">
      <c r="B507" s="31">
        <f>COUNT(B502:B506)</f>
        <v>4</v>
      </c>
      <c r="C507" s="31"/>
      <c r="D507" s="53"/>
      <c r="E507" s="53"/>
      <c r="F507" s="53">
        <f>SUM(F502:F506)</f>
        <v>74391.535000000003</v>
      </c>
      <c r="G507" s="54"/>
      <c r="H507" s="55">
        <f t="shared" ref="H507:O507" si="78">SUM(H502:H506)</f>
        <v>7439.1534999999994</v>
      </c>
      <c r="I507" s="53">
        <f t="shared" si="78"/>
        <v>822273.98300000001</v>
      </c>
      <c r="J507" s="53">
        <f t="shared" si="78"/>
        <v>1235136.8730000001</v>
      </c>
      <c r="K507" s="53">
        <f t="shared" si="78"/>
        <v>355067.45399999997</v>
      </c>
      <c r="L507" s="53">
        <f t="shared" si="78"/>
        <v>6208.6470000000008</v>
      </c>
      <c r="M507" s="53">
        <f t="shared" si="78"/>
        <v>276563.49900000001</v>
      </c>
      <c r="N507" s="56">
        <f t="shared" si="78"/>
        <v>79536.835000000021</v>
      </c>
      <c r="O507" s="53">
        <f t="shared" si="78"/>
        <v>197026.66399999999</v>
      </c>
      <c r="P507" s="57"/>
      <c r="Q507" s="57"/>
      <c r="R507" s="58"/>
      <c r="S507" s="59">
        <f>SUM(S502:S506)</f>
        <v>36340</v>
      </c>
    </row>
    <row r="508" spans="2:19" ht="15.75" x14ac:dyDescent="0.25">
      <c r="B508" s="26"/>
      <c r="C508" s="26"/>
      <c r="D508" s="26"/>
      <c r="E508" s="26"/>
      <c r="F508" s="26"/>
      <c r="G508" s="44"/>
      <c r="H508" s="50"/>
      <c r="I508" s="28"/>
      <c r="J508" s="28"/>
      <c r="K508" s="28"/>
      <c r="L508" s="28"/>
      <c r="M508" s="28"/>
      <c r="N508" s="51"/>
      <c r="O508" s="28"/>
      <c r="P508" s="28"/>
      <c r="Q508" s="28"/>
      <c r="R508" s="51"/>
      <c r="S508" s="28"/>
    </row>
    <row r="509" spans="2:19" ht="15.75" x14ac:dyDescent="0.25">
      <c r="B509" s="26"/>
      <c r="C509" s="26"/>
      <c r="D509" s="26"/>
      <c r="E509" s="26"/>
      <c r="F509" s="26"/>
      <c r="G509" s="44"/>
      <c r="H509" s="50"/>
      <c r="I509" s="28"/>
      <c r="J509" s="28"/>
      <c r="K509" s="28"/>
      <c r="L509" s="28"/>
      <c r="M509" s="28"/>
      <c r="N509" s="51"/>
      <c r="O509" s="28"/>
      <c r="P509" s="28"/>
      <c r="Q509" s="28"/>
      <c r="R509" s="51"/>
      <c r="S509" s="28"/>
    </row>
    <row r="510" spans="2:19" ht="18.75" x14ac:dyDescent="0.3">
      <c r="B510" s="26"/>
      <c r="C510" s="30">
        <v>21</v>
      </c>
      <c r="D510" s="30" t="s">
        <v>758</v>
      </c>
      <c r="E510" s="63"/>
      <c r="F510" s="63"/>
      <c r="G510" s="44"/>
      <c r="H510" s="50"/>
      <c r="I510" s="28"/>
      <c r="J510" s="28"/>
      <c r="K510" s="28"/>
      <c r="L510" s="28"/>
      <c r="M510" s="28"/>
      <c r="N510" s="51"/>
      <c r="O510" s="28"/>
      <c r="P510" s="28"/>
      <c r="Q510" s="28"/>
      <c r="R510" s="51"/>
      <c r="S510" s="28"/>
    </row>
    <row r="511" spans="2:19" ht="15.75" x14ac:dyDescent="0.25">
      <c r="B511" s="26"/>
      <c r="C511" s="26"/>
      <c r="D511" s="26"/>
      <c r="E511" s="26"/>
      <c r="F511" s="26"/>
      <c r="G511" s="44"/>
      <c r="H511" s="50"/>
      <c r="I511" s="28"/>
      <c r="J511" s="28"/>
      <c r="K511" s="28"/>
      <c r="L511" s="28"/>
      <c r="M511" s="28"/>
      <c r="N511" s="51"/>
      <c r="O511" s="28"/>
      <c r="P511" s="28"/>
      <c r="Q511" s="28"/>
      <c r="R511" s="51"/>
      <c r="S511" s="28"/>
    </row>
    <row r="512" spans="2:19" ht="15.75" x14ac:dyDescent="0.25">
      <c r="B512" s="31">
        <v>1</v>
      </c>
      <c r="C512" s="31" t="s">
        <v>759</v>
      </c>
      <c r="D512" s="32" t="s">
        <v>760</v>
      </c>
      <c r="E512" s="33">
        <v>44012</v>
      </c>
      <c r="F512" s="34">
        <v>65.825999999999993</v>
      </c>
      <c r="G512" s="35">
        <v>10</v>
      </c>
      <c r="H512" s="36">
        <f t="shared" ref="H512:H523" si="79">+F512/G512</f>
        <v>6.5825999999999993</v>
      </c>
      <c r="I512" s="34"/>
      <c r="J512" s="34"/>
      <c r="K512" s="34"/>
      <c r="L512" s="34"/>
      <c r="M512" s="34">
        <v>-20.422000000000001</v>
      </c>
      <c r="N512" s="36">
        <f t="shared" ref="N512:N523" si="80">+M512-O512</f>
        <v>7.8109999999999999</v>
      </c>
      <c r="O512" s="34">
        <v>-28.233000000000001</v>
      </c>
      <c r="P512" s="37">
        <v>0</v>
      </c>
      <c r="Q512" s="37">
        <v>0</v>
      </c>
      <c r="R512" s="38">
        <f t="shared" ref="R512:R523" si="81">SUM(P512:Q512)</f>
        <v>0</v>
      </c>
      <c r="S512" s="39"/>
    </row>
    <row r="513" spans="2:19" ht="15.75" x14ac:dyDescent="0.25">
      <c r="B513" s="31">
        <f>+B512+1</f>
        <v>2</v>
      </c>
      <c r="C513" s="31" t="s">
        <v>761</v>
      </c>
      <c r="D513" s="32" t="s">
        <v>762</v>
      </c>
      <c r="E513" s="33">
        <v>44012</v>
      </c>
      <c r="F513" s="34">
        <v>7655.2929999999997</v>
      </c>
      <c r="G513" s="35">
        <v>10</v>
      </c>
      <c r="H513" s="36">
        <f t="shared" si="79"/>
        <v>765.52929999999992</v>
      </c>
      <c r="I513" s="34">
        <v>8097.4369999999999</v>
      </c>
      <c r="J513" s="34">
        <v>34509.398999999998</v>
      </c>
      <c r="K513" s="34">
        <v>29776.828000000001</v>
      </c>
      <c r="L513" s="34">
        <v>3386.116</v>
      </c>
      <c r="M513" s="34">
        <v>-1343.2239999999999</v>
      </c>
      <c r="N513" s="36">
        <f t="shared" si="80"/>
        <v>-726.65099999999995</v>
      </c>
      <c r="O513" s="34">
        <v>-616.57299999999998</v>
      </c>
      <c r="P513" s="37">
        <v>0</v>
      </c>
      <c r="Q513" s="37">
        <v>0</v>
      </c>
      <c r="R513" s="38">
        <f t="shared" si="81"/>
        <v>0</v>
      </c>
      <c r="S513" s="39">
        <v>9663</v>
      </c>
    </row>
    <row r="514" spans="2:19" ht="15.75" x14ac:dyDescent="0.25">
      <c r="B514" s="31">
        <f>+B513+1</f>
        <v>3</v>
      </c>
      <c r="C514" s="31" t="s">
        <v>763</v>
      </c>
      <c r="D514" s="32" t="s">
        <v>764</v>
      </c>
      <c r="E514" s="33">
        <v>44012</v>
      </c>
      <c r="F514" s="34">
        <v>2970.114</v>
      </c>
      <c r="G514" s="35">
        <v>10</v>
      </c>
      <c r="H514" s="36">
        <f t="shared" si="79"/>
        <v>297.01139999999998</v>
      </c>
      <c r="I514" s="34">
        <v>11113.186</v>
      </c>
      <c r="J514" s="34">
        <v>35469.446000000004</v>
      </c>
      <c r="K514" s="34">
        <v>26532.144</v>
      </c>
      <c r="L514" s="34">
        <v>2299.2710000000002</v>
      </c>
      <c r="M514" s="34">
        <v>-1780.463</v>
      </c>
      <c r="N514" s="36">
        <f t="shared" si="80"/>
        <v>-653.846</v>
      </c>
      <c r="O514" s="34">
        <v>-1126.617</v>
      </c>
      <c r="P514" s="37">
        <v>0</v>
      </c>
      <c r="Q514" s="37">
        <v>0</v>
      </c>
      <c r="R514" s="38">
        <f t="shared" si="81"/>
        <v>0</v>
      </c>
      <c r="S514" s="39">
        <v>11110</v>
      </c>
    </row>
    <row r="515" spans="2:19" ht="15.75" x14ac:dyDescent="0.25">
      <c r="B515" s="31">
        <f t="shared" ref="B515:B523" si="82">+B514+1</f>
        <v>4</v>
      </c>
      <c r="C515" s="31" t="s">
        <v>765</v>
      </c>
      <c r="D515" s="32" t="s">
        <v>766</v>
      </c>
      <c r="E515" s="33">
        <v>44012</v>
      </c>
      <c r="F515" s="34">
        <v>114.72529</v>
      </c>
      <c r="G515" s="35">
        <v>10</v>
      </c>
      <c r="H515" s="36">
        <f t="shared" si="79"/>
        <v>11.472529</v>
      </c>
      <c r="I515" s="34">
        <v>94.39255</v>
      </c>
      <c r="J515" s="34">
        <v>933.11444800000004</v>
      </c>
      <c r="K515" s="34">
        <v>1332.5681199999999</v>
      </c>
      <c r="L515" s="34">
        <v>78.330090999999996</v>
      </c>
      <c r="M515" s="34">
        <v>-259.61747700000001</v>
      </c>
      <c r="N515" s="36">
        <f t="shared" si="80"/>
        <v>12.070847000000015</v>
      </c>
      <c r="O515" s="34">
        <v>-271.68832400000002</v>
      </c>
      <c r="P515" s="37">
        <v>0</v>
      </c>
      <c r="Q515" s="37">
        <v>0</v>
      </c>
      <c r="R515" s="38">
        <f t="shared" si="81"/>
        <v>0</v>
      </c>
      <c r="S515" s="39">
        <v>1221</v>
      </c>
    </row>
    <row r="516" spans="2:19" ht="15.75" x14ac:dyDescent="0.25">
      <c r="B516" s="31">
        <f t="shared" si="82"/>
        <v>5</v>
      </c>
      <c r="C516" s="31" t="s">
        <v>767</v>
      </c>
      <c r="D516" s="32" t="s">
        <v>768</v>
      </c>
      <c r="E516" s="33">
        <v>44012</v>
      </c>
      <c r="F516" s="34">
        <v>776.32399999999996</v>
      </c>
      <c r="G516" s="35">
        <v>10</v>
      </c>
      <c r="H516" s="36">
        <f t="shared" si="79"/>
        <v>77.63239999999999</v>
      </c>
      <c r="I516" s="34"/>
      <c r="J516" s="34"/>
      <c r="K516" s="34"/>
      <c r="L516" s="34"/>
      <c r="M516" s="34">
        <v>-117.773</v>
      </c>
      <c r="N516" s="36">
        <f t="shared" si="80"/>
        <v>-100.649</v>
      </c>
      <c r="O516" s="34">
        <v>-17.123999999999999</v>
      </c>
      <c r="P516" s="37">
        <v>0</v>
      </c>
      <c r="Q516" s="37">
        <v>0</v>
      </c>
      <c r="R516" s="38">
        <f t="shared" si="81"/>
        <v>0</v>
      </c>
      <c r="S516" s="39"/>
    </row>
    <row r="517" spans="2:19" ht="15.75" x14ac:dyDescent="0.25">
      <c r="B517" s="31">
        <f t="shared" si="82"/>
        <v>6</v>
      </c>
      <c r="C517" s="31" t="s">
        <v>769</v>
      </c>
      <c r="D517" s="32" t="s">
        <v>770</v>
      </c>
      <c r="E517" s="33">
        <v>44012</v>
      </c>
      <c r="F517" s="34">
        <v>107.64</v>
      </c>
      <c r="G517" s="35">
        <v>10</v>
      </c>
      <c r="H517" s="36">
        <f t="shared" si="79"/>
        <v>10.763999999999999</v>
      </c>
      <c r="I517" s="34"/>
      <c r="J517" s="34"/>
      <c r="K517" s="34"/>
      <c r="L517" s="34"/>
      <c r="M517" s="34">
        <v>-372.27100000000002</v>
      </c>
      <c r="N517" s="36">
        <f t="shared" si="80"/>
        <v>-10.75200000000001</v>
      </c>
      <c r="O517" s="34">
        <v>-361.51900000000001</v>
      </c>
      <c r="P517" s="37">
        <v>0</v>
      </c>
      <c r="Q517" s="37">
        <v>0</v>
      </c>
      <c r="R517" s="38">
        <f t="shared" si="81"/>
        <v>0</v>
      </c>
      <c r="S517" s="39"/>
    </row>
    <row r="518" spans="2:19" ht="15.75" x14ac:dyDescent="0.25">
      <c r="B518" s="31">
        <f t="shared" si="82"/>
        <v>7</v>
      </c>
      <c r="C518" s="31" t="s">
        <v>771</v>
      </c>
      <c r="D518" s="32" t="s">
        <v>772</v>
      </c>
      <c r="E518" s="33">
        <v>44012</v>
      </c>
      <c r="F518" s="34">
        <v>1318.818</v>
      </c>
      <c r="G518" s="35">
        <v>10</v>
      </c>
      <c r="H518" s="36">
        <f t="shared" si="79"/>
        <v>131.8818</v>
      </c>
      <c r="I518" s="34"/>
      <c r="J518" s="34"/>
      <c r="K518" s="34"/>
      <c r="L518" s="34"/>
      <c r="M518" s="34">
        <v>-429.80799999999999</v>
      </c>
      <c r="N518" s="36">
        <f t="shared" si="80"/>
        <v>264.39700000000005</v>
      </c>
      <c r="O518" s="34">
        <v>-694.20500000000004</v>
      </c>
      <c r="P518" s="37">
        <v>0</v>
      </c>
      <c r="Q518" s="37">
        <v>0</v>
      </c>
      <c r="R518" s="38">
        <f t="shared" si="81"/>
        <v>0</v>
      </c>
      <c r="S518" s="39"/>
    </row>
    <row r="519" spans="2:19" ht="15.75" x14ac:dyDescent="0.25">
      <c r="B519" s="31">
        <f t="shared" si="82"/>
        <v>8</v>
      </c>
      <c r="C519" s="31" t="s">
        <v>773</v>
      </c>
      <c r="D519" s="32" t="s">
        <v>774</v>
      </c>
      <c r="E519" s="33">
        <v>44012</v>
      </c>
      <c r="F519" s="34">
        <v>4350</v>
      </c>
      <c r="G519" s="35">
        <v>10</v>
      </c>
      <c r="H519" s="36">
        <f t="shared" si="79"/>
        <v>435</v>
      </c>
      <c r="I519" s="34"/>
      <c r="J519" s="34"/>
      <c r="K519" s="34"/>
      <c r="L519" s="34"/>
      <c r="M519" s="34">
        <v>442.17099999999999</v>
      </c>
      <c r="N519" s="36">
        <f t="shared" si="80"/>
        <v>-52.680000000000007</v>
      </c>
      <c r="O519" s="34">
        <v>494.851</v>
      </c>
      <c r="P519" s="37">
        <v>0</v>
      </c>
      <c r="Q519" s="37">
        <v>0</v>
      </c>
      <c r="R519" s="38">
        <f t="shared" si="81"/>
        <v>0</v>
      </c>
      <c r="S519" s="39"/>
    </row>
    <row r="520" spans="2:19" ht="15.75" x14ac:dyDescent="0.25">
      <c r="B520" s="31">
        <f t="shared" si="82"/>
        <v>9</v>
      </c>
      <c r="C520" s="31" t="s">
        <v>775</v>
      </c>
      <c r="D520" s="32" t="s">
        <v>776</v>
      </c>
      <c r="E520" s="33">
        <v>44012</v>
      </c>
      <c r="F520" s="34">
        <v>1443.434</v>
      </c>
      <c r="G520" s="35">
        <v>10</v>
      </c>
      <c r="H520" s="36">
        <f t="shared" si="79"/>
        <v>144.3434</v>
      </c>
      <c r="I520" s="34"/>
      <c r="J520" s="34"/>
      <c r="K520" s="34"/>
      <c r="L520" s="34"/>
      <c r="M520" s="34">
        <v>-191.11799999999999</v>
      </c>
      <c r="N520" s="36">
        <f t="shared" si="80"/>
        <v>47.807000000000016</v>
      </c>
      <c r="O520" s="34">
        <v>-238.92500000000001</v>
      </c>
      <c r="P520" s="37">
        <v>0</v>
      </c>
      <c r="Q520" s="37">
        <v>0</v>
      </c>
      <c r="R520" s="38">
        <f t="shared" si="81"/>
        <v>0</v>
      </c>
      <c r="S520" s="39"/>
    </row>
    <row r="521" spans="2:19" ht="15.75" x14ac:dyDescent="0.25">
      <c r="B521" s="31">
        <f t="shared" si="82"/>
        <v>10</v>
      </c>
      <c r="C521" s="31" t="s">
        <v>777</v>
      </c>
      <c r="D521" s="32" t="s">
        <v>778</v>
      </c>
      <c r="E521" s="33">
        <v>44196</v>
      </c>
      <c r="F521" s="34">
        <v>132</v>
      </c>
      <c r="G521" s="35">
        <v>10</v>
      </c>
      <c r="H521" s="36">
        <f t="shared" si="79"/>
        <v>13.2</v>
      </c>
      <c r="I521" s="34"/>
      <c r="J521" s="34"/>
      <c r="K521" s="34"/>
      <c r="L521" s="34"/>
      <c r="M521" s="34">
        <v>23.637</v>
      </c>
      <c r="N521" s="36">
        <f t="shared" si="80"/>
        <v>7.2540000000000013</v>
      </c>
      <c r="O521" s="34">
        <v>16.382999999999999</v>
      </c>
      <c r="P521" s="37">
        <v>5</v>
      </c>
      <c r="Q521" s="37">
        <v>0</v>
      </c>
      <c r="R521" s="38">
        <f t="shared" si="81"/>
        <v>5</v>
      </c>
      <c r="S521" s="39"/>
    </row>
    <row r="522" spans="2:19" ht="15.75" x14ac:dyDescent="0.25">
      <c r="B522" s="31">
        <f t="shared" si="82"/>
        <v>11</v>
      </c>
      <c r="C522" s="31" t="s">
        <v>779</v>
      </c>
      <c r="D522" s="32" t="s">
        <v>780</v>
      </c>
      <c r="E522" s="33">
        <v>44012</v>
      </c>
      <c r="F522" s="34">
        <v>309.77600000000001</v>
      </c>
      <c r="G522" s="35">
        <v>10</v>
      </c>
      <c r="H522" s="36">
        <f t="shared" si="79"/>
        <v>30.977600000000002</v>
      </c>
      <c r="I522" s="34">
        <v>706.75599999999997</v>
      </c>
      <c r="J522" s="34">
        <v>786.92399999999998</v>
      </c>
      <c r="K522" s="34">
        <v>27.399000000000001</v>
      </c>
      <c r="L522" s="34">
        <v>9.6000000000000002E-2</v>
      </c>
      <c r="M522" s="34">
        <v>-20.856999999999999</v>
      </c>
      <c r="N522" s="36">
        <f t="shared" si="80"/>
        <v>-4.1400000000000006</v>
      </c>
      <c r="O522" s="34">
        <v>-16.716999999999999</v>
      </c>
      <c r="P522" s="37">
        <v>0</v>
      </c>
      <c r="Q522" s="37">
        <v>0</v>
      </c>
      <c r="R522" s="38">
        <f t="shared" si="81"/>
        <v>0</v>
      </c>
      <c r="S522" s="39">
        <v>3633</v>
      </c>
    </row>
    <row r="523" spans="2:19" ht="15.75" x14ac:dyDescent="0.25">
      <c r="B523" s="31">
        <f t="shared" si="82"/>
        <v>12</v>
      </c>
      <c r="C523" s="31" t="s">
        <v>781</v>
      </c>
      <c r="D523" s="32" t="s">
        <v>782</v>
      </c>
      <c r="E523" s="33">
        <v>44012</v>
      </c>
      <c r="F523" s="34">
        <v>2515.9965000000002</v>
      </c>
      <c r="G523" s="35">
        <v>10</v>
      </c>
      <c r="H523" s="36">
        <f t="shared" si="79"/>
        <v>251.59965000000003</v>
      </c>
      <c r="I523" s="34">
        <v>8157.5735759999998</v>
      </c>
      <c r="J523" s="34">
        <v>25606.107478000002</v>
      </c>
      <c r="K523" s="34">
        <v>27304.991322999998</v>
      </c>
      <c r="L523" s="34">
        <v>1514.7858799999999</v>
      </c>
      <c r="M523" s="34">
        <v>553.72699499999999</v>
      </c>
      <c r="N523" s="36">
        <f t="shared" si="80"/>
        <v>-39.145070000000032</v>
      </c>
      <c r="O523" s="34">
        <v>592.87206500000002</v>
      </c>
      <c r="P523" s="37">
        <v>0</v>
      </c>
      <c r="Q523" s="37">
        <v>0</v>
      </c>
      <c r="R523" s="38">
        <f t="shared" si="81"/>
        <v>0</v>
      </c>
      <c r="S523" s="39">
        <v>7079</v>
      </c>
    </row>
    <row r="524" spans="2:19" ht="15.75" x14ac:dyDescent="0.25">
      <c r="B524" s="26"/>
      <c r="C524" s="26"/>
      <c r="D524" s="26"/>
      <c r="E524" s="26"/>
      <c r="F524" s="26"/>
      <c r="G524" s="44"/>
      <c r="H524" s="50"/>
      <c r="I524" s="28"/>
      <c r="J524" s="28"/>
      <c r="K524" s="28"/>
      <c r="L524" s="28"/>
      <c r="M524" s="28"/>
      <c r="N524" s="51"/>
      <c r="O524" s="28"/>
      <c r="P524" s="28"/>
      <c r="Q524" s="28"/>
      <c r="R524" s="51"/>
      <c r="S524" s="28"/>
    </row>
    <row r="525" spans="2:19" ht="18.75" x14ac:dyDescent="0.3">
      <c r="B525" s="26"/>
      <c r="C525" s="26"/>
      <c r="D525" s="61" t="s">
        <v>41</v>
      </c>
      <c r="E525" s="26"/>
      <c r="F525" s="26"/>
      <c r="G525" s="44"/>
      <c r="H525" s="50"/>
      <c r="I525" s="28"/>
      <c r="J525" s="28"/>
      <c r="K525" s="28"/>
      <c r="L525" s="28"/>
      <c r="M525" s="28"/>
      <c r="N525" s="51"/>
      <c r="O525" s="28"/>
      <c r="P525" s="28"/>
      <c r="Q525" s="28"/>
      <c r="R525" s="51"/>
      <c r="S525" s="28"/>
    </row>
    <row r="526" spans="2:19" ht="15.75" x14ac:dyDescent="0.25">
      <c r="B526" s="31">
        <v>1</v>
      </c>
      <c r="C526" s="62" t="s">
        <v>783</v>
      </c>
      <c r="D526" s="32" t="s">
        <v>784</v>
      </c>
      <c r="E526" s="33">
        <v>44012</v>
      </c>
      <c r="F526" s="34">
        <v>100</v>
      </c>
      <c r="G526" s="35">
        <v>10</v>
      </c>
      <c r="H526" s="36">
        <f>+F526/G526</f>
        <v>10</v>
      </c>
      <c r="I526" s="34"/>
      <c r="J526" s="34"/>
      <c r="K526" s="34"/>
      <c r="L526" s="34"/>
      <c r="M526" s="34">
        <v>-6.5049999999999999</v>
      </c>
      <c r="N526" s="36">
        <f>+M526-O526</f>
        <v>0.30299999999999994</v>
      </c>
      <c r="O526" s="34">
        <v>-6.8079999999999998</v>
      </c>
      <c r="P526" s="37">
        <v>0</v>
      </c>
      <c r="Q526" s="37">
        <v>0</v>
      </c>
      <c r="R526" s="38">
        <f>SUM(P526:Q526)</f>
        <v>0</v>
      </c>
      <c r="S526" s="39"/>
    </row>
    <row r="527" spans="2:19" ht="15.75" x14ac:dyDescent="0.25">
      <c r="B527" s="31">
        <f>+B526+1</f>
        <v>2</v>
      </c>
      <c r="C527" s="31" t="s">
        <v>785</v>
      </c>
      <c r="D527" s="32" t="s">
        <v>786</v>
      </c>
      <c r="E527" s="33">
        <v>44012</v>
      </c>
      <c r="F527" s="34">
        <v>3157.3380000000002</v>
      </c>
      <c r="G527" s="35">
        <v>10</v>
      </c>
      <c r="H527" s="36">
        <f>+F527/G527</f>
        <v>315.73380000000003</v>
      </c>
      <c r="I527" s="34"/>
      <c r="J527" s="34"/>
      <c r="K527" s="34"/>
      <c r="L527" s="34"/>
      <c r="M527" s="34">
        <v>-240.93700000000001</v>
      </c>
      <c r="N527" s="36">
        <f>+M527-O527</f>
        <v>0.16899999999998272</v>
      </c>
      <c r="O527" s="34">
        <v>-241.10599999999999</v>
      </c>
      <c r="P527" s="37">
        <v>0</v>
      </c>
      <c r="Q527" s="37">
        <v>0</v>
      </c>
      <c r="R527" s="38">
        <f>SUM(P527:Q527)</f>
        <v>0</v>
      </c>
      <c r="S527" s="39"/>
    </row>
    <row r="528" spans="2:19" ht="15.75" x14ac:dyDescent="0.25">
      <c r="B528" s="31">
        <f>+B527+1</f>
        <v>3</v>
      </c>
      <c r="C528" s="31" t="s">
        <v>787</v>
      </c>
      <c r="D528" s="32" t="s">
        <v>788</v>
      </c>
      <c r="E528" s="33">
        <v>44012</v>
      </c>
      <c r="F528" s="34"/>
      <c r="G528" s="35">
        <v>10</v>
      </c>
      <c r="H528" s="36">
        <f>+F528/G528</f>
        <v>0</v>
      </c>
      <c r="I528" s="34"/>
      <c r="J528" s="34"/>
      <c r="K528" s="34"/>
      <c r="L528" s="34"/>
      <c r="M528" s="34"/>
      <c r="N528" s="36">
        <f>+M528-O528</f>
        <v>0</v>
      </c>
      <c r="O528" s="34"/>
      <c r="P528" s="37"/>
      <c r="Q528" s="37"/>
      <c r="R528" s="38">
        <f>SUM(P528:Q528)</f>
        <v>0</v>
      </c>
      <c r="S528" s="39"/>
    </row>
    <row r="529" spans="2:19" ht="15.75" x14ac:dyDescent="0.25">
      <c r="B529" s="31">
        <f>+B528+1</f>
        <v>4</v>
      </c>
      <c r="C529" s="31" t="s">
        <v>789</v>
      </c>
      <c r="D529" s="32" t="s">
        <v>790</v>
      </c>
      <c r="E529" s="33">
        <v>44012</v>
      </c>
      <c r="F529" s="34"/>
      <c r="G529" s="35">
        <v>10</v>
      </c>
      <c r="H529" s="36">
        <f>+F529/G529</f>
        <v>0</v>
      </c>
      <c r="I529" s="34"/>
      <c r="J529" s="34"/>
      <c r="K529" s="34"/>
      <c r="L529" s="34"/>
      <c r="M529" s="34"/>
      <c r="N529" s="36">
        <f>+M529-O529</f>
        <v>0</v>
      </c>
      <c r="O529" s="34"/>
      <c r="P529" s="37"/>
      <c r="Q529" s="37"/>
      <c r="R529" s="38">
        <f>SUM(P529:Q529)</f>
        <v>0</v>
      </c>
      <c r="S529" s="39"/>
    </row>
    <row r="530" spans="2:19" ht="15.75" x14ac:dyDescent="0.25">
      <c r="B530" s="31">
        <f>+B529+1</f>
        <v>5</v>
      </c>
      <c r="C530" s="31" t="s">
        <v>791</v>
      </c>
      <c r="D530" s="32" t="s">
        <v>792</v>
      </c>
      <c r="E530" s="33">
        <v>44012</v>
      </c>
      <c r="F530" s="34"/>
      <c r="G530" s="35">
        <v>10</v>
      </c>
      <c r="H530" s="36">
        <f>+F530/G530</f>
        <v>0</v>
      </c>
      <c r="I530" s="34"/>
      <c r="J530" s="34"/>
      <c r="K530" s="34"/>
      <c r="L530" s="34"/>
      <c r="M530" s="34"/>
      <c r="N530" s="36">
        <f>+M530-O530</f>
        <v>0</v>
      </c>
      <c r="O530" s="34"/>
      <c r="P530" s="37"/>
      <c r="Q530" s="37"/>
      <c r="R530" s="38">
        <f>SUM(P530:Q530)</f>
        <v>0</v>
      </c>
      <c r="S530" s="39"/>
    </row>
    <row r="531" spans="2:19" ht="15.75" x14ac:dyDescent="0.25">
      <c r="B531" s="26"/>
      <c r="C531" s="26"/>
      <c r="D531" s="26"/>
      <c r="E531" s="26"/>
      <c r="F531" s="26"/>
      <c r="G531" s="44"/>
      <c r="H531" s="50"/>
      <c r="I531" s="28"/>
      <c r="J531" s="28"/>
      <c r="K531" s="28"/>
      <c r="L531" s="28"/>
      <c r="M531" s="28"/>
      <c r="N531" s="51"/>
      <c r="O531" s="28"/>
      <c r="P531" s="28"/>
      <c r="Q531" s="28"/>
      <c r="R531" s="51"/>
      <c r="S531" s="28"/>
    </row>
    <row r="532" spans="2:19" ht="15.75" x14ac:dyDescent="0.25">
      <c r="B532" s="31">
        <f>COUNT(B512:B531)</f>
        <v>17</v>
      </c>
      <c r="C532" s="31"/>
      <c r="D532" s="53"/>
      <c r="E532" s="53"/>
      <c r="F532" s="53">
        <f>SUM(F512:F531)</f>
        <v>25017.284790000005</v>
      </c>
      <c r="G532" s="54"/>
      <c r="H532" s="55">
        <f t="shared" ref="H532:O532" si="83">SUM(H512:H531)</f>
        <v>2501.7284789999994</v>
      </c>
      <c r="I532" s="53">
        <f t="shared" si="83"/>
        <v>28169.345126</v>
      </c>
      <c r="J532" s="53">
        <f t="shared" si="83"/>
        <v>97304.990925999999</v>
      </c>
      <c r="K532" s="53">
        <f t="shared" si="83"/>
        <v>84973.930443000005</v>
      </c>
      <c r="L532" s="53">
        <f t="shared" si="83"/>
        <v>7278.5989709999994</v>
      </c>
      <c r="M532" s="53">
        <f t="shared" si="83"/>
        <v>-3763.4604820000009</v>
      </c>
      <c r="N532" s="56">
        <f t="shared" si="83"/>
        <v>-1248.0512230000004</v>
      </c>
      <c r="O532" s="53">
        <f t="shared" si="83"/>
        <v>-2515.409259</v>
      </c>
      <c r="P532" s="57"/>
      <c r="Q532" s="57"/>
      <c r="R532" s="58"/>
      <c r="S532" s="59">
        <f>SUM(S512:S531)</f>
        <v>32706</v>
      </c>
    </row>
    <row r="533" spans="2:19" ht="15.75" x14ac:dyDescent="0.25">
      <c r="B533" s="26"/>
      <c r="C533" s="26"/>
      <c r="D533" s="26"/>
      <c r="E533" s="26"/>
      <c r="F533" s="26"/>
      <c r="G533" s="44"/>
      <c r="H533" s="50"/>
      <c r="I533" s="28"/>
      <c r="J533" s="28"/>
      <c r="K533" s="28"/>
      <c r="L533" s="28"/>
      <c r="M533" s="28"/>
      <c r="N533" s="51"/>
      <c r="O533" s="28"/>
      <c r="P533" s="28"/>
      <c r="Q533" s="28"/>
      <c r="R533" s="51"/>
      <c r="S533" s="28"/>
    </row>
    <row r="534" spans="2:19" ht="15.75" x14ac:dyDescent="0.25">
      <c r="B534" s="26"/>
      <c r="C534" s="26"/>
      <c r="D534" s="26"/>
      <c r="E534" s="26"/>
      <c r="F534" s="26"/>
      <c r="G534" s="44"/>
      <c r="H534" s="50"/>
      <c r="I534" s="28"/>
      <c r="J534" s="28"/>
      <c r="K534" s="28"/>
      <c r="L534" s="28"/>
      <c r="M534" s="28"/>
      <c r="N534" s="51"/>
      <c r="O534" s="28"/>
      <c r="P534" s="28"/>
      <c r="Q534" s="28"/>
      <c r="R534" s="51"/>
      <c r="S534" s="28"/>
    </row>
    <row r="535" spans="2:19" ht="18.75" x14ac:dyDescent="0.3">
      <c r="B535" s="26"/>
      <c r="C535" s="30">
        <v>22</v>
      </c>
      <c r="D535" s="30" t="s">
        <v>793</v>
      </c>
      <c r="E535" s="63"/>
      <c r="F535" s="63"/>
      <c r="G535" s="44"/>
      <c r="H535" s="50"/>
      <c r="I535" s="28"/>
      <c r="J535" s="28"/>
      <c r="K535" s="28"/>
      <c r="L535" s="28"/>
      <c r="M535" s="28"/>
      <c r="N535" s="51"/>
      <c r="O535" s="28"/>
      <c r="P535" s="28"/>
      <c r="Q535" s="28"/>
      <c r="R535" s="51"/>
      <c r="S535" s="28"/>
    </row>
    <row r="536" spans="2:19" ht="15.75" x14ac:dyDescent="0.25">
      <c r="B536" s="26"/>
      <c r="C536" s="26"/>
      <c r="D536" s="26"/>
      <c r="E536" s="26"/>
      <c r="F536" s="26"/>
      <c r="G536" s="44"/>
      <c r="H536" s="50"/>
      <c r="I536" s="28"/>
      <c r="J536" s="28"/>
      <c r="K536" s="28"/>
      <c r="L536" s="28"/>
      <c r="M536" s="28"/>
      <c r="N536" s="51"/>
      <c r="O536" s="28"/>
      <c r="P536" s="28"/>
      <c r="Q536" s="28"/>
      <c r="R536" s="51"/>
      <c r="S536" s="28"/>
    </row>
    <row r="537" spans="2:19" ht="15.75" x14ac:dyDescent="0.25">
      <c r="B537" s="31">
        <v>1</v>
      </c>
      <c r="C537" s="31" t="s">
        <v>794</v>
      </c>
      <c r="D537" s="32" t="s">
        <v>795</v>
      </c>
      <c r="E537" s="33">
        <v>44196</v>
      </c>
      <c r="F537" s="34">
        <v>289.82100000000003</v>
      </c>
      <c r="G537" s="35">
        <v>5</v>
      </c>
      <c r="H537" s="36">
        <f t="shared" ref="H537:H547" si="84">+F537/G537</f>
        <v>57.964200000000005</v>
      </c>
      <c r="I537" s="34"/>
      <c r="J537" s="34"/>
      <c r="K537" s="34"/>
      <c r="L537" s="34"/>
      <c r="M537" s="34">
        <v>1927.9069999999999</v>
      </c>
      <c r="N537" s="36">
        <f t="shared" ref="N537:N547" si="85">+M537-O537</f>
        <v>578.25</v>
      </c>
      <c r="O537" s="34">
        <v>1349.6569999999999</v>
      </c>
      <c r="P537" s="37">
        <v>426</v>
      </c>
      <c r="Q537" s="37">
        <v>0</v>
      </c>
      <c r="R537" s="38">
        <f t="shared" ref="R537:R547" si="86">SUM(P537:Q537)</f>
        <v>426</v>
      </c>
      <c r="S537" s="39"/>
    </row>
    <row r="538" spans="2:19" ht="15.75" x14ac:dyDescent="0.25">
      <c r="B538" s="31">
        <f>+B537+1</f>
        <v>2</v>
      </c>
      <c r="C538" s="31" t="s">
        <v>796</v>
      </c>
      <c r="D538" s="32" t="s">
        <v>797</v>
      </c>
      <c r="E538" s="33">
        <v>43921</v>
      </c>
      <c r="F538" s="34">
        <v>1240.8789999999999</v>
      </c>
      <c r="G538" s="35">
        <v>10</v>
      </c>
      <c r="H538" s="36">
        <f t="shared" si="84"/>
        <v>124.08789999999999</v>
      </c>
      <c r="I538" s="34"/>
      <c r="J538" s="34"/>
      <c r="K538" s="34"/>
      <c r="L538" s="34"/>
      <c r="M538" s="34">
        <v>4411.7929999999997</v>
      </c>
      <c r="N538" s="36">
        <f t="shared" si="85"/>
        <v>1333.3929999999996</v>
      </c>
      <c r="O538" s="34">
        <v>3078.4</v>
      </c>
      <c r="P538" s="37">
        <f>65+85</f>
        <v>150</v>
      </c>
      <c r="Q538" s="37">
        <v>0</v>
      </c>
      <c r="R538" s="38">
        <f t="shared" si="86"/>
        <v>150</v>
      </c>
      <c r="S538" s="39"/>
    </row>
    <row r="539" spans="2:19" ht="15.75" x14ac:dyDescent="0.25">
      <c r="B539" s="31">
        <f>+B538+1</f>
        <v>3</v>
      </c>
      <c r="C539" s="31" t="s">
        <v>798</v>
      </c>
      <c r="D539" s="32" t="s">
        <v>799</v>
      </c>
      <c r="E539" s="33">
        <v>44012</v>
      </c>
      <c r="F539" s="34">
        <v>500.28879999999998</v>
      </c>
      <c r="G539" s="35">
        <v>10</v>
      </c>
      <c r="H539" s="36">
        <f t="shared" si="84"/>
        <v>50.028880000000001</v>
      </c>
      <c r="I539" s="34">
        <v>8.561026</v>
      </c>
      <c r="J539" s="34">
        <v>233.39166499999999</v>
      </c>
      <c r="K539" s="34">
        <v>70.293927999999994</v>
      </c>
      <c r="L539" s="34">
        <v>5.6362000000000002E-2</v>
      </c>
      <c r="M539" s="34">
        <v>-31.901413999999999</v>
      </c>
      <c r="N539" s="36">
        <f t="shared" si="85"/>
        <v>1.0467949999999995</v>
      </c>
      <c r="O539" s="34">
        <v>-32.948208999999999</v>
      </c>
      <c r="P539" s="37">
        <v>0</v>
      </c>
      <c r="Q539" s="37">
        <v>0</v>
      </c>
      <c r="R539" s="38">
        <f t="shared" si="86"/>
        <v>0</v>
      </c>
      <c r="S539" s="39">
        <v>4511</v>
      </c>
    </row>
    <row r="540" spans="2:19" ht="15.75" x14ac:dyDescent="0.25">
      <c r="B540" s="31">
        <f t="shared" ref="B540:B547" si="87">+B539+1</f>
        <v>4</v>
      </c>
      <c r="C540" s="31" t="s">
        <v>800</v>
      </c>
      <c r="D540" s="32" t="s">
        <v>801</v>
      </c>
      <c r="E540" s="33">
        <v>44012</v>
      </c>
      <c r="F540" s="34">
        <v>426.08800000000002</v>
      </c>
      <c r="G540" s="35">
        <v>10</v>
      </c>
      <c r="H540" s="36">
        <f t="shared" si="84"/>
        <v>42.608800000000002</v>
      </c>
      <c r="I540" s="34">
        <v>5074.6589999999997</v>
      </c>
      <c r="J540" s="34">
        <v>18929.454000000002</v>
      </c>
      <c r="K540" s="34">
        <v>11788.254000000001</v>
      </c>
      <c r="L540" s="34">
        <v>970.78499999999997</v>
      </c>
      <c r="M540" s="34">
        <v>-1012.276</v>
      </c>
      <c r="N540" s="36">
        <f t="shared" si="85"/>
        <v>270.60700000000008</v>
      </c>
      <c r="O540" s="34">
        <v>-1282.883</v>
      </c>
      <c r="P540" s="37">
        <v>0</v>
      </c>
      <c r="Q540" s="37">
        <v>0</v>
      </c>
      <c r="R540" s="38">
        <f t="shared" si="86"/>
        <v>0</v>
      </c>
      <c r="S540" s="39">
        <v>7458</v>
      </c>
    </row>
    <row r="541" spans="2:19" ht="15.75" x14ac:dyDescent="0.25">
      <c r="B541" s="31">
        <f t="shared" si="87"/>
        <v>5</v>
      </c>
      <c r="C541" s="31" t="s">
        <v>802</v>
      </c>
      <c r="D541" s="32" t="s">
        <v>803</v>
      </c>
      <c r="E541" s="33">
        <v>44012</v>
      </c>
      <c r="F541" s="34">
        <v>570.02499999999998</v>
      </c>
      <c r="G541" s="35">
        <v>10</v>
      </c>
      <c r="H541" s="36">
        <f t="shared" si="84"/>
        <v>57.002499999999998</v>
      </c>
      <c r="I541" s="34">
        <v>5878.64</v>
      </c>
      <c r="J541" s="34">
        <v>6901.8519999999999</v>
      </c>
      <c r="K541" s="34">
        <v>1663.08</v>
      </c>
      <c r="L541" s="34">
        <v>64.093999999999994</v>
      </c>
      <c r="M541" s="34">
        <v>-215.93199999999999</v>
      </c>
      <c r="N541" s="36">
        <f t="shared" si="85"/>
        <v>-9.3089999999999975</v>
      </c>
      <c r="O541" s="34">
        <v>-206.62299999999999</v>
      </c>
      <c r="P541" s="37">
        <v>0</v>
      </c>
      <c r="Q541" s="37">
        <v>0</v>
      </c>
      <c r="R541" s="38">
        <f t="shared" si="86"/>
        <v>0</v>
      </c>
      <c r="S541" s="39">
        <v>6258</v>
      </c>
    </row>
    <row r="542" spans="2:19" ht="15.75" x14ac:dyDescent="0.25">
      <c r="B542" s="31">
        <f t="shared" si="87"/>
        <v>6</v>
      </c>
      <c r="C542" s="31" t="s">
        <v>804</v>
      </c>
      <c r="D542" s="32" t="s">
        <v>805</v>
      </c>
      <c r="E542" s="33">
        <v>43921</v>
      </c>
      <c r="F542" s="34">
        <v>1428</v>
      </c>
      <c r="G542" s="35">
        <v>10</v>
      </c>
      <c r="H542" s="36">
        <f t="shared" si="84"/>
        <v>142.80000000000001</v>
      </c>
      <c r="I542" s="34">
        <v>16557.254000000001</v>
      </c>
      <c r="J542" s="34">
        <v>31841.813999999998</v>
      </c>
      <c r="K542" s="34">
        <v>55046.264000000003</v>
      </c>
      <c r="L542" s="34">
        <v>727.44399999999996</v>
      </c>
      <c r="M542" s="34">
        <v>1547.2</v>
      </c>
      <c r="N542" s="36">
        <f t="shared" si="85"/>
        <v>865.44800000000009</v>
      </c>
      <c r="O542" s="34">
        <v>681.75199999999995</v>
      </c>
      <c r="P542" s="37">
        <v>10</v>
      </c>
      <c r="Q542" s="37">
        <v>0</v>
      </c>
      <c r="R542" s="38">
        <f t="shared" si="86"/>
        <v>10</v>
      </c>
      <c r="S542" s="39">
        <v>6374</v>
      </c>
    </row>
    <row r="543" spans="2:19" ht="15.75" x14ac:dyDescent="0.25">
      <c r="B543" s="31">
        <f t="shared" si="87"/>
        <v>7</v>
      </c>
      <c r="C543" s="31" t="s">
        <v>806</v>
      </c>
      <c r="D543" s="32" t="s">
        <v>807</v>
      </c>
      <c r="E543" s="33">
        <v>43921</v>
      </c>
      <c r="F543" s="34">
        <v>124.006</v>
      </c>
      <c r="G543" s="35">
        <v>10</v>
      </c>
      <c r="H543" s="36">
        <f t="shared" si="84"/>
        <v>12.400600000000001</v>
      </c>
      <c r="I543" s="34">
        <v>1709.088</v>
      </c>
      <c r="J543" s="34">
        <v>9456.76</v>
      </c>
      <c r="K543" s="34">
        <v>13191.06</v>
      </c>
      <c r="L543" s="34">
        <v>1034.779</v>
      </c>
      <c r="M543" s="34">
        <v>-1843.998</v>
      </c>
      <c r="N543" s="36">
        <f t="shared" si="85"/>
        <v>210.97800000000007</v>
      </c>
      <c r="O543" s="34">
        <v>-2054.9760000000001</v>
      </c>
      <c r="P543" s="37">
        <v>0</v>
      </c>
      <c r="Q543" s="37">
        <v>0</v>
      </c>
      <c r="R543" s="38">
        <f t="shared" si="86"/>
        <v>0</v>
      </c>
      <c r="S543" s="39">
        <v>1592</v>
      </c>
    </row>
    <row r="544" spans="2:19" ht="15.75" x14ac:dyDescent="0.25">
      <c r="B544" s="31">
        <f t="shared" si="87"/>
        <v>8</v>
      </c>
      <c r="C544" s="31" t="s">
        <v>808</v>
      </c>
      <c r="D544" s="32" t="s">
        <v>809</v>
      </c>
      <c r="E544" s="33">
        <v>44012</v>
      </c>
      <c r="F544" s="34">
        <v>786</v>
      </c>
      <c r="G544" s="35">
        <v>10</v>
      </c>
      <c r="H544" s="36">
        <f t="shared" si="84"/>
        <v>78.599999999999994</v>
      </c>
      <c r="I544" s="34"/>
      <c r="J544" s="34"/>
      <c r="K544" s="34"/>
      <c r="L544" s="34"/>
      <c r="M544" s="34">
        <v>7287.3590000000004</v>
      </c>
      <c r="N544" s="36">
        <f t="shared" si="85"/>
        <v>2205.3320000000003</v>
      </c>
      <c r="O544" s="34">
        <v>5082.027</v>
      </c>
      <c r="P544" s="37">
        <f>70+60+100+70</f>
        <v>300</v>
      </c>
      <c r="Q544" s="37">
        <v>0</v>
      </c>
      <c r="R544" s="38">
        <f t="shared" si="86"/>
        <v>300</v>
      </c>
      <c r="S544" s="39"/>
    </row>
    <row r="545" spans="2:19" ht="15.75" x14ac:dyDescent="0.25">
      <c r="B545" s="31">
        <f t="shared" si="87"/>
        <v>9</v>
      </c>
      <c r="C545" s="31" t="s">
        <v>810</v>
      </c>
      <c r="D545" s="32" t="s">
        <v>811</v>
      </c>
      <c r="E545" s="33">
        <v>44012</v>
      </c>
      <c r="F545" s="34">
        <v>498.29199999999997</v>
      </c>
      <c r="G545" s="35">
        <v>10</v>
      </c>
      <c r="H545" s="36">
        <f t="shared" si="84"/>
        <v>49.8292</v>
      </c>
      <c r="I545" s="34">
        <v>4072.076</v>
      </c>
      <c r="J545" s="34">
        <v>10804.611999999999</v>
      </c>
      <c r="K545" s="34">
        <v>22942.275000000001</v>
      </c>
      <c r="L545" s="34">
        <v>217.83600000000001</v>
      </c>
      <c r="M545" s="34">
        <v>2969.6350000000002</v>
      </c>
      <c r="N545" s="36">
        <f t="shared" si="85"/>
        <v>819.08700000000044</v>
      </c>
      <c r="O545" s="34">
        <v>2150.5479999999998</v>
      </c>
      <c r="P545" s="37">
        <f>200+300</f>
        <v>500</v>
      </c>
      <c r="Q545" s="37">
        <v>0</v>
      </c>
      <c r="R545" s="38">
        <f t="shared" si="86"/>
        <v>500</v>
      </c>
      <c r="S545" s="39">
        <v>4748</v>
      </c>
    </row>
    <row r="546" spans="2:19" ht="15.75" x14ac:dyDescent="0.25">
      <c r="B546" s="31">
        <f t="shared" si="87"/>
        <v>10</v>
      </c>
      <c r="C546" s="31" t="s">
        <v>812</v>
      </c>
      <c r="D546" s="32" t="s">
        <v>813</v>
      </c>
      <c r="E546" s="33">
        <v>44196</v>
      </c>
      <c r="F546" s="34">
        <v>822.99900000000002</v>
      </c>
      <c r="G546" s="35">
        <v>10</v>
      </c>
      <c r="H546" s="36">
        <f t="shared" si="84"/>
        <v>82.299900000000008</v>
      </c>
      <c r="I546" s="34"/>
      <c r="J546" s="34"/>
      <c r="K546" s="34"/>
      <c r="L546" s="34"/>
      <c r="M546" s="34">
        <v>-2185.759</v>
      </c>
      <c r="N546" s="36">
        <f t="shared" si="85"/>
        <v>-596.27299999999991</v>
      </c>
      <c r="O546" s="34">
        <v>-1589.4860000000001</v>
      </c>
      <c r="P546" s="37">
        <v>0</v>
      </c>
      <c r="Q546" s="37">
        <v>0</v>
      </c>
      <c r="R546" s="38">
        <f t="shared" si="86"/>
        <v>0</v>
      </c>
      <c r="S546" s="39"/>
    </row>
    <row r="547" spans="2:19" ht="15.75" x14ac:dyDescent="0.25">
      <c r="B547" s="31">
        <f t="shared" si="87"/>
        <v>11</v>
      </c>
      <c r="C547" s="31" t="s">
        <v>814</v>
      </c>
      <c r="D547" s="32" t="s">
        <v>815</v>
      </c>
      <c r="E547" s="33">
        <v>44012</v>
      </c>
      <c r="F547" s="34">
        <v>357.66842000000003</v>
      </c>
      <c r="G547" s="35">
        <v>10</v>
      </c>
      <c r="H547" s="36">
        <f t="shared" si="84"/>
        <v>35.766842000000004</v>
      </c>
      <c r="I547" s="34">
        <v>1768.959112</v>
      </c>
      <c r="J547" s="34">
        <v>2820.1701899999998</v>
      </c>
      <c r="K547" s="34">
        <v>2891.7545019999998</v>
      </c>
      <c r="L547" s="34">
        <v>64.061566999999997</v>
      </c>
      <c r="M547" s="34">
        <v>40.773628000000002</v>
      </c>
      <c r="N547" s="36">
        <f t="shared" si="85"/>
        <v>13.140081000000002</v>
      </c>
      <c r="O547" s="34">
        <v>27.633547</v>
      </c>
      <c r="P547" s="37">
        <v>0</v>
      </c>
      <c r="Q547" s="37">
        <v>30</v>
      </c>
      <c r="R547" s="38">
        <f t="shared" si="86"/>
        <v>30</v>
      </c>
      <c r="S547" s="39">
        <v>2920</v>
      </c>
    </row>
    <row r="548" spans="2:19" ht="15.75" x14ac:dyDescent="0.25">
      <c r="B548" s="40"/>
      <c r="C548" s="40"/>
      <c r="D548" s="41"/>
      <c r="E548" s="42"/>
      <c r="F548" s="43"/>
      <c r="G548" s="44"/>
      <c r="H548" s="45"/>
      <c r="I548" s="43"/>
      <c r="J548" s="43"/>
      <c r="K548" s="43"/>
      <c r="L548" s="43"/>
      <c r="M548" s="43"/>
      <c r="N548" s="45"/>
      <c r="O548" s="43"/>
      <c r="P548" s="46"/>
      <c r="Q548" s="46"/>
      <c r="R548" s="47"/>
      <c r="S548" s="48"/>
    </row>
    <row r="549" spans="2:19" ht="18.75" x14ac:dyDescent="0.3">
      <c r="B549" s="40"/>
      <c r="C549" s="40"/>
      <c r="D549" s="61" t="s">
        <v>41</v>
      </c>
      <c r="E549" s="42"/>
      <c r="F549" s="43"/>
      <c r="G549" s="44"/>
      <c r="H549" s="45"/>
      <c r="I549" s="43"/>
      <c r="J549" s="43"/>
      <c r="K549" s="43"/>
      <c r="L549" s="43"/>
      <c r="M549" s="43"/>
      <c r="N549" s="45"/>
      <c r="O549" s="43"/>
      <c r="P549" s="46"/>
      <c r="Q549" s="46"/>
      <c r="R549" s="47"/>
      <c r="S549" s="48"/>
    </row>
    <row r="550" spans="2:19" ht="15.75" x14ac:dyDescent="0.25">
      <c r="B550" s="31">
        <v>1</v>
      </c>
      <c r="C550" s="31" t="s">
        <v>816</v>
      </c>
      <c r="D550" s="32" t="s">
        <v>817</v>
      </c>
      <c r="E550" s="33">
        <v>44012</v>
      </c>
      <c r="F550" s="34">
        <v>1387.3520000000001</v>
      </c>
      <c r="G550" s="35">
        <v>10</v>
      </c>
      <c r="H550" s="36">
        <f>+F550/G550</f>
        <v>138.73520000000002</v>
      </c>
      <c r="I550" s="34"/>
      <c r="J550" s="34"/>
      <c r="K550" s="34"/>
      <c r="L550" s="34"/>
      <c r="M550" s="34">
        <v>-292.51799999999997</v>
      </c>
      <c r="N550" s="36">
        <f>+M550-O550</f>
        <v>4.0000000000190994E-3</v>
      </c>
      <c r="O550" s="34">
        <v>-292.52199999999999</v>
      </c>
      <c r="P550" s="37">
        <v>0</v>
      </c>
      <c r="Q550" s="37">
        <v>0</v>
      </c>
      <c r="R550" s="38">
        <f>SUM(P550:Q550)</f>
        <v>0</v>
      </c>
      <c r="S550" s="39"/>
    </row>
    <row r="551" spans="2:19" ht="15.75" x14ac:dyDescent="0.25">
      <c r="B551" s="40"/>
      <c r="C551" s="40"/>
      <c r="D551" s="41"/>
      <c r="E551" s="42"/>
      <c r="F551" s="43"/>
      <c r="G551" s="44"/>
      <c r="H551" s="45"/>
      <c r="I551" s="43"/>
      <c r="J551" s="43"/>
      <c r="K551" s="43"/>
      <c r="L551" s="43"/>
      <c r="M551" s="43"/>
      <c r="N551" s="45"/>
      <c r="O551" s="43"/>
      <c r="P551" s="46"/>
      <c r="Q551" s="46"/>
      <c r="R551" s="47"/>
      <c r="S551" s="48"/>
    </row>
    <row r="552" spans="2:19" ht="15.75" x14ac:dyDescent="0.25">
      <c r="B552" s="31">
        <f>COUNT(B537:B551)</f>
        <v>12</v>
      </c>
      <c r="C552" s="31"/>
      <c r="D552" s="53"/>
      <c r="E552" s="53"/>
      <c r="F552" s="53">
        <f>SUM(F537:F551)</f>
        <v>8431.4192200000016</v>
      </c>
      <c r="G552" s="54"/>
      <c r="H552" s="55">
        <f t="shared" ref="H552:O552" si="88">SUM(H537:H551)</f>
        <v>872.12402199999997</v>
      </c>
      <c r="I552" s="53">
        <f t="shared" si="88"/>
        <v>35069.237137999997</v>
      </c>
      <c r="J552" s="53">
        <f t="shared" si="88"/>
        <v>80988.053854999991</v>
      </c>
      <c r="K552" s="53">
        <f t="shared" si="88"/>
        <v>107592.98142999999</v>
      </c>
      <c r="L552" s="53">
        <f t="shared" si="88"/>
        <v>3079.0559290000006</v>
      </c>
      <c r="M552" s="53">
        <f t="shared" si="88"/>
        <v>12602.283214000001</v>
      </c>
      <c r="N552" s="56">
        <f t="shared" si="88"/>
        <v>5691.7038759999996</v>
      </c>
      <c r="O552" s="53">
        <f t="shared" si="88"/>
        <v>6910.5793380000005</v>
      </c>
      <c r="P552" s="57"/>
      <c r="Q552" s="57"/>
      <c r="R552" s="58"/>
      <c r="S552" s="59">
        <f>SUM(S537:S551)</f>
        <v>33861</v>
      </c>
    </row>
    <row r="553" spans="2:19" ht="15.75" x14ac:dyDescent="0.25">
      <c r="B553" s="26"/>
      <c r="C553" s="26"/>
      <c r="D553" s="26"/>
      <c r="E553" s="26"/>
      <c r="F553" s="26"/>
      <c r="G553" s="44"/>
      <c r="H553" s="50"/>
      <c r="I553" s="28"/>
      <c r="J553" s="28"/>
      <c r="K553" s="28"/>
      <c r="L553" s="28"/>
      <c r="M553" s="28"/>
      <c r="N553" s="51"/>
      <c r="O553" s="28"/>
      <c r="P553" s="28"/>
      <c r="Q553" s="28"/>
      <c r="R553" s="51"/>
      <c r="S553" s="28"/>
    </row>
    <row r="554" spans="2:19" ht="15.75" x14ac:dyDescent="0.25">
      <c r="B554" s="26"/>
      <c r="C554" s="26"/>
      <c r="D554" s="26"/>
      <c r="E554" s="26"/>
      <c r="F554" s="26"/>
      <c r="G554" s="44"/>
      <c r="H554" s="50"/>
      <c r="I554" s="28"/>
      <c r="J554" s="28"/>
      <c r="K554" s="28"/>
      <c r="L554" s="28"/>
      <c r="M554" s="28"/>
      <c r="N554" s="51"/>
      <c r="O554" s="28"/>
      <c r="P554" s="28"/>
      <c r="Q554" s="28"/>
      <c r="R554" s="51"/>
      <c r="S554" s="28"/>
    </row>
    <row r="555" spans="2:19" ht="18.75" x14ac:dyDescent="0.3">
      <c r="B555" s="26"/>
      <c r="C555" s="30">
        <v>23</v>
      </c>
      <c r="D555" s="30" t="s">
        <v>818</v>
      </c>
      <c r="E555" s="63"/>
      <c r="F555" s="63"/>
      <c r="G555" s="44"/>
      <c r="H555" s="50"/>
      <c r="I555" s="28"/>
      <c r="J555" s="28"/>
      <c r="K555" s="28"/>
      <c r="L555" s="28"/>
      <c r="M555" s="28"/>
      <c r="N555" s="51"/>
      <c r="O555" s="28"/>
      <c r="P555" s="28"/>
      <c r="Q555" s="28"/>
      <c r="R555" s="51"/>
      <c r="S555" s="28"/>
    </row>
    <row r="556" spans="2:19" ht="15.75" x14ac:dyDescent="0.25">
      <c r="B556" s="26"/>
      <c r="C556" s="26"/>
      <c r="D556" s="26"/>
      <c r="E556" s="26"/>
      <c r="F556" s="26"/>
      <c r="G556" s="44"/>
      <c r="H556" s="50"/>
      <c r="I556" s="28"/>
      <c r="J556" s="28"/>
      <c r="K556" s="28"/>
      <c r="L556" s="28"/>
      <c r="M556" s="28"/>
      <c r="N556" s="51"/>
      <c r="O556" s="28"/>
      <c r="P556" s="28"/>
      <c r="Q556" s="28"/>
      <c r="R556" s="51"/>
      <c r="S556" s="28"/>
    </row>
    <row r="557" spans="2:19" ht="15.75" x14ac:dyDescent="0.25">
      <c r="B557" s="31">
        <v>1</v>
      </c>
      <c r="C557" s="31" t="s">
        <v>819</v>
      </c>
      <c r="D557" s="32" t="s">
        <v>820</v>
      </c>
      <c r="E557" s="33">
        <v>44012</v>
      </c>
      <c r="F557" s="34">
        <v>144</v>
      </c>
      <c r="G557" s="35">
        <v>5</v>
      </c>
      <c r="H557" s="36">
        <f t="shared" ref="H557:H563" si="89">+F557/G557</f>
        <v>28.8</v>
      </c>
      <c r="I557" s="34">
        <v>3911.4</v>
      </c>
      <c r="J557" s="34">
        <v>4682.375</v>
      </c>
      <c r="K557" s="34">
        <v>3768.7559999999999</v>
      </c>
      <c r="L557" s="34">
        <v>2.9910000000000001</v>
      </c>
      <c r="M557" s="34">
        <v>10.416</v>
      </c>
      <c r="N557" s="36">
        <f t="shared" ref="N557:N563" si="90">+M557-O557</f>
        <v>40.213999999999999</v>
      </c>
      <c r="O557" s="34">
        <v>-29.797999999999998</v>
      </c>
      <c r="P557" s="37">
        <v>20</v>
      </c>
      <c r="Q557" s="37">
        <v>0</v>
      </c>
      <c r="R557" s="38">
        <f t="shared" ref="R557:R563" si="91">SUM(P557:Q557)</f>
        <v>20</v>
      </c>
      <c r="S557" s="39">
        <v>3435</v>
      </c>
    </row>
    <row r="558" spans="2:19" ht="15.75" x14ac:dyDescent="0.25">
      <c r="B558" s="31">
        <f t="shared" ref="B558:B563" si="92">+B557+1</f>
        <v>2</v>
      </c>
      <c r="C558" s="31" t="s">
        <v>821</v>
      </c>
      <c r="D558" s="32" t="s">
        <v>822</v>
      </c>
      <c r="E558" s="33">
        <v>44012</v>
      </c>
      <c r="F558" s="34">
        <v>243.59700000000001</v>
      </c>
      <c r="G558" s="35">
        <v>10</v>
      </c>
      <c r="H558" s="36">
        <f t="shared" si="89"/>
        <v>24.3597</v>
      </c>
      <c r="I558" s="34">
        <v>4954.8040000000001</v>
      </c>
      <c r="J558" s="34">
        <v>7840.1059999999998</v>
      </c>
      <c r="K558" s="34">
        <v>12546.152</v>
      </c>
      <c r="L558" s="34">
        <v>348.49599999999998</v>
      </c>
      <c r="M558" s="34">
        <v>-144.01499999999999</v>
      </c>
      <c r="N558" s="36">
        <f t="shared" si="90"/>
        <v>183.084</v>
      </c>
      <c r="O558" s="34">
        <v>-327.09899999999999</v>
      </c>
      <c r="P558" s="37">
        <v>0</v>
      </c>
      <c r="Q558" s="37">
        <v>0</v>
      </c>
      <c r="R558" s="38">
        <f t="shared" si="91"/>
        <v>0</v>
      </c>
      <c r="S558" s="39">
        <v>2067</v>
      </c>
    </row>
    <row r="559" spans="2:19" ht="15.75" x14ac:dyDescent="0.25">
      <c r="B559" s="31">
        <f t="shared" si="92"/>
        <v>3</v>
      </c>
      <c r="C559" s="31" t="s">
        <v>823</v>
      </c>
      <c r="D559" s="32" t="s">
        <v>824</v>
      </c>
      <c r="E559" s="33">
        <v>44012</v>
      </c>
      <c r="F559" s="34">
        <v>133.34299999999999</v>
      </c>
      <c r="G559" s="35">
        <v>10</v>
      </c>
      <c r="H559" s="36">
        <f t="shared" si="89"/>
        <v>13.334299999999999</v>
      </c>
      <c r="I559" s="34"/>
      <c r="J559" s="34"/>
      <c r="K559" s="34"/>
      <c r="L559" s="34"/>
      <c r="M559" s="34">
        <v>23.695</v>
      </c>
      <c r="N559" s="36">
        <f t="shared" si="90"/>
        <v>4.7749999999999986</v>
      </c>
      <c r="O559" s="34">
        <v>18.920000000000002</v>
      </c>
      <c r="P559" s="37">
        <v>15</v>
      </c>
      <c r="Q559" s="37">
        <v>0</v>
      </c>
      <c r="R559" s="38">
        <f t="shared" si="91"/>
        <v>15</v>
      </c>
      <c r="S559" s="39"/>
    </row>
    <row r="560" spans="2:19" ht="15.75" x14ac:dyDescent="0.25">
      <c r="B560" s="31">
        <f t="shared" si="92"/>
        <v>4</v>
      </c>
      <c r="C560" s="31" t="s">
        <v>825</v>
      </c>
      <c r="D560" s="32" t="s">
        <v>826</v>
      </c>
      <c r="E560" s="33">
        <v>43921</v>
      </c>
      <c r="F560" s="34">
        <v>77.686000000000007</v>
      </c>
      <c r="G560" s="35">
        <v>10</v>
      </c>
      <c r="H560" s="36">
        <f t="shared" si="89"/>
        <v>7.7686000000000011</v>
      </c>
      <c r="I560" s="34">
        <v>3803.6750000000002</v>
      </c>
      <c r="J560" s="34">
        <v>8371.1010000000006</v>
      </c>
      <c r="K560" s="34">
        <v>8722.2829999999994</v>
      </c>
      <c r="L560" s="34">
        <v>403.12799999999999</v>
      </c>
      <c r="M560" s="34">
        <v>-435.81900000000002</v>
      </c>
      <c r="N560" s="36">
        <f t="shared" si="90"/>
        <v>123.03299999999996</v>
      </c>
      <c r="O560" s="34">
        <v>-558.85199999999998</v>
      </c>
      <c r="P560" s="37">
        <v>0</v>
      </c>
      <c r="Q560" s="37">
        <v>0</v>
      </c>
      <c r="R560" s="38">
        <f t="shared" si="91"/>
        <v>0</v>
      </c>
      <c r="S560" s="39">
        <v>2086</v>
      </c>
    </row>
    <row r="561" spans="2:19" ht="15.75" x14ac:dyDescent="0.25">
      <c r="B561" s="31">
        <f t="shared" si="92"/>
        <v>5</v>
      </c>
      <c r="C561" s="31" t="s">
        <v>827</v>
      </c>
      <c r="D561" s="32" t="s">
        <v>828</v>
      </c>
      <c r="E561" s="33">
        <v>44012</v>
      </c>
      <c r="F561" s="34">
        <v>1219.3330000000001</v>
      </c>
      <c r="G561" s="35">
        <v>10</v>
      </c>
      <c r="H561" s="36">
        <f t="shared" si="89"/>
        <v>121.9333</v>
      </c>
      <c r="I561" s="34"/>
      <c r="J561" s="34"/>
      <c r="K561" s="34"/>
      <c r="L561" s="34"/>
      <c r="M561" s="34">
        <v>-446.66399999999999</v>
      </c>
      <c r="N561" s="36">
        <f t="shared" si="90"/>
        <v>-114.57299999999998</v>
      </c>
      <c r="O561" s="34">
        <v>-332.09100000000001</v>
      </c>
      <c r="P561" s="37">
        <f>5</f>
        <v>5</v>
      </c>
      <c r="Q561" s="37">
        <v>0</v>
      </c>
      <c r="R561" s="38">
        <f t="shared" si="91"/>
        <v>5</v>
      </c>
      <c r="S561" s="39"/>
    </row>
    <row r="562" spans="2:19" ht="15.75" x14ac:dyDescent="0.25">
      <c r="B562" s="31">
        <f t="shared" si="92"/>
        <v>6</v>
      </c>
      <c r="C562" s="31" t="s">
        <v>829</v>
      </c>
      <c r="D562" s="32" t="s">
        <v>830</v>
      </c>
      <c r="E562" s="33">
        <v>44012</v>
      </c>
      <c r="F562" s="34">
        <v>1512.5</v>
      </c>
      <c r="G562" s="35">
        <v>10</v>
      </c>
      <c r="H562" s="36">
        <f t="shared" si="89"/>
        <v>151.25</v>
      </c>
      <c r="I562" s="34">
        <v>2761.628643</v>
      </c>
      <c r="J562" s="34">
        <v>5744.7144520000002</v>
      </c>
      <c r="K562" s="34">
        <v>2778.6306370000002</v>
      </c>
      <c r="L562" s="34">
        <v>360.35676999999998</v>
      </c>
      <c r="M562" s="34">
        <v>-194.79182700000001</v>
      </c>
      <c r="N562" s="36">
        <f t="shared" si="90"/>
        <v>-57.460597000000007</v>
      </c>
      <c r="O562" s="34">
        <v>-137.33123000000001</v>
      </c>
      <c r="P562" s="37">
        <v>0</v>
      </c>
      <c r="Q562" s="37">
        <v>0</v>
      </c>
      <c r="R562" s="38">
        <f>SUM(P562:Q562)</f>
        <v>0</v>
      </c>
      <c r="S562" s="39">
        <v>8857</v>
      </c>
    </row>
    <row r="563" spans="2:19" ht="15.75" x14ac:dyDescent="0.25">
      <c r="B563" s="31">
        <f t="shared" si="92"/>
        <v>7</v>
      </c>
      <c r="C563" s="31" t="s">
        <v>831</v>
      </c>
      <c r="D563" s="32" t="s">
        <v>832</v>
      </c>
      <c r="E563" s="33">
        <v>44012</v>
      </c>
      <c r="F563" s="34">
        <v>405.15</v>
      </c>
      <c r="G563" s="35">
        <v>5</v>
      </c>
      <c r="H563" s="36">
        <f t="shared" si="89"/>
        <v>81.03</v>
      </c>
      <c r="I563" s="34"/>
      <c r="J563" s="34"/>
      <c r="K563" s="34"/>
      <c r="L563" s="34"/>
      <c r="M563" s="34">
        <v>2371.6060000000002</v>
      </c>
      <c r="N563" s="36">
        <f t="shared" si="90"/>
        <v>504.44800000000032</v>
      </c>
      <c r="O563" s="34">
        <v>1867.1579999999999</v>
      </c>
      <c r="P563" s="37">
        <f>30+70</f>
        <v>100</v>
      </c>
      <c r="Q563" s="37">
        <v>0</v>
      </c>
      <c r="R563" s="38">
        <f t="shared" si="91"/>
        <v>100</v>
      </c>
      <c r="S563" s="39"/>
    </row>
    <row r="564" spans="2:19" ht="15.75" x14ac:dyDescent="0.25">
      <c r="B564" s="26"/>
      <c r="C564" s="26"/>
      <c r="D564" s="26"/>
      <c r="E564" s="26"/>
      <c r="F564" s="26"/>
      <c r="G564" s="44"/>
      <c r="H564" s="50"/>
      <c r="I564" s="28"/>
      <c r="J564" s="28"/>
      <c r="K564" s="28"/>
      <c r="L564" s="28"/>
      <c r="M564" s="28"/>
      <c r="N564" s="51"/>
      <c r="O564" s="28"/>
      <c r="P564" s="28"/>
      <c r="Q564" s="28"/>
      <c r="R564" s="51"/>
      <c r="S564" s="28"/>
    </row>
    <row r="565" spans="2:19" ht="18.75" x14ac:dyDescent="0.3">
      <c r="B565" s="26"/>
      <c r="C565" s="26"/>
      <c r="D565" s="61" t="s">
        <v>41</v>
      </c>
      <c r="E565" s="26"/>
      <c r="F565" s="26"/>
      <c r="G565" s="44"/>
      <c r="H565" s="50"/>
      <c r="I565" s="28"/>
      <c r="J565" s="28"/>
      <c r="K565" s="28"/>
      <c r="L565" s="28"/>
      <c r="M565" s="28"/>
      <c r="N565" s="51"/>
      <c r="O565" s="28"/>
      <c r="P565" s="28"/>
      <c r="Q565" s="28"/>
      <c r="R565" s="51"/>
      <c r="S565" s="28"/>
    </row>
    <row r="566" spans="2:19" ht="15.75" x14ac:dyDescent="0.25">
      <c r="B566" s="31">
        <v>1</v>
      </c>
      <c r="C566" s="31" t="s">
        <v>833</v>
      </c>
      <c r="D566" s="32" t="s">
        <v>834</v>
      </c>
      <c r="E566" s="33">
        <v>44012</v>
      </c>
      <c r="F566" s="34">
        <v>58</v>
      </c>
      <c r="G566" s="35">
        <v>10</v>
      </c>
      <c r="H566" s="36">
        <f>+F566/G566</f>
        <v>5.8</v>
      </c>
      <c r="I566" s="34">
        <v>124.47847400000001</v>
      </c>
      <c r="J566" s="34">
        <v>246.106064</v>
      </c>
      <c r="K566" s="34">
        <v>0</v>
      </c>
      <c r="L566" s="34">
        <v>0</v>
      </c>
      <c r="M566" s="34">
        <v>-6.3448460000000004</v>
      </c>
      <c r="N566" s="36">
        <f>+M566-O566</f>
        <v>0</v>
      </c>
      <c r="O566" s="34">
        <v>-6.3448460000000004</v>
      </c>
      <c r="P566" s="37">
        <v>0</v>
      </c>
      <c r="Q566" s="37">
        <v>0</v>
      </c>
      <c r="R566" s="38">
        <f>SUM(P566:Q566)</f>
        <v>0</v>
      </c>
      <c r="S566" s="39">
        <v>4914</v>
      </c>
    </row>
    <row r="567" spans="2:19" ht="15.75" x14ac:dyDescent="0.25">
      <c r="B567" s="31">
        <f>+B566+1</f>
        <v>2</v>
      </c>
      <c r="C567" s="31" t="s">
        <v>835</v>
      </c>
      <c r="D567" s="32" t="s">
        <v>836</v>
      </c>
      <c r="E567" s="33">
        <v>44012</v>
      </c>
      <c r="F567" s="34">
        <v>214</v>
      </c>
      <c r="G567" s="35">
        <v>10</v>
      </c>
      <c r="H567" s="36">
        <f>+F567/G567</f>
        <v>21.4</v>
      </c>
      <c r="I567" s="34"/>
      <c r="J567" s="34"/>
      <c r="K567" s="34"/>
      <c r="L567" s="34"/>
      <c r="M567" s="34">
        <v>-61.68</v>
      </c>
      <c r="N567" s="36">
        <f>+M567-O567</f>
        <v>-2.2939999999999969</v>
      </c>
      <c r="O567" s="34">
        <v>-59.386000000000003</v>
      </c>
      <c r="P567" s="37">
        <v>0</v>
      </c>
      <c r="Q567" s="37">
        <v>0</v>
      </c>
      <c r="R567" s="38">
        <f>SUM(P567:Q567)</f>
        <v>0</v>
      </c>
      <c r="S567" s="39"/>
    </row>
    <row r="568" spans="2:19" ht="15.75" x14ac:dyDescent="0.25">
      <c r="B568" s="26"/>
      <c r="C568" s="26"/>
      <c r="D568" s="26"/>
      <c r="E568" s="26"/>
      <c r="F568" s="26"/>
      <c r="G568" s="44"/>
      <c r="H568" s="50"/>
      <c r="I568" s="28"/>
      <c r="J568" s="28"/>
      <c r="K568" s="28"/>
      <c r="L568" s="28"/>
      <c r="M568" s="28"/>
      <c r="N568" s="51"/>
      <c r="O568" s="28"/>
      <c r="P568" s="28"/>
      <c r="Q568" s="28"/>
      <c r="R568" s="51"/>
      <c r="S568" s="28"/>
    </row>
    <row r="569" spans="2:19" ht="15.75" x14ac:dyDescent="0.25">
      <c r="B569" s="31">
        <f>COUNT(B557:B568)</f>
        <v>9</v>
      </c>
      <c r="C569" s="31"/>
      <c r="D569" s="53"/>
      <c r="E569" s="53"/>
      <c r="F569" s="53">
        <f>SUM(F557:F568)</f>
        <v>4007.6089999999999</v>
      </c>
      <c r="G569" s="54"/>
      <c r="H569" s="55">
        <f t="shared" ref="H569:O569" si="93">SUM(H557:H568)</f>
        <v>455.67590000000001</v>
      </c>
      <c r="I569" s="53">
        <f t="shared" si="93"/>
        <v>15555.986117</v>
      </c>
      <c r="J569" s="53">
        <f t="shared" si="93"/>
        <v>26884.402516000002</v>
      </c>
      <c r="K569" s="53">
        <f t="shared" si="93"/>
        <v>27815.821637000001</v>
      </c>
      <c r="L569" s="53">
        <f t="shared" si="93"/>
        <v>1114.9717700000001</v>
      </c>
      <c r="M569" s="53">
        <f t="shared" si="93"/>
        <v>1116.4023270000002</v>
      </c>
      <c r="N569" s="56">
        <f t="shared" si="93"/>
        <v>681.22640300000035</v>
      </c>
      <c r="O569" s="53">
        <f t="shared" si="93"/>
        <v>435.17592399999978</v>
      </c>
      <c r="P569" s="57"/>
      <c r="Q569" s="57"/>
      <c r="R569" s="58"/>
      <c r="S569" s="59">
        <f>SUM(S557:S568)</f>
        <v>21359</v>
      </c>
    </row>
    <row r="570" spans="2:19" ht="15.75" x14ac:dyDescent="0.25">
      <c r="B570" s="26"/>
      <c r="C570" s="26"/>
      <c r="D570" s="26"/>
      <c r="E570" s="26"/>
      <c r="F570" s="26"/>
      <c r="G570" s="44"/>
      <c r="H570" s="50"/>
      <c r="I570" s="28"/>
      <c r="J570" s="28"/>
      <c r="K570" s="28"/>
      <c r="L570" s="28"/>
      <c r="M570" s="28"/>
      <c r="N570" s="51"/>
      <c r="O570" s="28"/>
      <c r="P570" s="28"/>
      <c r="Q570" s="28"/>
      <c r="R570" s="51"/>
      <c r="S570" s="28"/>
    </row>
    <row r="571" spans="2:19" ht="15.75" x14ac:dyDescent="0.25">
      <c r="B571" s="26"/>
      <c r="C571" s="26"/>
      <c r="D571" s="26"/>
      <c r="E571" s="26"/>
      <c r="F571" s="26"/>
      <c r="G571" s="44"/>
      <c r="H571" s="50"/>
      <c r="I571" s="28"/>
      <c r="J571" s="28"/>
      <c r="K571" s="28"/>
      <c r="L571" s="28"/>
      <c r="M571" s="28"/>
      <c r="N571" s="51"/>
      <c r="O571" s="28"/>
      <c r="P571" s="28"/>
      <c r="Q571" s="28"/>
      <c r="R571" s="51"/>
      <c r="S571" s="28"/>
    </row>
    <row r="572" spans="2:19" ht="18.75" x14ac:dyDescent="0.3">
      <c r="B572" s="26"/>
      <c r="C572" s="30">
        <v>24</v>
      </c>
      <c r="D572" s="30" t="s">
        <v>837</v>
      </c>
      <c r="E572" s="63"/>
      <c r="F572" s="63"/>
      <c r="G572" s="44"/>
      <c r="H572" s="50"/>
      <c r="I572" s="28"/>
      <c r="J572" s="28"/>
      <c r="K572" s="28"/>
      <c r="L572" s="28"/>
      <c r="M572" s="28"/>
      <c r="N572" s="51"/>
      <c r="O572" s="28"/>
      <c r="P572" s="28"/>
      <c r="Q572" s="28"/>
      <c r="R572" s="51"/>
      <c r="S572" s="28"/>
    </row>
    <row r="573" spans="2:19" ht="15.75" x14ac:dyDescent="0.25">
      <c r="B573" s="26"/>
      <c r="C573" s="26"/>
      <c r="D573" s="26"/>
      <c r="E573" s="26"/>
      <c r="F573" s="26"/>
      <c r="G573" s="44"/>
      <c r="H573" s="50"/>
      <c r="I573" s="28"/>
      <c r="J573" s="28"/>
      <c r="K573" s="28"/>
      <c r="L573" s="28"/>
      <c r="M573" s="28"/>
      <c r="N573" s="51"/>
      <c r="O573" s="28"/>
      <c r="P573" s="28"/>
      <c r="Q573" s="28"/>
      <c r="R573" s="51"/>
      <c r="S573" s="28"/>
    </row>
    <row r="574" spans="2:19" ht="15.75" x14ac:dyDescent="0.25">
      <c r="B574" s="31">
        <v>1</v>
      </c>
      <c r="C574" s="31" t="s">
        <v>838</v>
      </c>
      <c r="D574" s="32" t="s">
        <v>839</v>
      </c>
      <c r="E574" s="33">
        <v>44012</v>
      </c>
      <c r="F574" s="34">
        <v>350</v>
      </c>
      <c r="G574" s="35">
        <v>10</v>
      </c>
      <c r="H574" s="36">
        <f>+F574/G574</f>
        <v>35</v>
      </c>
      <c r="I574" s="34">
        <v>1473.5766920000001</v>
      </c>
      <c r="J574" s="34">
        <v>2691.161298</v>
      </c>
      <c r="K574" s="34">
        <v>1598.0328609999999</v>
      </c>
      <c r="L574" s="34">
        <v>97.378232999999994</v>
      </c>
      <c r="M574" s="34">
        <v>163.07831899999999</v>
      </c>
      <c r="N574" s="36">
        <f>+M574-O574</f>
        <v>45.179355999999999</v>
      </c>
      <c r="O574" s="34">
        <v>117.89896299999999</v>
      </c>
      <c r="P574" s="37">
        <v>0</v>
      </c>
      <c r="Q574" s="37">
        <v>0</v>
      </c>
      <c r="R574" s="38">
        <f>SUM(P574:Q574)</f>
        <v>0</v>
      </c>
      <c r="S574" s="39">
        <v>669</v>
      </c>
    </row>
    <row r="575" spans="2:19" ht="15.75" x14ac:dyDescent="0.25">
      <c r="B575" s="31">
        <f>+B574+1</f>
        <v>2</v>
      </c>
      <c r="C575" s="62" t="s">
        <v>840</v>
      </c>
      <c r="D575" s="32" t="s">
        <v>841</v>
      </c>
      <c r="E575" s="33">
        <v>44196</v>
      </c>
      <c r="F575" s="34">
        <v>4976.8159999999998</v>
      </c>
      <c r="G575" s="35">
        <v>10</v>
      </c>
      <c r="H575" s="36">
        <f>+F575/G575</f>
        <v>497.6816</v>
      </c>
      <c r="I575" s="34">
        <v>31714.722000000002</v>
      </c>
      <c r="J575" s="34">
        <v>54793.343000000001</v>
      </c>
      <c r="K575" s="34">
        <v>28799.018</v>
      </c>
      <c r="L575" s="34">
        <v>2198.36</v>
      </c>
      <c r="M575" s="34">
        <v>355.94</v>
      </c>
      <c r="N575" s="36">
        <f>+M575-O575</f>
        <v>132.09100000000001</v>
      </c>
      <c r="O575" s="34">
        <v>223.84899999999999</v>
      </c>
      <c r="P575" s="37">
        <v>0</v>
      </c>
      <c r="Q575" s="37">
        <v>0</v>
      </c>
      <c r="R575" s="38">
        <f>SUM(P575:Q575)</f>
        <v>0</v>
      </c>
      <c r="S575" s="39">
        <v>9538</v>
      </c>
    </row>
    <row r="576" spans="2:19" ht="15.75" x14ac:dyDescent="0.25">
      <c r="B576" s="31">
        <f>+B575+1</f>
        <v>3</v>
      </c>
      <c r="C576" s="31" t="s">
        <v>842</v>
      </c>
      <c r="D576" s="32" t="s">
        <v>843</v>
      </c>
      <c r="E576" s="33">
        <v>44012</v>
      </c>
      <c r="F576" s="34">
        <v>355.779</v>
      </c>
      <c r="G576" s="35">
        <v>10</v>
      </c>
      <c r="H576" s="36">
        <f>+F576/G576</f>
        <v>35.5779</v>
      </c>
      <c r="I576" s="34"/>
      <c r="J576" s="34"/>
      <c r="K576" s="34"/>
      <c r="L576" s="34"/>
      <c r="M576" s="34">
        <v>-64.436000000000007</v>
      </c>
      <c r="N576" s="36">
        <f>+M576-O576</f>
        <v>27.349999999999994</v>
      </c>
      <c r="O576" s="34">
        <v>-91.786000000000001</v>
      </c>
      <c r="P576" s="37">
        <v>0</v>
      </c>
      <c r="Q576" s="37">
        <v>0</v>
      </c>
      <c r="R576" s="38">
        <f>SUM(P576:Q576)</f>
        <v>0</v>
      </c>
      <c r="S576" s="39"/>
    </row>
    <row r="577" spans="2:19" ht="15.75" x14ac:dyDescent="0.25">
      <c r="B577" s="31">
        <f>+B576+1</f>
        <v>4</v>
      </c>
      <c r="C577" s="31" t="s">
        <v>844</v>
      </c>
      <c r="D577" s="32" t="s">
        <v>845</v>
      </c>
      <c r="E577" s="33">
        <v>44104</v>
      </c>
      <c r="F577" s="34">
        <v>82.47</v>
      </c>
      <c r="G577" s="35">
        <v>10</v>
      </c>
      <c r="H577" s="36">
        <f>+F577/G577</f>
        <v>8.2469999999999999</v>
      </c>
      <c r="I577" s="34"/>
      <c r="J577" s="34"/>
      <c r="K577" s="34"/>
      <c r="L577" s="34"/>
      <c r="M577" s="34">
        <v>-226.684</v>
      </c>
      <c r="N577" s="36">
        <f>+M577-O577</f>
        <v>269.33100000000002</v>
      </c>
      <c r="O577" s="34">
        <v>-496.01499999999999</v>
      </c>
      <c r="P577" s="37">
        <v>100</v>
      </c>
      <c r="Q577" s="37">
        <v>0</v>
      </c>
      <c r="R577" s="38">
        <f>SUM(P577:Q577)</f>
        <v>100</v>
      </c>
      <c r="S577" s="39"/>
    </row>
    <row r="578" spans="2:19" ht="15.75" x14ac:dyDescent="0.25">
      <c r="B578" s="31">
        <f>+B577+1</f>
        <v>5</v>
      </c>
      <c r="C578" s="62" t="s">
        <v>846</v>
      </c>
      <c r="D578" s="32" t="s">
        <v>847</v>
      </c>
      <c r="E578" s="33">
        <v>44196</v>
      </c>
      <c r="F578" s="34">
        <v>1876.04</v>
      </c>
      <c r="G578" s="35">
        <v>10</v>
      </c>
      <c r="H578" s="36">
        <f>+F578/G578</f>
        <v>187.60399999999998</v>
      </c>
      <c r="I578" s="34"/>
      <c r="J578" s="34"/>
      <c r="K578" s="34"/>
      <c r="L578" s="34"/>
      <c r="M578" s="34">
        <v>177.096</v>
      </c>
      <c r="N578" s="36">
        <f>+M578-O578</f>
        <v>67.259</v>
      </c>
      <c r="O578" s="34">
        <v>109.837</v>
      </c>
      <c r="P578" s="37">
        <v>0</v>
      </c>
      <c r="Q578" s="37">
        <v>0</v>
      </c>
      <c r="R578" s="38">
        <f>SUM(P578:Q578)</f>
        <v>0</v>
      </c>
      <c r="S578" s="39"/>
    </row>
    <row r="579" spans="2:19" ht="15.75" x14ac:dyDescent="0.25">
      <c r="B579" s="40"/>
      <c r="C579" s="64"/>
      <c r="D579" s="41"/>
      <c r="E579" s="42"/>
      <c r="F579" s="43"/>
      <c r="G579" s="44"/>
      <c r="H579" s="45"/>
      <c r="I579" s="43"/>
      <c r="J579" s="43"/>
      <c r="K579" s="43"/>
      <c r="L579" s="43"/>
      <c r="M579" s="43"/>
      <c r="N579" s="45"/>
      <c r="O579" s="43"/>
      <c r="P579" s="46"/>
      <c r="Q579" s="46"/>
      <c r="R579" s="47"/>
      <c r="S579" s="48"/>
    </row>
    <row r="580" spans="2:19" ht="18.75" x14ac:dyDescent="0.3">
      <c r="B580" s="40"/>
      <c r="C580" s="64"/>
      <c r="D580" s="61" t="s">
        <v>41</v>
      </c>
      <c r="E580" s="42"/>
      <c r="F580" s="43"/>
      <c r="G580" s="44"/>
      <c r="H580" s="45"/>
      <c r="I580" s="43"/>
      <c r="J580" s="43"/>
      <c r="K580" s="43"/>
      <c r="L580" s="43"/>
      <c r="M580" s="43"/>
      <c r="N580" s="45"/>
      <c r="O580" s="43"/>
      <c r="P580" s="46"/>
      <c r="Q580" s="46"/>
      <c r="R580" s="47"/>
      <c r="S580" s="48"/>
    </row>
    <row r="581" spans="2:19" ht="15.75" x14ac:dyDescent="0.25">
      <c r="B581" s="31">
        <v>1</v>
      </c>
      <c r="C581" s="31" t="s">
        <v>848</v>
      </c>
      <c r="D581" s="32" t="s">
        <v>849</v>
      </c>
      <c r="E581" s="33">
        <v>44012</v>
      </c>
      <c r="F581" s="34">
        <v>54.5</v>
      </c>
      <c r="G581" s="35">
        <v>10</v>
      </c>
      <c r="H581" s="36">
        <f>+F581/G581</f>
        <v>5.45</v>
      </c>
      <c r="I581" s="34"/>
      <c r="J581" s="34"/>
      <c r="K581" s="34"/>
      <c r="L581" s="34"/>
      <c r="M581" s="34">
        <v>-55.853000000000002</v>
      </c>
      <c r="N581" s="36">
        <f>+M581-O581</f>
        <v>-1.0390000000000015</v>
      </c>
      <c r="O581" s="34">
        <v>-54.814</v>
      </c>
      <c r="P581" s="37">
        <v>0</v>
      </c>
      <c r="Q581" s="37">
        <v>0</v>
      </c>
      <c r="R581" s="38">
        <f>SUM(P581:Q581)</f>
        <v>0</v>
      </c>
      <c r="S581" s="39"/>
    </row>
    <row r="582" spans="2:19" ht="15.75" x14ac:dyDescent="0.25">
      <c r="B582" s="40"/>
      <c r="C582" s="64"/>
      <c r="D582" s="41"/>
      <c r="E582" s="42"/>
      <c r="F582" s="43"/>
      <c r="G582" s="44"/>
      <c r="H582" s="45"/>
      <c r="I582" s="43"/>
      <c r="J582" s="43"/>
      <c r="K582" s="43"/>
      <c r="L582" s="43"/>
      <c r="M582" s="43"/>
      <c r="N582" s="45"/>
      <c r="O582" s="43"/>
      <c r="P582" s="46"/>
      <c r="Q582" s="46"/>
      <c r="R582" s="47"/>
      <c r="S582" s="48"/>
    </row>
    <row r="583" spans="2:19" ht="15.75" x14ac:dyDescent="0.25">
      <c r="B583" s="31">
        <f>COUNT(B574:B582)</f>
        <v>6</v>
      </c>
      <c r="C583" s="31"/>
      <c r="D583" s="53"/>
      <c r="E583" s="53"/>
      <c r="F583" s="53">
        <f>SUM(F574:F582)</f>
        <v>7695.6049999999996</v>
      </c>
      <c r="G583" s="54"/>
      <c r="H583" s="55">
        <f t="shared" ref="H583:O583" si="94">SUM(H574:H582)</f>
        <v>769.56050000000005</v>
      </c>
      <c r="I583" s="53">
        <f t="shared" si="94"/>
        <v>33188.298692000004</v>
      </c>
      <c r="J583" s="53">
        <f t="shared" si="94"/>
        <v>57484.504298</v>
      </c>
      <c r="K583" s="53">
        <f t="shared" si="94"/>
        <v>30397.050861</v>
      </c>
      <c r="L583" s="53">
        <f t="shared" si="94"/>
        <v>2295.738233</v>
      </c>
      <c r="M583" s="53">
        <f t="shared" si="94"/>
        <v>349.14131900000001</v>
      </c>
      <c r="N583" s="56">
        <f t="shared" si="94"/>
        <v>540.17135600000006</v>
      </c>
      <c r="O583" s="53">
        <f t="shared" si="94"/>
        <v>-191.03003700000002</v>
      </c>
      <c r="P583" s="57"/>
      <c r="Q583" s="57"/>
      <c r="R583" s="58"/>
      <c r="S583" s="59">
        <f>SUM(S574:S582)</f>
        <v>10207</v>
      </c>
    </row>
    <row r="584" spans="2:19" ht="15.75" x14ac:dyDescent="0.25">
      <c r="B584" s="26"/>
      <c r="C584" s="26"/>
      <c r="D584" s="26"/>
      <c r="E584" s="26"/>
      <c r="F584" s="26"/>
      <c r="G584" s="44"/>
      <c r="H584" s="50"/>
      <c r="I584" s="28"/>
      <c r="J584" s="28"/>
      <c r="K584" s="28"/>
      <c r="L584" s="28"/>
      <c r="M584" s="28"/>
      <c r="N584" s="51"/>
      <c r="O584" s="28"/>
      <c r="P584" s="28"/>
      <c r="Q584" s="28"/>
      <c r="R584" s="51"/>
      <c r="S584" s="28"/>
    </row>
    <row r="585" spans="2:19" ht="15.75" x14ac:dyDescent="0.25">
      <c r="B585" s="26"/>
      <c r="C585" s="26"/>
      <c r="D585" s="26"/>
      <c r="E585" s="26"/>
      <c r="F585" s="26"/>
      <c r="G585" s="44"/>
      <c r="H585" s="50"/>
      <c r="I585" s="28"/>
      <c r="J585" s="28"/>
      <c r="K585" s="28"/>
      <c r="L585" s="28"/>
      <c r="M585" s="28"/>
      <c r="N585" s="51"/>
      <c r="O585" s="28"/>
      <c r="P585" s="28"/>
      <c r="Q585" s="28"/>
      <c r="R585" s="51"/>
      <c r="S585" s="28"/>
    </row>
    <row r="586" spans="2:19" ht="18.75" x14ac:dyDescent="0.3">
      <c r="B586" s="26"/>
      <c r="C586" s="30">
        <v>25</v>
      </c>
      <c r="D586" s="30" t="s">
        <v>850</v>
      </c>
      <c r="E586" s="63"/>
      <c r="F586" s="63"/>
      <c r="G586" s="44"/>
      <c r="H586" s="50"/>
      <c r="I586" s="28"/>
      <c r="J586" s="28"/>
      <c r="K586" s="28"/>
      <c r="L586" s="28"/>
      <c r="M586" s="28"/>
      <c r="N586" s="51"/>
      <c r="O586" s="28"/>
      <c r="P586" s="28"/>
      <c r="Q586" s="28"/>
      <c r="R586" s="51"/>
      <c r="S586" s="28"/>
    </row>
    <row r="587" spans="2:19" ht="15.75" x14ac:dyDescent="0.25">
      <c r="B587" s="26"/>
      <c r="C587" s="26"/>
      <c r="D587" s="26"/>
      <c r="E587" s="26"/>
      <c r="F587" s="26"/>
      <c r="G587" s="44"/>
      <c r="H587" s="50"/>
      <c r="I587" s="28"/>
      <c r="J587" s="28"/>
      <c r="K587" s="28"/>
      <c r="L587" s="28"/>
      <c r="M587" s="28"/>
      <c r="N587" s="51"/>
      <c r="O587" s="28"/>
      <c r="P587" s="28"/>
      <c r="Q587" s="28"/>
      <c r="R587" s="51"/>
      <c r="S587" s="28"/>
    </row>
    <row r="588" spans="2:19" ht="15.75" x14ac:dyDescent="0.25">
      <c r="B588" s="62">
        <v>1</v>
      </c>
      <c r="C588" s="62" t="s">
        <v>851</v>
      </c>
      <c r="D588" s="32" t="s">
        <v>852</v>
      </c>
      <c r="E588" s="33">
        <v>44196</v>
      </c>
      <c r="F588" s="34">
        <v>52345.11</v>
      </c>
      <c r="G588" s="35">
        <v>10</v>
      </c>
      <c r="H588" s="36">
        <f>+F588/G588</f>
        <v>5234.5110000000004</v>
      </c>
      <c r="I588" s="34">
        <v>-448766.81300000002</v>
      </c>
      <c r="J588" s="34">
        <v>140993.22500000001</v>
      </c>
      <c r="K588" s="34">
        <v>94989.391000000003</v>
      </c>
      <c r="L588" s="34">
        <v>29724.511999999999</v>
      </c>
      <c r="M588" s="34">
        <v>-35353.673000000003</v>
      </c>
      <c r="N588" s="36">
        <f>+M588-O588</f>
        <v>-710.86200000000099</v>
      </c>
      <c r="O588" s="34">
        <v>-34642.811000000002</v>
      </c>
      <c r="P588" s="37">
        <v>0</v>
      </c>
      <c r="Q588" s="37">
        <v>0</v>
      </c>
      <c r="R588" s="38">
        <f>SUM(P588:Q588)</f>
        <v>0</v>
      </c>
      <c r="S588" s="39">
        <v>57093</v>
      </c>
    </row>
    <row r="589" spans="2:19" ht="15.75" x14ac:dyDescent="0.25">
      <c r="B589" s="62">
        <f>+B588+1</f>
        <v>2</v>
      </c>
      <c r="C589" s="31" t="s">
        <v>853</v>
      </c>
      <c r="D589" s="32" t="s">
        <v>854</v>
      </c>
      <c r="E589" s="33">
        <v>44012</v>
      </c>
      <c r="F589" s="34">
        <v>17860.928</v>
      </c>
      <c r="G589" s="35">
        <v>10</v>
      </c>
      <c r="H589" s="36">
        <f>+F589/G589</f>
        <v>1786.0927999999999</v>
      </c>
      <c r="I589" s="34">
        <v>13994.684999999999</v>
      </c>
      <c r="J589" s="34">
        <v>29667.538</v>
      </c>
      <c r="K589" s="34">
        <v>9459.1959999999999</v>
      </c>
      <c r="L589" s="34">
        <v>1125.92</v>
      </c>
      <c r="M589" s="34">
        <v>1645.663</v>
      </c>
      <c r="N589" s="36">
        <f>+M589-O589</f>
        <v>501.37799999999993</v>
      </c>
      <c r="O589" s="34">
        <v>1144.2850000000001</v>
      </c>
      <c r="P589" s="37">
        <v>0</v>
      </c>
      <c r="Q589" s="37">
        <v>0</v>
      </c>
      <c r="R589" s="38">
        <f>SUM(P589:Q589)</f>
        <v>0</v>
      </c>
      <c r="S589" s="39">
        <v>20393</v>
      </c>
    </row>
    <row r="590" spans="2:19" ht="15.75" x14ac:dyDescent="0.25">
      <c r="B590" s="62">
        <f>+B589+1</f>
        <v>3</v>
      </c>
      <c r="C590" s="31" t="s">
        <v>855</v>
      </c>
      <c r="D590" s="32" t="s">
        <v>856</v>
      </c>
      <c r="E590" s="33">
        <v>44196</v>
      </c>
      <c r="F590" s="34">
        <v>1091.5319999999999</v>
      </c>
      <c r="G590" s="35">
        <v>10</v>
      </c>
      <c r="H590" s="36">
        <f>+F590/G590</f>
        <v>109.1532</v>
      </c>
      <c r="I590" s="34">
        <v>2455.5929999999998</v>
      </c>
      <c r="J590" s="34">
        <v>4832.22</v>
      </c>
      <c r="K590" s="34">
        <v>9009.1710000000003</v>
      </c>
      <c r="L590" s="34">
        <v>0.61699999999999999</v>
      </c>
      <c r="M590" s="34">
        <v>3764.2719999999999</v>
      </c>
      <c r="N590" s="36">
        <f>+M590-O590</f>
        <v>1091.7530000000002</v>
      </c>
      <c r="O590" s="34">
        <v>2672.5189999999998</v>
      </c>
      <c r="P590" s="37">
        <f>10+127.4+68+50</f>
        <v>255.4</v>
      </c>
      <c r="Q590" s="37">
        <v>0</v>
      </c>
      <c r="R590" s="38">
        <f>SUM(P590:Q590)</f>
        <v>255.4</v>
      </c>
      <c r="S590" s="39">
        <v>3337</v>
      </c>
    </row>
    <row r="591" spans="2:19" ht="15.75" x14ac:dyDescent="0.25">
      <c r="B591" s="62">
        <f>+B590+1</f>
        <v>4</v>
      </c>
      <c r="C591" s="31" t="s">
        <v>857</v>
      </c>
      <c r="D591" s="32" t="s">
        <v>858</v>
      </c>
      <c r="E591" s="33">
        <v>44012</v>
      </c>
      <c r="F591" s="34">
        <v>1320.634</v>
      </c>
      <c r="G591" s="35">
        <v>10</v>
      </c>
      <c r="H591" s="36">
        <f>+F591/G591</f>
        <v>132.0634</v>
      </c>
      <c r="I591" s="34">
        <v>10828.121999999999</v>
      </c>
      <c r="J591" s="34">
        <v>52349.025000000001</v>
      </c>
      <c r="K591" s="34">
        <v>1953.0419999999999</v>
      </c>
      <c r="L591" s="34">
        <v>1129.6610000000001</v>
      </c>
      <c r="M591" s="34">
        <v>-752.63599999999997</v>
      </c>
      <c r="N591" s="36">
        <f>+M591-O591</f>
        <v>88.206000000000017</v>
      </c>
      <c r="O591" s="34">
        <v>-840.84199999999998</v>
      </c>
      <c r="P591" s="37">
        <v>22.5</v>
      </c>
      <c r="Q591" s="37">
        <v>0</v>
      </c>
      <c r="R591" s="38">
        <f>SUM(P591:Q591)</f>
        <v>22.5</v>
      </c>
      <c r="S591" s="39">
        <v>16400</v>
      </c>
    </row>
    <row r="592" spans="2:19" ht="15.75" x14ac:dyDescent="0.25">
      <c r="B592" s="26"/>
      <c r="C592" s="26"/>
      <c r="D592" s="26"/>
      <c r="E592" s="26"/>
      <c r="F592" s="26"/>
      <c r="G592" s="44"/>
      <c r="H592" s="50"/>
      <c r="I592" s="28"/>
      <c r="J592" s="28"/>
      <c r="K592" s="28"/>
      <c r="L592" s="28"/>
      <c r="M592" s="28"/>
      <c r="N592" s="51"/>
      <c r="O592" s="28"/>
      <c r="P592" s="28"/>
      <c r="Q592" s="28"/>
      <c r="R592" s="51"/>
      <c r="S592" s="28"/>
    </row>
    <row r="593" spans="2:19" ht="15.75" x14ac:dyDescent="0.25">
      <c r="B593" s="31">
        <f>COUNT(B588:B592)</f>
        <v>4</v>
      </c>
      <c r="C593" s="31"/>
      <c r="D593" s="53"/>
      <c r="E593" s="53"/>
      <c r="F593" s="53">
        <f>SUM(F588:F592)</f>
        <v>72618.204000000012</v>
      </c>
      <c r="G593" s="54"/>
      <c r="H593" s="55">
        <f t="shared" ref="H593:O593" si="95">SUM(H588:H592)</f>
        <v>7261.8204000000005</v>
      </c>
      <c r="I593" s="53">
        <f t="shared" si="95"/>
        <v>-421488.41300000006</v>
      </c>
      <c r="J593" s="53">
        <f t="shared" si="95"/>
        <v>227842.008</v>
      </c>
      <c r="K593" s="53">
        <f t="shared" si="95"/>
        <v>115410.8</v>
      </c>
      <c r="L593" s="53">
        <f t="shared" si="95"/>
        <v>31980.71</v>
      </c>
      <c r="M593" s="53">
        <f t="shared" si="95"/>
        <v>-30696.374</v>
      </c>
      <c r="N593" s="56">
        <f t="shared" si="95"/>
        <v>970.47499999999911</v>
      </c>
      <c r="O593" s="53">
        <f t="shared" si="95"/>
        <v>-31666.848999999998</v>
      </c>
      <c r="P593" s="57"/>
      <c r="Q593" s="57"/>
      <c r="R593" s="58"/>
      <c r="S593" s="59">
        <f>SUM(S588:S592)</f>
        <v>97223</v>
      </c>
    </row>
    <row r="594" spans="2:19" ht="15.75" x14ac:dyDescent="0.25">
      <c r="B594" s="26"/>
      <c r="C594" s="26"/>
      <c r="D594" s="26"/>
      <c r="E594" s="26"/>
      <c r="F594" s="26"/>
      <c r="G594" s="44"/>
      <c r="H594" s="50"/>
      <c r="I594" s="28"/>
      <c r="J594" s="28"/>
      <c r="K594" s="28"/>
      <c r="L594" s="28"/>
      <c r="M594" s="28"/>
      <c r="N594" s="51"/>
      <c r="O594" s="28"/>
      <c r="P594" s="28"/>
      <c r="Q594" s="28"/>
      <c r="R594" s="51"/>
      <c r="S594" s="28"/>
    </row>
    <row r="595" spans="2:19" ht="15.75" x14ac:dyDescent="0.25">
      <c r="B595" s="26"/>
      <c r="C595" s="26"/>
      <c r="D595" s="26"/>
      <c r="E595" s="26"/>
      <c r="F595" s="26"/>
      <c r="G595" s="44"/>
      <c r="H595" s="50"/>
      <c r="I595" s="28"/>
      <c r="J595" s="28"/>
      <c r="K595" s="28"/>
      <c r="L595" s="28"/>
      <c r="M595" s="28"/>
      <c r="N595" s="51"/>
      <c r="O595" s="28"/>
      <c r="P595" s="28"/>
      <c r="Q595" s="28"/>
      <c r="R595" s="51"/>
      <c r="S595" s="28"/>
    </row>
    <row r="596" spans="2:19" ht="18.75" x14ac:dyDescent="0.3">
      <c r="B596" s="26"/>
      <c r="C596" s="30">
        <v>26</v>
      </c>
      <c r="D596" s="30" t="s">
        <v>859</v>
      </c>
      <c r="E596" s="63"/>
      <c r="F596" s="63"/>
      <c r="G596" s="44"/>
      <c r="H596" s="50"/>
      <c r="I596" s="28"/>
      <c r="J596" s="28"/>
      <c r="K596" s="28"/>
      <c r="L596" s="28"/>
      <c r="M596" s="28"/>
      <c r="N596" s="51"/>
      <c r="O596" s="28"/>
      <c r="P596" s="28"/>
      <c r="Q596" s="28"/>
      <c r="R596" s="51"/>
      <c r="S596" s="28"/>
    </row>
    <row r="597" spans="2:19" ht="15.75" x14ac:dyDescent="0.25">
      <c r="B597" s="26"/>
      <c r="C597" s="26"/>
      <c r="D597" s="26"/>
      <c r="E597" s="26"/>
      <c r="F597" s="26"/>
      <c r="G597" s="44"/>
      <c r="H597" s="50"/>
      <c r="I597" s="28"/>
      <c r="J597" s="28"/>
      <c r="K597" s="28"/>
      <c r="L597" s="28"/>
      <c r="M597" s="28"/>
      <c r="N597" s="51"/>
      <c r="O597" s="28"/>
      <c r="P597" s="28"/>
      <c r="Q597" s="28"/>
      <c r="R597" s="51"/>
      <c r="S597" s="28"/>
    </row>
    <row r="598" spans="2:19" ht="15.75" x14ac:dyDescent="0.25">
      <c r="B598" s="31">
        <v>1</v>
      </c>
      <c r="C598" s="31" t="s">
        <v>860</v>
      </c>
      <c r="D598" s="32" t="s">
        <v>861</v>
      </c>
      <c r="E598" s="33">
        <v>44196</v>
      </c>
      <c r="F598" s="34">
        <v>2138.277</v>
      </c>
      <c r="G598" s="35">
        <v>10</v>
      </c>
      <c r="H598" s="36">
        <f t="shared" ref="H598:H610" si="96">+F598/G598</f>
        <v>213.82769999999999</v>
      </c>
      <c r="I598" s="34"/>
      <c r="J598" s="34"/>
      <c r="K598" s="34"/>
      <c r="L598" s="34"/>
      <c r="M598" s="34">
        <v>764.08</v>
      </c>
      <c r="N598" s="36">
        <f t="shared" ref="N598:N610" si="97">+M598-O598</f>
        <v>90.240999999999985</v>
      </c>
      <c r="O598" s="34">
        <v>673.83900000000006</v>
      </c>
      <c r="P598" s="37">
        <v>10</v>
      </c>
      <c r="Q598" s="37">
        <v>20</v>
      </c>
      <c r="R598" s="38">
        <f t="shared" ref="R598:R610" si="98">SUM(P598:Q598)</f>
        <v>30</v>
      </c>
      <c r="S598" s="39"/>
    </row>
    <row r="599" spans="2:19" ht="15.75" x14ac:dyDescent="0.25">
      <c r="B599" s="31">
        <f>+B598+1</f>
        <v>2</v>
      </c>
      <c r="C599" s="31" t="s">
        <v>862</v>
      </c>
      <c r="D599" s="32" t="s">
        <v>863</v>
      </c>
      <c r="E599" s="33">
        <v>44012</v>
      </c>
      <c r="F599" s="34">
        <v>5</v>
      </c>
      <c r="G599" s="35">
        <v>10</v>
      </c>
      <c r="H599" s="36">
        <f>+F599/G599</f>
        <v>0.5</v>
      </c>
      <c r="I599" s="34">
        <v>6.7126409999999996</v>
      </c>
      <c r="J599" s="34">
        <v>7.5007039999999998</v>
      </c>
      <c r="K599" s="34">
        <v>15.874969999999999</v>
      </c>
      <c r="L599" s="34">
        <v>0</v>
      </c>
      <c r="M599" s="34">
        <v>0.388681</v>
      </c>
      <c r="N599" s="36">
        <f>+M599-O599</f>
        <v>5.8480000000000198E-3</v>
      </c>
      <c r="O599" s="34">
        <v>0.38283299999999998</v>
      </c>
      <c r="P599" s="37">
        <v>0</v>
      </c>
      <c r="Q599" s="37">
        <v>0</v>
      </c>
      <c r="R599" s="38">
        <f>SUM(P599:Q599)</f>
        <v>0</v>
      </c>
      <c r="S599" s="39">
        <v>351</v>
      </c>
    </row>
    <row r="600" spans="2:19" ht="15.75" x14ac:dyDescent="0.25">
      <c r="B600" s="31">
        <f t="shared" ref="B600:B610" si="99">+B599+1</f>
        <v>3</v>
      </c>
      <c r="C600" s="31" t="s">
        <v>864</v>
      </c>
      <c r="D600" s="32" t="s">
        <v>865</v>
      </c>
      <c r="E600" s="33">
        <v>44012</v>
      </c>
      <c r="F600" s="34"/>
      <c r="G600" s="35">
        <v>1</v>
      </c>
      <c r="H600" s="36">
        <f t="shared" si="96"/>
        <v>0</v>
      </c>
      <c r="I600" s="34"/>
      <c r="J600" s="34"/>
      <c r="K600" s="34"/>
      <c r="L600" s="34"/>
      <c r="M600" s="34"/>
      <c r="N600" s="36">
        <f t="shared" si="97"/>
        <v>0</v>
      </c>
      <c r="O600" s="34"/>
      <c r="P600" s="37"/>
      <c r="Q600" s="37"/>
      <c r="R600" s="38">
        <f t="shared" si="98"/>
        <v>0</v>
      </c>
      <c r="S600" s="39"/>
    </row>
    <row r="601" spans="2:19" ht="15.75" x14ac:dyDescent="0.25">
      <c r="B601" s="31">
        <f t="shared" si="99"/>
        <v>4</v>
      </c>
      <c r="C601" s="31" t="s">
        <v>866</v>
      </c>
      <c r="D601" s="32" t="s">
        <v>867</v>
      </c>
      <c r="E601" s="33">
        <v>44012</v>
      </c>
      <c r="F601" s="34">
        <v>1788.5101</v>
      </c>
      <c r="G601" s="35">
        <v>10</v>
      </c>
      <c r="H601" s="36">
        <f t="shared" si="96"/>
        <v>178.85101</v>
      </c>
      <c r="I601" s="34">
        <v>-844.831636</v>
      </c>
      <c r="J601" s="34">
        <v>281.89272099999999</v>
      </c>
      <c r="K601" s="34">
        <v>156.452269</v>
      </c>
      <c r="L601" s="34">
        <v>52.105497</v>
      </c>
      <c r="M601" s="34">
        <v>-107.61874299999999</v>
      </c>
      <c r="N601" s="36">
        <f t="shared" si="97"/>
        <v>2.4003090000000071</v>
      </c>
      <c r="O601" s="34">
        <v>-110.019052</v>
      </c>
      <c r="P601" s="37">
        <v>0</v>
      </c>
      <c r="Q601" s="37">
        <v>0</v>
      </c>
      <c r="R601" s="38">
        <f t="shared" si="98"/>
        <v>0</v>
      </c>
      <c r="S601" s="39">
        <v>2892</v>
      </c>
    </row>
    <row r="602" spans="2:19" ht="15.75" x14ac:dyDescent="0.25">
      <c r="B602" s="31">
        <f t="shared" si="99"/>
        <v>5</v>
      </c>
      <c r="C602" s="31" t="s">
        <v>868</v>
      </c>
      <c r="D602" s="32" t="s">
        <v>869</v>
      </c>
      <c r="E602" s="33">
        <v>44012</v>
      </c>
      <c r="F602" s="34">
        <v>898.36900000000003</v>
      </c>
      <c r="G602" s="35">
        <v>10</v>
      </c>
      <c r="H602" s="36">
        <f t="shared" si="96"/>
        <v>89.8369</v>
      </c>
      <c r="I602" s="34"/>
      <c r="J602" s="34"/>
      <c r="K602" s="34"/>
      <c r="L602" s="34"/>
      <c r="M602" s="34">
        <v>406.31299999999999</v>
      </c>
      <c r="N602" s="36">
        <f t="shared" si="97"/>
        <v>161.47299999999998</v>
      </c>
      <c r="O602" s="34">
        <v>244.84</v>
      </c>
      <c r="P602" s="37">
        <v>0</v>
      </c>
      <c r="Q602" s="37">
        <v>0</v>
      </c>
      <c r="R602" s="38">
        <f t="shared" si="98"/>
        <v>0</v>
      </c>
      <c r="S602" s="39"/>
    </row>
    <row r="603" spans="2:19" ht="15.75" x14ac:dyDescent="0.25">
      <c r="B603" s="31">
        <f t="shared" si="99"/>
        <v>6</v>
      </c>
      <c r="C603" s="62" t="s">
        <v>870</v>
      </c>
      <c r="D603" s="32" t="s">
        <v>871</v>
      </c>
      <c r="E603" s="33">
        <v>44012</v>
      </c>
      <c r="F603" s="34">
        <v>98.01</v>
      </c>
      <c r="G603" s="35">
        <v>10</v>
      </c>
      <c r="H603" s="36">
        <f t="shared" si="96"/>
        <v>9.8010000000000002</v>
      </c>
      <c r="I603" s="34"/>
      <c r="J603" s="34"/>
      <c r="K603" s="34"/>
      <c r="L603" s="34"/>
      <c r="M603" s="34">
        <v>47.271999999999998</v>
      </c>
      <c r="N603" s="36">
        <f t="shared" si="97"/>
        <v>39.858999999999995</v>
      </c>
      <c r="O603" s="34">
        <v>7.4130000000000003</v>
      </c>
      <c r="P603" s="37">
        <v>10</v>
      </c>
      <c r="Q603" s="37">
        <v>10</v>
      </c>
      <c r="R603" s="38">
        <f t="shared" si="98"/>
        <v>20</v>
      </c>
      <c r="S603" s="39"/>
    </row>
    <row r="604" spans="2:19" ht="15.75" x14ac:dyDescent="0.25">
      <c r="B604" s="31">
        <f t="shared" si="99"/>
        <v>7</v>
      </c>
      <c r="C604" s="62" t="s">
        <v>872</v>
      </c>
      <c r="D604" s="32" t="s">
        <v>873</v>
      </c>
      <c r="E604" s="33">
        <v>44196</v>
      </c>
      <c r="F604" s="34">
        <v>51000</v>
      </c>
      <c r="G604" s="35">
        <v>10</v>
      </c>
      <c r="H604" s="36">
        <f t="shared" si="96"/>
        <v>5100</v>
      </c>
      <c r="I604" s="34"/>
      <c r="J604" s="34"/>
      <c r="K604" s="34"/>
      <c r="L604" s="34"/>
      <c r="M604" s="34">
        <v>8493.473</v>
      </c>
      <c r="N604" s="36">
        <f t="shared" si="97"/>
        <v>2463.1080000000002</v>
      </c>
      <c r="O604" s="34">
        <v>6030.3649999999998</v>
      </c>
      <c r="P604" s="37">
        <v>0</v>
      </c>
      <c r="Q604" s="37">
        <v>0</v>
      </c>
      <c r="R604" s="38">
        <f t="shared" si="98"/>
        <v>0</v>
      </c>
      <c r="S604" s="39"/>
    </row>
    <row r="605" spans="2:19" ht="15.75" x14ac:dyDescent="0.25">
      <c r="B605" s="31">
        <f t="shared" si="99"/>
        <v>8</v>
      </c>
      <c r="C605" s="62" t="s">
        <v>874</v>
      </c>
      <c r="D605" s="32" t="s">
        <v>875</v>
      </c>
      <c r="E605" s="33">
        <v>44196</v>
      </c>
      <c r="F605" s="34">
        <v>1246.06014</v>
      </c>
      <c r="G605" s="35">
        <v>10</v>
      </c>
      <c r="H605" s="36">
        <f t="shared" si="96"/>
        <v>124.606014</v>
      </c>
      <c r="I605" s="34">
        <v>7253.6860509999997</v>
      </c>
      <c r="J605" s="34">
        <v>9834.6390179999999</v>
      </c>
      <c r="K605" s="34">
        <v>7513.7668450000001</v>
      </c>
      <c r="L605" s="34">
        <v>49.914194999999999</v>
      </c>
      <c r="M605" s="34">
        <v>2267.329045</v>
      </c>
      <c r="N605" s="36">
        <f t="shared" si="97"/>
        <v>73.414103000000068</v>
      </c>
      <c r="O605" s="34">
        <v>2193.9149419999999</v>
      </c>
      <c r="P605" s="37">
        <v>35</v>
      </c>
      <c r="Q605" s="37">
        <v>10</v>
      </c>
      <c r="R605" s="38">
        <f t="shared" si="98"/>
        <v>45</v>
      </c>
      <c r="S605" s="39">
        <v>2646</v>
      </c>
    </row>
    <row r="606" spans="2:19" ht="15.75" x14ac:dyDescent="0.25">
      <c r="B606" s="31">
        <f t="shared" si="99"/>
        <v>9</v>
      </c>
      <c r="C606" s="62" t="s">
        <v>876</v>
      </c>
      <c r="D606" s="32" t="s">
        <v>877</v>
      </c>
      <c r="E606" s="33">
        <v>44012</v>
      </c>
      <c r="F606" s="34">
        <v>1872.63</v>
      </c>
      <c r="G606" s="35">
        <v>10</v>
      </c>
      <c r="H606" s="36">
        <f t="shared" si="96"/>
        <v>187.26300000000001</v>
      </c>
      <c r="I606" s="34"/>
      <c r="J606" s="34"/>
      <c r="K606" s="34"/>
      <c r="L606" s="34"/>
      <c r="M606" s="34">
        <v>-469.50099999999998</v>
      </c>
      <c r="N606" s="36">
        <f t="shared" si="97"/>
        <v>-10.98399999999998</v>
      </c>
      <c r="O606" s="34">
        <v>-458.517</v>
      </c>
      <c r="P606" s="37">
        <v>0</v>
      </c>
      <c r="Q606" s="37">
        <v>0</v>
      </c>
      <c r="R606" s="38">
        <f>SUM(P606:Q606)</f>
        <v>0</v>
      </c>
      <c r="S606" s="39"/>
    </row>
    <row r="607" spans="2:19" ht="15.75" x14ac:dyDescent="0.25">
      <c r="B607" s="31">
        <f t="shared" si="99"/>
        <v>10</v>
      </c>
      <c r="C607" s="62" t="s">
        <v>878</v>
      </c>
      <c r="D607" s="32" t="s">
        <v>879</v>
      </c>
      <c r="E607" s="33">
        <v>44012</v>
      </c>
      <c r="F607" s="34">
        <v>3000</v>
      </c>
      <c r="G607" s="35">
        <v>10</v>
      </c>
      <c r="H607" s="36">
        <f t="shared" si="96"/>
        <v>300</v>
      </c>
      <c r="I607" s="34"/>
      <c r="J607" s="34"/>
      <c r="K607" s="34"/>
      <c r="L607" s="34"/>
      <c r="M607" s="34">
        <v>-74.593999999999994</v>
      </c>
      <c r="N607" s="36">
        <f t="shared" si="97"/>
        <v>34.694000000000003</v>
      </c>
      <c r="O607" s="34">
        <v>-109.288</v>
      </c>
      <c r="P607" s="37">
        <v>0</v>
      </c>
      <c r="Q607" s="37">
        <v>0</v>
      </c>
      <c r="R607" s="38">
        <f t="shared" si="98"/>
        <v>0</v>
      </c>
      <c r="S607" s="39"/>
    </row>
    <row r="608" spans="2:19" ht="15.75" x14ac:dyDescent="0.25">
      <c r="B608" s="31">
        <f t="shared" si="99"/>
        <v>11</v>
      </c>
      <c r="C608" s="31" t="s">
        <v>880</v>
      </c>
      <c r="D608" s="32" t="s">
        <v>881</v>
      </c>
      <c r="E608" s="33">
        <v>44012</v>
      </c>
      <c r="F608" s="34">
        <v>2672.9780000000001</v>
      </c>
      <c r="G608" s="35">
        <v>10</v>
      </c>
      <c r="H608" s="36">
        <f>+F608/G608</f>
        <v>267.2978</v>
      </c>
      <c r="I608" s="34"/>
      <c r="J608" s="34"/>
      <c r="K608" s="34"/>
      <c r="L608" s="34"/>
      <c r="M608" s="34">
        <v>-420.29199999999997</v>
      </c>
      <c r="N608" s="36">
        <f>+M608-O608</f>
        <v>0</v>
      </c>
      <c r="O608" s="34">
        <v>-420.29199999999997</v>
      </c>
      <c r="P608" s="37">
        <v>0</v>
      </c>
      <c r="Q608" s="37">
        <v>0</v>
      </c>
      <c r="R608" s="38">
        <f>SUM(P608:Q608)</f>
        <v>0</v>
      </c>
      <c r="S608" s="39"/>
    </row>
    <row r="609" spans="2:19" ht="15.75" x14ac:dyDescent="0.25">
      <c r="B609" s="31">
        <f t="shared" si="99"/>
        <v>12</v>
      </c>
      <c r="C609" s="31" t="s">
        <v>882</v>
      </c>
      <c r="D609" s="32" t="s">
        <v>883</v>
      </c>
      <c r="E609" s="33">
        <v>44012</v>
      </c>
      <c r="F609" s="34">
        <v>5453.9070000000002</v>
      </c>
      <c r="G609" s="35">
        <v>10</v>
      </c>
      <c r="H609" s="36">
        <f t="shared" si="96"/>
        <v>545.39070000000004</v>
      </c>
      <c r="I609" s="34">
        <v>19404.371999999999</v>
      </c>
      <c r="J609" s="34">
        <v>23362.682000000001</v>
      </c>
      <c r="K609" s="34">
        <v>237.17599999999999</v>
      </c>
      <c r="L609" s="34">
        <v>0</v>
      </c>
      <c r="M609" s="34">
        <v>89.688000000000002</v>
      </c>
      <c r="N609" s="36">
        <f t="shared" si="97"/>
        <v>13.522999999999996</v>
      </c>
      <c r="O609" s="34">
        <v>76.165000000000006</v>
      </c>
      <c r="P609" s="37">
        <v>0</v>
      </c>
      <c r="Q609" s="37">
        <v>0</v>
      </c>
      <c r="R609" s="38">
        <f t="shared" si="98"/>
        <v>0</v>
      </c>
      <c r="S609" s="39">
        <v>7745</v>
      </c>
    </row>
    <row r="610" spans="2:19" ht="15.75" x14ac:dyDescent="0.25">
      <c r="B610" s="31">
        <f t="shared" si="99"/>
        <v>13</v>
      </c>
      <c r="C610" s="62" t="s">
        <v>884</v>
      </c>
      <c r="D610" s="32" t="s">
        <v>885</v>
      </c>
      <c r="E610" s="33">
        <v>44196</v>
      </c>
      <c r="F610" s="34"/>
      <c r="G610" s="35">
        <v>10</v>
      </c>
      <c r="H610" s="36">
        <f t="shared" si="96"/>
        <v>0</v>
      </c>
      <c r="I610" s="34"/>
      <c r="J610" s="34"/>
      <c r="K610" s="34"/>
      <c r="L610" s="34"/>
      <c r="M610" s="34"/>
      <c r="N610" s="36">
        <f t="shared" si="97"/>
        <v>0</v>
      </c>
      <c r="O610" s="34"/>
      <c r="P610" s="37"/>
      <c r="Q610" s="37"/>
      <c r="R610" s="38">
        <f t="shared" si="98"/>
        <v>0</v>
      </c>
      <c r="S610" s="39"/>
    </row>
    <row r="611" spans="2:19" ht="15.75" x14ac:dyDescent="0.25">
      <c r="B611" s="40"/>
      <c r="C611" s="64"/>
      <c r="D611" s="41"/>
      <c r="E611" s="42"/>
      <c r="F611" s="43"/>
      <c r="G611" s="44"/>
      <c r="H611" s="45"/>
      <c r="I611" s="43"/>
      <c r="J611" s="43"/>
      <c r="K611" s="43"/>
      <c r="L611" s="43"/>
      <c r="M611" s="43"/>
      <c r="N611" s="45"/>
      <c r="O611" s="43"/>
      <c r="P611" s="46"/>
      <c r="Q611" s="46"/>
      <c r="R611" s="47"/>
      <c r="S611" s="48"/>
    </row>
    <row r="612" spans="2:19" ht="15.75" x14ac:dyDescent="0.25">
      <c r="B612" s="31">
        <f>COUNT(B598:B611)</f>
        <v>13</v>
      </c>
      <c r="C612" s="31"/>
      <c r="D612" s="53"/>
      <c r="E612" s="53"/>
      <c r="F612" s="53">
        <f>SUM(F598:F611)</f>
        <v>70173.741240000003</v>
      </c>
      <c r="G612" s="54"/>
      <c r="H612" s="55">
        <f t="shared" ref="H612:O612" si="100">SUM(H598:H611)</f>
        <v>7017.3741239999999</v>
      </c>
      <c r="I612" s="53">
        <f t="shared" si="100"/>
        <v>25819.939055999999</v>
      </c>
      <c r="J612" s="53">
        <f t="shared" si="100"/>
        <v>33486.714443000004</v>
      </c>
      <c r="K612" s="53">
        <f t="shared" si="100"/>
        <v>7923.2700840000007</v>
      </c>
      <c r="L612" s="53">
        <f t="shared" si="100"/>
        <v>102.01969199999999</v>
      </c>
      <c r="M612" s="53">
        <f t="shared" si="100"/>
        <v>10996.537983000002</v>
      </c>
      <c r="N612" s="56">
        <f t="shared" si="100"/>
        <v>2867.7342600000002</v>
      </c>
      <c r="O612" s="53">
        <f t="shared" si="100"/>
        <v>8128.8037229999991</v>
      </c>
      <c r="P612" s="57"/>
      <c r="Q612" s="57"/>
      <c r="R612" s="58"/>
      <c r="S612" s="59">
        <f>SUM(S598:S611)</f>
        <v>13634</v>
      </c>
    </row>
    <row r="613" spans="2:19" ht="15.75" x14ac:dyDescent="0.25">
      <c r="B613" s="26"/>
      <c r="C613" s="26"/>
      <c r="D613" s="26"/>
      <c r="E613" s="26"/>
      <c r="F613" s="26"/>
      <c r="G613" s="44"/>
      <c r="H613" s="50"/>
      <c r="I613" s="28"/>
      <c r="J613" s="28"/>
      <c r="K613" s="28"/>
      <c r="L613" s="28"/>
      <c r="M613" s="28"/>
      <c r="N613" s="51"/>
      <c r="O613" s="28"/>
      <c r="P613" s="28"/>
      <c r="Q613" s="28"/>
      <c r="R613" s="51"/>
      <c r="S613" s="28"/>
    </row>
    <row r="614" spans="2:19" ht="15.75" x14ac:dyDescent="0.25">
      <c r="B614" s="26"/>
      <c r="C614" s="26"/>
      <c r="D614" s="26"/>
      <c r="E614" s="26"/>
      <c r="F614" s="26"/>
      <c r="G614" s="44"/>
      <c r="H614" s="50"/>
      <c r="I614" s="28"/>
      <c r="J614" s="28"/>
      <c r="K614" s="28"/>
      <c r="L614" s="28"/>
      <c r="M614" s="28"/>
      <c r="N614" s="51"/>
      <c r="O614" s="28"/>
      <c r="P614" s="28"/>
      <c r="Q614" s="28"/>
      <c r="R614" s="51"/>
      <c r="S614" s="28"/>
    </row>
    <row r="615" spans="2:19" ht="18.75" x14ac:dyDescent="0.3">
      <c r="B615" s="26"/>
      <c r="C615" s="30">
        <v>27</v>
      </c>
      <c r="D615" s="30" t="s">
        <v>886</v>
      </c>
      <c r="E615" s="63"/>
      <c r="F615" s="63"/>
      <c r="G615" s="44"/>
      <c r="H615" s="50"/>
      <c r="I615" s="28"/>
      <c r="J615" s="28"/>
      <c r="K615" s="28"/>
      <c r="L615" s="28"/>
      <c r="M615" s="28"/>
      <c r="N615" s="51"/>
      <c r="O615" s="28"/>
      <c r="P615" s="28"/>
      <c r="Q615" s="28"/>
      <c r="R615" s="51"/>
      <c r="S615" s="28"/>
    </row>
    <row r="616" spans="2:19" ht="15.75" x14ac:dyDescent="0.25">
      <c r="B616" s="26"/>
      <c r="C616" s="26"/>
      <c r="D616" s="26"/>
      <c r="E616" s="26"/>
      <c r="F616" s="26"/>
      <c r="G616" s="44"/>
      <c r="H616" s="50"/>
      <c r="I616" s="28"/>
      <c r="J616" s="28"/>
      <c r="K616" s="28"/>
      <c r="L616" s="28"/>
      <c r="M616" s="28"/>
      <c r="N616" s="51"/>
      <c r="O616" s="28"/>
      <c r="P616" s="28"/>
      <c r="Q616" s="28"/>
      <c r="R616" s="51"/>
      <c r="S616" s="28"/>
    </row>
    <row r="617" spans="2:19" ht="15.75" x14ac:dyDescent="0.25">
      <c r="B617" s="62">
        <v>1</v>
      </c>
      <c r="C617" s="62" t="s">
        <v>887</v>
      </c>
      <c r="D617" s="32" t="s">
        <v>888</v>
      </c>
      <c r="E617" s="33">
        <v>44012</v>
      </c>
      <c r="F617" s="34">
        <v>4083.75</v>
      </c>
      <c r="G617" s="35">
        <v>10</v>
      </c>
      <c r="H617" s="36">
        <f t="shared" ref="H617:H622" si="101">+F617/G617</f>
        <v>408.375</v>
      </c>
      <c r="I617" s="34">
        <v>18103.036343</v>
      </c>
      <c r="J617" s="34">
        <v>18978.026119999999</v>
      </c>
      <c r="K617" s="34">
        <v>-130.45770899999999</v>
      </c>
      <c r="L617" s="34">
        <v>195.84738100000001</v>
      </c>
      <c r="M617" s="34">
        <v>-441.81148400000001</v>
      </c>
      <c r="N617" s="36">
        <f t="shared" ref="N617:N622" si="102">+M617-O617</f>
        <v>128.06360899999999</v>
      </c>
      <c r="O617" s="34">
        <v>-569.87509299999999</v>
      </c>
      <c r="P617" s="37">
        <v>15</v>
      </c>
      <c r="Q617" s="37">
        <v>0</v>
      </c>
      <c r="R617" s="38">
        <f t="shared" ref="R617:R622" si="103">SUM(P617:Q617)</f>
        <v>15</v>
      </c>
      <c r="S617" s="39">
        <v>3713</v>
      </c>
    </row>
    <row r="618" spans="2:19" ht="15.75" x14ac:dyDescent="0.25">
      <c r="B618" s="62">
        <f>+B617+1</f>
        <v>2</v>
      </c>
      <c r="C618" s="62" t="s">
        <v>889</v>
      </c>
      <c r="D618" s="32" t="s">
        <v>890</v>
      </c>
      <c r="E618" s="33">
        <v>44196</v>
      </c>
      <c r="F618" s="34">
        <v>13352.993</v>
      </c>
      <c r="G618" s="35">
        <v>10</v>
      </c>
      <c r="H618" s="36">
        <f t="shared" si="101"/>
        <v>1335.2993000000001</v>
      </c>
      <c r="I618" s="34"/>
      <c r="J618" s="34"/>
      <c r="K618" s="34"/>
      <c r="L618" s="34"/>
      <c r="M618" s="34">
        <v>18917.886999999999</v>
      </c>
      <c r="N618" s="36">
        <f t="shared" si="102"/>
        <v>2102.5749999999971</v>
      </c>
      <c r="O618" s="34">
        <v>16815.312000000002</v>
      </c>
      <c r="P618" s="37">
        <f>40+50+40</f>
        <v>130</v>
      </c>
      <c r="Q618" s="37">
        <v>0</v>
      </c>
      <c r="R618" s="38">
        <f t="shared" si="103"/>
        <v>130</v>
      </c>
      <c r="S618" s="39"/>
    </row>
    <row r="619" spans="2:19" ht="15.75" x14ac:dyDescent="0.25">
      <c r="B619" s="62">
        <f>+B618+1</f>
        <v>3</v>
      </c>
      <c r="C619" s="62" t="s">
        <v>891</v>
      </c>
      <c r="D619" s="32" t="s">
        <v>892</v>
      </c>
      <c r="E619" s="33">
        <v>44196</v>
      </c>
      <c r="F619" s="34">
        <v>5761.6319999999996</v>
      </c>
      <c r="G619" s="35">
        <v>10</v>
      </c>
      <c r="H619" s="36">
        <f t="shared" si="101"/>
        <v>576.16319999999996</v>
      </c>
      <c r="I619" s="34"/>
      <c r="J619" s="34"/>
      <c r="K619" s="34"/>
      <c r="L619" s="34"/>
      <c r="M619" s="34">
        <v>17108.808000000001</v>
      </c>
      <c r="N619" s="36">
        <f t="shared" si="102"/>
        <v>807.33000000000175</v>
      </c>
      <c r="O619" s="34">
        <v>16301.477999999999</v>
      </c>
      <c r="P619" s="37">
        <f>60+80+100+20</f>
        <v>260</v>
      </c>
      <c r="Q619" s="37">
        <v>0</v>
      </c>
      <c r="R619" s="38">
        <f t="shared" si="103"/>
        <v>260</v>
      </c>
      <c r="S619" s="39"/>
    </row>
    <row r="620" spans="2:19" ht="15.75" x14ac:dyDescent="0.25">
      <c r="B620" s="62">
        <f>+B619+1</f>
        <v>4</v>
      </c>
      <c r="C620" s="62" t="s">
        <v>893</v>
      </c>
      <c r="D620" s="32" t="s">
        <v>894</v>
      </c>
      <c r="E620" s="33">
        <v>44196</v>
      </c>
      <c r="F620" s="34">
        <v>21000</v>
      </c>
      <c r="G620" s="35">
        <v>10</v>
      </c>
      <c r="H620" s="36">
        <f t="shared" si="101"/>
        <v>2100</v>
      </c>
      <c r="I620" s="34"/>
      <c r="J620" s="34"/>
      <c r="K620" s="34"/>
      <c r="L620" s="34"/>
      <c r="M620" s="34">
        <v>18742.755000000001</v>
      </c>
      <c r="N620" s="36">
        <f t="shared" si="102"/>
        <v>5468.0640000000003</v>
      </c>
      <c r="O620" s="34">
        <v>13274.691000000001</v>
      </c>
      <c r="P620" s="37">
        <v>25</v>
      </c>
      <c r="Q620" s="37">
        <v>0</v>
      </c>
      <c r="R620" s="38">
        <f t="shared" si="103"/>
        <v>25</v>
      </c>
      <c r="S620" s="39"/>
    </row>
    <row r="621" spans="2:19" ht="15.75" x14ac:dyDescent="0.25">
      <c r="B621" s="62">
        <f>+B620+1</f>
        <v>5</v>
      </c>
      <c r="C621" s="62" t="s">
        <v>895</v>
      </c>
      <c r="D621" s="32" t="s">
        <v>896</v>
      </c>
      <c r="E621" s="33">
        <v>44196</v>
      </c>
      <c r="F621" s="34">
        <v>12912.528</v>
      </c>
      <c r="G621" s="35">
        <v>10</v>
      </c>
      <c r="H621" s="36">
        <f t="shared" si="101"/>
        <v>1291.2528</v>
      </c>
      <c r="I621" s="34"/>
      <c r="J621" s="34"/>
      <c r="K621" s="34"/>
      <c r="L621" s="34"/>
      <c r="M621" s="34">
        <v>4892.8159999999998</v>
      </c>
      <c r="N621" s="36">
        <f t="shared" si="102"/>
        <v>2700.3789999999999</v>
      </c>
      <c r="O621" s="34">
        <v>2192.4369999999999</v>
      </c>
      <c r="P621" s="37">
        <v>0</v>
      </c>
      <c r="Q621" s="37">
        <v>0</v>
      </c>
      <c r="R621" s="38">
        <f t="shared" si="103"/>
        <v>0</v>
      </c>
      <c r="S621" s="39"/>
    </row>
    <row r="622" spans="2:19" ht="15.75" x14ac:dyDescent="0.25">
      <c r="B622" s="62">
        <f>+B621+1</f>
        <v>6</v>
      </c>
      <c r="C622" s="62" t="s">
        <v>897</v>
      </c>
      <c r="D622" s="32" t="s">
        <v>898</v>
      </c>
      <c r="E622" s="33">
        <v>44196</v>
      </c>
      <c r="F622" s="34">
        <v>12722.382</v>
      </c>
      <c r="G622" s="35">
        <v>10</v>
      </c>
      <c r="H622" s="36">
        <f t="shared" si="101"/>
        <v>1272.2382</v>
      </c>
      <c r="I622" s="34">
        <v>42535.671000000002</v>
      </c>
      <c r="J622" s="34">
        <v>172948.758</v>
      </c>
      <c r="K622" s="34">
        <v>97654.752999999997</v>
      </c>
      <c r="L622" s="34">
        <v>1873.508</v>
      </c>
      <c r="M622" s="34">
        <v>29591.458999999999</v>
      </c>
      <c r="N622" s="36">
        <f t="shared" si="102"/>
        <v>8772</v>
      </c>
      <c r="O622" s="34">
        <v>20819.458999999999</v>
      </c>
      <c r="P622" s="37">
        <f>25+27.5+25.5+34</f>
        <v>112</v>
      </c>
      <c r="Q622" s="37">
        <v>0</v>
      </c>
      <c r="R622" s="38">
        <f t="shared" si="103"/>
        <v>112</v>
      </c>
      <c r="S622" s="39">
        <v>14811</v>
      </c>
    </row>
    <row r="623" spans="2:19" ht="15.75" x14ac:dyDescent="0.25">
      <c r="B623" s="26"/>
      <c r="C623" s="26"/>
      <c r="D623" s="26"/>
      <c r="E623" s="26"/>
      <c r="F623" s="26"/>
      <c r="G623" s="44"/>
      <c r="H623" s="50"/>
      <c r="I623" s="28"/>
      <c r="J623" s="28"/>
      <c r="K623" s="28"/>
      <c r="L623" s="28"/>
      <c r="M623" s="28"/>
      <c r="N623" s="51"/>
      <c r="O623" s="28"/>
      <c r="P623" s="28"/>
      <c r="Q623" s="28"/>
      <c r="R623" s="51"/>
      <c r="S623" s="28"/>
    </row>
    <row r="624" spans="2:19" ht="15.75" x14ac:dyDescent="0.25">
      <c r="B624" s="31">
        <f>COUNT(B617:B623)</f>
        <v>6</v>
      </c>
      <c r="C624" s="31"/>
      <c r="D624" s="53"/>
      <c r="E624" s="53"/>
      <c r="F624" s="53">
        <f>SUM(F617:F623)</f>
        <v>69833.285000000003</v>
      </c>
      <c r="G624" s="54"/>
      <c r="H624" s="55">
        <f t="shared" ref="H624:O624" si="104">SUM(H617:H623)</f>
        <v>6983.3284999999996</v>
      </c>
      <c r="I624" s="53">
        <f t="shared" si="104"/>
        <v>60638.707343000002</v>
      </c>
      <c r="J624" s="53">
        <f t="shared" si="104"/>
        <v>191926.78412</v>
      </c>
      <c r="K624" s="53">
        <f t="shared" si="104"/>
        <v>97524.295291000002</v>
      </c>
      <c r="L624" s="53">
        <f t="shared" si="104"/>
        <v>2069.3553809999999</v>
      </c>
      <c r="M624" s="53">
        <f t="shared" si="104"/>
        <v>88811.913516000001</v>
      </c>
      <c r="N624" s="56">
        <f t="shared" si="104"/>
        <v>19978.411608999999</v>
      </c>
      <c r="O624" s="53">
        <f t="shared" si="104"/>
        <v>68833.501906999998</v>
      </c>
      <c r="P624" s="57"/>
      <c r="Q624" s="57"/>
      <c r="R624" s="58"/>
      <c r="S624" s="59">
        <f>SUM(S617:S623)</f>
        <v>18524</v>
      </c>
    </row>
    <row r="625" spans="2:19" ht="15.75" x14ac:dyDescent="0.25">
      <c r="B625" s="26"/>
      <c r="C625" s="26"/>
      <c r="D625" s="26"/>
      <c r="E625" s="26"/>
      <c r="F625" s="26"/>
      <c r="G625" s="44"/>
      <c r="H625" s="50"/>
      <c r="I625" s="28"/>
      <c r="J625" s="28"/>
      <c r="K625" s="28"/>
      <c r="L625" s="28"/>
      <c r="M625" s="28"/>
      <c r="N625" s="51"/>
      <c r="O625" s="28"/>
      <c r="P625" s="28"/>
      <c r="Q625" s="28"/>
      <c r="R625" s="51"/>
      <c r="S625" s="28"/>
    </row>
    <row r="626" spans="2:19" ht="15.75" x14ac:dyDescent="0.25">
      <c r="B626" s="26"/>
      <c r="C626" s="26"/>
      <c r="D626" s="26"/>
      <c r="E626" s="26"/>
      <c r="F626" s="26"/>
      <c r="G626" s="44"/>
      <c r="H626" s="50"/>
      <c r="I626" s="28"/>
      <c r="J626" s="28"/>
      <c r="K626" s="28"/>
      <c r="L626" s="28"/>
      <c r="M626" s="28"/>
      <c r="N626" s="51"/>
      <c r="O626" s="28"/>
      <c r="P626" s="28"/>
      <c r="Q626" s="28"/>
      <c r="R626" s="51"/>
      <c r="S626" s="28"/>
    </row>
    <row r="627" spans="2:19" ht="18.75" x14ac:dyDescent="0.3">
      <c r="B627" s="26"/>
      <c r="C627" s="30">
        <v>28</v>
      </c>
      <c r="D627" s="30" t="s">
        <v>899</v>
      </c>
      <c r="E627" s="63"/>
      <c r="F627" s="63"/>
      <c r="G627" s="44"/>
      <c r="H627" s="50"/>
      <c r="I627" s="28"/>
      <c r="J627" s="28"/>
      <c r="K627" s="28"/>
      <c r="L627" s="28"/>
      <c r="M627" s="28"/>
      <c r="N627" s="51"/>
      <c r="O627" s="28"/>
      <c r="P627" s="28"/>
      <c r="Q627" s="28"/>
      <c r="R627" s="51"/>
      <c r="S627" s="28"/>
    </row>
    <row r="628" spans="2:19" ht="15.75" x14ac:dyDescent="0.25">
      <c r="B628" s="26"/>
      <c r="C628" s="26"/>
      <c r="D628" s="26"/>
      <c r="E628" s="26"/>
      <c r="F628" s="26"/>
      <c r="G628" s="44"/>
      <c r="H628" s="50"/>
      <c r="I628" s="28"/>
      <c r="J628" s="28"/>
      <c r="K628" s="28"/>
      <c r="L628" s="28"/>
      <c r="M628" s="28"/>
      <c r="N628" s="51"/>
      <c r="O628" s="28"/>
      <c r="P628" s="28"/>
      <c r="Q628" s="28"/>
      <c r="R628" s="51"/>
      <c r="S628" s="28"/>
    </row>
    <row r="629" spans="2:19" ht="15.75" x14ac:dyDescent="0.25">
      <c r="B629" s="31">
        <v>1</v>
      </c>
      <c r="C629" s="31" t="s">
        <v>900</v>
      </c>
      <c r="D629" s="32" t="s">
        <v>901</v>
      </c>
      <c r="E629" s="33">
        <v>44196</v>
      </c>
      <c r="F629" s="34">
        <v>979.00300000000004</v>
      </c>
      <c r="G629" s="35">
        <v>10</v>
      </c>
      <c r="H629" s="36">
        <f t="shared" ref="H629:H640" si="105">+F629/G629</f>
        <v>97.900300000000001</v>
      </c>
      <c r="I629" s="34">
        <v>15590.252</v>
      </c>
      <c r="J629" s="34">
        <v>24915.743999999999</v>
      </c>
      <c r="K629" s="34">
        <v>35283.377</v>
      </c>
      <c r="L629" s="34">
        <v>76.905000000000001</v>
      </c>
      <c r="M629" s="34">
        <v>6243.5590000000002</v>
      </c>
      <c r="N629" s="36">
        <f t="shared" ref="N629:N640" si="106">+M629-O629</f>
        <v>1708.3000000000002</v>
      </c>
      <c r="O629" s="34">
        <v>4535.259</v>
      </c>
      <c r="P629" s="37">
        <f>150+250</f>
        <v>400</v>
      </c>
      <c r="Q629" s="37">
        <v>0</v>
      </c>
      <c r="R629" s="38">
        <f t="shared" ref="R629:R640" si="107">SUM(P629:Q629)</f>
        <v>400</v>
      </c>
      <c r="S629" s="39">
        <v>2535</v>
      </c>
    </row>
    <row r="630" spans="2:19" ht="15.75" x14ac:dyDescent="0.25">
      <c r="B630" s="31">
        <f>+B629+1</f>
        <v>2</v>
      </c>
      <c r="C630" s="31" t="s">
        <v>902</v>
      </c>
      <c r="D630" s="32" t="s">
        <v>903</v>
      </c>
      <c r="E630" s="33">
        <v>44196</v>
      </c>
      <c r="F630" s="34">
        <v>2800</v>
      </c>
      <c r="G630" s="35">
        <v>10</v>
      </c>
      <c r="H630" s="36">
        <f t="shared" si="105"/>
        <v>280</v>
      </c>
      <c r="I630" s="34"/>
      <c r="J630" s="34"/>
      <c r="K630" s="34"/>
      <c r="L630" s="34"/>
      <c r="M630" s="34">
        <v>1926.68</v>
      </c>
      <c r="N630" s="36">
        <f t="shared" si="106"/>
        <v>339.25300000000016</v>
      </c>
      <c r="O630" s="34">
        <v>1587.4269999999999</v>
      </c>
      <c r="P630" s="37">
        <f>10+10</f>
        <v>20</v>
      </c>
      <c r="Q630" s="37">
        <v>0</v>
      </c>
      <c r="R630" s="38">
        <f>SUM(P630:Q630)</f>
        <v>20</v>
      </c>
      <c r="S630" s="39"/>
    </row>
    <row r="631" spans="2:19" ht="15.75" x14ac:dyDescent="0.25">
      <c r="B631" s="31">
        <f>+B630+1</f>
        <v>3</v>
      </c>
      <c r="C631" s="31" t="s">
        <v>904</v>
      </c>
      <c r="D631" s="32" t="s">
        <v>905</v>
      </c>
      <c r="E631" s="33">
        <v>44012</v>
      </c>
      <c r="F631" s="34">
        <v>301.86840999999998</v>
      </c>
      <c r="G631" s="35">
        <v>10</v>
      </c>
      <c r="H631" s="36">
        <f t="shared" si="105"/>
        <v>30.186840999999998</v>
      </c>
      <c r="I631" s="34">
        <v>5619.842353</v>
      </c>
      <c r="J631" s="34">
        <v>7524.6022510000003</v>
      </c>
      <c r="K631" s="34">
        <v>5394.043009</v>
      </c>
      <c r="L631" s="34">
        <v>27.133700000000001</v>
      </c>
      <c r="M631" s="34">
        <v>560.52988000000005</v>
      </c>
      <c r="N631" s="36">
        <f t="shared" si="106"/>
        <v>164.87479900000005</v>
      </c>
      <c r="O631" s="34">
        <v>395.655081</v>
      </c>
      <c r="P631" s="37">
        <v>40</v>
      </c>
      <c r="Q631" s="37">
        <v>20</v>
      </c>
      <c r="R631" s="38">
        <f t="shared" si="107"/>
        <v>60</v>
      </c>
      <c r="S631" s="39">
        <v>5689</v>
      </c>
    </row>
    <row r="632" spans="2:19" ht="15.75" x14ac:dyDescent="0.25">
      <c r="B632" s="31">
        <f t="shared" ref="B632:B640" si="108">+B631+1</f>
        <v>4</v>
      </c>
      <c r="C632" s="31" t="s">
        <v>906</v>
      </c>
      <c r="D632" s="32" t="s">
        <v>907</v>
      </c>
      <c r="E632" s="33">
        <v>44196</v>
      </c>
      <c r="F632" s="34">
        <v>3184.672</v>
      </c>
      <c r="G632" s="35">
        <v>10</v>
      </c>
      <c r="H632" s="36">
        <f t="shared" si="105"/>
        <v>318.46719999999999</v>
      </c>
      <c r="I632" s="34"/>
      <c r="J632" s="34"/>
      <c r="K632" s="34"/>
      <c r="L632" s="34"/>
      <c r="M632" s="34">
        <v>4902.6819999999998</v>
      </c>
      <c r="N632" s="36">
        <f t="shared" si="106"/>
        <v>1527.442</v>
      </c>
      <c r="O632" s="34">
        <v>3375.24</v>
      </c>
      <c r="P632" s="37">
        <v>65</v>
      </c>
      <c r="Q632" s="37">
        <v>0</v>
      </c>
      <c r="R632" s="38">
        <f t="shared" si="107"/>
        <v>65</v>
      </c>
      <c r="S632" s="39"/>
    </row>
    <row r="633" spans="2:19" ht="15.75" x14ac:dyDescent="0.25">
      <c r="B633" s="31">
        <f t="shared" si="108"/>
        <v>5</v>
      </c>
      <c r="C633" s="31" t="s">
        <v>908</v>
      </c>
      <c r="D633" s="32" t="s">
        <v>909</v>
      </c>
      <c r="E633" s="33">
        <v>44196</v>
      </c>
      <c r="F633" s="34">
        <v>1170.5450000000001</v>
      </c>
      <c r="G633" s="35">
        <v>10</v>
      </c>
      <c r="H633" s="36">
        <f t="shared" si="105"/>
        <v>117.0545</v>
      </c>
      <c r="I633" s="34"/>
      <c r="J633" s="34"/>
      <c r="K633" s="34"/>
      <c r="L633" s="34"/>
      <c r="M633" s="34">
        <v>1774.2919999999999</v>
      </c>
      <c r="N633" s="36">
        <f t="shared" si="106"/>
        <v>506.28399999999988</v>
      </c>
      <c r="O633" s="34">
        <v>1268.008</v>
      </c>
      <c r="P633" s="37">
        <v>50</v>
      </c>
      <c r="Q633" s="37">
        <v>0</v>
      </c>
      <c r="R633" s="38">
        <f>SUM(P633:Q633)</f>
        <v>50</v>
      </c>
      <c r="S633" s="39"/>
    </row>
    <row r="634" spans="2:19" ht="15.75" x14ac:dyDescent="0.25">
      <c r="B634" s="31">
        <f t="shared" si="108"/>
        <v>6</v>
      </c>
      <c r="C634" s="31" t="s">
        <v>910</v>
      </c>
      <c r="D634" s="32" t="s">
        <v>911</v>
      </c>
      <c r="E634" s="33">
        <v>44196</v>
      </c>
      <c r="F634" s="34">
        <v>346.149</v>
      </c>
      <c r="G634" s="35">
        <v>10</v>
      </c>
      <c r="H634" s="36">
        <f t="shared" si="105"/>
        <v>34.614899999999999</v>
      </c>
      <c r="I634" s="34"/>
      <c r="J634" s="34"/>
      <c r="K634" s="34"/>
      <c r="L634" s="34"/>
      <c r="M634" s="34">
        <v>1921.731</v>
      </c>
      <c r="N634" s="36">
        <f t="shared" si="106"/>
        <v>500.99600000000009</v>
      </c>
      <c r="O634" s="34">
        <v>1420.7349999999999</v>
      </c>
      <c r="P634" s="37">
        <v>150</v>
      </c>
      <c r="Q634" s="37">
        <v>10</v>
      </c>
      <c r="R634" s="38">
        <f t="shared" si="107"/>
        <v>160</v>
      </c>
      <c r="S634" s="39"/>
    </row>
    <row r="635" spans="2:19" ht="15.75" x14ac:dyDescent="0.25">
      <c r="B635" s="31">
        <f t="shared" si="108"/>
        <v>7</v>
      </c>
      <c r="C635" s="31" t="s">
        <v>912</v>
      </c>
      <c r="D635" s="32" t="s">
        <v>913</v>
      </c>
      <c r="E635" s="33">
        <v>44012</v>
      </c>
      <c r="F635" s="34">
        <v>540.87699999999995</v>
      </c>
      <c r="G635" s="35">
        <v>10</v>
      </c>
      <c r="H635" s="36">
        <f>+F635/G635</f>
        <v>54.087699999999998</v>
      </c>
      <c r="I635" s="34">
        <v>1421.982</v>
      </c>
      <c r="J635" s="34">
        <v>2252.0239999999999</v>
      </c>
      <c r="K635" s="34">
        <v>2664.6039999999998</v>
      </c>
      <c r="L635" s="34">
        <v>30.995000000000001</v>
      </c>
      <c r="M635" s="34">
        <v>321.80900000000003</v>
      </c>
      <c r="N635" s="36">
        <f>+M635-O635</f>
        <v>101.77900000000002</v>
      </c>
      <c r="O635" s="34">
        <v>220.03</v>
      </c>
      <c r="P635" s="37">
        <v>20</v>
      </c>
      <c r="Q635" s="37">
        <v>0</v>
      </c>
      <c r="R635" s="38">
        <f>SUM(P635:Q635)</f>
        <v>20</v>
      </c>
      <c r="S635" s="39">
        <v>5233</v>
      </c>
    </row>
    <row r="636" spans="2:19" ht="15.75" x14ac:dyDescent="0.25">
      <c r="B636" s="31">
        <f t="shared" si="108"/>
        <v>8</v>
      </c>
      <c r="C636" s="31" t="s">
        <v>914</v>
      </c>
      <c r="D636" s="32" t="s">
        <v>915</v>
      </c>
      <c r="E636" s="33">
        <v>44012</v>
      </c>
      <c r="F636" s="34">
        <v>391.44400000000002</v>
      </c>
      <c r="G636" s="35">
        <v>10</v>
      </c>
      <c r="H636" s="36">
        <f>+F636/G636</f>
        <v>39.144400000000005</v>
      </c>
      <c r="I636" s="34">
        <v>1167.7180000000001</v>
      </c>
      <c r="J636" s="34">
        <v>3957.6909999999998</v>
      </c>
      <c r="K636" s="34">
        <v>5528.1390000000001</v>
      </c>
      <c r="L636" s="34">
        <v>232.38800000000001</v>
      </c>
      <c r="M636" s="34">
        <v>62.533000000000001</v>
      </c>
      <c r="N636" s="36">
        <f>+M636-O636</f>
        <v>47.603000000000002</v>
      </c>
      <c r="O636" s="34">
        <v>14.93</v>
      </c>
      <c r="P636" s="37">
        <v>0</v>
      </c>
      <c r="Q636" s="37">
        <v>0</v>
      </c>
      <c r="R636" s="38">
        <f>SUM(P636:Q636)</f>
        <v>0</v>
      </c>
      <c r="S636" s="39">
        <v>987</v>
      </c>
    </row>
    <row r="637" spans="2:19" ht="15.75" x14ac:dyDescent="0.25">
      <c r="B637" s="31">
        <f t="shared" si="108"/>
        <v>9</v>
      </c>
      <c r="C637" s="31" t="s">
        <v>916</v>
      </c>
      <c r="D637" s="32" t="s">
        <v>917</v>
      </c>
      <c r="E637" s="33">
        <v>44012</v>
      </c>
      <c r="F637" s="34">
        <v>121</v>
      </c>
      <c r="G637" s="35">
        <v>10</v>
      </c>
      <c r="H637" s="36">
        <f t="shared" si="105"/>
        <v>12.1</v>
      </c>
      <c r="I637" s="34"/>
      <c r="J637" s="34"/>
      <c r="K637" s="34"/>
      <c r="L637" s="34"/>
      <c r="M637" s="34">
        <v>107.557</v>
      </c>
      <c r="N637" s="36">
        <f t="shared" si="106"/>
        <v>16.491</v>
      </c>
      <c r="O637" s="34">
        <v>91.066000000000003</v>
      </c>
      <c r="P637" s="37">
        <v>0</v>
      </c>
      <c r="Q637" s="37">
        <v>0</v>
      </c>
      <c r="R637" s="38">
        <f t="shared" si="107"/>
        <v>0</v>
      </c>
      <c r="S637" s="39"/>
    </row>
    <row r="638" spans="2:19" ht="15.75" x14ac:dyDescent="0.25">
      <c r="B638" s="31">
        <f t="shared" si="108"/>
        <v>10</v>
      </c>
      <c r="C638" s="31" t="s">
        <v>918</v>
      </c>
      <c r="D638" s="32" t="s">
        <v>919</v>
      </c>
      <c r="E638" s="33">
        <v>44196</v>
      </c>
      <c r="F638" s="34">
        <v>96.447999999999993</v>
      </c>
      <c r="G638" s="35">
        <v>10</v>
      </c>
      <c r="H638" s="36">
        <f t="shared" si="105"/>
        <v>9.6448</v>
      </c>
      <c r="I638" s="34"/>
      <c r="J638" s="34"/>
      <c r="K638" s="34"/>
      <c r="L638" s="34"/>
      <c r="M638" s="34">
        <v>879.85199999999998</v>
      </c>
      <c r="N638" s="36">
        <f t="shared" si="106"/>
        <v>386.78499999999997</v>
      </c>
      <c r="O638" s="34">
        <v>493.06700000000001</v>
      </c>
      <c r="P638" s="37">
        <v>200</v>
      </c>
      <c r="Q638" s="37">
        <v>0</v>
      </c>
      <c r="R638" s="38">
        <f t="shared" si="107"/>
        <v>200</v>
      </c>
      <c r="S638" s="39"/>
    </row>
    <row r="639" spans="2:19" ht="15.75" x14ac:dyDescent="0.25">
      <c r="B639" s="31">
        <f t="shared" si="108"/>
        <v>11</v>
      </c>
      <c r="C639" s="31" t="s">
        <v>920</v>
      </c>
      <c r="D639" s="32" t="s">
        <v>921</v>
      </c>
      <c r="E639" s="33">
        <v>44012</v>
      </c>
      <c r="F639" s="34">
        <v>2124.2530000000002</v>
      </c>
      <c r="G639" s="35">
        <v>10</v>
      </c>
      <c r="H639" s="36">
        <f t="shared" si="105"/>
        <v>212.42530000000002</v>
      </c>
      <c r="I639" s="34">
        <v>16870.817999999999</v>
      </c>
      <c r="J639" s="34">
        <v>25381.165000000001</v>
      </c>
      <c r="K639" s="34">
        <v>16567.219000000001</v>
      </c>
      <c r="L639" s="34">
        <v>641.49099999999999</v>
      </c>
      <c r="M639" s="34">
        <v>3304.4780000000001</v>
      </c>
      <c r="N639" s="36">
        <f t="shared" si="106"/>
        <v>849.40099999999984</v>
      </c>
      <c r="O639" s="34">
        <v>2455.0770000000002</v>
      </c>
      <c r="P639" s="37">
        <v>25</v>
      </c>
      <c r="Q639" s="37">
        <v>0</v>
      </c>
      <c r="R639" s="38">
        <f t="shared" si="107"/>
        <v>25</v>
      </c>
      <c r="S639" s="39">
        <v>12592</v>
      </c>
    </row>
    <row r="640" spans="2:19" ht="15.75" x14ac:dyDescent="0.25">
      <c r="B640" s="31">
        <f t="shared" si="108"/>
        <v>12</v>
      </c>
      <c r="C640" s="31" t="s">
        <v>922</v>
      </c>
      <c r="D640" s="32" t="s">
        <v>923</v>
      </c>
      <c r="E640" s="33">
        <v>44165</v>
      </c>
      <c r="F640" s="34">
        <v>142.161</v>
      </c>
      <c r="G640" s="35">
        <v>100</v>
      </c>
      <c r="H640" s="36">
        <f t="shared" si="105"/>
        <v>1.42161</v>
      </c>
      <c r="I640" s="34"/>
      <c r="J640" s="34"/>
      <c r="K640" s="34"/>
      <c r="L640" s="34"/>
      <c r="M640" s="34">
        <v>-58.981000000000002</v>
      </c>
      <c r="N640" s="36">
        <f t="shared" si="106"/>
        <v>72.207999999999998</v>
      </c>
      <c r="O640" s="34">
        <v>-131.18899999999999</v>
      </c>
      <c r="P640" s="37">
        <v>25</v>
      </c>
      <c r="Q640" s="37">
        <v>0</v>
      </c>
      <c r="R640" s="38">
        <f t="shared" si="107"/>
        <v>25</v>
      </c>
      <c r="S640" s="39"/>
    </row>
    <row r="641" spans="2:19" ht="15.75" x14ac:dyDescent="0.25">
      <c r="B641" s="26"/>
      <c r="C641" s="26"/>
      <c r="D641" s="26"/>
      <c r="E641" s="26"/>
      <c r="F641" s="26"/>
      <c r="G641" s="44"/>
      <c r="H641" s="50"/>
      <c r="I641" s="28"/>
      <c r="J641" s="28"/>
      <c r="K641" s="28"/>
      <c r="L641" s="28"/>
      <c r="M641" s="28"/>
      <c r="N641" s="51"/>
      <c r="O641" s="28"/>
      <c r="P641" s="28"/>
      <c r="Q641" s="28"/>
      <c r="R641" s="51"/>
      <c r="S641" s="28"/>
    </row>
    <row r="642" spans="2:19" ht="15.75" x14ac:dyDescent="0.25">
      <c r="B642" s="31">
        <f>COUNT(B629:B641)</f>
        <v>12</v>
      </c>
      <c r="C642" s="31"/>
      <c r="D642" s="53"/>
      <c r="E642" s="53"/>
      <c r="F642" s="53">
        <f>SUM(F629:F641)</f>
        <v>12198.420410000001</v>
      </c>
      <c r="G642" s="54"/>
      <c r="H642" s="55">
        <f t="shared" ref="H642:O642" si="109">SUM(H629:H641)</f>
        <v>1207.0475510000003</v>
      </c>
      <c r="I642" s="53">
        <f t="shared" si="109"/>
        <v>40670.612353000004</v>
      </c>
      <c r="J642" s="53">
        <f t="shared" si="109"/>
        <v>64031.226251</v>
      </c>
      <c r="K642" s="53">
        <f t="shared" si="109"/>
        <v>65437.382009000008</v>
      </c>
      <c r="L642" s="53">
        <f t="shared" si="109"/>
        <v>1008.9127</v>
      </c>
      <c r="M642" s="53">
        <f t="shared" si="109"/>
        <v>21946.721880000001</v>
      </c>
      <c r="N642" s="56">
        <f t="shared" si="109"/>
        <v>6221.4167990000005</v>
      </c>
      <c r="O642" s="53">
        <f t="shared" si="109"/>
        <v>15725.305081000004</v>
      </c>
      <c r="P642" s="57"/>
      <c r="Q642" s="57"/>
      <c r="R642" s="58"/>
      <c r="S642" s="59">
        <f>SUM(S629:S641)</f>
        <v>27036</v>
      </c>
    </row>
    <row r="643" spans="2:19" ht="15.75" x14ac:dyDescent="0.25">
      <c r="B643" s="26"/>
      <c r="C643" s="26"/>
      <c r="D643" s="26"/>
      <c r="E643" s="26"/>
      <c r="F643" s="26"/>
      <c r="G643" s="44"/>
      <c r="H643" s="50"/>
      <c r="I643" s="28"/>
      <c r="J643" s="28"/>
      <c r="K643" s="28"/>
      <c r="L643" s="28"/>
      <c r="M643" s="28"/>
      <c r="N643" s="51"/>
      <c r="O643" s="28"/>
      <c r="P643" s="28"/>
      <c r="Q643" s="28"/>
      <c r="R643" s="51"/>
      <c r="S643" s="28"/>
    </row>
    <row r="644" spans="2:19" ht="15.75" x14ac:dyDescent="0.25">
      <c r="B644" s="26"/>
      <c r="C644" s="26"/>
      <c r="D644" s="26"/>
      <c r="E644" s="26"/>
      <c r="F644" s="26"/>
      <c r="G644" s="44"/>
      <c r="H644" s="50"/>
      <c r="I644" s="28"/>
      <c r="J644" s="28"/>
      <c r="K644" s="28"/>
      <c r="L644" s="28"/>
      <c r="M644" s="28"/>
      <c r="N644" s="51"/>
      <c r="O644" s="28"/>
      <c r="P644" s="28"/>
      <c r="Q644" s="28"/>
      <c r="R644" s="51"/>
      <c r="S644" s="28"/>
    </row>
    <row r="645" spans="2:19" ht="18.75" x14ac:dyDescent="0.3">
      <c r="B645" s="26"/>
      <c r="C645" s="30">
        <v>29</v>
      </c>
      <c r="D645" s="30" t="s">
        <v>924</v>
      </c>
      <c r="E645" s="63"/>
      <c r="F645" s="63"/>
      <c r="G645" s="44"/>
      <c r="H645" s="50"/>
      <c r="I645" s="28"/>
      <c r="J645" s="28"/>
      <c r="K645" s="28"/>
      <c r="L645" s="28"/>
      <c r="M645" s="28"/>
      <c r="N645" s="51"/>
      <c r="O645" s="28"/>
      <c r="P645" s="28"/>
      <c r="Q645" s="28"/>
      <c r="R645" s="51"/>
      <c r="S645" s="28"/>
    </row>
    <row r="646" spans="2:19" ht="15.75" x14ac:dyDescent="0.25">
      <c r="B646" s="26"/>
      <c r="C646" s="26"/>
      <c r="D646" s="26"/>
      <c r="E646" s="26"/>
      <c r="F646" s="26"/>
      <c r="G646" s="44"/>
      <c r="H646" s="50"/>
      <c r="I646" s="28"/>
      <c r="J646" s="28"/>
      <c r="K646" s="28"/>
      <c r="L646" s="28"/>
      <c r="M646" s="28"/>
      <c r="N646" s="51"/>
      <c r="O646" s="28"/>
      <c r="P646" s="28"/>
      <c r="Q646" s="28"/>
      <c r="R646" s="51"/>
      <c r="S646" s="28"/>
    </row>
    <row r="647" spans="2:19" ht="15.75" x14ac:dyDescent="0.25">
      <c r="B647" s="62">
        <v>1</v>
      </c>
      <c r="C647" s="62" t="s">
        <v>925</v>
      </c>
      <c r="D647" s="32" t="s">
        <v>926</v>
      </c>
      <c r="E647" s="33">
        <v>44196</v>
      </c>
      <c r="F647" s="34">
        <v>3924.3</v>
      </c>
      <c r="G647" s="35">
        <v>10</v>
      </c>
      <c r="H647" s="36">
        <f t="shared" ref="H647:H669" si="110">+F647/G647</f>
        <v>392.43</v>
      </c>
      <c r="I647" s="34">
        <v>6440.663931</v>
      </c>
      <c r="J647" s="34">
        <v>67176.553698999996</v>
      </c>
      <c r="K647" s="34">
        <v>5699.7230019999997</v>
      </c>
      <c r="L647" s="34">
        <v>2945.1452199999999</v>
      </c>
      <c r="M647" s="34">
        <v>-4486.518615</v>
      </c>
      <c r="N647" s="36">
        <f t="shared" ref="N647:N669" si="111">+M647-O647</f>
        <v>-189.61815999999999</v>
      </c>
      <c r="O647" s="34">
        <v>-4296.900455</v>
      </c>
      <c r="P647" s="37">
        <v>0</v>
      </c>
      <c r="Q647" s="37">
        <v>0</v>
      </c>
      <c r="R647" s="38">
        <f t="shared" ref="R647:R669" si="112">SUM(P647:Q647)</f>
        <v>0</v>
      </c>
      <c r="S647" s="39">
        <v>3761</v>
      </c>
    </row>
    <row r="648" spans="2:19" ht="15.75" x14ac:dyDescent="0.25">
      <c r="B648" s="62">
        <f>+B647+1</f>
        <v>2</v>
      </c>
      <c r="C648" s="62" t="s">
        <v>927</v>
      </c>
      <c r="D648" s="32" t="s">
        <v>928</v>
      </c>
      <c r="E648" s="33">
        <v>44104</v>
      </c>
      <c r="F648" s="34">
        <v>341.17899999999997</v>
      </c>
      <c r="G648" s="35">
        <v>10</v>
      </c>
      <c r="H648" s="36">
        <f t="shared" si="110"/>
        <v>34.117899999999999</v>
      </c>
      <c r="I648" s="34">
        <v>4503.8599999999997</v>
      </c>
      <c r="J648" s="34">
        <v>9797.1219999999994</v>
      </c>
      <c r="K648" s="34">
        <v>15038.941000000001</v>
      </c>
      <c r="L648" s="34">
        <v>439.24400000000003</v>
      </c>
      <c r="M648" s="34">
        <v>1536.4929999999999</v>
      </c>
      <c r="N648" s="36">
        <f t="shared" si="111"/>
        <v>367.22699999999986</v>
      </c>
      <c r="O648" s="34">
        <v>1169.2660000000001</v>
      </c>
      <c r="P648" s="37">
        <v>300</v>
      </c>
      <c r="Q648" s="37">
        <v>0</v>
      </c>
      <c r="R648" s="38">
        <f t="shared" si="112"/>
        <v>300</v>
      </c>
      <c r="S648" s="39">
        <v>1761</v>
      </c>
    </row>
    <row r="649" spans="2:19" ht="15.75" x14ac:dyDescent="0.25">
      <c r="B649" s="62">
        <f t="shared" ref="B649:B669" si="113">+B648+1</f>
        <v>3</v>
      </c>
      <c r="C649" s="31" t="s">
        <v>929</v>
      </c>
      <c r="D649" s="32" t="s">
        <v>930</v>
      </c>
      <c r="E649" s="33">
        <v>44012</v>
      </c>
      <c r="F649" s="34">
        <v>204.59700000000001</v>
      </c>
      <c r="G649" s="35">
        <v>10</v>
      </c>
      <c r="H649" s="36">
        <f t="shared" si="110"/>
        <v>20.459700000000002</v>
      </c>
      <c r="I649" s="34">
        <v>2055.0219999999999</v>
      </c>
      <c r="J649" s="34">
        <v>4554.96</v>
      </c>
      <c r="K649" s="34">
        <v>4177.951</v>
      </c>
      <c r="L649" s="34">
        <v>190.05</v>
      </c>
      <c r="M649" s="34">
        <v>114.532</v>
      </c>
      <c r="N649" s="36">
        <f t="shared" si="111"/>
        <v>40.224999999999994</v>
      </c>
      <c r="O649" s="34">
        <v>74.307000000000002</v>
      </c>
      <c r="P649" s="37">
        <v>10</v>
      </c>
      <c r="Q649" s="37">
        <v>0</v>
      </c>
      <c r="R649" s="38">
        <f t="shared" si="112"/>
        <v>10</v>
      </c>
      <c r="S649" s="39"/>
    </row>
    <row r="650" spans="2:19" ht="15.75" x14ac:dyDescent="0.25">
      <c r="B650" s="62">
        <f t="shared" si="113"/>
        <v>4</v>
      </c>
      <c r="C650" s="62" t="s">
        <v>931</v>
      </c>
      <c r="D650" s="32" t="s">
        <v>932</v>
      </c>
      <c r="E650" s="33">
        <v>44012</v>
      </c>
      <c r="F650" s="34">
        <v>348.48</v>
      </c>
      <c r="G650" s="35">
        <v>10</v>
      </c>
      <c r="H650" s="36">
        <f t="shared" si="110"/>
        <v>34.847999999999999</v>
      </c>
      <c r="I650" s="34">
        <v>1477.7692259999999</v>
      </c>
      <c r="J650" s="34">
        <v>2252.5052470000001</v>
      </c>
      <c r="K650" s="34">
        <v>1586.550076</v>
      </c>
      <c r="L650" s="34">
        <v>71.602784999999997</v>
      </c>
      <c r="M650" s="34">
        <v>304.52720799999997</v>
      </c>
      <c r="N650" s="36">
        <f t="shared" si="111"/>
        <v>58.656560999999982</v>
      </c>
      <c r="O650" s="34">
        <v>245.87064699999999</v>
      </c>
      <c r="P650" s="37">
        <f>15+15+10</f>
        <v>40</v>
      </c>
      <c r="Q650" s="37">
        <f>10+10</f>
        <v>20</v>
      </c>
      <c r="R650" s="38">
        <f t="shared" si="112"/>
        <v>60</v>
      </c>
      <c r="S650" s="39">
        <v>1499</v>
      </c>
    </row>
    <row r="651" spans="2:19" ht="15.75" x14ac:dyDescent="0.25">
      <c r="B651" s="62">
        <f t="shared" si="113"/>
        <v>5</v>
      </c>
      <c r="C651" s="31" t="s">
        <v>933</v>
      </c>
      <c r="D651" s="32" t="s">
        <v>934</v>
      </c>
      <c r="E651" s="33">
        <v>44012</v>
      </c>
      <c r="F651" s="34">
        <v>14.4</v>
      </c>
      <c r="G651" s="35">
        <v>10</v>
      </c>
      <c r="H651" s="36">
        <f t="shared" si="110"/>
        <v>1.44</v>
      </c>
      <c r="I651" s="34"/>
      <c r="J651" s="34"/>
      <c r="K651" s="34"/>
      <c r="L651" s="34"/>
      <c r="M651" s="34">
        <v>4.18</v>
      </c>
      <c r="N651" s="36">
        <f t="shared" si="111"/>
        <v>4.1280000000000001</v>
      </c>
      <c r="O651" s="34">
        <v>5.1999999999999998E-2</v>
      </c>
      <c r="P651" s="37">
        <v>0</v>
      </c>
      <c r="Q651" s="37">
        <v>0</v>
      </c>
      <c r="R651" s="38">
        <f t="shared" si="112"/>
        <v>0</v>
      </c>
      <c r="S651" s="39"/>
    </row>
    <row r="652" spans="2:19" ht="15.75" x14ac:dyDescent="0.25">
      <c r="B652" s="62">
        <f t="shared" si="113"/>
        <v>6</v>
      </c>
      <c r="C652" s="62" t="s">
        <v>935</v>
      </c>
      <c r="D652" s="32" t="s">
        <v>936</v>
      </c>
      <c r="E652" s="33">
        <v>44012</v>
      </c>
      <c r="F652" s="34">
        <v>575.45899999999995</v>
      </c>
      <c r="G652" s="35">
        <v>10</v>
      </c>
      <c r="H652" s="36">
        <f t="shared" si="110"/>
        <v>57.545899999999996</v>
      </c>
      <c r="I652" s="34">
        <v>17251.181</v>
      </c>
      <c r="J652" s="34">
        <v>22508.614000000001</v>
      </c>
      <c r="K652" s="34">
        <v>43530.322</v>
      </c>
      <c r="L652" s="34">
        <v>95.813000000000002</v>
      </c>
      <c r="M652" s="34">
        <v>6711.7669999999998</v>
      </c>
      <c r="N652" s="36">
        <f t="shared" si="111"/>
        <v>1846.951</v>
      </c>
      <c r="O652" s="34">
        <v>4864.8159999999998</v>
      </c>
      <c r="P652" s="37">
        <f>225+235</f>
        <v>460</v>
      </c>
      <c r="Q652" s="37">
        <v>10</v>
      </c>
      <c r="R652" s="38">
        <f t="shared" si="112"/>
        <v>470</v>
      </c>
      <c r="S652" s="39">
        <v>800</v>
      </c>
    </row>
    <row r="653" spans="2:19" ht="15.75" x14ac:dyDescent="0.25">
      <c r="B653" s="62">
        <f t="shared" si="113"/>
        <v>7</v>
      </c>
      <c r="C653" s="31" t="s">
        <v>937</v>
      </c>
      <c r="D653" s="32" t="s">
        <v>938</v>
      </c>
      <c r="E653" s="33">
        <v>44012</v>
      </c>
      <c r="F653" s="34">
        <v>40</v>
      </c>
      <c r="G653" s="35">
        <v>10</v>
      </c>
      <c r="H653" s="36">
        <f t="shared" si="110"/>
        <v>4</v>
      </c>
      <c r="I653" s="34">
        <v>131.05975900000001</v>
      </c>
      <c r="J653" s="34">
        <v>209.57902899999999</v>
      </c>
      <c r="K653" s="34">
        <v>146.87848199999999</v>
      </c>
      <c r="L653" s="34">
        <v>1.136379</v>
      </c>
      <c r="M653" s="34">
        <v>8.4479129999999998</v>
      </c>
      <c r="N653" s="36">
        <f t="shared" si="111"/>
        <v>2.6095509999999997</v>
      </c>
      <c r="O653" s="34">
        <v>5.8383620000000001</v>
      </c>
      <c r="P653" s="37">
        <v>0</v>
      </c>
      <c r="Q653" s="37">
        <v>0</v>
      </c>
      <c r="R653" s="38">
        <f t="shared" si="112"/>
        <v>0</v>
      </c>
      <c r="S653" s="39">
        <v>2460</v>
      </c>
    </row>
    <row r="654" spans="2:19" ht="15.75" x14ac:dyDescent="0.25">
      <c r="B654" s="62">
        <f t="shared" si="113"/>
        <v>8</v>
      </c>
      <c r="C654" s="62" t="s">
        <v>939</v>
      </c>
      <c r="D654" s="32" t="s">
        <v>940</v>
      </c>
      <c r="E654" s="33">
        <v>44012</v>
      </c>
      <c r="F654" s="34">
        <v>1508.8889999999999</v>
      </c>
      <c r="G654" s="35">
        <v>10</v>
      </c>
      <c r="H654" s="36">
        <f t="shared" si="110"/>
        <v>150.88889999999998</v>
      </c>
      <c r="I654" s="34">
        <v>1935.3150000000001</v>
      </c>
      <c r="J654" s="34">
        <v>2836.6849999999999</v>
      </c>
      <c r="K654" s="34">
        <v>2641.6149999999998</v>
      </c>
      <c r="L654" s="34">
        <v>81.42</v>
      </c>
      <c r="M654" s="34">
        <v>588.86199999999997</v>
      </c>
      <c r="N654" s="36">
        <f t="shared" si="111"/>
        <v>170.43899999999996</v>
      </c>
      <c r="O654" s="34">
        <v>418.423</v>
      </c>
      <c r="P654" s="37">
        <v>10</v>
      </c>
      <c r="Q654" s="37">
        <v>16</v>
      </c>
      <c r="R654" s="38">
        <f t="shared" si="112"/>
        <v>26</v>
      </c>
      <c r="S654" s="39">
        <v>3860</v>
      </c>
    </row>
    <row r="655" spans="2:19" ht="15.75" x14ac:dyDescent="0.25">
      <c r="B655" s="62">
        <f t="shared" si="113"/>
        <v>9</v>
      </c>
      <c r="C655" s="62" t="s">
        <v>941</v>
      </c>
      <c r="D655" s="32" t="s">
        <v>942</v>
      </c>
      <c r="E655" s="33">
        <v>44012</v>
      </c>
      <c r="F655" s="34">
        <v>94.362065000000001</v>
      </c>
      <c r="G655" s="35">
        <v>5</v>
      </c>
      <c r="H655" s="36">
        <f t="shared" si="110"/>
        <v>18.872413000000002</v>
      </c>
      <c r="I655" s="34">
        <v>1584.8957760000001</v>
      </c>
      <c r="J655" s="34">
        <v>2345.8799399999998</v>
      </c>
      <c r="K655" s="34">
        <v>4492.4546760000003</v>
      </c>
      <c r="L655" s="34">
        <v>58.020809</v>
      </c>
      <c r="M655" s="34">
        <v>358.66398299999997</v>
      </c>
      <c r="N655" s="36">
        <f t="shared" si="111"/>
        <v>105.31463499999998</v>
      </c>
      <c r="O655" s="34">
        <v>253.34934799999999</v>
      </c>
      <c r="P655" s="37">
        <v>100</v>
      </c>
      <c r="Q655" s="37">
        <v>0</v>
      </c>
      <c r="R655" s="38">
        <f t="shared" si="112"/>
        <v>100</v>
      </c>
      <c r="S655" s="39">
        <v>1642</v>
      </c>
    </row>
    <row r="656" spans="2:19" ht="15.75" x14ac:dyDescent="0.25">
      <c r="B656" s="62">
        <f t="shared" si="113"/>
        <v>10</v>
      </c>
      <c r="C656" s="62" t="s">
        <v>943</v>
      </c>
      <c r="D656" s="32" t="s">
        <v>944</v>
      </c>
      <c r="E656" s="33">
        <v>44196</v>
      </c>
      <c r="F656" s="34">
        <v>9089.2330000000002</v>
      </c>
      <c r="G656" s="35">
        <v>10</v>
      </c>
      <c r="H656" s="36">
        <f t="shared" si="110"/>
        <v>908.92330000000004</v>
      </c>
      <c r="I656" s="34"/>
      <c r="J656" s="34"/>
      <c r="K656" s="34"/>
      <c r="L656" s="34"/>
      <c r="M656" s="34">
        <v>8216.1329999999998</v>
      </c>
      <c r="N656" s="36">
        <f t="shared" si="111"/>
        <v>2503.8859999999995</v>
      </c>
      <c r="O656" s="34">
        <v>5712.2470000000003</v>
      </c>
      <c r="P656" s="37">
        <v>12.47</v>
      </c>
      <c r="Q656" s="37">
        <v>0</v>
      </c>
      <c r="R656" s="38">
        <f t="shared" si="112"/>
        <v>12.47</v>
      </c>
      <c r="S656" s="39"/>
    </row>
    <row r="657" spans="2:19" ht="15.75" x14ac:dyDescent="0.25">
      <c r="B657" s="62"/>
      <c r="C657" s="62" t="s">
        <v>945</v>
      </c>
      <c r="D657" s="32" t="s">
        <v>946</v>
      </c>
      <c r="E657" s="33">
        <v>44196</v>
      </c>
      <c r="F657" s="34">
        <v>3000</v>
      </c>
      <c r="G657" s="35">
        <v>10</v>
      </c>
      <c r="H657" s="36">
        <f t="shared" si="110"/>
        <v>300</v>
      </c>
      <c r="I657" s="34"/>
      <c r="J657" s="34"/>
      <c r="K657" s="34"/>
      <c r="L657" s="34"/>
      <c r="M657" s="34"/>
      <c r="N657" s="36">
        <f t="shared" si="111"/>
        <v>0</v>
      </c>
      <c r="O657" s="34"/>
      <c r="P657" s="37">
        <v>0.42</v>
      </c>
      <c r="Q657" s="37">
        <v>0</v>
      </c>
      <c r="R657" s="38">
        <f>SUM(P657:Q657)</f>
        <v>0.42</v>
      </c>
      <c r="S657" s="39"/>
    </row>
    <row r="658" spans="2:19" ht="15.75" x14ac:dyDescent="0.25">
      <c r="B658" s="62">
        <f>+B656+1</f>
        <v>11</v>
      </c>
      <c r="C658" s="62" t="s">
        <v>947</v>
      </c>
      <c r="D658" s="32" t="s">
        <v>948</v>
      </c>
      <c r="E658" s="33">
        <v>44012</v>
      </c>
      <c r="F658" s="34">
        <v>1533.058</v>
      </c>
      <c r="G658" s="35">
        <v>10</v>
      </c>
      <c r="H658" s="36">
        <f t="shared" si="110"/>
        <v>153.3058</v>
      </c>
      <c r="I658" s="34"/>
      <c r="J658" s="34"/>
      <c r="K658" s="34"/>
      <c r="L658" s="34"/>
      <c r="M658" s="34">
        <v>0.64500000000000002</v>
      </c>
      <c r="N658" s="36">
        <f t="shared" si="111"/>
        <v>0</v>
      </c>
      <c r="O658" s="34">
        <v>0.64500000000000002</v>
      </c>
      <c r="P658" s="37">
        <v>0</v>
      </c>
      <c r="Q658" s="37">
        <v>0</v>
      </c>
      <c r="R658" s="38">
        <f t="shared" si="112"/>
        <v>0</v>
      </c>
      <c r="S658" s="39"/>
    </row>
    <row r="659" spans="2:19" ht="15.75" x14ac:dyDescent="0.25">
      <c r="B659" s="62">
        <f t="shared" si="113"/>
        <v>12</v>
      </c>
      <c r="C659" s="62" t="s">
        <v>949</v>
      </c>
      <c r="D659" s="32" t="s">
        <v>950</v>
      </c>
      <c r="E659" s="33">
        <v>44012</v>
      </c>
      <c r="F659" s="34">
        <v>923.59100000000001</v>
      </c>
      <c r="G659" s="35">
        <v>10</v>
      </c>
      <c r="H659" s="36">
        <f t="shared" si="110"/>
        <v>92.359099999999998</v>
      </c>
      <c r="I659" s="34">
        <v>20763.055</v>
      </c>
      <c r="J659" s="34">
        <v>42123.385999999999</v>
      </c>
      <c r="K659" s="34">
        <v>53598.536999999997</v>
      </c>
      <c r="L659" s="34">
        <v>1594.7760000000001</v>
      </c>
      <c r="M659" s="34">
        <v>4235.7209999999995</v>
      </c>
      <c r="N659" s="36">
        <f t="shared" si="111"/>
        <v>1206.7179999999994</v>
      </c>
      <c r="O659" s="34">
        <v>3029.0030000000002</v>
      </c>
      <c r="P659" s="37">
        <f>110+50</f>
        <v>160</v>
      </c>
      <c r="Q659" s="37">
        <v>0</v>
      </c>
      <c r="R659" s="38">
        <f t="shared" si="112"/>
        <v>160</v>
      </c>
      <c r="S659" s="39">
        <v>9993</v>
      </c>
    </row>
    <row r="660" spans="2:19" ht="15.75" x14ac:dyDescent="0.25">
      <c r="B660" s="62">
        <f t="shared" si="113"/>
        <v>13</v>
      </c>
      <c r="C660" s="62" t="s">
        <v>951</v>
      </c>
      <c r="D660" s="32" t="s">
        <v>952</v>
      </c>
      <c r="E660" s="33">
        <v>44012</v>
      </c>
      <c r="F660" s="34">
        <v>847</v>
      </c>
      <c r="G660" s="35">
        <v>10</v>
      </c>
      <c r="H660" s="36">
        <f t="shared" si="110"/>
        <v>84.7</v>
      </c>
      <c r="I660" s="34">
        <v>4053.8040000000001</v>
      </c>
      <c r="J660" s="34">
        <v>9140.5560000000005</v>
      </c>
      <c r="K660" s="34">
        <v>8856.6010000000006</v>
      </c>
      <c r="L660" s="34">
        <v>480.18</v>
      </c>
      <c r="M660" s="34">
        <v>77.727000000000004</v>
      </c>
      <c r="N660" s="36">
        <f t="shared" si="111"/>
        <v>16.927000000000007</v>
      </c>
      <c r="O660" s="34">
        <v>60.8</v>
      </c>
      <c r="P660" s="37">
        <v>10</v>
      </c>
      <c r="Q660" s="37">
        <v>0</v>
      </c>
      <c r="R660" s="38">
        <f t="shared" si="112"/>
        <v>10</v>
      </c>
      <c r="S660" s="39">
        <v>1338</v>
      </c>
    </row>
    <row r="661" spans="2:19" ht="15.75" x14ac:dyDescent="0.25">
      <c r="B661" s="62">
        <f t="shared" si="113"/>
        <v>14</v>
      </c>
      <c r="C661" s="62" t="s">
        <v>953</v>
      </c>
      <c r="D661" s="32" t="s">
        <v>954</v>
      </c>
      <c r="E661" s="33">
        <v>44196</v>
      </c>
      <c r="F661" s="34">
        <v>15142.072</v>
      </c>
      <c r="G661" s="35">
        <v>10</v>
      </c>
      <c r="H661" s="36">
        <f t="shared" si="110"/>
        <v>1514.2072000000001</v>
      </c>
      <c r="I661" s="34">
        <v>17748.991000000002</v>
      </c>
      <c r="J661" s="34">
        <v>31496.133000000002</v>
      </c>
      <c r="K661" s="34">
        <v>38964.851000000002</v>
      </c>
      <c r="L661" s="34">
        <v>150.24799999999999</v>
      </c>
      <c r="M661" s="34">
        <v>2999.085</v>
      </c>
      <c r="N661" s="36">
        <f t="shared" si="111"/>
        <v>873.98</v>
      </c>
      <c r="O661" s="34">
        <v>2125.105</v>
      </c>
      <c r="P661" s="37">
        <v>7.5</v>
      </c>
      <c r="Q661" s="37">
        <v>0</v>
      </c>
      <c r="R661" s="38">
        <f t="shared" si="112"/>
        <v>7.5</v>
      </c>
      <c r="S661" s="39">
        <v>16283</v>
      </c>
    </row>
    <row r="662" spans="2:19" ht="15.75" x14ac:dyDescent="0.25">
      <c r="B662" s="62">
        <f t="shared" si="113"/>
        <v>15</v>
      </c>
      <c r="C662" s="62" t="s">
        <v>955</v>
      </c>
      <c r="D662" s="32" t="s">
        <v>956</v>
      </c>
      <c r="E662" s="33">
        <v>44012</v>
      </c>
      <c r="F662" s="34">
        <v>75</v>
      </c>
      <c r="G662" s="35">
        <v>10</v>
      </c>
      <c r="H662" s="36">
        <f t="shared" si="110"/>
        <v>7.5</v>
      </c>
      <c r="I662" s="34">
        <v>407.99</v>
      </c>
      <c r="J662" s="34">
        <v>994.89200000000005</v>
      </c>
      <c r="K662" s="34">
        <v>660.88800000000003</v>
      </c>
      <c r="L662" s="34">
        <v>28.925999999999998</v>
      </c>
      <c r="M662" s="34">
        <v>11.238</v>
      </c>
      <c r="N662" s="36">
        <f t="shared" si="111"/>
        <v>9.3099999999999987</v>
      </c>
      <c r="O662" s="34">
        <v>1.9279999999999999</v>
      </c>
      <c r="P662" s="37">
        <v>0</v>
      </c>
      <c r="Q662" s="37">
        <v>0</v>
      </c>
      <c r="R662" s="38">
        <f t="shared" si="112"/>
        <v>0</v>
      </c>
      <c r="S662" s="39">
        <v>587</v>
      </c>
    </row>
    <row r="663" spans="2:19" ht="15.75" x14ac:dyDescent="0.25">
      <c r="B663" s="62">
        <f t="shared" si="113"/>
        <v>16</v>
      </c>
      <c r="C663" s="62" t="s">
        <v>957</v>
      </c>
      <c r="D663" s="32" t="s">
        <v>958</v>
      </c>
      <c r="E663" s="33">
        <v>44012</v>
      </c>
      <c r="F663" s="34">
        <v>1105.9054599999999</v>
      </c>
      <c r="G663" s="35">
        <v>10</v>
      </c>
      <c r="H663" s="36">
        <f t="shared" si="110"/>
        <v>110.59054599999999</v>
      </c>
      <c r="I663" s="34">
        <v>3623.3240430000001</v>
      </c>
      <c r="J663" s="34">
        <v>10848.594058999999</v>
      </c>
      <c r="K663" s="34">
        <v>17172.579881000001</v>
      </c>
      <c r="L663" s="34">
        <v>601.53826700000002</v>
      </c>
      <c r="M663" s="34">
        <v>1349.1125549999999</v>
      </c>
      <c r="N663" s="36">
        <f t="shared" si="111"/>
        <v>422.63528999999994</v>
      </c>
      <c r="O663" s="34">
        <v>926.47726499999999</v>
      </c>
      <c r="P663" s="37">
        <f>15+15</f>
        <v>30</v>
      </c>
      <c r="Q663" s="37">
        <v>0</v>
      </c>
      <c r="R663" s="38">
        <f t="shared" si="112"/>
        <v>30</v>
      </c>
      <c r="S663" s="39">
        <v>1840</v>
      </c>
    </row>
    <row r="664" spans="2:19" ht="15.75" x14ac:dyDescent="0.25">
      <c r="B664" s="62">
        <f t="shared" si="113"/>
        <v>17</v>
      </c>
      <c r="C664" s="62" t="s">
        <v>959</v>
      </c>
      <c r="D664" s="32" t="s">
        <v>960</v>
      </c>
      <c r="E664" s="33">
        <v>44012</v>
      </c>
      <c r="F664" s="34">
        <v>1413.21064</v>
      </c>
      <c r="G664" s="35">
        <v>5</v>
      </c>
      <c r="H664" s="36">
        <f t="shared" si="110"/>
        <v>282.64212800000001</v>
      </c>
      <c r="I664" s="34">
        <v>1712.1215970000001</v>
      </c>
      <c r="J664" s="34">
        <v>3529.190713</v>
      </c>
      <c r="K664" s="34">
        <v>4499.1047120000003</v>
      </c>
      <c r="L664" s="34">
        <v>185.128264</v>
      </c>
      <c r="M664" s="34">
        <v>187.03973099999999</v>
      </c>
      <c r="N664" s="36">
        <f t="shared" si="111"/>
        <v>59.824729999999988</v>
      </c>
      <c r="O664" s="34">
        <v>127.215001</v>
      </c>
      <c r="P664" s="37">
        <v>0</v>
      </c>
      <c r="Q664" s="37">
        <v>0</v>
      </c>
      <c r="R664" s="38">
        <f t="shared" si="112"/>
        <v>0</v>
      </c>
      <c r="S664" s="39">
        <v>5655</v>
      </c>
    </row>
    <row r="665" spans="2:19" ht="15.75" x14ac:dyDescent="0.25">
      <c r="B665" s="62">
        <f t="shared" si="113"/>
        <v>18</v>
      </c>
      <c r="C665" s="62" t="s">
        <v>961</v>
      </c>
      <c r="D665" s="32" t="s">
        <v>962</v>
      </c>
      <c r="E665" s="33">
        <v>44196</v>
      </c>
      <c r="F665" s="34">
        <v>390.60399999999998</v>
      </c>
      <c r="G665" s="35">
        <v>10</v>
      </c>
      <c r="H665" s="36">
        <f t="shared" si="110"/>
        <v>39.060400000000001</v>
      </c>
      <c r="I665" s="34">
        <v>4501.8249999999998</v>
      </c>
      <c r="J665" s="34">
        <v>7389.1769999999997</v>
      </c>
      <c r="K665" s="34">
        <v>5545.1369999999997</v>
      </c>
      <c r="L665" s="34">
        <v>163.589</v>
      </c>
      <c r="M665" s="34">
        <v>452.71699999999998</v>
      </c>
      <c r="N665" s="36">
        <f t="shared" si="111"/>
        <v>106.43599999999998</v>
      </c>
      <c r="O665" s="34">
        <v>346.28100000000001</v>
      </c>
      <c r="P665" s="37">
        <v>0</v>
      </c>
      <c r="Q665" s="37">
        <v>20</v>
      </c>
      <c r="R665" s="38">
        <f t="shared" si="112"/>
        <v>20</v>
      </c>
      <c r="S665" s="39">
        <v>2395</v>
      </c>
    </row>
    <row r="666" spans="2:19" ht="15.75" x14ac:dyDescent="0.25">
      <c r="B666" s="62">
        <f t="shared" si="113"/>
        <v>19</v>
      </c>
      <c r="C666" s="62" t="s">
        <v>963</v>
      </c>
      <c r="D666" s="32" t="s">
        <v>964</v>
      </c>
      <c r="E666" s="33">
        <v>44012</v>
      </c>
      <c r="F666" s="34">
        <v>60</v>
      </c>
      <c r="G666" s="35">
        <v>10</v>
      </c>
      <c r="H666" s="36">
        <f t="shared" si="110"/>
        <v>6</v>
      </c>
      <c r="I666" s="34">
        <v>162.58409800000001</v>
      </c>
      <c r="J666" s="34">
        <v>205.333913</v>
      </c>
      <c r="K666" s="34">
        <v>257.95842399999998</v>
      </c>
      <c r="L666" s="34">
        <v>4.4758769999999997</v>
      </c>
      <c r="M666" s="34">
        <v>26.206294</v>
      </c>
      <c r="N666" s="36">
        <f t="shared" si="111"/>
        <v>5.1871949999999991</v>
      </c>
      <c r="O666" s="34">
        <v>21.019099000000001</v>
      </c>
      <c r="P666" s="37">
        <v>0</v>
      </c>
      <c r="Q666" s="37">
        <v>0</v>
      </c>
      <c r="R666" s="38">
        <f t="shared" si="112"/>
        <v>0</v>
      </c>
      <c r="S666" s="39">
        <v>1763</v>
      </c>
    </row>
    <row r="667" spans="2:19" ht="15.75" x14ac:dyDescent="0.25">
      <c r="B667" s="62">
        <f t="shared" si="113"/>
        <v>20</v>
      </c>
      <c r="C667" s="62" t="s">
        <v>965</v>
      </c>
      <c r="D667" s="32" t="s">
        <v>966</v>
      </c>
      <c r="E667" s="33">
        <v>44012</v>
      </c>
      <c r="F667" s="34">
        <v>214.29407</v>
      </c>
      <c r="G667" s="35">
        <v>10</v>
      </c>
      <c r="H667" s="36">
        <f t="shared" si="110"/>
        <v>21.429407000000001</v>
      </c>
      <c r="I667" s="34">
        <v>14692.554749999999</v>
      </c>
      <c r="J667" s="34">
        <v>26430.701797999998</v>
      </c>
      <c r="K667" s="34">
        <v>11792.672025</v>
      </c>
      <c r="L667" s="34">
        <v>994.98568699999998</v>
      </c>
      <c r="M667" s="34">
        <v>409.54384800000003</v>
      </c>
      <c r="N667" s="36">
        <f t="shared" si="111"/>
        <v>110.78042100000005</v>
      </c>
      <c r="O667" s="34">
        <v>298.76342699999998</v>
      </c>
      <c r="P667" s="37">
        <v>100</v>
      </c>
      <c r="Q667" s="37">
        <v>0</v>
      </c>
      <c r="R667" s="38">
        <f t="shared" si="112"/>
        <v>100</v>
      </c>
      <c r="S667" s="39">
        <v>1847</v>
      </c>
    </row>
    <row r="668" spans="2:19" ht="15.75" x14ac:dyDescent="0.25">
      <c r="B668" s="62">
        <f t="shared" si="113"/>
        <v>21</v>
      </c>
      <c r="C668" s="62" t="s">
        <v>967</v>
      </c>
      <c r="D668" s="32" t="s">
        <v>968</v>
      </c>
      <c r="E668" s="33">
        <v>44012</v>
      </c>
      <c r="F668" s="34">
        <v>551</v>
      </c>
      <c r="G668" s="35">
        <v>10</v>
      </c>
      <c r="H668" s="36">
        <f t="shared" si="110"/>
        <v>55.1</v>
      </c>
      <c r="I668" s="34">
        <v>2029.46263</v>
      </c>
      <c r="J668" s="34">
        <v>3604.44479</v>
      </c>
      <c r="K668" s="34">
        <v>1745.3558989999999</v>
      </c>
      <c r="L668" s="34">
        <v>81.996212999999997</v>
      </c>
      <c r="M668" s="34">
        <v>88.955149000000006</v>
      </c>
      <c r="N668" s="36">
        <f t="shared" si="111"/>
        <v>14.713173000000012</v>
      </c>
      <c r="O668" s="34">
        <v>74.241975999999994</v>
      </c>
      <c r="P668" s="37">
        <v>0</v>
      </c>
      <c r="Q668" s="37">
        <v>0</v>
      </c>
      <c r="R668" s="38">
        <f t="shared" si="112"/>
        <v>0</v>
      </c>
      <c r="S668" s="39">
        <v>7517</v>
      </c>
    </row>
    <row r="669" spans="2:19" ht="15.75" x14ac:dyDescent="0.25">
      <c r="B669" s="62">
        <f t="shared" si="113"/>
        <v>22</v>
      </c>
      <c r="C669" s="62" t="s">
        <v>969</v>
      </c>
      <c r="D669" s="32" t="s">
        <v>970</v>
      </c>
      <c r="E669" s="33">
        <v>44012</v>
      </c>
      <c r="F669" s="34">
        <v>90</v>
      </c>
      <c r="G669" s="35">
        <v>10</v>
      </c>
      <c r="H669" s="36">
        <f t="shared" si="110"/>
        <v>9</v>
      </c>
      <c r="I669" s="34"/>
      <c r="J669" s="34"/>
      <c r="K669" s="34"/>
      <c r="L669" s="34"/>
      <c r="M669" s="34">
        <v>182.94499999999999</v>
      </c>
      <c r="N669" s="36">
        <f t="shared" si="111"/>
        <v>52.638000000000005</v>
      </c>
      <c r="O669" s="34">
        <v>130.30699999999999</v>
      </c>
      <c r="P669" s="37">
        <v>40</v>
      </c>
      <c r="Q669" s="37">
        <v>0</v>
      </c>
      <c r="R669" s="38">
        <f t="shared" si="112"/>
        <v>40</v>
      </c>
      <c r="S669" s="39"/>
    </row>
    <row r="670" spans="2:19" ht="15.75" x14ac:dyDescent="0.25">
      <c r="B670" s="64"/>
      <c r="C670" s="64"/>
      <c r="D670" s="41"/>
      <c r="E670" s="42"/>
      <c r="F670" s="43"/>
      <c r="G670" s="44"/>
      <c r="H670" s="45"/>
      <c r="I670" s="43"/>
      <c r="J670" s="43"/>
      <c r="K670" s="43"/>
      <c r="L670" s="43"/>
      <c r="M670" s="43"/>
      <c r="N670" s="45"/>
      <c r="O670" s="43"/>
      <c r="P670" s="46"/>
      <c r="Q670" s="46"/>
      <c r="R670" s="47"/>
      <c r="S670" s="48"/>
    </row>
    <row r="671" spans="2:19" ht="18.75" x14ac:dyDescent="0.3">
      <c r="B671" s="26"/>
      <c r="C671" s="26"/>
      <c r="D671" s="61" t="s">
        <v>41</v>
      </c>
      <c r="E671" s="26"/>
      <c r="F671" s="26"/>
      <c r="G671" s="44"/>
      <c r="H671" s="50"/>
      <c r="I671" s="28"/>
      <c r="J671" s="28"/>
      <c r="K671" s="28"/>
      <c r="L671" s="28"/>
      <c r="M671" s="28"/>
      <c r="N671" s="51"/>
      <c r="O671" s="28"/>
      <c r="P671" s="28"/>
      <c r="Q671" s="28"/>
      <c r="R671" s="51"/>
      <c r="S671" s="28"/>
    </row>
    <row r="672" spans="2:19" ht="15.75" x14ac:dyDescent="0.25">
      <c r="B672" s="62">
        <v>1</v>
      </c>
      <c r="C672" s="62" t="s">
        <v>971</v>
      </c>
      <c r="D672" s="32" t="s">
        <v>972</v>
      </c>
      <c r="E672" s="33">
        <v>44012</v>
      </c>
      <c r="F672" s="34">
        <v>75.025099999999995</v>
      </c>
      <c r="G672" s="35">
        <v>10</v>
      </c>
      <c r="H672" s="36">
        <f>+F672/G672</f>
        <v>7.5025099999999991</v>
      </c>
      <c r="I672" s="34">
        <v>15.222352000000001</v>
      </c>
      <c r="J672" s="34">
        <v>159.423269</v>
      </c>
      <c r="K672" s="34">
        <v>12.795636</v>
      </c>
      <c r="L672" s="34">
        <v>0.63623200000000002</v>
      </c>
      <c r="M672" s="34">
        <v>-85.230587</v>
      </c>
      <c r="N672" s="36">
        <f>+M672-O672</f>
        <v>1.9565249999999992</v>
      </c>
      <c r="O672" s="34">
        <v>-87.187111999999999</v>
      </c>
      <c r="P672" s="37">
        <v>0</v>
      </c>
      <c r="Q672" s="37">
        <v>0</v>
      </c>
      <c r="R672" s="38">
        <f>SUM(P672:Q672)</f>
        <v>0</v>
      </c>
      <c r="S672" s="39">
        <v>775</v>
      </c>
    </row>
    <row r="673" spans="2:19" ht="15.75" x14ac:dyDescent="0.25">
      <c r="B673" s="62">
        <f>+B672+1</f>
        <v>2</v>
      </c>
      <c r="C673" s="62" t="s">
        <v>973</v>
      </c>
      <c r="D673" s="32" t="s">
        <v>974</v>
      </c>
      <c r="E673" s="33">
        <v>44012</v>
      </c>
      <c r="F673" s="34">
        <v>149.58000000000001</v>
      </c>
      <c r="G673" s="35">
        <v>10</v>
      </c>
      <c r="H673" s="36">
        <f>+F673/G673</f>
        <v>14.958000000000002</v>
      </c>
      <c r="I673" s="34"/>
      <c r="J673" s="34"/>
      <c r="K673" s="34"/>
      <c r="L673" s="34"/>
      <c r="M673" s="34">
        <v>-11.856999999999999</v>
      </c>
      <c r="N673" s="36">
        <f>+M673-O673</f>
        <v>3.902000000000001</v>
      </c>
      <c r="O673" s="34">
        <v>-15.759</v>
      </c>
      <c r="P673" s="37">
        <v>0</v>
      </c>
      <c r="Q673" s="37">
        <v>0</v>
      </c>
      <c r="R673" s="38">
        <f>SUM(P673:Q673)</f>
        <v>0</v>
      </c>
      <c r="S673" s="39"/>
    </row>
    <row r="674" spans="2:19" ht="15.75" x14ac:dyDescent="0.25">
      <c r="B674" s="62">
        <f>+B673+1</f>
        <v>3</v>
      </c>
      <c r="C674" s="62" t="s">
        <v>975</v>
      </c>
      <c r="D674" s="32" t="s">
        <v>976</v>
      </c>
      <c r="E674" s="33">
        <v>44012</v>
      </c>
      <c r="F674" s="34">
        <v>120</v>
      </c>
      <c r="G674" s="35">
        <v>10</v>
      </c>
      <c r="H674" s="36">
        <f>+F674/G674</f>
        <v>12</v>
      </c>
      <c r="I674" s="34">
        <v>-39.227800000000002</v>
      </c>
      <c r="J674" s="34">
        <v>43.324840000000002</v>
      </c>
      <c r="K674" s="34">
        <v>0</v>
      </c>
      <c r="L674" s="34">
        <v>3.8099240000000001</v>
      </c>
      <c r="M674" s="34">
        <v>-7.2614390000000002</v>
      </c>
      <c r="N674" s="36">
        <f>+M674-O674</f>
        <v>-9.3678999999999846E-2</v>
      </c>
      <c r="O674" s="34">
        <v>-7.1677600000000004</v>
      </c>
      <c r="P674" s="37">
        <v>0</v>
      </c>
      <c r="Q674" s="37">
        <v>0</v>
      </c>
      <c r="R674" s="38">
        <f>SUM(P674:Q674)</f>
        <v>0</v>
      </c>
      <c r="S674" s="39">
        <v>1026</v>
      </c>
    </row>
    <row r="675" spans="2:19" ht="15.75" x14ac:dyDescent="0.25">
      <c r="B675" s="26"/>
      <c r="C675" s="26"/>
      <c r="D675" s="26"/>
      <c r="E675" s="26"/>
      <c r="F675" s="26"/>
      <c r="G675" s="44"/>
      <c r="H675" s="50"/>
      <c r="I675" s="28"/>
      <c r="J675" s="28"/>
      <c r="K675" s="28"/>
      <c r="L675" s="28"/>
      <c r="M675" s="28"/>
      <c r="N675" s="51"/>
      <c r="O675" s="28"/>
      <c r="P675" s="28"/>
      <c r="Q675" s="28"/>
      <c r="R675" s="51"/>
      <c r="S675" s="28"/>
    </row>
    <row r="676" spans="2:19" ht="15.75" x14ac:dyDescent="0.25">
      <c r="B676" s="31">
        <f>COUNT(B647:B675)</f>
        <v>25</v>
      </c>
      <c r="C676" s="31"/>
      <c r="D676" s="53"/>
      <c r="E676" s="53"/>
      <c r="F676" s="53">
        <f>SUM(F647:F675)</f>
        <v>41831.239335000006</v>
      </c>
      <c r="G676" s="54"/>
      <c r="H676" s="55">
        <f t="shared" ref="H676:O676" si="114">SUM(H647:H675)</f>
        <v>4333.8812040000003</v>
      </c>
      <c r="I676" s="53">
        <f t="shared" si="114"/>
        <v>105051.47336200002</v>
      </c>
      <c r="J676" s="53">
        <f t="shared" si="114"/>
        <v>247647.05629699997</v>
      </c>
      <c r="K676" s="53">
        <f t="shared" si="114"/>
        <v>220420.915813</v>
      </c>
      <c r="L676" s="53">
        <f t="shared" si="114"/>
        <v>8172.721657000001</v>
      </c>
      <c r="M676" s="53">
        <f t="shared" si="114"/>
        <v>23273.674040000002</v>
      </c>
      <c r="N676" s="56">
        <f t="shared" si="114"/>
        <v>7794.7332419999993</v>
      </c>
      <c r="O676" s="53">
        <f t="shared" si="114"/>
        <v>15478.940798</v>
      </c>
      <c r="P676" s="57"/>
      <c r="Q676" s="57"/>
      <c r="R676" s="58"/>
      <c r="S676" s="59">
        <f>SUM(S647:S675)</f>
        <v>66802</v>
      </c>
    </row>
    <row r="677" spans="2:19" ht="15.75" x14ac:dyDescent="0.25">
      <c r="B677" s="26"/>
      <c r="C677" s="26"/>
      <c r="D677" s="26"/>
      <c r="E677" s="26"/>
      <c r="F677" s="26"/>
      <c r="G677" s="44"/>
      <c r="H677" s="50"/>
      <c r="I677" s="28"/>
      <c r="J677" s="28"/>
      <c r="K677" s="28"/>
      <c r="L677" s="28"/>
      <c r="M677" s="28"/>
      <c r="N677" s="51"/>
      <c r="O677" s="28"/>
      <c r="P677" s="28"/>
      <c r="Q677" s="28"/>
      <c r="R677" s="51"/>
      <c r="S677" s="28"/>
    </row>
    <row r="678" spans="2:19" ht="15.75" x14ac:dyDescent="0.25">
      <c r="B678" s="26"/>
      <c r="C678" s="26"/>
      <c r="D678" s="26"/>
      <c r="E678" s="26"/>
      <c r="F678" s="26"/>
      <c r="G678" s="44"/>
      <c r="H678" s="50"/>
      <c r="I678" s="28"/>
      <c r="J678" s="28"/>
      <c r="K678" s="28"/>
      <c r="L678" s="28"/>
      <c r="M678" s="28"/>
      <c r="N678" s="51"/>
      <c r="O678" s="28"/>
      <c r="P678" s="28"/>
      <c r="Q678" s="28"/>
      <c r="R678" s="51"/>
      <c r="S678" s="28"/>
    </row>
    <row r="679" spans="2:19" ht="18.75" x14ac:dyDescent="0.3">
      <c r="B679" s="26"/>
      <c r="C679" s="30">
        <v>30</v>
      </c>
      <c r="D679" s="30" t="s">
        <v>977</v>
      </c>
      <c r="E679" s="63"/>
      <c r="F679" s="63"/>
      <c r="G679" s="44"/>
      <c r="H679" s="50"/>
      <c r="I679" s="28"/>
      <c r="J679" s="28"/>
      <c r="K679" s="28"/>
      <c r="L679" s="28"/>
      <c r="M679" s="28"/>
      <c r="N679" s="51"/>
      <c r="O679" s="28"/>
      <c r="P679" s="28"/>
      <c r="Q679" s="28"/>
      <c r="R679" s="51"/>
      <c r="S679" s="28"/>
    </row>
    <row r="680" spans="2:19" ht="15.75" x14ac:dyDescent="0.25">
      <c r="B680" s="26"/>
      <c r="C680" s="26"/>
      <c r="D680" s="26"/>
      <c r="E680" s="26"/>
      <c r="F680" s="26"/>
      <c r="G680" s="44"/>
      <c r="H680" s="50"/>
      <c r="I680" s="28"/>
      <c r="J680" s="28"/>
      <c r="K680" s="28"/>
      <c r="L680" s="28"/>
      <c r="M680" s="28"/>
      <c r="N680" s="51"/>
      <c r="O680" s="28"/>
      <c r="P680" s="28"/>
      <c r="Q680" s="28"/>
      <c r="R680" s="51"/>
      <c r="S680" s="28"/>
    </row>
    <row r="681" spans="2:19" ht="15.75" x14ac:dyDescent="0.25">
      <c r="B681" s="31">
        <v>1</v>
      </c>
      <c r="C681" s="62" t="s">
        <v>978</v>
      </c>
      <c r="D681" s="32" t="s">
        <v>979</v>
      </c>
      <c r="E681" s="33">
        <v>44012</v>
      </c>
      <c r="F681" s="34">
        <v>1470.184</v>
      </c>
      <c r="G681" s="35">
        <v>10</v>
      </c>
      <c r="H681" s="36">
        <f t="shared" ref="H681:H687" si="115">+F681/G681</f>
        <v>147.01839999999999</v>
      </c>
      <c r="I681" s="34">
        <v>7582.2740000000003</v>
      </c>
      <c r="J681" s="34">
        <v>18596.994999999999</v>
      </c>
      <c r="K681" s="34">
        <v>24344.955999999998</v>
      </c>
      <c r="L681" s="34">
        <v>987.03700000000003</v>
      </c>
      <c r="M681" s="34">
        <v>2155.7370000000001</v>
      </c>
      <c r="N681" s="36">
        <f t="shared" ref="N681:N687" si="116">+M681-O681</f>
        <v>633.96500000000015</v>
      </c>
      <c r="O681" s="34">
        <v>1521.7719999999999</v>
      </c>
      <c r="P681" s="37">
        <v>15</v>
      </c>
      <c r="Q681" s="37">
        <v>20</v>
      </c>
      <c r="R681" s="38">
        <f t="shared" ref="R681:R687" si="117">SUM(P681:Q681)</f>
        <v>35</v>
      </c>
      <c r="S681" s="39">
        <v>1916</v>
      </c>
    </row>
    <row r="682" spans="2:19" ht="15.75" x14ac:dyDescent="0.25">
      <c r="B682" s="31">
        <f t="shared" ref="B682:B687" si="118">+B681+1</f>
        <v>2</v>
      </c>
      <c r="C682" s="31" t="s">
        <v>980</v>
      </c>
      <c r="D682" s="32" t="s">
        <v>981</v>
      </c>
      <c r="E682" s="33">
        <v>44012</v>
      </c>
      <c r="F682" s="34">
        <v>425.06900000000002</v>
      </c>
      <c r="G682" s="35">
        <v>10</v>
      </c>
      <c r="H682" s="36">
        <f t="shared" si="115"/>
        <v>42.506900000000002</v>
      </c>
      <c r="I682" s="34">
        <v>4774.4040000000005</v>
      </c>
      <c r="J682" s="34">
        <v>11160.731</v>
      </c>
      <c r="K682" s="34">
        <v>9436.1929999999993</v>
      </c>
      <c r="L682" s="34">
        <v>783.50300000000004</v>
      </c>
      <c r="M682" s="34">
        <v>98.677999999999997</v>
      </c>
      <c r="N682" s="36">
        <f t="shared" si="116"/>
        <v>28.442999999999998</v>
      </c>
      <c r="O682" s="34">
        <v>70.234999999999999</v>
      </c>
      <c r="P682" s="37">
        <v>10</v>
      </c>
      <c r="Q682" s="37">
        <v>0</v>
      </c>
      <c r="R682" s="38">
        <f t="shared" si="117"/>
        <v>10</v>
      </c>
      <c r="S682" s="39">
        <v>2167</v>
      </c>
    </row>
    <row r="683" spans="2:19" ht="15.75" x14ac:dyDescent="0.25">
      <c r="B683" s="31">
        <f t="shared" si="118"/>
        <v>3</v>
      </c>
      <c r="C683" s="31" t="s">
        <v>982</v>
      </c>
      <c r="D683" s="32" t="s">
        <v>983</v>
      </c>
      <c r="E683" s="33">
        <v>44012</v>
      </c>
      <c r="F683" s="34">
        <v>806.28398000000004</v>
      </c>
      <c r="G683" s="35">
        <v>10</v>
      </c>
      <c r="H683" s="36">
        <f t="shared" si="115"/>
        <v>80.628398000000004</v>
      </c>
      <c r="I683" s="34">
        <v>571.29384400000004</v>
      </c>
      <c r="J683" s="34">
        <v>4713.4875650000004</v>
      </c>
      <c r="K683" s="34">
        <v>2158.3862650000001</v>
      </c>
      <c r="L683" s="34">
        <v>353.011461</v>
      </c>
      <c r="M683" s="34">
        <v>-769.44095000000004</v>
      </c>
      <c r="N683" s="36">
        <f t="shared" si="116"/>
        <v>-76.761474000000021</v>
      </c>
      <c r="O683" s="34">
        <v>-692.67947600000002</v>
      </c>
      <c r="P683" s="37">
        <v>0</v>
      </c>
      <c r="Q683" s="37">
        <v>0</v>
      </c>
      <c r="R683" s="38">
        <f t="shared" si="117"/>
        <v>0</v>
      </c>
      <c r="S683" s="39">
        <v>2526</v>
      </c>
    </row>
    <row r="684" spans="2:19" ht="15.75" x14ac:dyDescent="0.25">
      <c r="B684" s="31">
        <f t="shared" si="118"/>
        <v>4</v>
      </c>
      <c r="C684" s="31" t="s">
        <v>984</v>
      </c>
      <c r="D684" s="32" t="s">
        <v>985</v>
      </c>
      <c r="E684" s="33">
        <v>44196</v>
      </c>
      <c r="F684" s="34">
        <v>893.79499999999996</v>
      </c>
      <c r="G684" s="35">
        <v>10</v>
      </c>
      <c r="H684" s="36">
        <f t="shared" si="115"/>
        <v>89.379499999999993</v>
      </c>
      <c r="I684" s="34"/>
      <c r="J684" s="34"/>
      <c r="K684" s="34"/>
      <c r="L684" s="34"/>
      <c r="M684" s="34">
        <v>2835.86</v>
      </c>
      <c r="N684" s="36">
        <f t="shared" si="116"/>
        <v>16.33600000000024</v>
      </c>
      <c r="O684" s="34">
        <v>2819.5239999999999</v>
      </c>
      <c r="P684" s="37">
        <v>225</v>
      </c>
      <c r="Q684" s="37">
        <v>0</v>
      </c>
      <c r="R684" s="38">
        <f t="shared" si="117"/>
        <v>225</v>
      </c>
      <c r="S684" s="39"/>
    </row>
    <row r="685" spans="2:19" ht="15.75" x14ac:dyDescent="0.25">
      <c r="B685" s="31">
        <f t="shared" si="118"/>
        <v>5</v>
      </c>
      <c r="C685" s="62" t="s">
        <v>986</v>
      </c>
      <c r="D685" s="32" t="s">
        <v>987</v>
      </c>
      <c r="E685" s="33">
        <v>44012</v>
      </c>
      <c r="F685" s="34">
        <v>80</v>
      </c>
      <c r="G685" s="35">
        <v>10</v>
      </c>
      <c r="H685" s="36">
        <f t="shared" si="115"/>
        <v>8</v>
      </c>
      <c r="I685" s="34">
        <v>955.04999599999996</v>
      </c>
      <c r="J685" s="34">
        <v>1376.352142</v>
      </c>
      <c r="K685" s="34">
        <v>913.309572</v>
      </c>
      <c r="L685" s="34">
        <v>22.825348999999999</v>
      </c>
      <c r="M685" s="34">
        <v>21.615673000000001</v>
      </c>
      <c r="N685" s="36">
        <f t="shared" si="116"/>
        <v>6.0453090000000014</v>
      </c>
      <c r="O685" s="34">
        <v>15.570364</v>
      </c>
      <c r="P685" s="37">
        <v>12.5</v>
      </c>
      <c r="Q685" s="37">
        <v>0</v>
      </c>
      <c r="R685" s="38">
        <f t="shared" si="117"/>
        <v>12.5</v>
      </c>
      <c r="S685" s="39">
        <v>774</v>
      </c>
    </row>
    <row r="686" spans="2:19" ht="15.75" x14ac:dyDescent="0.25">
      <c r="B686" s="31">
        <f t="shared" si="118"/>
        <v>6</v>
      </c>
      <c r="C686" s="62" t="s">
        <v>988</v>
      </c>
      <c r="D686" s="32" t="s">
        <v>989</v>
      </c>
      <c r="E686" s="33">
        <v>44012</v>
      </c>
      <c r="F686" s="34">
        <v>1419</v>
      </c>
      <c r="G686" s="35">
        <v>10</v>
      </c>
      <c r="H686" s="36">
        <f t="shared" si="115"/>
        <v>141.9</v>
      </c>
      <c r="I686" s="34"/>
      <c r="J686" s="34"/>
      <c r="K686" s="34"/>
      <c r="L686" s="34"/>
      <c r="M686" s="34">
        <v>174.99</v>
      </c>
      <c r="N686" s="36">
        <f t="shared" si="116"/>
        <v>-72.971000000000004</v>
      </c>
      <c r="O686" s="34">
        <v>247.96100000000001</v>
      </c>
      <c r="P686" s="37">
        <v>10</v>
      </c>
      <c r="Q686" s="37">
        <v>0</v>
      </c>
      <c r="R686" s="38">
        <f>SUM(P686:Q686)</f>
        <v>10</v>
      </c>
      <c r="S686" s="39"/>
    </row>
    <row r="687" spans="2:19" ht="15.75" x14ac:dyDescent="0.25">
      <c r="B687" s="31">
        <f t="shared" si="118"/>
        <v>7</v>
      </c>
      <c r="C687" s="62" t="s">
        <v>990</v>
      </c>
      <c r="D687" s="32" t="s">
        <v>991</v>
      </c>
      <c r="E687" s="33">
        <v>44012</v>
      </c>
      <c r="F687" s="34">
        <v>592.55899999999997</v>
      </c>
      <c r="G687" s="35">
        <v>10</v>
      </c>
      <c r="H687" s="36">
        <f t="shared" si="115"/>
        <v>59.255899999999997</v>
      </c>
      <c r="I687" s="34">
        <v>5789.6660000000002</v>
      </c>
      <c r="J687" s="34">
        <v>6983.9740000000002</v>
      </c>
      <c r="K687" s="34">
        <v>4901.2839999999997</v>
      </c>
      <c r="L687" s="34">
        <v>4.3220000000000001</v>
      </c>
      <c r="M687" s="34">
        <v>1801.6120000000001</v>
      </c>
      <c r="N687" s="36">
        <f t="shared" si="116"/>
        <v>525.36300000000006</v>
      </c>
      <c r="O687" s="34">
        <v>1276.249</v>
      </c>
      <c r="P687" s="37">
        <v>90</v>
      </c>
      <c r="Q687" s="37">
        <v>0</v>
      </c>
      <c r="R687" s="38">
        <f t="shared" si="117"/>
        <v>90</v>
      </c>
      <c r="S687" s="39">
        <v>1869</v>
      </c>
    </row>
    <row r="688" spans="2:19" ht="15.75" x14ac:dyDescent="0.25">
      <c r="B688" s="26"/>
      <c r="C688" s="26"/>
      <c r="D688" s="26"/>
      <c r="E688" s="26"/>
      <c r="F688" s="26"/>
      <c r="G688" s="44"/>
      <c r="H688" s="50"/>
      <c r="I688" s="28"/>
      <c r="J688" s="28"/>
      <c r="K688" s="28"/>
      <c r="L688" s="28"/>
      <c r="M688" s="28"/>
      <c r="N688" s="51"/>
      <c r="O688" s="28"/>
      <c r="P688" s="28"/>
      <c r="Q688" s="28"/>
      <c r="R688" s="51"/>
      <c r="S688" s="28"/>
    </row>
    <row r="689" spans="2:19" ht="18.75" x14ac:dyDescent="0.3">
      <c r="B689" s="26"/>
      <c r="C689" s="26"/>
      <c r="D689" s="61" t="s">
        <v>41</v>
      </c>
      <c r="E689" s="26"/>
      <c r="F689" s="26"/>
      <c r="G689" s="44"/>
      <c r="H689" s="50"/>
      <c r="I689" s="28"/>
      <c r="J689" s="28"/>
      <c r="K689" s="28"/>
      <c r="L689" s="28"/>
      <c r="M689" s="28"/>
      <c r="N689" s="51"/>
      <c r="O689" s="28"/>
      <c r="P689" s="28"/>
      <c r="Q689" s="28"/>
      <c r="R689" s="51"/>
      <c r="S689" s="28"/>
    </row>
    <row r="690" spans="2:19" ht="15.75" x14ac:dyDescent="0.25">
      <c r="B690" s="62">
        <v>1</v>
      </c>
      <c r="C690" s="62" t="s">
        <v>992</v>
      </c>
      <c r="D690" s="32" t="s">
        <v>993</v>
      </c>
      <c r="E690" s="33">
        <v>44012</v>
      </c>
      <c r="F690" s="34"/>
      <c r="G690" s="35">
        <v>10</v>
      </c>
      <c r="H690" s="36">
        <f>+F690/G690</f>
        <v>0</v>
      </c>
      <c r="I690" s="34"/>
      <c r="J690" s="34"/>
      <c r="K690" s="34"/>
      <c r="L690" s="34"/>
      <c r="M690" s="34"/>
      <c r="N690" s="34">
        <f>+M690-O690</f>
        <v>0</v>
      </c>
      <c r="O690" s="34"/>
      <c r="P690" s="37"/>
      <c r="Q690" s="37"/>
      <c r="R690" s="37">
        <f>SUM(P690:Q690)</f>
        <v>0</v>
      </c>
      <c r="S690" s="39"/>
    </row>
    <row r="691" spans="2:19" ht="15.75" x14ac:dyDescent="0.25">
      <c r="B691" s="62">
        <f>+B690+1</f>
        <v>2</v>
      </c>
      <c r="C691" s="31" t="s">
        <v>994</v>
      </c>
      <c r="D691" s="32" t="s">
        <v>995</v>
      </c>
      <c r="E691" s="33">
        <v>44012</v>
      </c>
      <c r="F691" s="34"/>
      <c r="G691" s="35">
        <v>5</v>
      </c>
      <c r="H691" s="36">
        <f>+F691/G691</f>
        <v>0</v>
      </c>
      <c r="I691" s="34"/>
      <c r="J691" s="34"/>
      <c r="K691" s="34"/>
      <c r="L691" s="34"/>
      <c r="M691" s="34"/>
      <c r="N691" s="36">
        <f>+M691-O691</f>
        <v>0</v>
      </c>
      <c r="O691" s="34"/>
      <c r="P691" s="37"/>
      <c r="Q691" s="37"/>
      <c r="R691" s="38">
        <f>SUM(P691:Q691)</f>
        <v>0</v>
      </c>
      <c r="S691" s="39"/>
    </row>
    <row r="692" spans="2:19" ht="15.75" x14ac:dyDescent="0.25">
      <c r="B692" s="62">
        <f>+B691+1</f>
        <v>3</v>
      </c>
      <c r="C692" s="31" t="s">
        <v>996</v>
      </c>
      <c r="D692" s="32" t="s">
        <v>997</v>
      </c>
      <c r="E692" s="33">
        <v>44012</v>
      </c>
      <c r="F692" s="34">
        <v>40</v>
      </c>
      <c r="G692" s="35">
        <v>10</v>
      </c>
      <c r="H692" s="36">
        <f>+F692/G692</f>
        <v>4</v>
      </c>
      <c r="I692" s="34"/>
      <c r="J692" s="34"/>
      <c r="K692" s="34"/>
      <c r="L692" s="34"/>
      <c r="M692" s="34">
        <v>-14.535</v>
      </c>
      <c r="N692" s="36">
        <f>+M692-O692</f>
        <v>-3.2309999999999999</v>
      </c>
      <c r="O692" s="34">
        <v>-11.304</v>
      </c>
      <c r="P692" s="37">
        <v>0</v>
      </c>
      <c r="Q692" s="37">
        <v>0</v>
      </c>
      <c r="R692" s="38">
        <f>SUM(P692:Q692)</f>
        <v>0</v>
      </c>
      <c r="S692" s="39"/>
    </row>
    <row r="693" spans="2:19" ht="15.75" x14ac:dyDescent="0.25">
      <c r="B693" s="26"/>
      <c r="C693" s="26"/>
      <c r="D693" s="26"/>
      <c r="E693" s="26"/>
      <c r="F693" s="26"/>
      <c r="G693" s="44"/>
      <c r="H693" s="50"/>
      <c r="I693" s="28"/>
      <c r="J693" s="28"/>
      <c r="K693" s="28"/>
      <c r="L693" s="28"/>
      <c r="M693" s="28"/>
      <c r="N693" s="51"/>
      <c r="O693" s="28"/>
      <c r="P693" s="28"/>
      <c r="Q693" s="28"/>
      <c r="R693" s="51"/>
      <c r="S693" s="28"/>
    </row>
    <row r="694" spans="2:19" ht="15.75" x14ac:dyDescent="0.25">
      <c r="B694" s="31">
        <f>COUNT(B681:B693)</f>
        <v>10</v>
      </c>
      <c r="C694" s="31"/>
      <c r="D694" s="53"/>
      <c r="E694" s="53"/>
      <c r="F694" s="53">
        <f>SUM(F681:F693)</f>
        <v>5726.8909800000001</v>
      </c>
      <c r="G694" s="54"/>
      <c r="H694" s="55">
        <f t="shared" ref="H694:O694" si="119">SUM(H681:H693)</f>
        <v>572.68909799999994</v>
      </c>
      <c r="I694" s="53">
        <f t="shared" si="119"/>
        <v>19672.687839999999</v>
      </c>
      <c r="J694" s="53">
        <f t="shared" si="119"/>
        <v>42831.539707000004</v>
      </c>
      <c r="K694" s="53">
        <f t="shared" si="119"/>
        <v>41754.128836999997</v>
      </c>
      <c r="L694" s="53">
        <f t="shared" si="119"/>
        <v>2150.6988100000003</v>
      </c>
      <c r="M694" s="53">
        <f t="shared" si="119"/>
        <v>6304.5167229999997</v>
      </c>
      <c r="N694" s="56">
        <f t="shared" si="119"/>
        <v>1057.1888350000004</v>
      </c>
      <c r="O694" s="53">
        <f t="shared" si="119"/>
        <v>5247.3278879999998</v>
      </c>
      <c r="P694" s="57"/>
      <c r="Q694" s="57"/>
      <c r="R694" s="58"/>
      <c r="S694" s="59">
        <f>SUM(S681:S693)</f>
        <v>9252</v>
      </c>
    </row>
    <row r="695" spans="2:19" ht="15.75" x14ac:dyDescent="0.25">
      <c r="B695" s="26"/>
      <c r="C695" s="26"/>
      <c r="D695" s="26"/>
      <c r="E695" s="26"/>
      <c r="F695" s="26"/>
      <c r="G695" s="44"/>
      <c r="H695" s="50"/>
      <c r="I695" s="28"/>
      <c r="J695" s="28"/>
      <c r="K695" s="28"/>
      <c r="L695" s="28"/>
      <c r="M695" s="28"/>
      <c r="N695" s="51"/>
      <c r="O695" s="28"/>
      <c r="P695" s="28"/>
      <c r="Q695" s="28"/>
      <c r="R695" s="51"/>
      <c r="S695" s="28"/>
    </row>
    <row r="696" spans="2:19" ht="15.75" x14ac:dyDescent="0.25">
      <c r="B696" s="26"/>
      <c r="C696" s="26"/>
      <c r="D696" s="26"/>
      <c r="E696" s="26"/>
      <c r="F696" s="26"/>
      <c r="G696" s="44"/>
      <c r="H696" s="50"/>
      <c r="I696" s="28"/>
      <c r="J696" s="28"/>
      <c r="K696" s="28"/>
      <c r="L696" s="28"/>
      <c r="M696" s="28"/>
      <c r="N696" s="51"/>
      <c r="O696" s="28"/>
      <c r="P696" s="28"/>
      <c r="Q696" s="28"/>
      <c r="R696" s="51"/>
      <c r="S696" s="28"/>
    </row>
    <row r="697" spans="2:19" ht="18.75" x14ac:dyDescent="0.3">
      <c r="B697" s="26"/>
      <c r="C697" s="30">
        <v>31</v>
      </c>
      <c r="D697" s="30" t="s">
        <v>998</v>
      </c>
      <c r="E697" s="63"/>
      <c r="F697" s="63"/>
      <c r="G697" s="44"/>
      <c r="H697" s="50"/>
      <c r="I697" s="28"/>
      <c r="J697" s="28"/>
      <c r="K697" s="28"/>
      <c r="L697" s="28"/>
      <c r="M697" s="28"/>
      <c r="N697" s="51"/>
      <c r="O697" s="28"/>
      <c r="P697" s="28"/>
      <c r="Q697" s="28"/>
      <c r="R697" s="51"/>
      <c r="S697" s="28"/>
    </row>
    <row r="698" spans="2:19" ht="15.75" x14ac:dyDescent="0.25">
      <c r="B698" s="26"/>
      <c r="C698" s="26"/>
      <c r="D698" s="26"/>
      <c r="E698" s="26"/>
      <c r="F698" s="26"/>
      <c r="G698" s="44"/>
      <c r="H698" s="50"/>
      <c r="I698" s="28"/>
      <c r="J698" s="28"/>
      <c r="K698" s="28"/>
      <c r="L698" s="28"/>
      <c r="M698" s="28"/>
      <c r="N698" s="51"/>
      <c r="O698" s="28"/>
      <c r="P698" s="28"/>
      <c r="Q698" s="28"/>
      <c r="R698" s="51"/>
      <c r="S698" s="28"/>
    </row>
    <row r="699" spans="2:19" ht="15.75" x14ac:dyDescent="0.25">
      <c r="B699" s="31">
        <v>1</v>
      </c>
      <c r="C699" s="31" t="s">
        <v>999</v>
      </c>
      <c r="D699" s="32" t="s">
        <v>1000</v>
      </c>
      <c r="E699" s="33">
        <v>44012</v>
      </c>
      <c r="F699" s="34">
        <v>53.90652</v>
      </c>
      <c r="G699" s="35">
        <v>10</v>
      </c>
      <c r="H699" s="36">
        <f>+F699/G699</f>
        <v>5.3906520000000002</v>
      </c>
      <c r="I699" s="34">
        <v>1289.14588</v>
      </c>
      <c r="J699" s="34">
        <v>2417.1743999999999</v>
      </c>
      <c r="K699" s="34">
        <v>5268.4623499999998</v>
      </c>
      <c r="L699" s="34">
        <v>21.685075999999999</v>
      </c>
      <c r="M699" s="34">
        <v>206.79934700000001</v>
      </c>
      <c r="N699" s="36">
        <f>+M699-O699</f>
        <v>122.62118600000001</v>
      </c>
      <c r="O699" s="34">
        <v>84.178161000000003</v>
      </c>
      <c r="P699" s="37">
        <v>0</v>
      </c>
      <c r="Q699" s="37">
        <v>0</v>
      </c>
      <c r="R699" s="38">
        <f>SUM(P699:Q699)</f>
        <v>0</v>
      </c>
      <c r="S699" s="39">
        <v>1112</v>
      </c>
    </row>
    <row r="700" spans="2:19" ht="15.75" x14ac:dyDescent="0.25">
      <c r="B700" s="31">
        <f>+B699+1</f>
        <v>2</v>
      </c>
      <c r="C700" s="31" t="s">
        <v>1001</v>
      </c>
      <c r="D700" s="32" t="s">
        <v>1002</v>
      </c>
      <c r="E700" s="33">
        <v>44012</v>
      </c>
      <c r="F700" s="34">
        <v>56.584000000000003</v>
      </c>
      <c r="G700" s="35">
        <v>10</v>
      </c>
      <c r="H700" s="36">
        <f>+F700/G700</f>
        <v>5.6584000000000003</v>
      </c>
      <c r="I700" s="34">
        <v>1010.751788</v>
      </c>
      <c r="J700" s="34">
        <v>3048.6912470000002</v>
      </c>
      <c r="K700" s="34">
        <v>5011.8344619999998</v>
      </c>
      <c r="L700" s="34">
        <v>191.71517900000001</v>
      </c>
      <c r="M700" s="34">
        <v>80.240849999999995</v>
      </c>
      <c r="N700" s="36">
        <f>+M700-O700</f>
        <v>51.614756999999997</v>
      </c>
      <c r="O700" s="34">
        <v>28.626093000000001</v>
      </c>
      <c r="P700" s="37">
        <v>0</v>
      </c>
      <c r="Q700" s="37">
        <v>0</v>
      </c>
      <c r="R700" s="38">
        <f>SUM(P700:Q700)</f>
        <v>0</v>
      </c>
      <c r="S700" s="39">
        <v>956</v>
      </c>
    </row>
    <row r="701" spans="2:19" ht="15.75" x14ac:dyDescent="0.25">
      <c r="B701" s="31">
        <f>+B700+1</f>
        <v>3</v>
      </c>
      <c r="C701" s="62" t="s">
        <v>1003</v>
      </c>
      <c r="D701" s="32" t="s">
        <v>1004</v>
      </c>
      <c r="E701" s="33">
        <v>44012</v>
      </c>
      <c r="F701" s="34">
        <v>5440.5</v>
      </c>
      <c r="G701" s="35">
        <v>10</v>
      </c>
      <c r="H701" s="36">
        <f>+F701/G701</f>
        <v>544.04999999999995</v>
      </c>
      <c r="I701" s="34">
        <v>5849.6909740000001</v>
      </c>
      <c r="J701" s="34">
        <v>18943.389566000002</v>
      </c>
      <c r="K701" s="34">
        <v>29872.020641999999</v>
      </c>
      <c r="L701" s="34">
        <v>544.98872100000006</v>
      </c>
      <c r="M701" s="34">
        <v>194.55028999999999</v>
      </c>
      <c r="N701" s="36">
        <f>+M701-O701</f>
        <v>-15.078506000000004</v>
      </c>
      <c r="O701" s="34">
        <v>209.62879599999999</v>
      </c>
      <c r="P701" s="37">
        <v>0</v>
      </c>
      <c r="Q701" s="37">
        <v>0</v>
      </c>
      <c r="R701" s="38">
        <f>SUM(P701:Q701)</f>
        <v>0</v>
      </c>
      <c r="S701" s="39">
        <v>8738</v>
      </c>
    </row>
    <row r="702" spans="2:19" ht="15.75" x14ac:dyDescent="0.25">
      <c r="B702" s="26"/>
      <c r="C702" s="26"/>
      <c r="D702" s="26"/>
      <c r="E702" s="26"/>
      <c r="F702" s="26"/>
      <c r="G702" s="44"/>
      <c r="H702" s="50"/>
      <c r="I702" s="28"/>
      <c r="J702" s="28"/>
      <c r="K702" s="28"/>
      <c r="L702" s="28"/>
      <c r="M702" s="28"/>
      <c r="N702" s="51"/>
      <c r="O702" s="28"/>
      <c r="P702" s="28"/>
      <c r="Q702" s="28"/>
      <c r="R702" s="51"/>
      <c r="S702" s="28"/>
    </row>
    <row r="703" spans="2:19" ht="18.75" x14ac:dyDescent="0.3">
      <c r="B703" s="26"/>
      <c r="C703" s="26"/>
      <c r="D703" s="61" t="s">
        <v>41</v>
      </c>
      <c r="E703" s="26"/>
      <c r="F703" s="26"/>
      <c r="G703" s="44"/>
      <c r="H703" s="50"/>
      <c r="I703" s="28"/>
      <c r="J703" s="28"/>
      <c r="K703" s="28"/>
      <c r="L703" s="28"/>
      <c r="M703" s="28"/>
      <c r="N703" s="51"/>
      <c r="O703" s="28"/>
      <c r="P703" s="28"/>
      <c r="Q703" s="28"/>
      <c r="R703" s="51"/>
      <c r="S703" s="28"/>
    </row>
    <row r="704" spans="2:19" ht="15.75" x14ac:dyDescent="0.25">
      <c r="B704" s="31">
        <v>1</v>
      </c>
      <c r="C704" s="31" t="s">
        <v>1005</v>
      </c>
      <c r="D704" s="32" t="s">
        <v>1006</v>
      </c>
      <c r="E704" s="33">
        <v>44104</v>
      </c>
      <c r="F704" s="34"/>
      <c r="G704" s="35">
        <v>10</v>
      </c>
      <c r="H704" s="36">
        <f>+F704/G704</f>
        <v>0</v>
      </c>
      <c r="I704" s="34"/>
      <c r="J704" s="34"/>
      <c r="K704" s="34"/>
      <c r="L704" s="34"/>
      <c r="M704" s="34"/>
      <c r="N704" s="36">
        <f>+M704-O704</f>
        <v>0</v>
      </c>
      <c r="O704" s="34"/>
      <c r="P704" s="37"/>
      <c r="Q704" s="37"/>
      <c r="R704" s="38">
        <f>SUM(P704:Q704)</f>
        <v>0</v>
      </c>
      <c r="S704" s="39"/>
    </row>
    <row r="705" spans="2:19" ht="15.75" x14ac:dyDescent="0.25">
      <c r="B705" s="31">
        <f>+B704+1</f>
        <v>2</v>
      </c>
      <c r="C705" s="31" t="s">
        <v>1007</v>
      </c>
      <c r="D705" s="32" t="s">
        <v>1008</v>
      </c>
      <c r="E705" s="33">
        <v>44012</v>
      </c>
      <c r="F705" s="34"/>
      <c r="G705" s="35">
        <v>10</v>
      </c>
      <c r="H705" s="36">
        <f>+F705/G705</f>
        <v>0</v>
      </c>
      <c r="I705" s="34"/>
      <c r="J705" s="34"/>
      <c r="K705" s="34"/>
      <c r="L705" s="34"/>
      <c r="M705" s="34"/>
      <c r="N705" s="36">
        <f>+M705-O705</f>
        <v>0</v>
      </c>
      <c r="O705" s="34"/>
      <c r="P705" s="37"/>
      <c r="Q705" s="37"/>
      <c r="R705" s="38">
        <f>SUM(P705:Q705)</f>
        <v>0</v>
      </c>
      <c r="S705" s="39"/>
    </row>
    <row r="706" spans="2:19" ht="15.75" x14ac:dyDescent="0.25">
      <c r="B706" s="31">
        <f>+B700+1</f>
        <v>3</v>
      </c>
      <c r="C706" s="31" t="s">
        <v>1009</v>
      </c>
      <c r="D706" s="32" t="s">
        <v>1010</v>
      </c>
      <c r="E706" s="33">
        <v>44012</v>
      </c>
      <c r="F706" s="34"/>
      <c r="G706" s="35">
        <v>10</v>
      </c>
      <c r="H706" s="36">
        <f>+F706/G706</f>
        <v>0</v>
      </c>
      <c r="I706" s="34"/>
      <c r="J706" s="34"/>
      <c r="K706" s="34"/>
      <c r="L706" s="34"/>
      <c r="M706" s="34"/>
      <c r="N706" s="36">
        <f>+M706-O706</f>
        <v>0</v>
      </c>
      <c r="O706" s="34"/>
      <c r="P706" s="37"/>
      <c r="Q706" s="37"/>
      <c r="R706" s="38">
        <f>SUM(P706:Q706)</f>
        <v>0</v>
      </c>
      <c r="S706" s="39"/>
    </row>
    <row r="707" spans="2:19" ht="15.75" x14ac:dyDescent="0.25">
      <c r="B707" s="26"/>
      <c r="C707" s="26"/>
      <c r="D707" s="26"/>
      <c r="E707" s="26"/>
      <c r="F707" s="26"/>
      <c r="G707" s="44"/>
      <c r="H707" s="50"/>
      <c r="I707" s="28"/>
      <c r="J707" s="28"/>
      <c r="K707" s="28"/>
      <c r="L707" s="28"/>
      <c r="M707" s="28"/>
      <c r="N707" s="51"/>
      <c r="O707" s="28"/>
      <c r="P707" s="28"/>
      <c r="Q707" s="28"/>
      <c r="R707" s="51"/>
      <c r="S707" s="28"/>
    </row>
    <row r="708" spans="2:19" ht="15.75" x14ac:dyDescent="0.25">
      <c r="B708" s="31">
        <f>COUNT(B699:B707)</f>
        <v>6</v>
      </c>
      <c r="C708" s="31"/>
      <c r="D708" s="53"/>
      <c r="E708" s="53"/>
      <c r="F708" s="53">
        <f>SUM(F699:F707)</f>
        <v>5550.9905200000003</v>
      </c>
      <c r="G708" s="54"/>
      <c r="H708" s="55">
        <f t="shared" ref="H708:O708" si="120">SUM(H699:H707)</f>
        <v>555.09905199999992</v>
      </c>
      <c r="I708" s="53">
        <f t="shared" si="120"/>
        <v>8149.5886420000006</v>
      </c>
      <c r="J708" s="53">
        <f t="shared" si="120"/>
        <v>24409.255213000004</v>
      </c>
      <c r="K708" s="53">
        <f t="shared" si="120"/>
        <v>40152.317454000004</v>
      </c>
      <c r="L708" s="53">
        <f t="shared" si="120"/>
        <v>758.38897600000007</v>
      </c>
      <c r="M708" s="53">
        <f t="shared" si="120"/>
        <v>481.59048700000005</v>
      </c>
      <c r="N708" s="56">
        <f t="shared" si="120"/>
        <v>159.15743700000002</v>
      </c>
      <c r="O708" s="53">
        <f t="shared" si="120"/>
        <v>322.43304999999998</v>
      </c>
      <c r="P708" s="57"/>
      <c r="Q708" s="57"/>
      <c r="R708" s="58"/>
      <c r="S708" s="59">
        <f>SUM(S699:S707)</f>
        <v>10806</v>
      </c>
    </row>
    <row r="709" spans="2:19" ht="15.75" x14ac:dyDescent="0.25">
      <c r="B709" s="26"/>
      <c r="C709" s="26"/>
      <c r="D709" s="26"/>
      <c r="E709" s="26"/>
      <c r="F709" s="26"/>
      <c r="G709" s="44"/>
      <c r="H709" s="50"/>
      <c r="I709" s="28"/>
      <c r="J709" s="28"/>
      <c r="K709" s="28"/>
      <c r="L709" s="28"/>
      <c r="M709" s="28"/>
      <c r="N709" s="51"/>
      <c r="O709" s="28"/>
      <c r="P709" s="28"/>
      <c r="Q709" s="28"/>
      <c r="R709" s="51"/>
      <c r="S709" s="28"/>
    </row>
    <row r="710" spans="2:19" ht="15.75" x14ac:dyDescent="0.25">
      <c r="B710" s="26"/>
      <c r="C710" s="26"/>
      <c r="D710" s="26"/>
      <c r="E710" s="26"/>
      <c r="F710" s="26"/>
      <c r="G710" s="44"/>
      <c r="H710" s="50"/>
      <c r="I710" s="28"/>
      <c r="J710" s="28"/>
      <c r="K710" s="28"/>
      <c r="L710" s="28"/>
      <c r="M710" s="28"/>
      <c r="N710" s="51"/>
      <c r="O710" s="28"/>
      <c r="P710" s="28"/>
      <c r="Q710" s="28"/>
      <c r="R710" s="51"/>
      <c r="S710" s="28"/>
    </row>
    <row r="711" spans="2:19" ht="18.75" x14ac:dyDescent="0.3">
      <c r="B711" s="26"/>
      <c r="C711" s="30">
        <v>32</v>
      </c>
      <c r="D711" s="30" t="s">
        <v>1011</v>
      </c>
      <c r="E711" s="63"/>
      <c r="F711" s="63"/>
      <c r="G711" s="44"/>
      <c r="H711" s="50"/>
      <c r="I711" s="28"/>
      <c r="J711" s="28"/>
      <c r="K711" s="28"/>
      <c r="L711" s="28"/>
      <c r="M711" s="28"/>
      <c r="N711" s="51"/>
      <c r="O711" s="28"/>
      <c r="P711" s="28"/>
      <c r="Q711" s="28"/>
      <c r="R711" s="51"/>
      <c r="S711" s="28"/>
    </row>
    <row r="712" spans="2:19" ht="15.75" x14ac:dyDescent="0.25">
      <c r="B712" s="26"/>
      <c r="C712" s="26"/>
      <c r="D712" s="26"/>
      <c r="E712" s="26"/>
      <c r="F712" s="26"/>
      <c r="G712" s="44"/>
      <c r="H712" s="50"/>
      <c r="I712" s="28"/>
      <c r="J712" s="28"/>
      <c r="K712" s="28"/>
      <c r="L712" s="28"/>
      <c r="M712" s="28"/>
      <c r="N712" s="51"/>
      <c r="O712" s="28"/>
      <c r="P712" s="28"/>
      <c r="Q712" s="28"/>
      <c r="R712" s="51"/>
      <c r="S712" s="28"/>
    </row>
    <row r="713" spans="2:19" ht="15.75" x14ac:dyDescent="0.25">
      <c r="B713" s="62">
        <v>1</v>
      </c>
      <c r="C713" s="62" t="s">
        <v>1012</v>
      </c>
      <c r="D713" s="32" t="s">
        <v>1013</v>
      </c>
      <c r="E713" s="33">
        <v>44196</v>
      </c>
      <c r="F713" s="34">
        <v>75.599999999999994</v>
      </c>
      <c r="G713" s="35">
        <v>10</v>
      </c>
      <c r="H713" s="36">
        <f>+F713/G713</f>
        <v>7.56</v>
      </c>
      <c r="I713" s="34">
        <v>6372.5990000000002</v>
      </c>
      <c r="J713" s="34">
        <v>14005.481</v>
      </c>
      <c r="K713" s="34">
        <v>11710.771000000001</v>
      </c>
      <c r="L713" s="34">
        <v>801.12</v>
      </c>
      <c r="M713" s="34">
        <v>-908.04899999999998</v>
      </c>
      <c r="N713" s="36">
        <f>+M713-O713</f>
        <v>-280.70399999999995</v>
      </c>
      <c r="O713" s="34">
        <v>-627.34500000000003</v>
      </c>
      <c r="P713" s="37">
        <v>0</v>
      </c>
      <c r="Q713" s="37">
        <v>0</v>
      </c>
      <c r="R713" s="38">
        <f>SUM(P713:Q713)</f>
        <v>0</v>
      </c>
      <c r="S713" s="39">
        <v>1494</v>
      </c>
    </row>
    <row r="714" spans="2:19" ht="15.75" x14ac:dyDescent="0.25">
      <c r="B714" s="62">
        <f>+B718+1</f>
        <v>2</v>
      </c>
      <c r="C714" s="62" t="s">
        <v>1014</v>
      </c>
      <c r="D714" s="32" t="s">
        <v>1015</v>
      </c>
      <c r="E714" s="33">
        <v>44012</v>
      </c>
      <c r="F714" s="34">
        <v>60</v>
      </c>
      <c r="G714" s="35">
        <v>10</v>
      </c>
      <c r="H714" s="36">
        <f>+F714/G714</f>
        <v>6</v>
      </c>
      <c r="I714" s="34">
        <v>96.460783000000006</v>
      </c>
      <c r="J714" s="34">
        <v>102.362775</v>
      </c>
      <c r="K714" s="34">
        <v>27.423825999999998</v>
      </c>
      <c r="L714" s="34">
        <v>0.205149</v>
      </c>
      <c r="M714" s="34">
        <v>-0.57936699999999997</v>
      </c>
      <c r="N714" s="36">
        <f>+M714-O714</f>
        <v>0.28087000000000006</v>
      </c>
      <c r="O714" s="34">
        <v>-0.86023700000000003</v>
      </c>
      <c r="P714" s="37">
        <v>0</v>
      </c>
      <c r="Q714" s="37">
        <v>0</v>
      </c>
      <c r="R714" s="38">
        <f>SUM(P714:Q714)</f>
        <v>0</v>
      </c>
      <c r="S714" s="39">
        <v>1434</v>
      </c>
    </row>
    <row r="715" spans="2:19" ht="15.75" x14ac:dyDescent="0.25">
      <c r="B715" s="62">
        <f>+B714+1</f>
        <v>3</v>
      </c>
      <c r="C715" s="62" t="s">
        <v>1016</v>
      </c>
      <c r="D715" s="32" t="s">
        <v>1017</v>
      </c>
      <c r="E715" s="33">
        <v>44196</v>
      </c>
      <c r="F715" s="34">
        <v>234.93700000000001</v>
      </c>
      <c r="G715" s="35">
        <v>10</v>
      </c>
      <c r="H715" s="36">
        <f>+F715/G715</f>
        <v>23.4937</v>
      </c>
      <c r="I715" s="34">
        <v>7282.5919999999996</v>
      </c>
      <c r="J715" s="34">
        <v>24451.218000000001</v>
      </c>
      <c r="K715" s="34">
        <v>24442.491999999998</v>
      </c>
      <c r="L715" s="34">
        <v>1084.627</v>
      </c>
      <c r="M715" s="34">
        <v>1161.184</v>
      </c>
      <c r="N715" s="36">
        <f>+M715-O715</f>
        <v>471.15999999999997</v>
      </c>
      <c r="O715" s="34">
        <v>690.024</v>
      </c>
      <c r="P715" s="37">
        <v>150</v>
      </c>
      <c r="Q715" s="37">
        <v>100</v>
      </c>
      <c r="R715" s="38">
        <f>SUM(P715:Q715)</f>
        <v>250</v>
      </c>
      <c r="S715" s="39">
        <v>1771</v>
      </c>
    </row>
    <row r="716" spans="2:19" ht="15.75" x14ac:dyDescent="0.25">
      <c r="B716" s="26"/>
      <c r="C716" s="26"/>
      <c r="D716" s="26"/>
      <c r="E716" s="26"/>
      <c r="F716" s="26"/>
      <c r="G716" s="44"/>
      <c r="H716" s="50"/>
      <c r="I716" s="28"/>
      <c r="J716" s="28"/>
      <c r="K716" s="28"/>
      <c r="L716" s="28"/>
      <c r="M716" s="28"/>
      <c r="N716" s="51"/>
      <c r="O716" s="28"/>
      <c r="P716" s="28"/>
      <c r="Q716" s="28"/>
      <c r="R716" s="51"/>
      <c r="S716" s="28"/>
    </row>
    <row r="717" spans="2:19" ht="18.75" x14ac:dyDescent="0.3">
      <c r="B717" s="26"/>
      <c r="C717" s="26"/>
      <c r="D717" s="61" t="s">
        <v>41</v>
      </c>
      <c r="E717" s="26"/>
      <c r="F717" s="26"/>
      <c r="G717" s="44"/>
      <c r="H717" s="50"/>
      <c r="I717" s="28"/>
      <c r="J717" s="28"/>
      <c r="K717" s="28"/>
      <c r="L717" s="28"/>
      <c r="M717" s="28"/>
      <c r="N717" s="51"/>
      <c r="O717" s="28"/>
      <c r="P717" s="28"/>
      <c r="Q717" s="28"/>
      <c r="R717" s="51"/>
      <c r="S717" s="28"/>
    </row>
    <row r="718" spans="2:19" ht="15.75" x14ac:dyDescent="0.25">
      <c r="B718" s="62">
        <v>1</v>
      </c>
      <c r="C718" s="62" t="s">
        <v>1018</v>
      </c>
      <c r="D718" s="32" t="s">
        <v>1019</v>
      </c>
      <c r="E718" s="33">
        <v>44012</v>
      </c>
      <c r="F718" s="34">
        <v>20</v>
      </c>
      <c r="G718" s="35">
        <v>10</v>
      </c>
      <c r="H718" s="36">
        <f>+F718/G718</f>
        <v>2</v>
      </c>
      <c r="I718" s="34"/>
      <c r="J718" s="34"/>
      <c r="K718" s="34"/>
      <c r="L718" s="34"/>
      <c r="M718" s="34">
        <v>177.834</v>
      </c>
      <c r="N718" s="36">
        <f>+M718-O718</f>
        <v>2.1239999999999952</v>
      </c>
      <c r="O718" s="34">
        <v>175.71</v>
      </c>
      <c r="P718" s="37">
        <v>0</v>
      </c>
      <c r="Q718" s="37">
        <v>0</v>
      </c>
      <c r="R718" s="38">
        <f>SUM(P718:Q718)</f>
        <v>0</v>
      </c>
      <c r="S718" s="39"/>
    </row>
    <row r="719" spans="2:19" ht="15.75" x14ac:dyDescent="0.25">
      <c r="B719" s="62">
        <f>+B718+1</f>
        <v>2</v>
      </c>
      <c r="C719" s="62" t="s">
        <v>1020</v>
      </c>
      <c r="D719" s="32" t="s">
        <v>1021</v>
      </c>
      <c r="E719" s="33">
        <v>44012</v>
      </c>
      <c r="F719" s="34">
        <v>34</v>
      </c>
      <c r="G719" s="35">
        <v>10</v>
      </c>
      <c r="H719" s="36">
        <f>+F719/G719</f>
        <v>3.4</v>
      </c>
      <c r="I719" s="34">
        <v>-253.535854</v>
      </c>
      <c r="J719" s="34">
        <v>115.29642699999999</v>
      </c>
      <c r="K719" s="34">
        <v>214.45055099999999</v>
      </c>
      <c r="L719" s="34">
        <v>3.433989</v>
      </c>
      <c r="M719" s="34">
        <v>51.083869</v>
      </c>
      <c r="N719" s="36">
        <f>+M719-O719</f>
        <v>2.2957370000000026</v>
      </c>
      <c r="O719" s="34">
        <v>48.788131999999997</v>
      </c>
      <c r="P719" s="37">
        <v>0</v>
      </c>
      <c r="Q719" s="37">
        <v>0</v>
      </c>
      <c r="R719" s="38">
        <f>SUM(P719:Q719)</f>
        <v>0</v>
      </c>
      <c r="S719" s="39">
        <v>555</v>
      </c>
    </row>
    <row r="720" spans="2:19" ht="15.75" x14ac:dyDescent="0.25">
      <c r="B720" s="26"/>
      <c r="C720" s="26"/>
      <c r="D720" s="26"/>
      <c r="E720" s="26"/>
      <c r="F720" s="26"/>
      <c r="G720" s="44"/>
      <c r="H720" s="50"/>
      <c r="I720" s="28"/>
      <c r="J720" s="28"/>
      <c r="K720" s="28"/>
      <c r="L720" s="28"/>
      <c r="M720" s="28"/>
      <c r="N720" s="51"/>
      <c r="O720" s="28"/>
      <c r="P720" s="28"/>
      <c r="Q720" s="28"/>
      <c r="R720" s="51"/>
      <c r="S720" s="28"/>
    </row>
    <row r="721" spans="2:19" ht="15.75" x14ac:dyDescent="0.25">
      <c r="B721" s="31">
        <f>COUNT(B713:B720)</f>
        <v>5</v>
      </c>
      <c r="C721" s="31"/>
      <c r="D721" s="53"/>
      <c r="E721" s="53"/>
      <c r="F721" s="53">
        <f>SUM(F713:F720)</f>
        <v>424.53700000000003</v>
      </c>
      <c r="G721" s="54"/>
      <c r="H721" s="55">
        <f t="shared" ref="H721:O721" si="121">SUM(H713:H720)</f>
        <v>42.453699999999998</v>
      </c>
      <c r="I721" s="53">
        <f t="shared" si="121"/>
        <v>13498.115929000001</v>
      </c>
      <c r="J721" s="53">
        <f t="shared" si="121"/>
        <v>38674.358202000003</v>
      </c>
      <c r="K721" s="53">
        <f t="shared" si="121"/>
        <v>36395.137376999999</v>
      </c>
      <c r="L721" s="53">
        <f t="shared" si="121"/>
        <v>1889.3861380000001</v>
      </c>
      <c r="M721" s="53">
        <f t="shared" si="121"/>
        <v>481.47350199999994</v>
      </c>
      <c r="N721" s="56">
        <f t="shared" si="121"/>
        <v>195.15660700000001</v>
      </c>
      <c r="O721" s="53">
        <f t="shared" si="121"/>
        <v>286.31689499999999</v>
      </c>
      <c r="P721" s="57"/>
      <c r="Q721" s="57"/>
      <c r="R721" s="58"/>
      <c r="S721" s="59">
        <f>SUM(S713:S720)</f>
        <v>5254</v>
      </c>
    </row>
    <row r="722" spans="2:19" ht="15.75" x14ac:dyDescent="0.25">
      <c r="B722" s="26"/>
      <c r="C722" s="26"/>
      <c r="D722" s="26"/>
      <c r="E722" s="26"/>
      <c r="F722" s="26"/>
      <c r="G722" s="44"/>
      <c r="H722" s="50"/>
      <c r="I722" s="28"/>
      <c r="J722" s="28"/>
      <c r="K722" s="28"/>
      <c r="L722" s="28"/>
      <c r="M722" s="28"/>
      <c r="N722" s="51"/>
      <c r="O722" s="28"/>
      <c r="P722" s="28"/>
      <c r="Q722" s="28"/>
      <c r="R722" s="51"/>
      <c r="S722" s="28"/>
    </row>
    <row r="723" spans="2:19" ht="15.75" x14ac:dyDescent="0.25">
      <c r="B723" s="26"/>
      <c r="C723" s="26"/>
      <c r="D723" s="26"/>
      <c r="E723" s="26"/>
      <c r="F723" s="26"/>
      <c r="G723" s="44"/>
      <c r="H723" s="50"/>
      <c r="I723" s="28"/>
      <c r="J723" s="28"/>
      <c r="K723" s="28"/>
      <c r="L723" s="28"/>
      <c r="M723" s="28"/>
      <c r="N723" s="51"/>
      <c r="O723" s="28"/>
      <c r="P723" s="28"/>
      <c r="Q723" s="28"/>
      <c r="R723" s="51"/>
      <c r="S723" s="28"/>
    </row>
    <row r="724" spans="2:19" ht="18.75" x14ac:dyDescent="0.3">
      <c r="B724" s="26"/>
      <c r="C724" s="30">
        <v>33</v>
      </c>
      <c r="D724" s="30" t="s">
        <v>1022</v>
      </c>
      <c r="E724" s="63"/>
      <c r="F724" s="63"/>
      <c r="G724" s="44"/>
      <c r="H724" s="50"/>
      <c r="I724" s="28"/>
      <c r="J724" s="28"/>
      <c r="K724" s="28"/>
      <c r="L724" s="28"/>
      <c r="M724" s="28"/>
      <c r="N724" s="51"/>
      <c r="O724" s="28"/>
      <c r="P724" s="28"/>
      <c r="Q724" s="28"/>
      <c r="R724" s="51"/>
      <c r="S724" s="28"/>
    </row>
    <row r="725" spans="2:19" ht="15.75" x14ac:dyDescent="0.25">
      <c r="B725" s="26"/>
      <c r="C725" s="26"/>
      <c r="D725" s="26"/>
      <c r="E725" s="26"/>
      <c r="F725" s="26"/>
      <c r="G725" s="44"/>
      <c r="H725" s="50"/>
      <c r="I725" s="28"/>
      <c r="J725" s="28"/>
      <c r="K725" s="28"/>
      <c r="L725" s="28"/>
      <c r="M725" s="28"/>
      <c r="N725" s="51"/>
      <c r="O725" s="28"/>
      <c r="P725" s="28"/>
      <c r="Q725" s="28"/>
      <c r="R725" s="51"/>
      <c r="S725" s="28"/>
    </row>
    <row r="726" spans="2:19" ht="15.75" x14ac:dyDescent="0.25">
      <c r="B726" s="31">
        <v>1</v>
      </c>
      <c r="C726" s="31" t="s">
        <v>1023</v>
      </c>
      <c r="D726" s="32" t="s">
        <v>1024</v>
      </c>
      <c r="E726" s="33">
        <v>44012</v>
      </c>
      <c r="F726" s="34">
        <v>1999.5930000000001</v>
      </c>
      <c r="G726" s="35">
        <v>10</v>
      </c>
      <c r="H726" s="36">
        <f t="shared" ref="H726:H746" si="122">+F726/G726</f>
        <v>199.95930000000001</v>
      </c>
      <c r="I726" s="34">
        <v>5318.6790000000001</v>
      </c>
      <c r="J726" s="34">
        <v>8282.8690000000006</v>
      </c>
      <c r="K726" s="34">
        <v>3912.0059999999999</v>
      </c>
      <c r="L726" s="34">
        <v>297.87700000000001</v>
      </c>
      <c r="M726" s="34">
        <v>152.465</v>
      </c>
      <c r="N726" s="36">
        <f t="shared" ref="N726:N746" si="123">+M726-O726</f>
        <v>-20.310000000000002</v>
      </c>
      <c r="O726" s="34">
        <v>172.77500000000001</v>
      </c>
      <c r="P726" s="37">
        <v>0</v>
      </c>
      <c r="Q726" s="37">
        <v>0</v>
      </c>
      <c r="R726" s="38">
        <f t="shared" ref="R726:R746" si="124">SUM(P726:Q726)</f>
        <v>0</v>
      </c>
      <c r="S726" s="39">
        <v>5392</v>
      </c>
    </row>
    <row r="727" spans="2:19" ht="15.75" x14ac:dyDescent="0.25">
      <c r="B727" s="31">
        <f>+B726+1</f>
        <v>2</v>
      </c>
      <c r="C727" s="31" t="s">
        <v>1025</v>
      </c>
      <c r="D727" s="32" t="s">
        <v>1026</v>
      </c>
      <c r="E727" s="33">
        <v>44012</v>
      </c>
      <c r="F727" s="34">
        <v>311.43099999999998</v>
      </c>
      <c r="G727" s="35">
        <v>10</v>
      </c>
      <c r="H727" s="36">
        <f t="shared" si="122"/>
        <v>31.143099999999997</v>
      </c>
      <c r="I727" s="34">
        <v>872.14800000000002</v>
      </c>
      <c r="J727" s="34">
        <v>967.31399999999996</v>
      </c>
      <c r="K727" s="34">
        <v>394.428</v>
      </c>
      <c r="L727" s="34">
        <v>3.0459999999999998</v>
      </c>
      <c r="M727" s="34">
        <v>-152.74199999999999</v>
      </c>
      <c r="N727" s="36">
        <f t="shared" si="123"/>
        <v>2.4759999999999991</v>
      </c>
      <c r="O727" s="34">
        <v>-155.21799999999999</v>
      </c>
      <c r="P727" s="37">
        <v>0</v>
      </c>
      <c r="Q727" s="37">
        <f>25</f>
        <v>25</v>
      </c>
      <c r="R727" s="38">
        <f t="shared" si="124"/>
        <v>25</v>
      </c>
      <c r="S727" s="39">
        <v>2041</v>
      </c>
    </row>
    <row r="728" spans="2:19" ht="15.75" x14ac:dyDescent="0.25">
      <c r="B728" s="31">
        <f>+B727+1</f>
        <v>3</v>
      </c>
      <c r="C728" s="31" t="s">
        <v>1027</v>
      </c>
      <c r="D728" s="32" t="s">
        <v>1028</v>
      </c>
      <c r="E728" s="33">
        <v>44196</v>
      </c>
      <c r="F728" s="34">
        <v>7665.96</v>
      </c>
      <c r="G728" s="35">
        <v>10</v>
      </c>
      <c r="H728" s="36">
        <f t="shared" si="122"/>
        <v>766.596</v>
      </c>
      <c r="I728" s="34"/>
      <c r="J728" s="34"/>
      <c r="K728" s="34"/>
      <c r="L728" s="34"/>
      <c r="M728" s="34">
        <v>267.68</v>
      </c>
      <c r="N728" s="36">
        <f t="shared" si="123"/>
        <v>90.754000000000019</v>
      </c>
      <c r="O728" s="34">
        <v>176.92599999999999</v>
      </c>
      <c r="P728" s="37">
        <v>0</v>
      </c>
      <c r="Q728" s="37">
        <v>0</v>
      </c>
      <c r="R728" s="38">
        <f t="shared" si="124"/>
        <v>0</v>
      </c>
      <c r="S728" s="39"/>
    </row>
    <row r="729" spans="2:19" ht="15.75" x14ac:dyDescent="0.25">
      <c r="B729" s="31">
        <f t="shared" ref="B729:B746" si="125">+B728+1</f>
        <v>4</v>
      </c>
      <c r="C729" s="31" t="s">
        <v>1029</v>
      </c>
      <c r="D729" s="32" t="s">
        <v>1030</v>
      </c>
      <c r="E729" s="33">
        <v>44196</v>
      </c>
      <c r="F729" s="34">
        <v>8032.9350000000004</v>
      </c>
      <c r="G729" s="35">
        <v>10</v>
      </c>
      <c r="H729" s="36">
        <f t="shared" si="122"/>
        <v>803.29349999999999</v>
      </c>
      <c r="I729" s="34"/>
      <c r="J729" s="34"/>
      <c r="K729" s="34"/>
      <c r="L729" s="34"/>
      <c r="M729" s="34">
        <v>-3043.7950000000001</v>
      </c>
      <c r="N729" s="36">
        <f t="shared" si="123"/>
        <v>14.315999999999804</v>
      </c>
      <c r="O729" s="34">
        <v>-3058.1109999999999</v>
      </c>
      <c r="P729" s="37">
        <v>0</v>
      </c>
      <c r="Q729" s="37">
        <v>0</v>
      </c>
      <c r="R729" s="38">
        <f t="shared" si="124"/>
        <v>0</v>
      </c>
      <c r="S729" s="39"/>
    </row>
    <row r="730" spans="2:19" ht="15.75" x14ac:dyDescent="0.25">
      <c r="B730" s="31">
        <f t="shared" si="125"/>
        <v>5</v>
      </c>
      <c r="C730" s="31" t="s">
        <v>1031</v>
      </c>
      <c r="D730" s="32" t="s">
        <v>1032</v>
      </c>
      <c r="E730" s="33">
        <v>44012</v>
      </c>
      <c r="F730" s="34">
        <v>3</v>
      </c>
      <c r="G730" s="35">
        <v>10</v>
      </c>
      <c r="H730" s="36">
        <f t="shared" si="122"/>
        <v>0.3</v>
      </c>
      <c r="I730" s="34"/>
      <c r="J730" s="34"/>
      <c r="K730" s="34"/>
      <c r="L730" s="34"/>
      <c r="M730" s="34">
        <v>3.1560000000000001</v>
      </c>
      <c r="N730" s="36">
        <f t="shared" si="123"/>
        <v>2.1210000000000004</v>
      </c>
      <c r="O730" s="34">
        <v>1.0349999999999999</v>
      </c>
      <c r="P730" s="37">
        <v>33</v>
      </c>
      <c r="Q730" s="37">
        <v>0</v>
      </c>
      <c r="R730" s="38">
        <f t="shared" si="124"/>
        <v>33</v>
      </c>
      <c r="S730" s="39"/>
    </row>
    <row r="731" spans="2:19" ht="15.75" x14ac:dyDescent="0.25">
      <c r="B731" s="31">
        <f t="shared" si="125"/>
        <v>6</v>
      </c>
      <c r="C731" s="62" t="s">
        <v>1033</v>
      </c>
      <c r="D731" s="32" t="s">
        <v>1034</v>
      </c>
      <c r="E731" s="33">
        <v>44012</v>
      </c>
      <c r="F731" s="34">
        <v>192</v>
      </c>
      <c r="G731" s="35">
        <v>10</v>
      </c>
      <c r="H731" s="36">
        <f t="shared" si="122"/>
        <v>19.2</v>
      </c>
      <c r="I731" s="34"/>
      <c r="J731" s="34"/>
      <c r="K731" s="34"/>
      <c r="L731" s="34"/>
      <c r="M731" s="34">
        <v>351.53100000000001</v>
      </c>
      <c r="N731" s="36">
        <f t="shared" si="123"/>
        <v>129.40700000000001</v>
      </c>
      <c r="O731" s="34">
        <v>222.124</v>
      </c>
      <c r="P731" s="37">
        <f>35</f>
        <v>35</v>
      </c>
      <c r="Q731" s="37">
        <v>0</v>
      </c>
      <c r="R731" s="38">
        <f t="shared" si="124"/>
        <v>35</v>
      </c>
      <c r="S731" s="39"/>
    </row>
    <row r="732" spans="2:19" ht="15.75" x14ac:dyDescent="0.25">
      <c r="B732" s="31">
        <f t="shared" si="125"/>
        <v>7</v>
      </c>
      <c r="C732" s="31" t="s">
        <v>1035</v>
      </c>
      <c r="D732" s="32" t="s">
        <v>1036</v>
      </c>
      <c r="E732" s="33">
        <v>44012</v>
      </c>
      <c r="F732" s="34">
        <v>663.56899999999996</v>
      </c>
      <c r="G732" s="35">
        <v>10</v>
      </c>
      <c r="H732" s="36">
        <f t="shared" si="122"/>
        <v>66.356899999999996</v>
      </c>
      <c r="I732" s="34"/>
      <c r="J732" s="34"/>
      <c r="K732" s="34"/>
      <c r="L732" s="34"/>
      <c r="M732" s="34">
        <v>1322.703</v>
      </c>
      <c r="N732" s="36">
        <f t="shared" si="123"/>
        <v>390.73799999999994</v>
      </c>
      <c r="O732" s="34">
        <v>931.96500000000003</v>
      </c>
      <c r="P732" s="37">
        <f>5+30</f>
        <v>35</v>
      </c>
      <c r="Q732" s="37">
        <v>0</v>
      </c>
      <c r="R732" s="38">
        <f t="shared" si="124"/>
        <v>35</v>
      </c>
      <c r="S732" s="39"/>
    </row>
    <row r="733" spans="2:19" ht="15.75" x14ac:dyDescent="0.25">
      <c r="B733" s="31">
        <f t="shared" si="125"/>
        <v>8</v>
      </c>
      <c r="C733" s="31" t="s">
        <v>1037</v>
      </c>
      <c r="D733" s="32" t="s">
        <v>1038</v>
      </c>
      <c r="E733" s="33">
        <v>44104</v>
      </c>
      <c r="F733" s="34">
        <v>78.75</v>
      </c>
      <c r="G733" s="35">
        <v>10</v>
      </c>
      <c r="H733" s="36">
        <f t="shared" si="122"/>
        <v>7.875</v>
      </c>
      <c r="I733" s="34">
        <v>74.309776999999997</v>
      </c>
      <c r="J733" s="34">
        <v>1380.619277</v>
      </c>
      <c r="K733" s="34">
        <v>2112.4925760000001</v>
      </c>
      <c r="L733" s="34">
        <v>74.272355000000005</v>
      </c>
      <c r="M733" s="34">
        <v>-27.256193</v>
      </c>
      <c r="N733" s="36">
        <f t="shared" si="123"/>
        <v>28.189242000000004</v>
      </c>
      <c r="O733" s="34">
        <v>-55.445435000000003</v>
      </c>
      <c r="P733" s="37">
        <v>0</v>
      </c>
      <c r="Q733" s="37">
        <v>0</v>
      </c>
      <c r="R733" s="38">
        <f t="shared" si="124"/>
        <v>0</v>
      </c>
      <c r="S733" s="39">
        <v>896</v>
      </c>
    </row>
    <row r="734" spans="2:19" ht="15.75" x14ac:dyDescent="0.25">
      <c r="B734" s="31">
        <f t="shared" si="125"/>
        <v>9</v>
      </c>
      <c r="C734" s="31" t="s">
        <v>1039</v>
      </c>
      <c r="D734" s="32" t="s">
        <v>1040</v>
      </c>
      <c r="E734" s="33">
        <v>44104</v>
      </c>
      <c r="F734" s="34">
        <v>1224.0069800000001</v>
      </c>
      <c r="G734" s="35">
        <v>10</v>
      </c>
      <c r="H734" s="36">
        <f t="shared" si="122"/>
        <v>122.40069800000001</v>
      </c>
      <c r="I734" s="34">
        <v>6768.0477010000004</v>
      </c>
      <c r="J734" s="34">
        <v>13836.283385999999</v>
      </c>
      <c r="K734" s="34">
        <v>11289.961893</v>
      </c>
      <c r="L734" s="34">
        <v>350.28798999999998</v>
      </c>
      <c r="M734" s="34">
        <v>238.50867099999999</v>
      </c>
      <c r="N734" s="36">
        <f t="shared" si="123"/>
        <v>86.58049299999999</v>
      </c>
      <c r="O734" s="34">
        <v>151.928178</v>
      </c>
      <c r="P734" s="37">
        <v>4.5</v>
      </c>
      <c r="Q734" s="37">
        <v>0</v>
      </c>
      <c r="R734" s="38">
        <f t="shared" si="124"/>
        <v>4.5</v>
      </c>
      <c r="S734" s="39">
        <v>2983</v>
      </c>
    </row>
    <row r="735" spans="2:19" ht="15.75" x14ac:dyDescent="0.25">
      <c r="B735" s="31">
        <f t="shared" si="125"/>
        <v>10</v>
      </c>
      <c r="C735" s="62" t="s">
        <v>1041</v>
      </c>
      <c r="D735" s="32" t="s">
        <v>1042</v>
      </c>
      <c r="E735" s="33">
        <v>44012</v>
      </c>
      <c r="F735" s="34">
        <v>276.63600000000002</v>
      </c>
      <c r="G735" s="35">
        <v>10</v>
      </c>
      <c r="H735" s="36">
        <f t="shared" si="122"/>
        <v>27.663600000000002</v>
      </c>
      <c r="I735" s="34">
        <v>9985.6720000000005</v>
      </c>
      <c r="J735" s="34">
        <v>12040.294</v>
      </c>
      <c r="K735" s="34">
        <v>8996.9089999999997</v>
      </c>
      <c r="L735" s="34">
        <v>28.064</v>
      </c>
      <c r="M735" s="34">
        <v>1037.972</v>
      </c>
      <c r="N735" s="36">
        <f t="shared" si="123"/>
        <v>356.24400000000003</v>
      </c>
      <c r="O735" s="34">
        <v>681.72799999999995</v>
      </c>
      <c r="P735" s="37">
        <f>50+100+50+50</f>
        <v>250</v>
      </c>
      <c r="Q735" s="37">
        <v>0</v>
      </c>
      <c r="R735" s="38">
        <f t="shared" si="124"/>
        <v>250</v>
      </c>
      <c r="S735" s="39">
        <v>1254</v>
      </c>
    </row>
    <row r="736" spans="2:19" ht="15.75" x14ac:dyDescent="0.25">
      <c r="B736" s="31">
        <f t="shared" si="125"/>
        <v>11</v>
      </c>
      <c r="C736" s="31" t="s">
        <v>1043</v>
      </c>
      <c r="D736" s="32" t="s">
        <v>1044</v>
      </c>
      <c r="E736" s="33">
        <v>44012</v>
      </c>
      <c r="F736" s="34">
        <v>745.96900000000005</v>
      </c>
      <c r="G736" s="35">
        <v>5</v>
      </c>
      <c r="H736" s="36">
        <f t="shared" si="122"/>
        <v>149.19380000000001</v>
      </c>
      <c r="I736" s="34">
        <v>4923.6570000000002</v>
      </c>
      <c r="J736" s="34">
        <v>11672.714</v>
      </c>
      <c r="K736" s="34">
        <v>19258.717000000001</v>
      </c>
      <c r="L736" s="34">
        <v>163.887</v>
      </c>
      <c r="M736" s="34">
        <v>1588.124</v>
      </c>
      <c r="N736" s="36">
        <f t="shared" si="123"/>
        <v>483.62200000000007</v>
      </c>
      <c r="O736" s="34">
        <v>1104.502</v>
      </c>
      <c r="P736" s="37">
        <v>100</v>
      </c>
      <c r="Q736" s="37">
        <v>25</v>
      </c>
      <c r="R736" s="38">
        <f t="shared" si="124"/>
        <v>125</v>
      </c>
      <c r="S736" s="39">
        <v>1766</v>
      </c>
    </row>
    <row r="737" spans="2:19" ht="15.75" x14ac:dyDescent="0.25">
      <c r="B737" s="31">
        <f t="shared" si="125"/>
        <v>12</v>
      </c>
      <c r="C737" s="31" t="s">
        <v>1045</v>
      </c>
      <c r="D737" s="32" t="s">
        <v>1046</v>
      </c>
      <c r="E737" s="33">
        <v>44196</v>
      </c>
      <c r="F737" s="34">
        <v>453.49599999999998</v>
      </c>
      <c r="G737" s="35">
        <v>10</v>
      </c>
      <c r="H737" s="36">
        <f t="shared" si="122"/>
        <v>45.349599999999995</v>
      </c>
      <c r="I737" s="34"/>
      <c r="J737" s="34"/>
      <c r="K737" s="34"/>
      <c r="L737" s="34"/>
      <c r="M737" s="34">
        <v>12591.093999999999</v>
      </c>
      <c r="N737" s="36">
        <f t="shared" si="123"/>
        <v>3706.4989999999998</v>
      </c>
      <c r="O737" s="34">
        <v>8884.5949999999993</v>
      </c>
      <c r="P737" s="37">
        <f>830+500+610</f>
        <v>1940</v>
      </c>
      <c r="Q737" s="37">
        <v>0</v>
      </c>
      <c r="R737" s="38">
        <f t="shared" si="124"/>
        <v>1940</v>
      </c>
      <c r="S737" s="39"/>
    </row>
    <row r="738" spans="2:19" ht="15.75" x14ac:dyDescent="0.25">
      <c r="B738" s="31">
        <f t="shared" si="125"/>
        <v>13</v>
      </c>
      <c r="C738" s="31" t="s">
        <v>1047</v>
      </c>
      <c r="D738" s="32" t="s">
        <v>1048</v>
      </c>
      <c r="E738" s="33">
        <v>44012</v>
      </c>
      <c r="F738" s="34">
        <v>1613.337</v>
      </c>
      <c r="G738" s="35">
        <v>10</v>
      </c>
      <c r="H738" s="36">
        <f t="shared" si="122"/>
        <v>161.33369999999999</v>
      </c>
      <c r="I738" s="34">
        <v>2404.9668959999999</v>
      </c>
      <c r="J738" s="34">
        <v>3246.3180560000001</v>
      </c>
      <c r="K738" s="34">
        <v>3107.3251610000002</v>
      </c>
      <c r="L738" s="34">
        <v>53.651597000000002</v>
      </c>
      <c r="M738" s="34">
        <v>118.60374</v>
      </c>
      <c r="N738" s="36">
        <f t="shared" si="123"/>
        <v>63.719123000000003</v>
      </c>
      <c r="O738" s="34">
        <v>54.884616999999999</v>
      </c>
      <c r="P738" s="37">
        <v>0</v>
      </c>
      <c r="Q738" s="37">
        <v>10</v>
      </c>
      <c r="R738" s="38">
        <f t="shared" si="124"/>
        <v>10</v>
      </c>
      <c r="S738" s="39">
        <v>1880</v>
      </c>
    </row>
    <row r="739" spans="2:19" ht="15.75" x14ac:dyDescent="0.25">
      <c r="B739" s="31">
        <f t="shared" si="125"/>
        <v>14</v>
      </c>
      <c r="C739" s="31" t="s">
        <v>1049</v>
      </c>
      <c r="D739" s="32" t="s">
        <v>1050</v>
      </c>
      <c r="E739" s="33">
        <v>44012</v>
      </c>
      <c r="F739" s="34">
        <v>984.61828000000003</v>
      </c>
      <c r="G739" s="35">
        <v>10</v>
      </c>
      <c r="H739" s="36">
        <f t="shared" si="122"/>
        <v>98.461827999999997</v>
      </c>
      <c r="I739" s="34">
        <v>523.76978499999996</v>
      </c>
      <c r="J739" s="34">
        <v>736.50886700000001</v>
      </c>
      <c r="K739" s="34">
        <v>186.68820600000001</v>
      </c>
      <c r="L739" s="34">
        <v>0.208541</v>
      </c>
      <c r="M739" s="34">
        <v>-37.248282000000003</v>
      </c>
      <c r="N739" s="36">
        <f t="shared" si="123"/>
        <v>2.1957859999999982</v>
      </c>
      <c r="O739" s="34">
        <v>-39.444068000000001</v>
      </c>
      <c r="P739" s="37">
        <v>0</v>
      </c>
      <c r="Q739" s="37">
        <v>0</v>
      </c>
      <c r="R739" s="38">
        <f t="shared" si="124"/>
        <v>0</v>
      </c>
      <c r="S739" s="39">
        <v>5357</v>
      </c>
    </row>
    <row r="740" spans="2:19" ht="15.75" x14ac:dyDescent="0.25">
      <c r="B740" s="31">
        <f t="shared" si="125"/>
        <v>15</v>
      </c>
      <c r="C740" s="31" t="s">
        <v>1051</v>
      </c>
      <c r="D740" s="32" t="s">
        <v>1052</v>
      </c>
      <c r="E740" s="33">
        <v>44196</v>
      </c>
      <c r="F740" s="34">
        <v>92.364000000000004</v>
      </c>
      <c r="G740" s="35">
        <v>10</v>
      </c>
      <c r="H740" s="36">
        <f t="shared" si="122"/>
        <v>9.2363999999999997</v>
      </c>
      <c r="I740" s="34"/>
      <c r="J740" s="34"/>
      <c r="K740" s="34"/>
      <c r="L740" s="34"/>
      <c r="M740" s="34">
        <v>8472.9009999999998</v>
      </c>
      <c r="N740" s="36">
        <f t="shared" si="123"/>
        <v>2378.67</v>
      </c>
      <c r="O740" s="34">
        <v>6094.2309999999998</v>
      </c>
      <c r="P740" s="37">
        <f>1500+1500+2500</f>
        <v>5500</v>
      </c>
      <c r="Q740" s="37">
        <v>0</v>
      </c>
      <c r="R740" s="38">
        <f t="shared" si="124"/>
        <v>5500</v>
      </c>
      <c r="S740" s="39"/>
    </row>
    <row r="741" spans="2:19" ht="15.75" x14ac:dyDescent="0.25">
      <c r="B741" s="31">
        <f t="shared" si="125"/>
        <v>16</v>
      </c>
      <c r="C741" s="62" t="s">
        <v>1053</v>
      </c>
      <c r="D741" s="32" t="s">
        <v>1054</v>
      </c>
      <c r="E741" s="33">
        <v>44012</v>
      </c>
      <c r="F741" s="34">
        <v>39</v>
      </c>
      <c r="G741" s="35">
        <v>10</v>
      </c>
      <c r="H741" s="36">
        <f t="shared" si="122"/>
        <v>3.9</v>
      </c>
      <c r="I741" s="34">
        <v>493.89299499999998</v>
      </c>
      <c r="J741" s="34">
        <v>1444.1012040000001</v>
      </c>
      <c r="K741" s="34">
        <v>1708.6206540000001</v>
      </c>
      <c r="L741" s="34">
        <v>100.882938</v>
      </c>
      <c r="M741" s="34">
        <v>-19.854505</v>
      </c>
      <c r="N741" s="36">
        <f t="shared" si="123"/>
        <v>0</v>
      </c>
      <c r="O741" s="34">
        <v>-19.854505</v>
      </c>
      <c r="P741" s="37">
        <v>0</v>
      </c>
      <c r="Q741" s="37">
        <v>0</v>
      </c>
      <c r="R741" s="38">
        <f t="shared" si="124"/>
        <v>0</v>
      </c>
      <c r="S741" s="39">
        <v>375</v>
      </c>
    </row>
    <row r="742" spans="2:19" ht="15.75" x14ac:dyDescent="0.25">
      <c r="B742" s="31">
        <f t="shared" si="125"/>
        <v>17</v>
      </c>
      <c r="C742" s="62" t="s">
        <v>1055</v>
      </c>
      <c r="D742" s="32" t="s">
        <v>1056</v>
      </c>
      <c r="E742" s="33">
        <v>44012</v>
      </c>
      <c r="F742" s="34">
        <v>87.846000000000004</v>
      </c>
      <c r="G742" s="35">
        <v>10</v>
      </c>
      <c r="H742" s="36">
        <f t="shared" si="122"/>
        <v>8.7846000000000011</v>
      </c>
      <c r="I742" s="34">
        <v>1949.653</v>
      </c>
      <c r="J742" s="34">
        <v>4769.1369999999997</v>
      </c>
      <c r="K742" s="34">
        <v>7313.0420000000004</v>
      </c>
      <c r="L742" s="34">
        <v>206.98599999999999</v>
      </c>
      <c r="M742" s="34">
        <v>-302.67</v>
      </c>
      <c r="N742" s="36">
        <f t="shared" si="123"/>
        <v>-66.886000000000024</v>
      </c>
      <c r="O742" s="34">
        <v>-235.78399999999999</v>
      </c>
      <c r="P742" s="37">
        <v>0</v>
      </c>
      <c r="Q742" s="37">
        <v>0</v>
      </c>
      <c r="R742" s="38">
        <f t="shared" si="124"/>
        <v>0</v>
      </c>
      <c r="S742" s="39">
        <v>664</v>
      </c>
    </row>
    <row r="743" spans="2:19" ht="15.75" x14ac:dyDescent="0.25">
      <c r="B743" s="31">
        <f t="shared" si="125"/>
        <v>18</v>
      </c>
      <c r="C743" s="62" t="s">
        <v>1057</v>
      </c>
      <c r="D743" s="32" t="s">
        <v>1058</v>
      </c>
      <c r="E743" s="33">
        <v>44012</v>
      </c>
      <c r="F743" s="34">
        <v>718.17777000000001</v>
      </c>
      <c r="G743" s="35">
        <v>10</v>
      </c>
      <c r="H743" s="36">
        <f t="shared" si="122"/>
        <v>71.817777000000007</v>
      </c>
      <c r="I743" s="34">
        <v>1887.466324</v>
      </c>
      <c r="J743" s="34">
        <v>2730.4450109999998</v>
      </c>
      <c r="K743" s="34">
        <v>3384.1087010000001</v>
      </c>
      <c r="L743" s="34">
        <v>90.079781999999994</v>
      </c>
      <c r="M743" s="34">
        <v>283.47729500000003</v>
      </c>
      <c r="N743" s="36">
        <f t="shared" si="123"/>
        <v>17.124784000000034</v>
      </c>
      <c r="O743" s="34">
        <v>266.35251099999999</v>
      </c>
      <c r="P743" s="37">
        <v>20</v>
      </c>
      <c r="Q743" s="37">
        <v>0</v>
      </c>
      <c r="R743" s="38">
        <f>SUM(P743:Q743)</f>
        <v>20</v>
      </c>
      <c r="S743" s="39"/>
    </row>
    <row r="744" spans="2:19" ht="15.75" x14ac:dyDescent="0.25">
      <c r="B744" s="31">
        <f t="shared" si="125"/>
        <v>19</v>
      </c>
      <c r="C744" s="62" t="s">
        <v>1059</v>
      </c>
      <c r="D744" s="32" t="s">
        <v>1060</v>
      </c>
      <c r="E744" s="33">
        <v>44012</v>
      </c>
      <c r="F744" s="34">
        <v>1698.3130000000001</v>
      </c>
      <c r="G744" s="35">
        <v>10</v>
      </c>
      <c r="H744" s="36">
        <f t="shared" si="122"/>
        <v>169.8313</v>
      </c>
      <c r="I744" s="34">
        <v>11253.976000000001</v>
      </c>
      <c r="J744" s="34">
        <v>21724.027999999998</v>
      </c>
      <c r="K744" s="34">
        <v>6040.1049999999996</v>
      </c>
      <c r="L744" s="34">
        <v>1113.6279999999999</v>
      </c>
      <c r="M744" s="34">
        <v>-104.723</v>
      </c>
      <c r="N744" s="36">
        <f t="shared" si="123"/>
        <v>85.409000000000006</v>
      </c>
      <c r="O744" s="34">
        <v>-190.13200000000001</v>
      </c>
      <c r="P744" s="37">
        <v>0</v>
      </c>
      <c r="Q744" s="37">
        <v>0</v>
      </c>
      <c r="R744" s="38">
        <f t="shared" si="124"/>
        <v>0</v>
      </c>
      <c r="S744" s="39">
        <v>7946</v>
      </c>
    </row>
    <row r="745" spans="2:19" ht="15.75" x14ac:dyDescent="0.25">
      <c r="B745" s="31">
        <f t="shared" si="125"/>
        <v>20</v>
      </c>
      <c r="C745" s="31" t="s">
        <v>1061</v>
      </c>
      <c r="D745" s="32" t="s">
        <v>1062</v>
      </c>
      <c r="E745" s="33">
        <v>44196</v>
      </c>
      <c r="F745" s="34">
        <v>63.698999999999998</v>
      </c>
      <c r="G745" s="35">
        <v>10</v>
      </c>
      <c r="H745" s="36">
        <f t="shared" si="122"/>
        <v>6.3698999999999995</v>
      </c>
      <c r="I745" s="34"/>
      <c r="J745" s="34"/>
      <c r="K745" s="34"/>
      <c r="L745" s="34"/>
      <c r="M745" s="34">
        <v>4054.9580000000001</v>
      </c>
      <c r="N745" s="36">
        <f t="shared" si="123"/>
        <v>217.54600000000028</v>
      </c>
      <c r="O745" s="34">
        <v>3837.4119999999998</v>
      </c>
      <c r="P745" s="37">
        <f>1300+1410+1205.2+2108.9</f>
        <v>6024.1</v>
      </c>
      <c r="Q745" s="37">
        <v>0</v>
      </c>
      <c r="R745" s="38">
        <f t="shared" si="124"/>
        <v>6024.1</v>
      </c>
      <c r="S745" s="39"/>
    </row>
    <row r="746" spans="2:19" ht="15.75" x14ac:dyDescent="0.25">
      <c r="B746" s="31">
        <f t="shared" si="125"/>
        <v>21</v>
      </c>
      <c r="C746" s="62" t="s">
        <v>1063</v>
      </c>
      <c r="D746" s="32" t="s">
        <v>1064</v>
      </c>
      <c r="E746" s="33">
        <v>44196</v>
      </c>
      <c r="F746" s="34">
        <v>61.225999999999999</v>
      </c>
      <c r="G746" s="35">
        <v>10</v>
      </c>
      <c r="H746" s="36">
        <f t="shared" si="122"/>
        <v>6.1226000000000003</v>
      </c>
      <c r="I746" s="34"/>
      <c r="J746" s="34"/>
      <c r="K746" s="34"/>
      <c r="L746" s="34"/>
      <c r="M746" s="34">
        <v>50.94</v>
      </c>
      <c r="N746" s="36">
        <f t="shared" si="123"/>
        <v>37.679000000000002</v>
      </c>
      <c r="O746" s="34">
        <v>13.260999999999999</v>
      </c>
      <c r="P746" s="37">
        <v>12.5</v>
      </c>
      <c r="Q746" s="37">
        <v>0</v>
      </c>
      <c r="R746" s="38">
        <f t="shared" si="124"/>
        <v>12.5</v>
      </c>
      <c r="S746" s="39"/>
    </row>
    <row r="747" spans="2:19" ht="15.75" x14ac:dyDescent="0.25">
      <c r="B747" s="40"/>
      <c r="C747" s="64"/>
      <c r="D747" s="41"/>
      <c r="E747" s="42"/>
      <c r="F747" s="43"/>
      <c r="G747" s="44"/>
      <c r="H747" s="45"/>
      <c r="I747" s="43"/>
      <c r="J747" s="43"/>
      <c r="K747" s="43"/>
      <c r="L747" s="43"/>
      <c r="M747" s="43"/>
      <c r="N747" s="45"/>
      <c r="O747" s="43"/>
      <c r="P747" s="46"/>
      <c r="Q747" s="46"/>
      <c r="R747" s="47"/>
      <c r="S747" s="48"/>
    </row>
    <row r="748" spans="2:19" ht="18.75" x14ac:dyDescent="0.3">
      <c r="B748" s="26"/>
      <c r="C748" s="26"/>
      <c r="D748" s="61" t="s">
        <v>41</v>
      </c>
      <c r="E748" s="26"/>
      <c r="F748" s="26"/>
      <c r="G748" s="44"/>
      <c r="H748" s="50"/>
      <c r="I748" s="28"/>
      <c r="J748" s="28"/>
      <c r="K748" s="28"/>
      <c r="L748" s="28"/>
      <c r="M748" s="28"/>
      <c r="N748" s="51"/>
      <c r="O748" s="28"/>
      <c r="P748" s="28"/>
      <c r="Q748" s="28"/>
      <c r="R748" s="51"/>
      <c r="S748" s="28"/>
    </row>
    <row r="749" spans="2:19" ht="15.75" x14ac:dyDescent="0.25">
      <c r="B749" s="31">
        <v>1</v>
      </c>
      <c r="C749" s="62" t="s">
        <v>1065</v>
      </c>
      <c r="D749" s="32" t="s">
        <v>1066</v>
      </c>
      <c r="E749" s="33">
        <v>44012</v>
      </c>
      <c r="F749" s="34"/>
      <c r="G749" s="35">
        <v>10</v>
      </c>
      <c r="H749" s="36">
        <f>+F749/G749</f>
        <v>0</v>
      </c>
      <c r="I749" s="34"/>
      <c r="J749" s="34"/>
      <c r="K749" s="34"/>
      <c r="L749" s="34"/>
      <c r="M749" s="34"/>
      <c r="N749" s="36">
        <f>+M749-O749</f>
        <v>0</v>
      </c>
      <c r="O749" s="34"/>
      <c r="P749" s="37"/>
      <c r="Q749" s="37"/>
      <c r="R749" s="38">
        <f>SUM(P749:Q749)</f>
        <v>0</v>
      </c>
      <c r="S749" s="39"/>
    </row>
    <row r="750" spans="2:19" ht="15.75" x14ac:dyDescent="0.25">
      <c r="B750" s="26"/>
      <c r="C750" s="26"/>
      <c r="D750" s="26"/>
      <c r="E750" s="26"/>
      <c r="F750" s="26"/>
      <c r="G750" s="44"/>
      <c r="H750" s="50"/>
      <c r="I750" s="28"/>
      <c r="J750" s="28"/>
      <c r="K750" s="28"/>
      <c r="L750" s="28"/>
      <c r="M750" s="28"/>
      <c r="N750" s="51"/>
      <c r="O750" s="28"/>
      <c r="P750" s="28"/>
      <c r="Q750" s="28"/>
      <c r="R750" s="51"/>
      <c r="S750" s="28"/>
    </row>
    <row r="751" spans="2:19" ht="15.75" x14ac:dyDescent="0.25">
      <c r="B751" s="31">
        <f>COUNT(B726:B750)</f>
        <v>22</v>
      </c>
      <c r="C751" s="31"/>
      <c r="D751" s="53"/>
      <c r="E751" s="53"/>
      <c r="F751" s="53">
        <f>SUM(F726:F750)</f>
        <v>27005.927030000003</v>
      </c>
      <c r="G751" s="54"/>
      <c r="H751" s="55">
        <f t="shared" ref="H751:O751" si="126">SUM(H726:H750)</f>
        <v>2775.1896030000003</v>
      </c>
      <c r="I751" s="53">
        <f t="shared" si="126"/>
        <v>46456.238477999999</v>
      </c>
      <c r="J751" s="53">
        <f t="shared" si="126"/>
        <v>82830.631800999981</v>
      </c>
      <c r="K751" s="53">
        <f t="shared" si="126"/>
        <v>67704.404190999994</v>
      </c>
      <c r="L751" s="53">
        <f t="shared" si="126"/>
        <v>2482.8712029999997</v>
      </c>
      <c r="M751" s="53">
        <f t="shared" si="126"/>
        <v>26845.824725999999</v>
      </c>
      <c r="N751" s="56">
        <f t="shared" si="126"/>
        <v>8006.0944279999994</v>
      </c>
      <c r="O751" s="53">
        <f t="shared" si="126"/>
        <v>18839.730297999995</v>
      </c>
      <c r="P751" s="57"/>
      <c r="Q751" s="57"/>
      <c r="R751" s="58"/>
      <c r="S751" s="59">
        <f>SUM(S726:S750)</f>
        <v>30554</v>
      </c>
    </row>
    <row r="752" spans="2:19" ht="15.75" x14ac:dyDescent="0.25">
      <c r="B752" s="26"/>
      <c r="C752" s="26"/>
      <c r="D752" s="26"/>
      <c r="E752" s="26"/>
      <c r="F752" s="26"/>
      <c r="G752" s="44"/>
      <c r="H752" s="50"/>
      <c r="I752" s="28"/>
      <c r="J752" s="28"/>
      <c r="K752" s="28"/>
      <c r="L752" s="28"/>
      <c r="M752" s="28"/>
      <c r="N752" s="51"/>
      <c r="O752" s="28"/>
      <c r="P752" s="28"/>
      <c r="Q752" s="28"/>
      <c r="R752" s="51"/>
      <c r="S752" s="28"/>
    </row>
    <row r="753" spans="2:19" ht="15.75" x14ac:dyDescent="0.25">
      <c r="B753" s="26"/>
      <c r="C753" s="26"/>
      <c r="D753" s="26"/>
      <c r="E753" s="26"/>
      <c r="F753" s="26"/>
      <c r="G753" s="44"/>
      <c r="H753" s="50"/>
      <c r="I753" s="28"/>
      <c r="J753" s="28"/>
      <c r="K753" s="28"/>
      <c r="L753" s="28"/>
      <c r="M753" s="28"/>
      <c r="N753" s="51"/>
      <c r="O753" s="28"/>
      <c r="P753" s="28"/>
      <c r="Q753" s="28"/>
      <c r="R753" s="51"/>
      <c r="S753" s="28"/>
    </row>
    <row r="754" spans="2:19" ht="18.75" x14ac:dyDescent="0.3">
      <c r="B754" s="26"/>
      <c r="C754" s="30">
        <v>34</v>
      </c>
      <c r="D754" s="30" t="s">
        <v>1067</v>
      </c>
      <c r="E754" s="63"/>
      <c r="F754" s="63"/>
      <c r="G754" s="44"/>
      <c r="H754" s="50"/>
      <c r="I754" s="28"/>
      <c r="J754" s="28"/>
      <c r="K754" s="28"/>
      <c r="L754" s="28"/>
      <c r="M754" s="28"/>
      <c r="N754" s="51"/>
      <c r="O754" s="28"/>
      <c r="P754" s="28"/>
      <c r="Q754" s="28"/>
      <c r="R754" s="51"/>
      <c r="S754" s="28"/>
    </row>
    <row r="755" spans="2:19" ht="15.75" x14ac:dyDescent="0.25">
      <c r="B755" s="26"/>
      <c r="C755" s="26"/>
      <c r="D755" s="26"/>
      <c r="E755" s="26"/>
      <c r="F755" s="26"/>
      <c r="G755" s="44"/>
      <c r="H755" s="50"/>
      <c r="I755" s="28"/>
      <c r="J755" s="28"/>
      <c r="K755" s="28"/>
      <c r="L755" s="28"/>
      <c r="M755" s="28"/>
      <c r="N755" s="51"/>
      <c r="O755" s="28"/>
      <c r="P755" s="28"/>
      <c r="Q755" s="28"/>
      <c r="R755" s="51"/>
      <c r="S755" s="28"/>
    </row>
    <row r="756" spans="2:19" ht="15.75" x14ac:dyDescent="0.25">
      <c r="B756" s="31">
        <v>1</v>
      </c>
      <c r="C756" s="31" t="s">
        <v>1068</v>
      </c>
      <c r="D756" s="32" t="s">
        <v>1069</v>
      </c>
      <c r="E756" s="33">
        <v>44012</v>
      </c>
      <c r="F756" s="34">
        <v>2616</v>
      </c>
      <c r="G756" s="35">
        <v>10</v>
      </c>
      <c r="H756" s="36">
        <f t="shared" ref="H756:H763" si="127">+F756/G756</f>
        <v>261.60000000000002</v>
      </c>
      <c r="I756" s="34">
        <v>-3059.0439999999999</v>
      </c>
      <c r="J756" s="34">
        <v>2749.6350000000002</v>
      </c>
      <c r="K756" s="34">
        <v>1494.183</v>
      </c>
      <c r="L756" s="34">
        <v>113.964</v>
      </c>
      <c r="M756" s="34">
        <v>-447.245</v>
      </c>
      <c r="N756" s="36">
        <f t="shared" ref="N756:N763" si="128">+M756-O756</f>
        <v>16.95999999999998</v>
      </c>
      <c r="O756" s="34">
        <v>-464.20499999999998</v>
      </c>
      <c r="P756" s="37">
        <v>0</v>
      </c>
      <c r="Q756" s="37">
        <v>0</v>
      </c>
      <c r="R756" s="38">
        <f t="shared" ref="R756:R763" si="129">SUM(P756:Q756)</f>
        <v>0</v>
      </c>
      <c r="S756" s="39">
        <v>3532</v>
      </c>
    </row>
    <row r="757" spans="2:19" ht="15.75" x14ac:dyDescent="0.25">
      <c r="B757" s="31">
        <f>+B756+1</f>
        <v>2</v>
      </c>
      <c r="C757" s="31" t="s">
        <v>1070</v>
      </c>
      <c r="D757" s="32" t="s">
        <v>1071</v>
      </c>
      <c r="E757" s="33">
        <v>44012</v>
      </c>
      <c r="F757" s="34">
        <v>378.738</v>
      </c>
      <c r="G757" s="35">
        <v>10</v>
      </c>
      <c r="H757" s="36">
        <f t="shared" si="127"/>
        <v>37.873800000000003</v>
      </c>
      <c r="I757" s="34"/>
      <c r="J757" s="34"/>
      <c r="K757" s="34"/>
      <c r="L757" s="34"/>
      <c r="M757" s="34">
        <v>33.975000000000001</v>
      </c>
      <c r="N757" s="36">
        <f t="shared" si="128"/>
        <v>-9.8759999999999977</v>
      </c>
      <c r="O757" s="34">
        <v>43.850999999999999</v>
      </c>
      <c r="P757" s="37">
        <v>0</v>
      </c>
      <c r="Q757" s="37">
        <v>0</v>
      </c>
      <c r="R757" s="38">
        <f t="shared" si="129"/>
        <v>0</v>
      </c>
      <c r="S757" s="39"/>
    </row>
    <row r="758" spans="2:19" ht="15.75" x14ac:dyDescent="0.25">
      <c r="B758" s="31">
        <f t="shared" ref="B758:B763" si="130">+B757+1</f>
        <v>3</v>
      </c>
      <c r="C758" s="31" t="s">
        <v>1072</v>
      </c>
      <c r="D758" s="32" t="s">
        <v>1073</v>
      </c>
      <c r="E758" s="33">
        <v>44012</v>
      </c>
      <c r="F758" s="34">
        <v>1000</v>
      </c>
      <c r="G758" s="35">
        <v>10</v>
      </c>
      <c r="H758" s="36">
        <f>+F758/G758</f>
        <v>100</v>
      </c>
      <c r="I758" s="34"/>
      <c r="J758" s="34"/>
      <c r="K758" s="34"/>
      <c r="L758" s="34"/>
      <c r="M758" s="34">
        <v>40.475999999999999</v>
      </c>
      <c r="N758" s="36">
        <f>+M758-O758</f>
        <v>0</v>
      </c>
      <c r="O758" s="34">
        <v>40.475999999999999</v>
      </c>
      <c r="P758" s="37">
        <v>0</v>
      </c>
      <c r="Q758" s="37">
        <v>0</v>
      </c>
      <c r="R758" s="38">
        <f>SUM(P758:Q758)</f>
        <v>0</v>
      </c>
      <c r="S758" s="39"/>
    </row>
    <row r="759" spans="2:19" ht="15.75" x14ac:dyDescent="0.25">
      <c r="B759" s="31">
        <f t="shared" si="130"/>
        <v>4</v>
      </c>
      <c r="C759" s="31" t="s">
        <v>1074</v>
      </c>
      <c r="D759" s="32" t="s">
        <v>1075</v>
      </c>
      <c r="E759" s="33">
        <v>44012</v>
      </c>
      <c r="F759" s="34">
        <v>5415.4266600000001</v>
      </c>
      <c r="G759" s="35">
        <v>10</v>
      </c>
      <c r="H759" s="36">
        <f t="shared" si="127"/>
        <v>541.54266600000005</v>
      </c>
      <c r="I759" s="34">
        <v>16050.051562000001</v>
      </c>
      <c r="J759" s="34">
        <v>25209.322172</v>
      </c>
      <c r="K759" s="34">
        <v>17096.244083000001</v>
      </c>
      <c r="L759" s="34">
        <v>33.971798999999997</v>
      </c>
      <c r="M759" s="34">
        <v>1603.363417</v>
      </c>
      <c r="N759" s="36">
        <f t="shared" si="128"/>
        <v>90.287958000000117</v>
      </c>
      <c r="O759" s="34">
        <v>1513.0754589999999</v>
      </c>
      <c r="P759" s="37">
        <f>20</f>
        <v>20</v>
      </c>
      <c r="Q759" s="37">
        <v>0</v>
      </c>
      <c r="R759" s="38">
        <f t="shared" si="129"/>
        <v>20</v>
      </c>
      <c r="S759" s="39">
        <v>2408</v>
      </c>
    </row>
    <row r="760" spans="2:19" ht="15.75" x14ac:dyDescent="0.25">
      <c r="B760" s="31">
        <f t="shared" si="130"/>
        <v>5</v>
      </c>
      <c r="C760" s="62" t="s">
        <v>1076</v>
      </c>
      <c r="D760" s="32" t="s">
        <v>1077</v>
      </c>
      <c r="E760" s="33">
        <v>44012</v>
      </c>
      <c r="F760" s="34">
        <v>580.31272999999999</v>
      </c>
      <c r="G760" s="35">
        <v>10</v>
      </c>
      <c r="H760" s="36">
        <f t="shared" si="127"/>
        <v>58.031272999999999</v>
      </c>
      <c r="I760" s="34">
        <v>951.03268000000003</v>
      </c>
      <c r="J760" s="34">
        <v>1314.2184669999999</v>
      </c>
      <c r="K760" s="34">
        <v>1639.594746</v>
      </c>
      <c r="L760" s="34">
        <v>0</v>
      </c>
      <c r="M760" s="34">
        <v>229.37628900000001</v>
      </c>
      <c r="N760" s="36">
        <f t="shared" si="128"/>
        <v>-0.80119399999998109</v>
      </c>
      <c r="O760" s="34">
        <v>230.177483</v>
      </c>
      <c r="P760" s="37">
        <f>20+30</f>
        <v>50</v>
      </c>
      <c r="Q760" s="37">
        <v>0</v>
      </c>
      <c r="R760" s="38">
        <f t="shared" si="129"/>
        <v>50</v>
      </c>
      <c r="S760" s="39">
        <v>1063</v>
      </c>
    </row>
    <row r="761" spans="2:19" ht="15.75" x14ac:dyDescent="0.25">
      <c r="B761" s="31">
        <f t="shared" si="130"/>
        <v>6</v>
      </c>
      <c r="C761" s="31" t="s">
        <v>1078</v>
      </c>
      <c r="D761" s="32" t="s">
        <v>1079</v>
      </c>
      <c r="E761" s="33">
        <v>44012</v>
      </c>
      <c r="F761" s="34">
        <v>145.48676</v>
      </c>
      <c r="G761" s="35">
        <v>10</v>
      </c>
      <c r="H761" s="36">
        <f t="shared" si="127"/>
        <v>14.548676</v>
      </c>
      <c r="I761" s="34">
        <v>579.64092100000005</v>
      </c>
      <c r="J761" s="34">
        <v>1706.519528</v>
      </c>
      <c r="K761" s="34">
        <v>927.01302199999998</v>
      </c>
      <c r="L761" s="34">
        <v>81.28407</v>
      </c>
      <c r="M761" s="34">
        <v>-95.049475999999999</v>
      </c>
      <c r="N761" s="36">
        <f t="shared" si="128"/>
        <v>-51.275771999999996</v>
      </c>
      <c r="O761" s="34">
        <v>-43.773704000000002</v>
      </c>
      <c r="P761" s="37">
        <v>0</v>
      </c>
      <c r="Q761" s="37">
        <v>0</v>
      </c>
      <c r="R761" s="38">
        <f t="shared" si="129"/>
        <v>0</v>
      </c>
      <c r="S761" s="39">
        <v>346</v>
      </c>
    </row>
    <row r="762" spans="2:19" ht="15.75" x14ac:dyDescent="0.25">
      <c r="B762" s="31">
        <f t="shared" si="130"/>
        <v>7</v>
      </c>
      <c r="C762" s="31" t="s">
        <v>1080</v>
      </c>
      <c r="D762" s="32" t="s">
        <v>1081</v>
      </c>
      <c r="E762" s="33">
        <v>44012</v>
      </c>
      <c r="F762" s="34">
        <v>1196.5999999999999</v>
      </c>
      <c r="G762" s="35">
        <v>5</v>
      </c>
      <c r="H762" s="36">
        <f t="shared" si="127"/>
        <v>239.32</v>
      </c>
      <c r="I762" s="34">
        <v>1719.048</v>
      </c>
      <c r="J762" s="34">
        <v>5388.8810000000003</v>
      </c>
      <c r="K762" s="34">
        <v>6474.4690000000001</v>
      </c>
      <c r="L762" s="34">
        <v>87.078000000000003</v>
      </c>
      <c r="M762" s="34">
        <v>-280.81700000000001</v>
      </c>
      <c r="N762" s="36">
        <f t="shared" si="128"/>
        <v>44.956999999999994</v>
      </c>
      <c r="O762" s="34">
        <v>-325.774</v>
      </c>
      <c r="P762" s="37">
        <v>0</v>
      </c>
      <c r="Q762" s="37">
        <v>0</v>
      </c>
      <c r="R762" s="38">
        <f t="shared" si="129"/>
        <v>0</v>
      </c>
      <c r="S762" s="39">
        <v>4904</v>
      </c>
    </row>
    <row r="763" spans="2:19" ht="15.75" x14ac:dyDescent="0.25">
      <c r="B763" s="31">
        <f t="shared" si="130"/>
        <v>8</v>
      </c>
      <c r="C763" s="62" t="s">
        <v>1082</v>
      </c>
      <c r="D763" s="32" t="s">
        <v>1083</v>
      </c>
      <c r="E763" s="33">
        <v>44012</v>
      </c>
      <c r="F763" s="34">
        <v>1101.8699999999999</v>
      </c>
      <c r="G763" s="35">
        <v>10</v>
      </c>
      <c r="H763" s="36">
        <f t="shared" si="127"/>
        <v>110.18699999999998</v>
      </c>
      <c r="I763" s="34">
        <v>6741.5605919999998</v>
      </c>
      <c r="J763" s="34">
        <v>17206.605695999999</v>
      </c>
      <c r="K763" s="34">
        <v>13587.297888999999</v>
      </c>
      <c r="L763" s="34">
        <v>567.74343699999997</v>
      </c>
      <c r="M763" s="34">
        <v>1045.462272</v>
      </c>
      <c r="N763" s="36">
        <f t="shared" si="128"/>
        <v>283.87300500000003</v>
      </c>
      <c r="O763" s="34">
        <v>761.58926699999995</v>
      </c>
      <c r="P763" s="37">
        <v>0</v>
      </c>
      <c r="Q763" s="37">
        <f>50</f>
        <v>50</v>
      </c>
      <c r="R763" s="38">
        <f t="shared" si="129"/>
        <v>50</v>
      </c>
      <c r="S763" s="39">
        <v>3166</v>
      </c>
    </row>
    <row r="764" spans="2:19" ht="15.75" x14ac:dyDescent="0.25">
      <c r="B764" s="26"/>
      <c r="C764" s="26"/>
      <c r="D764" s="26"/>
      <c r="E764" s="26"/>
      <c r="F764" s="26"/>
      <c r="G764" s="44"/>
      <c r="H764" s="50"/>
      <c r="I764" s="28"/>
      <c r="J764" s="28"/>
      <c r="K764" s="28"/>
      <c r="L764" s="28"/>
      <c r="M764" s="28"/>
      <c r="N764" s="51"/>
      <c r="O764" s="28"/>
      <c r="P764" s="28"/>
      <c r="Q764" s="28"/>
      <c r="R764" s="51"/>
      <c r="S764" s="28"/>
    </row>
    <row r="765" spans="2:19" ht="18.75" x14ac:dyDescent="0.3">
      <c r="B765" s="26"/>
      <c r="C765" s="26"/>
      <c r="D765" s="61" t="s">
        <v>41</v>
      </c>
      <c r="E765" s="26"/>
      <c r="F765" s="26"/>
      <c r="G765" s="44"/>
      <c r="H765" s="50"/>
      <c r="I765" s="28"/>
      <c r="J765" s="28"/>
      <c r="K765" s="28"/>
      <c r="L765" s="28"/>
      <c r="M765" s="28"/>
      <c r="N765" s="51"/>
      <c r="O765" s="28"/>
      <c r="P765" s="28"/>
      <c r="Q765" s="28"/>
      <c r="R765" s="51"/>
      <c r="S765" s="28"/>
    </row>
    <row r="766" spans="2:19" ht="15.75" x14ac:dyDescent="0.25">
      <c r="B766" s="62">
        <v>1</v>
      </c>
      <c r="C766" s="62" t="s">
        <v>1084</v>
      </c>
      <c r="D766" s="32" t="s">
        <v>1085</v>
      </c>
      <c r="E766" s="33">
        <v>44012</v>
      </c>
      <c r="F766" s="34"/>
      <c r="G766" s="35">
        <v>10</v>
      </c>
      <c r="H766" s="36">
        <f>+F766/G766</f>
        <v>0</v>
      </c>
      <c r="I766" s="34"/>
      <c r="J766" s="34"/>
      <c r="K766" s="34"/>
      <c r="L766" s="34"/>
      <c r="M766" s="34"/>
      <c r="N766" s="36">
        <f>+M766-O766</f>
        <v>0</v>
      </c>
      <c r="O766" s="34"/>
      <c r="P766" s="37"/>
      <c r="Q766" s="37"/>
      <c r="R766" s="38">
        <f>SUM(P766:Q766)</f>
        <v>0</v>
      </c>
      <c r="S766" s="39"/>
    </row>
    <row r="767" spans="2:19" ht="15.75" x14ac:dyDescent="0.25">
      <c r="B767" s="26"/>
      <c r="C767" s="26"/>
      <c r="D767" s="26"/>
      <c r="E767" s="26"/>
      <c r="F767" s="26"/>
      <c r="G767" s="44"/>
      <c r="H767" s="50"/>
      <c r="I767" s="28"/>
      <c r="J767" s="28"/>
      <c r="K767" s="28"/>
      <c r="L767" s="28"/>
      <c r="M767" s="28"/>
      <c r="N767" s="51"/>
      <c r="O767" s="28"/>
      <c r="P767" s="28"/>
      <c r="Q767" s="28"/>
      <c r="R767" s="51"/>
      <c r="S767" s="28"/>
    </row>
    <row r="768" spans="2:19" ht="15.75" x14ac:dyDescent="0.25">
      <c r="B768" s="31">
        <f>COUNT(B756:B767)</f>
        <v>9</v>
      </c>
      <c r="C768" s="31"/>
      <c r="D768" s="53"/>
      <c r="E768" s="53"/>
      <c r="F768" s="53">
        <f>SUM(F756:F767)</f>
        <v>12434.434150000001</v>
      </c>
      <c r="G768" s="54"/>
      <c r="H768" s="55">
        <f t="shared" ref="H768:O768" si="131">SUM(H756:H767)</f>
        <v>1363.103415</v>
      </c>
      <c r="I768" s="53">
        <f t="shared" si="131"/>
        <v>22982.289755000002</v>
      </c>
      <c r="J768" s="53">
        <f t="shared" si="131"/>
        <v>53575.181862999998</v>
      </c>
      <c r="K768" s="53">
        <f t="shared" si="131"/>
        <v>41218.801740000003</v>
      </c>
      <c r="L768" s="53">
        <f t="shared" si="131"/>
        <v>884.04130599999996</v>
      </c>
      <c r="M768" s="53">
        <f t="shared" si="131"/>
        <v>2129.541502</v>
      </c>
      <c r="N768" s="56">
        <f t="shared" si="131"/>
        <v>374.12499700000012</v>
      </c>
      <c r="O768" s="53">
        <f t="shared" si="131"/>
        <v>1755.4165049999999</v>
      </c>
      <c r="P768" s="57"/>
      <c r="Q768" s="57"/>
      <c r="R768" s="58"/>
      <c r="S768" s="59">
        <f>SUM(S756:S767)</f>
        <v>15419</v>
      </c>
    </row>
    <row r="769" spans="2:19" ht="15.75" x14ac:dyDescent="0.25">
      <c r="B769" s="26"/>
      <c r="C769" s="26"/>
      <c r="D769" s="26"/>
      <c r="E769" s="26"/>
      <c r="F769" s="26"/>
      <c r="G769" s="44"/>
      <c r="H769" s="50"/>
      <c r="I769" s="28"/>
      <c r="J769" s="28"/>
      <c r="K769" s="28"/>
      <c r="L769" s="28"/>
      <c r="M769" s="28"/>
      <c r="N769" s="51"/>
      <c r="O769" s="28"/>
      <c r="P769" s="28"/>
      <c r="Q769" s="28"/>
      <c r="R769" s="51"/>
      <c r="S769" s="28"/>
    </row>
    <row r="770" spans="2:19" ht="15.75" x14ac:dyDescent="0.25">
      <c r="B770" s="26"/>
      <c r="C770" s="26"/>
      <c r="D770" s="26"/>
      <c r="E770" s="26"/>
      <c r="F770" s="26"/>
      <c r="G770" s="44"/>
      <c r="H770" s="50"/>
      <c r="I770" s="28"/>
      <c r="J770" s="28"/>
      <c r="K770" s="28"/>
      <c r="L770" s="28"/>
      <c r="M770" s="28"/>
      <c r="N770" s="51"/>
      <c r="O770" s="28"/>
      <c r="P770" s="28"/>
      <c r="Q770" s="28"/>
      <c r="R770" s="51"/>
      <c r="S770" s="28"/>
    </row>
    <row r="771" spans="2:19" ht="18.75" x14ac:dyDescent="0.3">
      <c r="B771" s="26"/>
      <c r="C771" s="30">
        <v>35</v>
      </c>
      <c r="D771" s="30" t="s">
        <v>1086</v>
      </c>
      <c r="E771" s="63"/>
      <c r="F771" s="63"/>
      <c r="G771" s="44"/>
      <c r="H771" s="50"/>
      <c r="I771" s="28"/>
      <c r="J771" s="28"/>
      <c r="K771" s="28"/>
      <c r="L771" s="28"/>
      <c r="M771" s="28"/>
      <c r="N771" s="51"/>
      <c r="O771" s="28"/>
      <c r="P771" s="28"/>
      <c r="Q771" s="28"/>
      <c r="R771" s="51"/>
      <c r="S771" s="28"/>
    </row>
    <row r="772" spans="2:19" ht="15.75" x14ac:dyDescent="0.25">
      <c r="B772" s="26"/>
      <c r="C772" s="26"/>
      <c r="D772" s="26"/>
      <c r="E772" s="26"/>
      <c r="F772" s="26"/>
      <c r="G772" s="44"/>
      <c r="H772" s="50"/>
      <c r="I772" s="28"/>
      <c r="J772" s="28"/>
      <c r="K772" s="28"/>
      <c r="L772" s="28"/>
      <c r="M772" s="28"/>
      <c r="N772" s="51"/>
      <c r="O772" s="28"/>
      <c r="P772" s="28"/>
      <c r="Q772" s="28"/>
      <c r="R772" s="51"/>
      <c r="S772" s="28"/>
    </row>
    <row r="773" spans="2:19" ht="15.75" x14ac:dyDescent="0.25">
      <c r="B773" s="62">
        <v>1</v>
      </c>
      <c r="C773" s="62" t="s">
        <v>1087</v>
      </c>
      <c r="D773" s="32" t="s">
        <v>1088</v>
      </c>
      <c r="E773" s="33">
        <v>44012</v>
      </c>
      <c r="F773" s="34">
        <v>25.072732999999999</v>
      </c>
      <c r="G773" s="35">
        <v>10</v>
      </c>
      <c r="H773" s="36">
        <f t="shared" ref="H773:H788" si="132">+F773/G773</f>
        <v>2.5072733</v>
      </c>
      <c r="I773" s="34">
        <v>25.091483</v>
      </c>
      <c r="J773" s="34">
        <v>29.991648999999999</v>
      </c>
      <c r="K773" s="34">
        <v>2.7285460000000001</v>
      </c>
      <c r="L773" s="34">
        <v>0</v>
      </c>
      <c r="M773" s="34">
        <v>-2.927578</v>
      </c>
      <c r="N773" s="36">
        <f t="shared" ref="N773:N788" si="133">+M773-O773</f>
        <v>-5.9231000000000034E-2</v>
      </c>
      <c r="O773" s="34">
        <v>-2.868347</v>
      </c>
      <c r="P773" s="37">
        <v>0</v>
      </c>
      <c r="Q773" s="37">
        <v>0</v>
      </c>
      <c r="R773" s="38">
        <f t="shared" ref="R773:R788" si="134">SUM(P773:Q773)</f>
        <v>0</v>
      </c>
      <c r="S773" s="39">
        <v>679</v>
      </c>
    </row>
    <row r="774" spans="2:19" ht="15.75" x14ac:dyDescent="0.25">
      <c r="B774" s="62">
        <f>+B773+1</f>
        <v>2</v>
      </c>
      <c r="C774" s="31" t="s">
        <v>1089</v>
      </c>
      <c r="D774" s="32" t="s">
        <v>1090</v>
      </c>
      <c r="E774" s="33">
        <v>44012</v>
      </c>
      <c r="F774" s="34">
        <v>100</v>
      </c>
      <c r="G774" s="35">
        <v>10</v>
      </c>
      <c r="H774" s="36">
        <f t="shared" si="132"/>
        <v>10</v>
      </c>
      <c r="I774" s="34">
        <v>230.12276900000001</v>
      </c>
      <c r="J774" s="34">
        <v>485.85569299999997</v>
      </c>
      <c r="K774" s="34">
        <v>437.35751900000002</v>
      </c>
      <c r="L774" s="34">
        <v>8.0902670000000008</v>
      </c>
      <c r="M774" s="34">
        <v>16.015968000000001</v>
      </c>
      <c r="N774" s="36">
        <f t="shared" si="133"/>
        <v>8.0174700000000012</v>
      </c>
      <c r="O774" s="34">
        <v>7.9984979999999997</v>
      </c>
      <c r="P774" s="37">
        <v>0</v>
      </c>
      <c r="Q774" s="37">
        <v>0</v>
      </c>
      <c r="R774" s="38">
        <f t="shared" si="134"/>
        <v>0</v>
      </c>
      <c r="S774" s="39">
        <v>350</v>
      </c>
    </row>
    <row r="775" spans="2:19" ht="15.75" x14ac:dyDescent="0.25">
      <c r="B775" s="62">
        <f t="shared" ref="B775:B788" si="135">+B774+1</f>
        <v>3</v>
      </c>
      <c r="C775" s="31" t="s">
        <v>1091</v>
      </c>
      <c r="D775" s="32" t="s">
        <v>1092</v>
      </c>
      <c r="E775" s="33">
        <v>44012</v>
      </c>
      <c r="F775" s="34">
        <v>40</v>
      </c>
      <c r="G775" s="35">
        <v>10</v>
      </c>
      <c r="H775" s="36">
        <f t="shared" si="132"/>
        <v>4</v>
      </c>
      <c r="I775" s="34">
        <v>371.38223299999999</v>
      </c>
      <c r="J775" s="34">
        <v>375.662308</v>
      </c>
      <c r="K775" s="34">
        <v>17.360576999999999</v>
      </c>
      <c r="L775" s="34">
        <v>6.7380000000000001E-3</v>
      </c>
      <c r="M775" s="34">
        <v>192.62913800000001</v>
      </c>
      <c r="N775" s="36">
        <f t="shared" si="133"/>
        <v>2.2258429999999976</v>
      </c>
      <c r="O775" s="34">
        <v>190.40329500000001</v>
      </c>
      <c r="P775" s="37">
        <v>0</v>
      </c>
      <c r="Q775" s="37">
        <v>0</v>
      </c>
      <c r="R775" s="38">
        <f t="shared" si="134"/>
        <v>0</v>
      </c>
      <c r="S775" s="39">
        <v>836</v>
      </c>
    </row>
    <row r="776" spans="2:19" ht="15.75" x14ac:dyDescent="0.25">
      <c r="B776" s="62">
        <f t="shared" si="135"/>
        <v>4</v>
      </c>
      <c r="C776" s="31" t="s">
        <v>1093</v>
      </c>
      <c r="D776" s="32" t="s">
        <v>1094</v>
      </c>
      <c r="E776" s="33">
        <v>44012</v>
      </c>
      <c r="F776" s="34">
        <v>381.48899999999998</v>
      </c>
      <c r="G776" s="35">
        <v>10</v>
      </c>
      <c r="H776" s="36">
        <f t="shared" si="132"/>
        <v>38.148899999999998</v>
      </c>
      <c r="I776" s="34">
        <v>804.62900000000002</v>
      </c>
      <c r="J776" s="34">
        <v>2155.4899999999998</v>
      </c>
      <c r="K776" s="34">
        <v>3053.9470000000001</v>
      </c>
      <c r="L776" s="34">
        <v>157.21299999999999</v>
      </c>
      <c r="M776" s="34">
        <v>-144.881</v>
      </c>
      <c r="N776" s="36">
        <f t="shared" si="133"/>
        <v>-41.180999999999997</v>
      </c>
      <c r="O776" s="34">
        <v>-103.7</v>
      </c>
      <c r="P776" s="37">
        <v>0</v>
      </c>
      <c r="Q776" s="37">
        <v>0</v>
      </c>
      <c r="R776" s="38">
        <f t="shared" si="134"/>
        <v>0</v>
      </c>
      <c r="S776" s="39"/>
    </row>
    <row r="777" spans="2:19" ht="15.75" x14ac:dyDescent="0.25">
      <c r="B777" s="62">
        <f t="shared" si="135"/>
        <v>5</v>
      </c>
      <c r="C777" s="62" t="s">
        <v>1095</v>
      </c>
      <c r="D777" s="32" t="s">
        <v>1096</v>
      </c>
      <c r="E777" s="33">
        <v>44012</v>
      </c>
      <c r="F777" s="34">
        <v>73.492999999999995</v>
      </c>
      <c r="G777" s="35">
        <v>10</v>
      </c>
      <c r="H777" s="36">
        <f t="shared" si="132"/>
        <v>7.3492999999999995</v>
      </c>
      <c r="I777" s="34"/>
      <c r="J777" s="34"/>
      <c r="K777" s="34"/>
      <c r="L777" s="34"/>
      <c r="M777" s="34">
        <v>21.518000000000001</v>
      </c>
      <c r="N777" s="36">
        <f t="shared" si="133"/>
        <v>2.6389999999999993</v>
      </c>
      <c r="O777" s="34">
        <v>18.879000000000001</v>
      </c>
      <c r="P777" s="37">
        <v>10</v>
      </c>
      <c r="Q777" s="37">
        <v>0</v>
      </c>
      <c r="R777" s="38">
        <f t="shared" si="134"/>
        <v>10</v>
      </c>
      <c r="S777" s="39"/>
    </row>
    <row r="778" spans="2:19" ht="15.75" x14ac:dyDescent="0.25">
      <c r="B778" s="62">
        <f t="shared" si="135"/>
        <v>6</v>
      </c>
      <c r="C778" s="31" t="s">
        <v>1097</v>
      </c>
      <c r="D778" s="32" t="s">
        <v>1098</v>
      </c>
      <c r="E778" s="33">
        <v>44012</v>
      </c>
      <c r="F778" s="34">
        <v>593.01149999999996</v>
      </c>
      <c r="G778" s="35">
        <v>10</v>
      </c>
      <c r="H778" s="36">
        <f t="shared" si="132"/>
        <v>59.301149999999993</v>
      </c>
      <c r="I778" s="34">
        <v>1211.8270809999999</v>
      </c>
      <c r="J778" s="34">
        <v>2973.9521450000002</v>
      </c>
      <c r="K778" s="34">
        <v>2164.9538560000001</v>
      </c>
      <c r="L778" s="34">
        <v>157.005124</v>
      </c>
      <c r="M778" s="34">
        <v>-161.40845400000001</v>
      </c>
      <c r="N778" s="36">
        <f t="shared" si="133"/>
        <v>-98.553356000000008</v>
      </c>
      <c r="O778" s="34">
        <v>-62.855097999999998</v>
      </c>
      <c r="P778" s="37">
        <v>0</v>
      </c>
      <c r="Q778" s="37">
        <v>0</v>
      </c>
      <c r="R778" s="38">
        <f t="shared" si="134"/>
        <v>0</v>
      </c>
      <c r="S778" s="39">
        <v>1040</v>
      </c>
    </row>
    <row r="779" spans="2:19" ht="15.75" x14ac:dyDescent="0.25">
      <c r="B779" s="62">
        <f t="shared" si="135"/>
        <v>7</v>
      </c>
      <c r="C779" s="62" t="s">
        <v>1099</v>
      </c>
      <c r="D779" s="32" t="s">
        <v>1100</v>
      </c>
      <c r="E779" s="33">
        <v>44012</v>
      </c>
      <c r="F779" s="34">
        <v>2788.7660000000001</v>
      </c>
      <c r="G779" s="35">
        <v>10</v>
      </c>
      <c r="H779" s="36">
        <f t="shared" si="132"/>
        <v>278.8766</v>
      </c>
      <c r="I779" s="34">
        <v>597.48099999999999</v>
      </c>
      <c r="J779" s="34">
        <v>6982.8424999999997</v>
      </c>
      <c r="K779" s="34">
        <v>244.124</v>
      </c>
      <c r="L779" s="34">
        <v>205.459</v>
      </c>
      <c r="M779" s="34">
        <v>-394.82799999999997</v>
      </c>
      <c r="N779" s="36">
        <f t="shared" si="133"/>
        <v>3.0510000000000446</v>
      </c>
      <c r="O779" s="34">
        <v>-397.87900000000002</v>
      </c>
      <c r="P779" s="37">
        <v>0</v>
      </c>
      <c r="Q779" s="37">
        <v>0</v>
      </c>
      <c r="R779" s="38">
        <f t="shared" si="134"/>
        <v>0</v>
      </c>
      <c r="S779" s="39">
        <v>10473</v>
      </c>
    </row>
    <row r="780" spans="2:19" ht="15.75" x14ac:dyDescent="0.25">
      <c r="B780" s="62">
        <f t="shared" si="135"/>
        <v>8</v>
      </c>
      <c r="C780" s="62" t="s">
        <v>1101</v>
      </c>
      <c r="D780" s="32" t="s">
        <v>1102</v>
      </c>
      <c r="E780" s="33">
        <v>44012</v>
      </c>
      <c r="F780" s="34">
        <v>180</v>
      </c>
      <c r="G780" s="35">
        <v>10</v>
      </c>
      <c r="H780" s="36">
        <f t="shared" si="132"/>
        <v>18</v>
      </c>
      <c r="I780" s="34">
        <v>9369.9369999999999</v>
      </c>
      <c r="J780" s="34">
        <v>9720.1830000000009</v>
      </c>
      <c r="K780" s="34">
        <v>326.721</v>
      </c>
      <c r="L780" s="34">
        <v>1.0820000000000001</v>
      </c>
      <c r="M780" s="34">
        <v>-9.7929999999999993</v>
      </c>
      <c r="N780" s="36">
        <f t="shared" si="133"/>
        <v>-10.234999999999999</v>
      </c>
      <c r="O780" s="34">
        <v>0.442</v>
      </c>
      <c r="P780" s="37">
        <v>0</v>
      </c>
      <c r="Q780" s="37">
        <v>0</v>
      </c>
      <c r="R780" s="38">
        <f t="shared" si="134"/>
        <v>0</v>
      </c>
      <c r="S780" s="39">
        <v>463</v>
      </c>
    </row>
    <row r="781" spans="2:19" ht="15.75" x14ac:dyDescent="0.25">
      <c r="B781" s="62">
        <f t="shared" si="135"/>
        <v>9</v>
      </c>
      <c r="C781" s="62" t="s">
        <v>1103</v>
      </c>
      <c r="D781" s="32" t="s">
        <v>1104</v>
      </c>
      <c r="E781" s="33">
        <v>44012</v>
      </c>
      <c r="F781" s="34">
        <v>325.24200000000002</v>
      </c>
      <c r="G781" s="35">
        <v>10</v>
      </c>
      <c r="H781" s="36">
        <f t="shared" si="132"/>
        <v>32.5242</v>
      </c>
      <c r="I781" s="34">
        <v>34925.294999999998</v>
      </c>
      <c r="J781" s="34">
        <v>55509.17</v>
      </c>
      <c r="K781" s="34">
        <v>8129.7179999999998</v>
      </c>
      <c r="L781" s="34">
        <v>1728.614</v>
      </c>
      <c r="M781" s="34">
        <v>-1843.4829999999999</v>
      </c>
      <c r="N781" s="36">
        <f t="shared" si="133"/>
        <v>-99.469000000000051</v>
      </c>
      <c r="O781" s="34">
        <v>-1744.0139999999999</v>
      </c>
      <c r="P781" s="37">
        <v>0</v>
      </c>
      <c r="Q781" s="37">
        <v>0</v>
      </c>
      <c r="R781" s="38">
        <f t="shared" si="134"/>
        <v>0</v>
      </c>
      <c r="S781" s="39"/>
    </row>
    <row r="782" spans="2:19" ht="15.75" x14ac:dyDescent="0.25">
      <c r="B782" s="62">
        <f t="shared" si="135"/>
        <v>10</v>
      </c>
      <c r="C782" s="31" t="s">
        <v>1105</v>
      </c>
      <c r="D782" s="32" t="s">
        <v>1106</v>
      </c>
      <c r="E782" s="33">
        <v>44012</v>
      </c>
      <c r="F782" s="34">
        <v>619.74900000000002</v>
      </c>
      <c r="G782" s="35">
        <v>10</v>
      </c>
      <c r="H782" s="36">
        <f t="shared" si="132"/>
        <v>61.974900000000005</v>
      </c>
      <c r="I782" s="34">
        <v>7767.5479999999998</v>
      </c>
      <c r="J782" s="34">
        <v>15259.253000000001</v>
      </c>
      <c r="K782" s="34">
        <v>12151.762000000001</v>
      </c>
      <c r="L782" s="34">
        <v>478.59800000000001</v>
      </c>
      <c r="M782" s="34">
        <v>797.45299999999997</v>
      </c>
      <c r="N782" s="36">
        <f t="shared" si="133"/>
        <v>292.262</v>
      </c>
      <c r="O782" s="34">
        <v>505.19099999999997</v>
      </c>
      <c r="P782" s="37">
        <v>0</v>
      </c>
      <c r="Q782" s="37">
        <v>0</v>
      </c>
      <c r="R782" s="38">
        <f t="shared" si="134"/>
        <v>0</v>
      </c>
      <c r="S782" s="39">
        <v>2225</v>
      </c>
    </row>
    <row r="783" spans="2:19" ht="15.75" x14ac:dyDescent="0.25">
      <c r="B783" s="62">
        <f t="shared" si="135"/>
        <v>11</v>
      </c>
      <c r="C783" s="31" t="s">
        <v>1107</v>
      </c>
      <c r="D783" s="32" t="s">
        <v>1108</v>
      </c>
      <c r="E783" s="33">
        <v>44012</v>
      </c>
      <c r="F783" s="34">
        <v>884.88400000000001</v>
      </c>
      <c r="G783" s="35">
        <v>10</v>
      </c>
      <c r="H783" s="36">
        <f t="shared" si="132"/>
        <v>88.488399999999999</v>
      </c>
      <c r="I783" s="34">
        <v>2863.5717810000001</v>
      </c>
      <c r="J783" s="34">
        <v>3872.6194220000002</v>
      </c>
      <c r="K783" s="34">
        <v>3097.5579859999998</v>
      </c>
      <c r="L783" s="34">
        <v>73.715062000000003</v>
      </c>
      <c r="M783" s="34">
        <v>322.004907</v>
      </c>
      <c r="N783" s="36">
        <f t="shared" si="133"/>
        <v>63.191279000000009</v>
      </c>
      <c r="O783" s="34">
        <v>258.81362799999999</v>
      </c>
      <c r="P783" s="37">
        <v>10</v>
      </c>
      <c r="Q783" s="37">
        <v>0</v>
      </c>
      <c r="R783" s="38">
        <f t="shared" si="134"/>
        <v>10</v>
      </c>
      <c r="S783" s="39">
        <v>1851</v>
      </c>
    </row>
    <row r="784" spans="2:19" ht="15.75" x14ac:dyDescent="0.25">
      <c r="B784" s="62">
        <f t="shared" si="135"/>
        <v>12</v>
      </c>
      <c r="C784" s="31" t="s">
        <v>1109</v>
      </c>
      <c r="D784" s="32" t="s">
        <v>1110</v>
      </c>
      <c r="E784" s="33">
        <v>44012</v>
      </c>
      <c r="F784" s="34">
        <v>2292.7869999999998</v>
      </c>
      <c r="G784" s="35">
        <v>10</v>
      </c>
      <c r="H784" s="36">
        <f t="shared" si="132"/>
        <v>229.27869999999999</v>
      </c>
      <c r="I784" s="34"/>
      <c r="J784" s="34"/>
      <c r="K784" s="34"/>
      <c r="L784" s="34"/>
      <c r="M784" s="34">
        <v>-23.143000000000001</v>
      </c>
      <c r="N784" s="36">
        <f t="shared" si="133"/>
        <v>0</v>
      </c>
      <c r="O784" s="34">
        <v>-23.143000000000001</v>
      </c>
      <c r="P784" s="37">
        <v>0</v>
      </c>
      <c r="Q784" s="37">
        <v>0</v>
      </c>
      <c r="R784" s="38">
        <f t="shared" si="134"/>
        <v>0</v>
      </c>
      <c r="S784" s="39"/>
    </row>
    <row r="785" spans="2:19" ht="15.75" x14ac:dyDescent="0.25">
      <c r="B785" s="62">
        <f t="shared" si="135"/>
        <v>13</v>
      </c>
      <c r="C785" s="31" t="s">
        <v>1111</v>
      </c>
      <c r="D785" s="32" t="s">
        <v>1112</v>
      </c>
      <c r="E785" s="33">
        <v>44012</v>
      </c>
      <c r="F785" s="34">
        <v>3273.931</v>
      </c>
      <c r="G785" s="35">
        <v>10</v>
      </c>
      <c r="H785" s="36">
        <f>+F785/G785</f>
        <v>327.3931</v>
      </c>
      <c r="I785" s="34"/>
      <c r="J785" s="34"/>
      <c r="K785" s="34"/>
      <c r="L785" s="34"/>
      <c r="M785" s="34">
        <v>277.52300000000002</v>
      </c>
      <c r="N785" s="36">
        <f>+M785-O785</f>
        <v>0.54300000000000637</v>
      </c>
      <c r="O785" s="34">
        <v>276.98</v>
      </c>
      <c r="P785" s="37">
        <v>0</v>
      </c>
      <c r="Q785" s="37">
        <v>0</v>
      </c>
      <c r="R785" s="38">
        <f>SUM(P785:Q785)</f>
        <v>0</v>
      </c>
      <c r="S785" s="39"/>
    </row>
    <row r="786" spans="2:19" ht="15.75" x14ac:dyDescent="0.25">
      <c r="B786" s="62">
        <f t="shared" si="135"/>
        <v>14</v>
      </c>
      <c r="C786" s="31" t="s">
        <v>1113</v>
      </c>
      <c r="D786" s="32" t="s">
        <v>1114</v>
      </c>
      <c r="E786" s="33">
        <v>44196</v>
      </c>
      <c r="F786" s="34">
        <v>388</v>
      </c>
      <c r="G786" s="35">
        <v>10</v>
      </c>
      <c r="H786" s="36">
        <f t="shared" si="132"/>
        <v>38.799999999999997</v>
      </c>
      <c r="I786" s="34"/>
      <c r="J786" s="34"/>
      <c r="K786" s="34"/>
      <c r="L786" s="34"/>
      <c r="M786" s="34">
        <v>773.51199999999994</v>
      </c>
      <c r="N786" s="36">
        <f t="shared" si="133"/>
        <v>159.40099999999995</v>
      </c>
      <c r="O786" s="34">
        <v>614.11099999999999</v>
      </c>
      <c r="P786" s="37">
        <v>50</v>
      </c>
      <c r="Q786" s="37">
        <v>0</v>
      </c>
      <c r="R786" s="38">
        <f t="shared" si="134"/>
        <v>50</v>
      </c>
      <c r="S786" s="39"/>
    </row>
    <row r="787" spans="2:19" ht="15.75" x14ac:dyDescent="0.25">
      <c r="B787" s="62">
        <f t="shared" si="135"/>
        <v>15</v>
      </c>
      <c r="C787" s="62" t="s">
        <v>1115</v>
      </c>
      <c r="D787" s="32" t="s">
        <v>1116</v>
      </c>
      <c r="E787" s="33">
        <v>44012</v>
      </c>
      <c r="F787" s="34">
        <v>918</v>
      </c>
      <c r="G787" s="35">
        <v>10</v>
      </c>
      <c r="H787" s="36">
        <f t="shared" si="132"/>
        <v>91.8</v>
      </c>
      <c r="I787" s="34">
        <v>51.334000000000003</v>
      </c>
      <c r="J787" s="34">
        <v>1655.154</v>
      </c>
      <c r="K787" s="34">
        <v>3270.6439999999998</v>
      </c>
      <c r="L787" s="34">
        <v>125.09099999999999</v>
      </c>
      <c r="M787" s="34">
        <v>-127.729</v>
      </c>
      <c r="N787" s="36">
        <f t="shared" si="133"/>
        <v>127.94699999999999</v>
      </c>
      <c r="O787" s="34">
        <v>-255.67599999999999</v>
      </c>
      <c r="P787" s="37">
        <v>0</v>
      </c>
      <c r="Q787" s="37">
        <v>0</v>
      </c>
      <c r="R787" s="38">
        <f t="shared" si="134"/>
        <v>0</v>
      </c>
      <c r="S787" s="39">
        <v>1043</v>
      </c>
    </row>
    <row r="788" spans="2:19" ht="15.75" x14ac:dyDescent="0.25">
      <c r="B788" s="62">
        <f t="shared" si="135"/>
        <v>16</v>
      </c>
      <c r="C788" s="62" t="s">
        <v>1117</v>
      </c>
      <c r="D788" s="32" t="s">
        <v>1118</v>
      </c>
      <c r="E788" s="33">
        <v>44012</v>
      </c>
      <c r="F788" s="34">
        <v>352.71300000000002</v>
      </c>
      <c r="G788" s="35">
        <v>10</v>
      </c>
      <c r="H788" s="36">
        <f t="shared" si="132"/>
        <v>35.271300000000004</v>
      </c>
      <c r="I788" s="34">
        <v>2225.7860000000001</v>
      </c>
      <c r="J788" s="34">
        <v>2649.4340000000002</v>
      </c>
      <c r="K788" s="34">
        <v>644.31799999999998</v>
      </c>
      <c r="L788" s="34">
        <v>17.385999999999999</v>
      </c>
      <c r="M788" s="34">
        <v>-276.81900000000002</v>
      </c>
      <c r="N788" s="36">
        <f t="shared" si="133"/>
        <v>-53.78000000000003</v>
      </c>
      <c r="O788" s="34">
        <v>-223.03899999999999</v>
      </c>
      <c r="P788" s="37">
        <v>0</v>
      </c>
      <c r="Q788" s="37">
        <v>0</v>
      </c>
      <c r="R788" s="38">
        <f t="shared" si="134"/>
        <v>0</v>
      </c>
      <c r="S788" s="39"/>
    </row>
    <row r="789" spans="2:19" ht="15.75" x14ac:dyDescent="0.25">
      <c r="B789" s="26"/>
      <c r="C789" s="26"/>
      <c r="D789" s="26"/>
      <c r="E789" s="26"/>
      <c r="F789" s="26"/>
      <c r="G789" s="44"/>
      <c r="H789" s="50"/>
      <c r="I789" s="28"/>
      <c r="J789" s="28"/>
      <c r="K789" s="28"/>
      <c r="L789" s="28"/>
      <c r="M789" s="28"/>
      <c r="N789" s="51"/>
      <c r="O789" s="28"/>
      <c r="P789" s="28"/>
      <c r="Q789" s="28"/>
      <c r="R789" s="51"/>
      <c r="S789" s="28"/>
    </row>
    <row r="790" spans="2:19" ht="18.75" x14ac:dyDescent="0.3">
      <c r="B790" s="26"/>
      <c r="C790" s="26"/>
      <c r="D790" s="61" t="s">
        <v>41</v>
      </c>
      <c r="E790" s="26"/>
      <c r="F790" s="26"/>
      <c r="G790" s="44"/>
      <c r="H790" s="50"/>
      <c r="I790" s="28"/>
      <c r="J790" s="28"/>
      <c r="K790" s="28"/>
      <c r="L790" s="28"/>
      <c r="M790" s="28"/>
      <c r="N790" s="51"/>
      <c r="O790" s="28"/>
      <c r="P790" s="28"/>
      <c r="Q790" s="28"/>
      <c r="R790" s="51"/>
      <c r="S790" s="28"/>
    </row>
    <row r="791" spans="2:19" ht="15.75" x14ac:dyDescent="0.25">
      <c r="B791" s="62">
        <v>1</v>
      </c>
      <c r="C791" s="31" t="s">
        <v>1119</v>
      </c>
      <c r="D791" s="32" t="s">
        <v>1120</v>
      </c>
      <c r="E791" s="33">
        <v>44012</v>
      </c>
      <c r="F791" s="34"/>
      <c r="G791" s="35">
        <v>10</v>
      </c>
      <c r="H791" s="36">
        <f t="shared" ref="H791:H796" si="136">+F791/G791</f>
        <v>0</v>
      </c>
      <c r="I791" s="34"/>
      <c r="J791" s="34"/>
      <c r="K791" s="34"/>
      <c r="L791" s="34"/>
      <c r="M791" s="34"/>
      <c r="N791" s="36">
        <f t="shared" ref="N791:N796" si="137">+M791-O791</f>
        <v>0</v>
      </c>
      <c r="O791" s="34"/>
      <c r="P791" s="37"/>
      <c r="Q791" s="37"/>
      <c r="R791" s="38">
        <f t="shared" ref="R791:R796" si="138">SUM(P791:Q791)</f>
        <v>0</v>
      </c>
      <c r="S791" s="39"/>
    </row>
    <row r="792" spans="2:19" ht="15.75" x14ac:dyDescent="0.25">
      <c r="B792" s="62">
        <f>+B791+1</f>
        <v>2</v>
      </c>
      <c r="C792" s="62" t="s">
        <v>1121</v>
      </c>
      <c r="D792" s="32" t="s">
        <v>1122</v>
      </c>
      <c r="E792" s="33">
        <v>44012</v>
      </c>
      <c r="F792" s="34">
        <v>90</v>
      </c>
      <c r="G792" s="35">
        <v>10</v>
      </c>
      <c r="H792" s="36">
        <f t="shared" si="136"/>
        <v>9</v>
      </c>
      <c r="I792" s="34">
        <v>192.75775100000001</v>
      </c>
      <c r="J792" s="34">
        <v>401.49298499999998</v>
      </c>
      <c r="K792" s="34">
        <v>9.2297440000000002</v>
      </c>
      <c r="L792" s="34">
        <v>2.5590000000000001E-3</v>
      </c>
      <c r="M792" s="34">
        <v>10.29448</v>
      </c>
      <c r="N792" s="36">
        <f t="shared" si="137"/>
        <v>2.0639690000000002</v>
      </c>
      <c r="O792" s="34">
        <v>8.2305109999999999</v>
      </c>
      <c r="P792" s="37">
        <v>0</v>
      </c>
      <c r="Q792" s="37">
        <v>0</v>
      </c>
      <c r="R792" s="38">
        <f t="shared" si="138"/>
        <v>0</v>
      </c>
      <c r="S792" s="39">
        <v>281</v>
      </c>
    </row>
    <row r="793" spans="2:19" ht="15.75" x14ac:dyDescent="0.25">
      <c r="B793" s="62">
        <f>+B792+1</f>
        <v>3</v>
      </c>
      <c r="C793" s="31" t="s">
        <v>1123</v>
      </c>
      <c r="D793" s="32" t="s">
        <v>1124</v>
      </c>
      <c r="E793" s="33">
        <v>44012</v>
      </c>
      <c r="F793" s="34">
        <v>282.66199999999998</v>
      </c>
      <c r="G793" s="35">
        <v>10</v>
      </c>
      <c r="H793" s="36">
        <f t="shared" si="136"/>
        <v>28.266199999999998</v>
      </c>
      <c r="I793" s="34"/>
      <c r="J793" s="34"/>
      <c r="K793" s="34"/>
      <c r="L793" s="34"/>
      <c r="M793" s="34">
        <v>45.945999999999998</v>
      </c>
      <c r="N793" s="36">
        <f t="shared" si="137"/>
        <v>19.633999999999997</v>
      </c>
      <c r="O793" s="34">
        <v>26.312000000000001</v>
      </c>
      <c r="P793" s="37">
        <v>0</v>
      </c>
      <c r="Q793" s="37">
        <v>0</v>
      </c>
      <c r="R793" s="38">
        <f t="shared" si="138"/>
        <v>0</v>
      </c>
      <c r="S793" s="39"/>
    </row>
    <row r="794" spans="2:19" ht="15.75" x14ac:dyDescent="0.25">
      <c r="B794" s="62">
        <f>+B793+1</f>
        <v>4</v>
      </c>
      <c r="C794" s="31" t="s">
        <v>1125</v>
      </c>
      <c r="D794" s="32" t="s">
        <v>1126</v>
      </c>
      <c r="E794" s="33">
        <v>44012</v>
      </c>
      <c r="F794" s="34">
        <v>16.335000000000001</v>
      </c>
      <c r="G794" s="35">
        <v>10</v>
      </c>
      <c r="H794" s="36">
        <f t="shared" si="136"/>
        <v>1.6335000000000002</v>
      </c>
      <c r="I794" s="34">
        <v>99.428293999999994</v>
      </c>
      <c r="J794" s="34">
        <v>126.211772</v>
      </c>
      <c r="K794" s="34">
        <v>0</v>
      </c>
      <c r="L794" s="34">
        <v>0</v>
      </c>
      <c r="M794" s="34">
        <v>135.538963</v>
      </c>
      <c r="N794" s="36">
        <f t="shared" si="137"/>
        <v>0</v>
      </c>
      <c r="O794" s="34">
        <v>135.538963</v>
      </c>
      <c r="P794" s="37">
        <v>0</v>
      </c>
      <c r="Q794" s="37">
        <v>0</v>
      </c>
      <c r="R794" s="38">
        <f t="shared" si="138"/>
        <v>0</v>
      </c>
      <c r="S794" s="39">
        <v>636</v>
      </c>
    </row>
    <row r="795" spans="2:19" ht="15.75" x14ac:dyDescent="0.25">
      <c r="B795" s="62">
        <f>+B794+1</f>
        <v>5</v>
      </c>
      <c r="C795" s="31" t="s">
        <v>1127</v>
      </c>
      <c r="D795" s="32" t="s">
        <v>1128</v>
      </c>
      <c r="E795" s="33">
        <v>44012</v>
      </c>
      <c r="F795" s="34"/>
      <c r="G795" s="35">
        <v>5</v>
      </c>
      <c r="H795" s="36">
        <f t="shared" si="136"/>
        <v>0</v>
      </c>
      <c r="I795" s="34"/>
      <c r="J795" s="34"/>
      <c r="K795" s="34"/>
      <c r="L795" s="34"/>
      <c r="M795" s="34"/>
      <c r="N795" s="36">
        <f t="shared" si="137"/>
        <v>0</v>
      </c>
      <c r="O795" s="34"/>
      <c r="P795" s="37"/>
      <c r="Q795" s="37"/>
      <c r="R795" s="38">
        <f t="shared" si="138"/>
        <v>0</v>
      </c>
      <c r="S795" s="39"/>
    </row>
    <row r="796" spans="2:19" ht="15.75" x14ac:dyDescent="0.25">
      <c r="B796" s="62">
        <f>+B795+1</f>
        <v>6</v>
      </c>
      <c r="C796" s="62" t="s">
        <v>1129</v>
      </c>
      <c r="D796" s="32" t="s">
        <v>1130</v>
      </c>
      <c r="E796" s="33">
        <v>44012</v>
      </c>
      <c r="F796" s="34">
        <v>73.554000000000002</v>
      </c>
      <c r="G796" s="35">
        <v>10</v>
      </c>
      <c r="H796" s="36">
        <f t="shared" si="136"/>
        <v>7.3554000000000004</v>
      </c>
      <c r="I796" s="34"/>
      <c r="J796" s="34"/>
      <c r="K796" s="34"/>
      <c r="L796" s="34"/>
      <c r="M796" s="34">
        <v>-36.082999999999998</v>
      </c>
      <c r="N796" s="36">
        <f t="shared" si="137"/>
        <v>0</v>
      </c>
      <c r="O796" s="34">
        <v>-36.082999999999998</v>
      </c>
      <c r="P796" s="37">
        <v>0</v>
      </c>
      <c r="Q796" s="37">
        <v>0</v>
      </c>
      <c r="R796" s="38">
        <f t="shared" si="138"/>
        <v>0</v>
      </c>
      <c r="S796" s="39"/>
    </row>
    <row r="797" spans="2:19" ht="15.75" x14ac:dyDescent="0.25">
      <c r="B797" s="26"/>
      <c r="C797" s="26"/>
      <c r="D797" s="26"/>
      <c r="E797" s="26"/>
      <c r="F797" s="26"/>
      <c r="G797" s="44"/>
      <c r="H797" s="50"/>
      <c r="I797" s="28"/>
      <c r="J797" s="28"/>
      <c r="K797" s="28"/>
      <c r="L797" s="28"/>
      <c r="M797" s="28"/>
      <c r="N797" s="51"/>
      <c r="O797" s="28"/>
      <c r="P797" s="28"/>
      <c r="Q797" s="28"/>
      <c r="R797" s="51"/>
      <c r="S797" s="28"/>
    </row>
    <row r="798" spans="2:19" ht="15.75" x14ac:dyDescent="0.25">
      <c r="B798" s="31">
        <f>COUNT(B773:B797)</f>
        <v>22</v>
      </c>
      <c r="C798" s="31"/>
      <c r="D798" s="53"/>
      <c r="E798" s="53"/>
      <c r="F798" s="53">
        <f>SUM(F773:F797)</f>
        <v>13699.689232999999</v>
      </c>
      <c r="G798" s="54"/>
      <c r="H798" s="55">
        <f t="shared" ref="H798:O798" si="139">SUM(H773:H797)</f>
        <v>1369.9689232999997</v>
      </c>
      <c r="I798" s="53">
        <f t="shared" si="139"/>
        <v>60736.191392000001</v>
      </c>
      <c r="J798" s="53">
        <f t="shared" si="139"/>
        <v>102197.31247399999</v>
      </c>
      <c r="K798" s="53">
        <f t="shared" si="139"/>
        <v>33550.422227999996</v>
      </c>
      <c r="L798" s="53">
        <f t="shared" si="139"/>
        <v>2952.2627499999999</v>
      </c>
      <c r="M798" s="53">
        <f t="shared" si="139"/>
        <v>-428.6595759999999</v>
      </c>
      <c r="N798" s="56">
        <f t="shared" si="139"/>
        <v>377.69797399999993</v>
      </c>
      <c r="O798" s="53">
        <f t="shared" si="139"/>
        <v>-806.35754999999995</v>
      </c>
      <c r="P798" s="57"/>
      <c r="Q798" s="57"/>
      <c r="R798" s="58"/>
      <c r="S798" s="59">
        <f>SUM(S773:S797)</f>
        <v>19877</v>
      </c>
    </row>
    <row r="799" spans="2:19" ht="15.75" x14ac:dyDescent="0.25">
      <c r="B799" s="26"/>
      <c r="C799" s="26"/>
      <c r="D799" s="26"/>
      <c r="E799" s="26"/>
      <c r="F799" s="26"/>
      <c r="G799" s="26"/>
      <c r="H799" s="27"/>
      <c r="I799" s="28"/>
      <c r="J799" s="28"/>
      <c r="K799" s="28"/>
      <c r="L799" s="28"/>
      <c r="M799" s="28"/>
      <c r="N799" s="29"/>
      <c r="O799" s="28"/>
      <c r="P799" s="28"/>
      <c r="Q799" s="28"/>
      <c r="R799" s="29"/>
      <c r="S799" s="28"/>
    </row>
  </sheetData>
  <mergeCells count="2">
    <mergeCell ref="D1:F1"/>
    <mergeCell ref="D78:F78"/>
  </mergeCells>
  <pageMargins left="0.25" right="0" top="0.75" bottom="0.75" header="0.5" footer="0.5"/>
  <pageSetup paperSize="9" scale="48" orientation="landscape" r:id="rId1"/>
  <headerFooter alignWithMargins="0">
    <oddFooter>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16"/>
  <sheetViews>
    <sheetView zoomScaleNormal="100" workbookViewId="0">
      <selection activeCell="I16" sqref="I16"/>
    </sheetView>
  </sheetViews>
  <sheetFormatPr defaultRowHeight="12.75" x14ac:dyDescent="0.2"/>
  <cols>
    <col min="2" max="2" width="10.42578125" bestFit="1" customWidth="1"/>
    <col min="3" max="3" width="57.28515625" bestFit="1" customWidth="1"/>
    <col min="4" max="4" width="11" bestFit="1" customWidth="1"/>
    <col min="5" max="5" width="12.28515625" bestFit="1" customWidth="1"/>
    <col min="6" max="6" width="7.28515625" bestFit="1" customWidth="1"/>
    <col min="7" max="7" width="12" bestFit="1" customWidth="1"/>
    <col min="8" max="8" width="14" bestFit="1" customWidth="1"/>
    <col min="9" max="10" width="15" bestFit="1" customWidth="1"/>
    <col min="11" max="11" width="12.28515625" bestFit="1" customWidth="1"/>
    <col min="12" max="12" width="13.28515625" bestFit="1" customWidth="1"/>
    <col min="13" max="13" width="12.7109375" bestFit="1" customWidth="1"/>
  </cols>
  <sheetData>
    <row r="1" spans="1:18" s="4" customFormat="1" ht="15.75" x14ac:dyDescent="0.25">
      <c r="B1" s="7"/>
      <c r="C1" s="8"/>
      <c r="D1" s="8"/>
      <c r="E1" s="9"/>
      <c r="F1" s="10"/>
      <c r="G1" s="11"/>
      <c r="H1" s="12"/>
      <c r="I1" s="12"/>
      <c r="J1" s="12"/>
      <c r="K1" s="13" t="s">
        <v>1</v>
      </c>
      <c r="L1" s="13" t="s">
        <v>2</v>
      </c>
      <c r="M1" s="14"/>
      <c r="N1" s="13" t="s">
        <v>2</v>
      </c>
      <c r="O1" s="13"/>
      <c r="P1" s="13"/>
      <c r="Q1" s="14"/>
      <c r="R1" s="13" t="s">
        <v>5</v>
      </c>
    </row>
    <row r="2" spans="1:18" s="4" customFormat="1" ht="15.75" x14ac:dyDescent="0.25">
      <c r="B2" s="16" t="s">
        <v>9</v>
      </c>
      <c r="C2" s="16"/>
      <c r="D2" s="17" t="s">
        <v>6</v>
      </c>
      <c r="E2" s="17" t="s">
        <v>10</v>
      </c>
      <c r="F2" s="18" t="s">
        <v>11</v>
      </c>
      <c r="G2" s="19" t="s">
        <v>5</v>
      </c>
      <c r="H2" s="16" t="s">
        <v>12</v>
      </c>
      <c r="I2" s="16" t="s">
        <v>3</v>
      </c>
      <c r="J2" s="16" t="s">
        <v>13</v>
      </c>
      <c r="K2" s="16" t="s">
        <v>14</v>
      </c>
      <c r="L2" s="16" t="s">
        <v>15</v>
      </c>
      <c r="M2" s="19" t="s">
        <v>16</v>
      </c>
      <c r="N2" s="16" t="s">
        <v>17</v>
      </c>
      <c r="O2" s="16" t="s">
        <v>18</v>
      </c>
      <c r="P2" s="16" t="s">
        <v>19</v>
      </c>
      <c r="Q2" s="19" t="s">
        <v>3</v>
      </c>
      <c r="R2" s="16" t="s">
        <v>21</v>
      </c>
    </row>
    <row r="3" spans="1:18" s="4" customFormat="1" ht="15.75" x14ac:dyDescent="0.25">
      <c r="B3" s="16"/>
      <c r="C3" s="16" t="s">
        <v>23</v>
      </c>
      <c r="D3" s="17" t="s">
        <v>24</v>
      </c>
      <c r="E3" s="17" t="s">
        <v>20</v>
      </c>
      <c r="F3" s="18" t="s">
        <v>25</v>
      </c>
      <c r="G3" s="19" t="s">
        <v>26</v>
      </c>
      <c r="H3" s="16"/>
      <c r="I3" s="16" t="s">
        <v>4</v>
      </c>
      <c r="J3" s="20" t="s">
        <v>27</v>
      </c>
      <c r="K3" s="16" t="s">
        <v>28</v>
      </c>
      <c r="L3" s="16" t="s">
        <v>16</v>
      </c>
      <c r="M3" s="19"/>
      <c r="N3" s="16" t="s">
        <v>16</v>
      </c>
      <c r="O3" s="16" t="s">
        <v>7</v>
      </c>
      <c r="P3" s="16" t="s">
        <v>7</v>
      </c>
      <c r="Q3" s="19" t="s">
        <v>7</v>
      </c>
      <c r="R3" s="16" t="s">
        <v>29</v>
      </c>
    </row>
    <row r="4" spans="1:18" s="4" customFormat="1" ht="15.75" x14ac:dyDescent="0.25">
      <c r="B4" s="22"/>
      <c r="C4" s="22"/>
      <c r="D4" s="22"/>
      <c r="E4" s="23" t="s">
        <v>30</v>
      </c>
      <c r="F4" s="24"/>
      <c r="G4" s="25" t="s">
        <v>31</v>
      </c>
      <c r="H4" s="23" t="s">
        <v>30</v>
      </c>
      <c r="I4" s="23" t="s">
        <v>30</v>
      </c>
      <c r="J4" s="23" t="s">
        <v>30</v>
      </c>
      <c r="K4" s="23" t="s">
        <v>30</v>
      </c>
      <c r="L4" s="23" t="s">
        <v>30</v>
      </c>
      <c r="M4" s="25" t="s">
        <v>30</v>
      </c>
      <c r="N4" s="23" t="s">
        <v>30</v>
      </c>
      <c r="O4" s="23" t="s">
        <v>32</v>
      </c>
      <c r="P4" s="23" t="s">
        <v>32</v>
      </c>
      <c r="Q4" s="25" t="s">
        <v>32</v>
      </c>
      <c r="R4" s="22" t="s">
        <v>33</v>
      </c>
    </row>
    <row r="6" spans="1:18" s="4" customFormat="1" ht="15.75" x14ac:dyDescent="0.25">
      <c r="A6" s="4">
        <v>1</v>
      </c>
      <c r="B6" s="62" t="s">
        <v>508</v>
      </c>
      <c r="C6" s="32" t="s">
        <v>509</v>
      </c>
      <c r="D6" s="33">
        <v>44012</v>
      </c>
      <c r="E6" s="34">
        <v>170</v>
      </c>
      <c r="F6" s="35">
        <v>10</v>
      </c>
      <c r="G6" s="36">
        <f t="shared" ref="G6:G69" si="0">+E6/F6</f>
        <v>17</v>
      </c>
      <c r="H6" s="34">
        <v>2714.2506760000001</v>
      </c>
      <c r="I6" s="34">
        <v>3549.6986270000002</v>
      </c>
      <c r="J6" s="34">
        <v>3772.254058</v>
      </c>
      <c r="K6" s="34">
        <v>6.3882810000000001</v>
      </c>
      <c r="L6" s="34">
        <v>314.91547100000003</v>
      </c>
      <c r="M6" s="36">
        <f t="shared" ref="M6:M69" si="1">+L6-N6</f>
        <v>39.02112500000004</v>
      </c>
      <c r="N6" s="34">
        <v>275.89434599999998</v>
      </c>
      <c r="O6" s="37">
        <v>0</v>
      </c>
      <c r="P6" s="37">
        <v>0</v>
      </c>
      <c r="Q6" s="38">
        <f t="shared" ref="Q6:Q69" si="2">SUM(O6:P6)</f>
        <v>0</v>
      </c>
      <c r="R6" s="39">
        <v>556</v>
      </c>
    </row>
    <row r="7" spans="1:18" s="4" customFormat="1" ht="15.75" x14ac:dyDescent="0.25">
      <c r="A7" s="4">
        <v>2</v>
      </c>
      <c r="B7" s="31" t="s">
        <v>704</v>
      </c>
      <c r="C7" s="32" t="s">
        <v>705</v>
      </c>
      <c r="D7" s="33">
        <v>44012</v>
      </c>
      <c r="E7" s="34">
        <v>12971.544</v>
      </c>
      <c r="F7" s="35">
        <v>10</v>
      </c>
      <c r="G7" s="36">
        <f t="shared" si="0"/>
        <v>1297.1543999999999</v>
      </c>
      <c r="H7" s="34">
        <v>42679.68</v>
      </c>
      <c r="I7" s="34">
        <v>164521.29300000001</v>
      </c>
      <c r="J7" s="34">
        <v>27523.564999999999</v>
      </c>
      <c r="K7" s="34">
        <v>9395.2649999999994</v>
      </c>
      <c r="L7" s="34">
        <v>10748.951999999999</v>
      </c>
      <c r="M7" s="36">
        <f t="shared" si="1"/>
        <v>582.21299999999974</v>
      </c>
      <c r="N7" s="34">
        <v>10166.739</v>
      </c>
      <c r="O7" s="37">
        <v>0</v>
      </c>
      <c r="P7" s="37">
        <v>0</v>
      </c>
      <c r="Q7" s="38">
        <f t="shared" si="2"/>
        <v>0</v>
      </c>
      <c r="R7" s="39">
        <v>15063</v>
      </c>
    </row>
    <row r="8" spans="1:18" s="4" customFormat="1" ht="15.75" x14ac:dyDescent="0.25">
      <c r="A8" s="4">
        <v>5</v>
      </c>
      <c r="B8" s="31" t="s">
        <v>158</v>
      </c>
      <c r="C8" s="32" t="s">
        <v>159</v>
      </c>
      <c r="D8" s="33">
        <v>44196</v>
      </c>
      <c r="E8" s="34">
        <v>305.57</v>
      </c>
      <c r="F8" s="35">
        <v>10</v>
      </c>
      <c r="G8" s="36">
        <f t="shared" si="0"/>
        <v>30.556999999999999</v>
      </c>
      <c r="H8" s="34">
        <v>2446.4386220000001</v>
      </c>
      <c r="I8" s="34">
        <v>5390.7308949999997</v>
      </c>
      <c r="J8" s="34">
        <f>613.336946+50.810298+12.981099+15.167445+47.442369+144.753358</f>
        <v>884.49151499999994</v>
      </c>
      <c r="K8" s="34">
        <v>16.910731999999999</v>
      </c>
      <c r="L8" s="34">
        <v>289.61326000000003</v>
      </c>
      <c r="M8" s="36">
        <f t="shared" si="1"/>
        <v>82.658888000000019</v>
      </c>
      <c r="N8" s="34">
        <v>206.95437200000001</v>
      </c>
      <c r="O8" s="37">
        <v>0</v>
      </c>
      <c r="P8" s="37">
        <v>0</v>
      </c>
      <c r="Q8" s="38">
        <f t="shared" si="2"/>
        <v>0</v>
      </c>
      <c r="R8" s="39">
        <v>945</v>
      </c>
    </row>
    <row r="9" spans="1:18" s="4" customFormat="1" ht="15.75" x14ac:dyDescent="0.25">
      <c r="A9" s="4">
        <v>5</v>
      </c>
      <c r="B9" s="62" t="s">
        <v>494</v>
      </c>
      <c r="C9" s="32" t="s">
        <v>495</v>
      </c>
      <c r="D9" s="33">
        <v>44012</v>
      </c>
      <c r="E9" s="34">
        <v>130</v>
      </c>
      <c r="F9" s="35">
        <v>10</v>
      </c>
      <c r="G9" s="36">
        <f t="shared" si="0"/>
        <v>13</v>
      </c>
      <c r="H9" s="34">
        <v>100.69912100000001</v>
      </c>
      <c r="I9" s="34">
        <v>8162.3116369999998</v>
      </c>
      <c r="J9" s="34">
        <v>3616.5348709999998</v>
      </c>
      <c r="K9" s="34">
        <v>52.736189000000003</v>
      </c>
      <c r="L9" s="34">
        <v>-737.35082799999998</v>
      </c>
      <c r="M9" s="36">
        <f t="shared" si="1"/>
        <v>-23.281161999999995</v>
      </c>
      <c r="N9" s="34">
        <v>-714.06966599999998</v>
      </c>
      <c r="O9" s="37">
        <v>0</v>
      </c>
      <c r="P9" s="37">
        <v>0</v>
      </c>
      <c r="Q9" s="38">
        <f t="shared" si="2"/>
        <v>0</v>
      </c>
      <c r="R9" s="39">
        <v>342</v>
      </c>
    </row>
    <row r="10" spans="1:18" s="4" customFormat="1" ht="15.75" x14ac:dyDescent="0.25">
      <c r="A10" s="4">
        <v>6</v>
      </c>
      <c r="B10" s="31" t="s">
        <v>146</v>
      </c>
      <c r="C10" s="32" t="s">
        <v>147</v>
      </c>
      <c r="D10" s="33">
        <v>44012</v>
      </c>
      <c r="E10" s="34">
        <v>650</v>
      </c>
      <c r="F10" s="35">
        <v>10</v>
      </c>
      <c r="G10" s="36">
        <f t="shared" si="0"/>
        <v>65</v>
      </c>
      <c r="H10" s="34">
        <v>738.79042700000002</v>
      </c>
      <c r="I10" s="34">
        <v>1667.1855559999999</v>
      </c>
      <c r="J10" s="34">
        <v>154.76259899999999</v>
      </c>
      <c r="K10" s="34">
        <v>57.771363999999998</v>
      </c>
      <c r="L10" s="34">
        <v>37.809600000000003</v>
      </c>
      <c r="M10" s="36">
        <f t="shared" si="1"/>
        <v>9.1061610000000037</v>
      </c>
      <c r="N10" s="34">
        <v>28.703438999999999</v>
      </c>
      <c r="O10" s="37">
        <v>0</v>
      </c>
      <c r="P10" s="37">
        <v>0</v>
      </c>
      <c r="Q10" s="38">
        <f t="shared" si="2"/>
        <v>0</v>
      </c>
      <c r="R10" s="39">
        <v>912</v>
      </c>
    </row>
    <row r="11" spans="1:18" s="4" customFormat="1" ht="15.75" x14ac:dyDescent="0.25">
      <c r="A11" s="4">
        <v>6</v>
      </c>
      <c r="B11" s="62" t="s">
        <v>486</v>
      </c>
      <c r="C11" s="32" t="s">
        <v>487</v>
      </c>
      <c r="D11" s="33">
        <v>44012</v>
      </c>
      <c r="E11" s="34">
        <v>187.5</v>
      </c>
      <c r="F11" s="35">
        <v>10</v>
      </c>
      <c r="G11" s="36">
        <f t="shared" si="0"/>
        <v>18.75</v>
      </c>
      <c r="H11" s="34">
        <v>8582.4792170000001</v>
      </c>
      <c r="I11" s="34">
        <v>25447.918491</v>
      </c>
      <c r="J11" s="34">
        <v>24465.188294</v>
      </c>
      <c r="K11" s="34">
        <v>1526.7653780000001</v>
      </c>
      <c r="L11" s="34">
        <v>302.18382500000001</v>
      </c>
      <c r="M11" s="36">
        <f t="shared" si="1"/>
        <v>230.55076000000003</v>
      </c>
      <c r="N11" s="34">
        <v>71.633065000000002</v>
      </c>
      <c r="O11" s="37">
        <v>0</v>
      </c>
      <c r="P11" s="37">
        <v>0</v>
      </c>
      <c r="Q11" s="38">
        <f t="shared" si="2"/>
        <v>0</v>
      </c>
      <c r="R11" s="39">
        <v>151</v>
      </c>
    </row>
    <row r="12" spans="1:18" s="4" customFormat="1" ht="15.75" x14ac:dyDescent="0.25">
      <c r="A12" s="4">
        <v>7</v>
      </c>
      <c r="B12" s="31" t="s">
        <v>61</v>
      </c>
      <c r="C12" s="32" t="s">
        <v>62</v>
      </c>
      <c r="D12" s="33">
        <v>44012</v>
      </c>
      <c r="E12" s="34">
        <v>113.4</v>
      </c>
      <c r="F12" s="35">
        <v>10</v>
      </c>
      <c r="G12" s="36">
        <f t="shared" si="0"/>
        <v>11.34</v>
      </c>
      <c r="H12" s="34">
        <v>106.90475000000001</v>
      </c>
      <c r="I12" s="34">
        <v>181.09690499999999</v>
      </c>
      <c r="J12" s="34">
        <v>38.367381000000002</v>
      </c>
      <c r="K12" s="34">
        <v>3.4350000000000001E-3</v>
      </c>
      <c r="L12" s="34">
        <v>-5.0641790000000002</v>
      </c>
      <c r="M12" s="36">
        <f t="shared" si="1"/>
        <v>0.20803200000000022</v>
      </c>
      <c r="N12" s="34">
        <v>-5.2722110000000004</v>
      </c>
      <c r="O12" s="37">
        <v>0</v>
      </c>
      <c r="P12" s="37">
        <v>0</v>
      </c>
      <c r="Q12" s="38">
        <f t="shared" si="2"/>
        <v>0</v>
      </c>
      <c r="R12" s="39">
        <v>4461</v>
      </c>
    </row>
    <row r="13" spans="1:18" s="4" customFormat="1" ht="15.75" x14ac:dyDescent="0.25">
      <c r="A13" s="4">
        <v>9</v>
      </c>
      <c r="B13" s="62" t="s">
        <v>492</v>
      </c>
      <c r="C13" s="32" t="s">
        <v>493</v>
      </c>
      <c r="D13" s="33">
        <v>44012</v>
      </c>
      <c r="E13" s="34">
        <v>3515.9989999999998</v>
      </c>
      <c r="F13" s="35">
        <v>10</v>
      </c>
      <c r="G13" s="36">
        <f t="shared" si="0"/>
        <v>351.59989999999999</v>
      </c>
      <c r="H13" s="34">
        <v>71427.86</v>
      </c>
      <c r="I13" s="34">
        <v>110660.914</v>
      </c>
      <c r="J13" s="34">
        <v>60904.095999999998</v>
      </c>
      <c r="K13" s="34">
        <v>1502.412</v>
      </c>
      <c r="L13" s="34">
        <v>4479.2839999999997</v>
      </c>
      <c r="M13" s="36">
        <f t="shared" si="1"/>
        <v>972.99999999999955</v>
      </c>
      <c r="N13" s="34">
        <v>3506.2840000000001</v>
      </c>
      <c r="O13" s="37">
        <v>40</v>
      </c>
      <c r="P13" s="37">
        <v>0</v>
      </c>
      <c r="Q13" s="38">
        <f t="shared" si="2"/>
        <v>40</v>
      </c>
      <c r="R13" s="39">
        <v>12501</v>
      </c>
    </row>
    <row r="14" spans="1:18" s="4" customFormat="1" ht="15.75" x14ac:dyDescent="0.25">
      <c r="A14" s="4">
        <v>10</v>
      </c>
      <c r="B14" s="31" t="s">
        <v>130</v>
      </c>
      <c r="C14" s="32" t="s">
        <v>131</v>
      </c>
      <c r="D14" s="33">
        <v>44012</v>
      </c>
      <c r="E14" s="34">
        <v>594</v>
      </c>
      <c r="F14" s="35">
        <v>10</v>
      </c>
      <c r="G14" s="36">
        <f t="shared" si="0"/>
        <v>59.4</v>
      </c>
      <c r="H14" s="34">
        <v>3266.4281470000001</v>
      </c>
      <c r="I14" s="34">
        <v>6892.6620590000002</v>
      </c>
      <c r="J14" s="34">
        <v>847.37213599999995</v>
      </c>
      <c r="K14" s="34">
        <v>362.15051299999999</v>
      </c>
      <c r="L14" s="34">
        <v>129.28516500000001</v>
      </c>
      <c r="M14" s="36">
        <f t="shared" si="1"/>
        <v>69.428731999999997</v>
      </c>
      <c r="N14" s="34">
        <v>59.856433000000003</v>
      </c>
      <c r="O14" s="37">
        <v>25</v>
      </c>
      <c r="P14" s="37">
        <v>0</v>
      </c>
      <c r="Q14" s="38">
        <f t="shared" si="2"/>
        <v>25</v>
      </c>
      <c r="R14" s="39">
        <v>3208</v>
      </c>
    </row>
    <row r="15" spans="1:18" s="4" customFormat="1" ht="15.75" x14ac:dyDescent="0.25">
      <c r="A15" s="4">
        <v>10</v>
      </c>
      <c r="B15" s="62" t="s">
        <v>733</v>
      </c>
      <c r="C15" s="32" t="s">
        <v>734</v>
      </c>
      <c r="D15" s="33">
        <v>44012</v>
      </c>
      <c r="E15" s="34">
        <v>995.32799999999997</v>
      </c>
      <c r="F15" s="35">
        <v>10</v>
      </c>
      <c r="G15" s="36">
        <f t="shared" si="0"/>
        <v>99.532799999999995</v>
      </c>
      <c r="H15" s="34">
        <v>18446.021000000001</v>
      </c>
      <c r="I15" s="34">
        <v>51238.332000000002</v>
      </c>
      <c r="J15" s="34">
        <v>201078.72</v>
      </c>
      <c r="K15" s="34">
        <v>1597.1990000000001</v>
      </c>
      <c r="L15" s="34">
        <v>1503.086</v>
      </c>
      <c r="M15" s="36">
        <f t="shared" si="1"/>
        <v>494.79200000000003</v>
      </c>
      <c r="N15" s="34">
        <v>1008.294</v>
      </c>
      <c r="O15" s="37">
        <f>50+40</f>
        <v>90</v>
      </c>
      <c r="P15" s="37">
        <v>0</v>
      </c>
      <c r="Q15" s="38">
        <f t="shared" si="2"/>
        <v>90</v>
      </c>
      <c r="R15" s="39">
        <v>3857</v>
      </c>
    </row>
    <row r="16" spans="1:18" s="4" customFormat="1" ht="15.75" x14ac:dyDescent="0.25">
      <c r="A16" s="4">
        <v>11</v>
      </c>
      <c r="B16" s="31" t="s">
        <v>708</v>
      </c>
      <c r="C16" s="32" t="s">
        <v>709</v>
      </c>
      <c r="D16" s="33">
        <v>44012</v>
      </c>
      <c r="E16" s="34">
        <v>96653.179000000004</v>
      </c>
      <c r="F16" s="35">
        <v>3.5</v>
      </c>
      <c r="G16" s="36">
        <f t="shared" si="0"/>
        <v>27615.194</v>
      </c>
      <c r="H16" s="34">
        <v>210658.37100000001</v>
      </c>
      <c r="I16" s="34">
        <v>703413.93400000001</v>
      </c>
      <c r="J16" s="34">
        <v>288807.38299999997</v>
      </c>
      <c r="K16" s="34">
        <v>16736.637999999999</v>
      </c>
      <c r="L16" s="34">
        <v>359.10700000000003</v>
      </c>
      <c r="M16" s="36">
        <f t="shared" si="1"/>
        <v>3318.3179999999998</v>
      </c>
      <c r="N16" s="34">
        <v>-2959.2109999999998</v>
      </c>
      <c r="O16" s="37">
        <v>0</v>
      </c>
      <c r="P16" s="37">
        <v>0</v>
      </c>
      <c r="Q16" s="38">
        <f t="shared" si="2"/>
        <v>0</v>
      </c>
      <c r="R16" s="39">
        <v>26333</v>
      </c>
    </row>
    <row r="17" spans="1:18" s="4" customFormat="1" ht="15.75" x14ac:dyDescent="0.25">
      <c r="A17" s="4">
        <v>14</v>
      </c>
      <c r="B17" s="62" t="s">
        <v>290</v>
      </c>
      <c r="C17" s="32" t="s">
        <v>291</v>
      </c>
      <c r="D17" s="33">
        <v>44012</v>
      </c>
      <c r="E17" s="34">
        <v>36.521999999999998</v>
      </c>
      <c r="F17" s="35">
        <v>10</v>
      </c>
      <c r="G17" s="36">
        <f t="shared" si="0"/>
        <v>3.6521999999999997</v>
      </c>
      <c r="H17" s="34">
        <v>988.82</v>
      </c>
      <c r="I17" s="34">
        <v>2449.3589999999999</v>
      </c>
      <c r="J17" s="34">
        <v>1548.962</v>
      </c>
      <c r="K17" s="34">
        <v>147.72999999999999</v>
      </c>
      <c r="L17" s="34">
        <v>-381.78500000000003</v>
      </c>
      <c r="M17" s="36">
        <f t="shared" si="1"/>
        <v>5.8129999999999882</v>
      </c>
      <c r="N17" s="34">
        <v>-387.59800000000001</v>
      </c>
      <c r="O17" s="37">
        <v>0</v>
      </c>
      <c r="P17" s="37">
        <v>0</v>
      </c>
      <c r="Q17" s="38">
        <f t="shared" si="2"/>
        <v>0</v>
      </c>
      <c r="R17" s="39">
        <v>1595</v>
      </c>
    </row>
    <row r="18" spans="1:18" s="4" customFormat="1" ht="15.75" x14ac:dyDescent="0.25">
      <c r="A18" s="4">
        <v>15</v>
      </c>
      <c r="B18" s="62" t="s">
        <v>356</v>
      </c>
      <c r="C18" s="32" t="s">
        <v>357</v>
      </c>
      <c r="D18" s="33">
        <v>44012</v>
      </c>
      <c r="E18" s="34">
        <v>166</v>
      </c>
      <c r="F18" s="35">
        <v>10</v>
      </c>
      <c r="G18" s="36">
        <f t="shared" si="0"/>
        <v>16.600000000000001</v>
      </c>
      <c r="H18" s="34">
        <v>854.60400000000004</v>
      </c>
      <c r="I18" s="34">
        <v>1376.4580000000001</v>
      </c>
      <c r="J18" s="34">
        <v>2290.54</v>
      </c>
      <c r="K18" s="34">
        <v>10.644</v>
      </c>
      <c r="L18" s="34">
        <v>63.335999999999999</v>
      </c>
      <c r="M18" s="36">
        <f t="shared" si="1"/>
        <v>22.485999999999997</v>
      </c>
      <c r="N18" s="34">
        <v>40.85</v>
      </c>
      <c r="O18" s="37">
        <v>5</v>
      </c>
      <c r="P18" s="37">
        <v>0</v>
      </c>
      <c r="Q18" s="38">
        <f t="shared" si="2"/>
        <v>5</v>
      </c>
      <c r="R18" s="39">
        <v>493</v>
      </c>
    </row>
    <row r="19" spans="1:18" s="4" customFormat="1" ht="15.75" x14ac:dyDescent="0.25">
      <c r="A19" s="4">
        <v>16</v>
      </c>
      <c r="B19" s="62" t="s">
        <v>446</v>
      </c>
      <c r="C19" s="32" t="s">
        <v>447</v>
      </c>
      <c r="D19" s="33">
        <v>44012</v>
      </c>
      <c r="E19" s="34">
        <v>840</v>
      </c>
      <c r="F19" s="35">
        <v>10</v>
      </c>
      <c r="G19" s="36">
        <f t="shared" si="0"/>
        <v>84</v>
      </c>
      <c r="H19" s="34">
        <v>6611.62</v>
      </c>
      <c r="I19" s="34">
        <v>14679.528</v>
      </c>
      <c r="J19" s="34">
        <v>7940.5709999999999</v>
      </c>
      <c r="K19" s="34">
        <v>166.74700000000001</v>
      </c>
      <c r="L19" s="34">
        <v>222.352</v>
      </c>
      <c r="M19" s="36">
        <f t="shared" si="1"/>
        <v>108.66200000000001</v>
      </c>
      <c r="N19" s="34">
        <v>113.69</v>
      </c>
      <c r="O19" s="37">
        <v>30</v>
      </c>
      <c r="P19" s="37">
        <v>0</v>
      </c>
      <c r="Q19" s="38">
        <f t="shared" si="2"/>
        <v>30</v>
      </c>
      <c r="R19" s="39">
        <v>588</v>
      </c>
    </row>
    <row r="20" spans="1:18" s="4" customFormat="1" ht="15.75" x14ac:dyDescent="0.25">
      <c r="A20" s="4">
        <v>16</v>
      </c>
      <c r="B20" s="62" t="s">
        <v>504</v>
      </c>
      <c r="C20" s="32" t="s">
        <v>505</v>
      </c>
      <c r="D20" s="33">
        <v>44012</v>
      </c>
      <c r="E20" s="34">
        <v>86.4</v>
      </c>
      <c r="F20" s="35">
        <v>10</v>
      </c>
      <c r="G20" s="36">
        <f t="shared" si="0"/>
        <v>8.64</v>
      </c>
      <c r="H20" s="34">
        <v>533.61599999999999</v>
      </c>
      <c r="I20" s="34">
        <v>1723.904</v>
      </c>
      <c r="J20" s="34">
        <v>4175.2979999999998</v>
      </c>
      <c r="K20" s="34">
        <v>57.558</v>
      </c>
      <c r="L20" s="34">
        <v>-93.869</v>
      </c>
      <c r="M20" s="36">
        <f t="shared" si="1"/>
        <v>46.336999999999989</v>
      </c>
      <c r="N20" s="34">
        <v>-140.20599999999999</v>
      </c>
      <c r="O20" s="37">
        <v>0</v>
      </c>
      <c r="P20" s="37">
        <v>0</v>
      </c>
      <c r="Q20" s="38">
        <f t="shared" si="2"/>
        <v>0</v>
      </c>
      <c r="R20" s="39">
        <v>965</v>
      </c>
    </row>
    <row r="21" spans="1:18" s="4" customFormat="1" ht="15.75" x14ac:dyDescent="0.25">
      <c r="A21" s="4">
        <v>17</v>
      </c>
      <c r="B21" s="62" t="s">
        <v>244</v>
      </c>
      <c r="C21" s="32" t="s">
        <v>245</v>
      </c>
      <c r="D21" s="33">
        <v>44196</v>
      </c>
      <c r="E21" s="34">
        <v>1501.72</v>
      </c>
      <c r="F21" s="35">
        <v>10</v>
      </c>
      <c r="G21" s="36">
        <f t="shared" si="0"/>
        <v>150.172</v>
      </c>
      <c r="H21" s="34">
        <v>450.86900000000003</v>
      </c>
      <c r="I21" s="34">
        <v>1050.172</v>
      </c>
      <c r="J21" s="34">
        <f>449.264+68.769+328.175</f>
        <v>846.20800000000008</v>
      </c>
      <c r="K21" s="34">
        <v>0</v>
      </c>
      <c r="L21" s="34">
        <v>-238.35400000000001</v>
      </c>
      <c r="M21" s="36">
        <f t="shared" si="1"/>
        <v>0.44699999999997431</v>
      </c>
      <c r="N21" s="34">
        <v>-238.80099999999999</v>
      </c>
      <c r="O21" s="37">
        <v>0</v>
      </c>
      <c r="P21" s="37">
        <v>0</v>
      </c>
      <c r="Q21" s="38">
        <f t="shared" si="2"/>
        <v>0</v>
      </c>
      <c r="R21" s="39">
        <v>585</v>
      </c>
    </row>
    <row r="22" spans="1:18" s="4" customFormat="1" ht="15.75" x14ac:dyDescent="0.25">
      <c r="A22" s="4">
        <v>18</v>
      </c>
      <c r="B22" s="31" t="s">
        <v>91</v>
      </c>
      <c r="C22" s="52" t="s">
        <v>92</v>
      </c>
      <c r="D22" s="33">
        <v>44012</v>
      </c>
      <c r="E22" s="34">
        <v>300</v>
      </c>
      <c r="F22" s="35">
        <v>10</v>
      </c>
      <c r="G22" s="36">
        <f t="shared" si="0"/>
        <v>30</v>
      </c>
      <c r="H22" s="34">
        <v>331.87078300000002</v>
      </c>
      <c r="I22" s="34">
        <v>345.91723999999999</v>
      </c>
      <c r="J22" s="34">
        <v>50.714486000000001</v>
      </c>
      <c r="K22" s="34">
        <v>0.14735699999999999</v>
      </c>
      <c r="L22" s="34">
        <v>28.013895000000002</v>
      </c>
      <c r="M22" s="36">
        <f t="shared" si="1"/>
        <v>0</v>
      </c>
      <c r="N22" s="34">
        <v>28.013895000000002</v>
      </c>
      <c r="O22" s="37">
        <v>7</v>
      </c>
      <c r="P22" s="37">
        <v>0</v>
      </c>
      <c r="Q22" s="38">
        <f t="shared" si="2"/>
        <v>7</v>
      </c>
      <c r="R22" s="39">
        <v>1122</v>
      </c>
    </row>
    <row r="23" spans="1:18" s="4" customFormat="1" ht="15.75" x14ac:dyDescent="0.25">
      <c r="A23" s="4">
        <v>19</v>
      </c>
      <c r="B23" s="31" t="s">
        <v>914</v>
      </c>
      <c r="C23" s="32" t="s">
        <v>915</v>
      </c>
      <c r="D23" s="33">
        <v>44012</v>
      </c>
      <c r="E23" s="34">
        <v>391.44400000000002</v>
      </c>
      <c r="F23" s="35">
        <v>10</v>
      </c>
      <c r="G23" s="36">
        <f t="shared" si="0"/>
        <v>39.144400000000005</v>
      </c>
      <c r="H23" s="34">
        <v>1167.7180000000001</v>
      </c>
      <c r="I23" s="34">
        <v>3957.6909999999998</v>
      </c>
      <c r="J23" s="34">
        <v>5528.1390000000001</v>
      </c>
      <c r="K23" s="34">
        <v>232.38800000000001</v>
      </c>
      <c r="L23" s="34">
        <v>62.533000000000001</v>
      </c>
      <c r="M23" s="36">
        <f t="shared" si="1"/>
        <v>47.603000000000002</v>
      </c>
      <c r="N23" s="34">
        <v>14.93</v>
      </c>
      <c r="O23" s="37">
        <v>0</v>
      </c>
      <c r="P23" s="37">
        <v>0</v>
      </c>
      <c r="Q23" s="38">
        <f t="shared" si="2"/>
        <v>0</v>
      </c>
      <c r="R23" s="39">
        <v>987</v>
      </c>
    </row>
    <row r="24" spans="1:18" s="4" customFormat="1" ht="15.75" x14ac:dyDescent="0.25">
      <c r="A24" s="4">
        <v>22</v>
      </c>
      <c r="B24" s="31" t="s">
        <v>207</v>
      </c>
      <c r="C24" s="32" t="s">
        <v>208</v>
      </c>
      <c r="D24" s="33">
        <v>44196</v>
      </c>
      <c r="E24" s="34">
        <v>11850.6</v>
      </c>
      <c r="F24" s="35">
        <v>10</v>
      </c>
      <c r="G24" s="36">
        <f t="shared" si="0"/>
        <v>1185.06</v>
      </c>
      <c r="H24" s="34">
        <v>190101.95499999999</v>
      </c>
      <c r="I24" s="34">
        <v>1757462.47</v>
      </c>
      <c r="J24" s="34">
        <v>154211.492</v>
      </c>
      <c r="K24" s="34">
        <v>0</v>
      </c>
      <c r="L24" s="34">
        <v>48248.955000000002</v>
      </c>
      <c r="M24" s="36">
        <f t="shared" si="1"/>
        <v>19211.654000000002</v>
      </c>
      <c r="N24" s="34">
        <v>29037.300999999999</v>
      </c>
      <c r="O24" s="37">
        <f>50+150</f>
        <v>200</v>
      </c>
      <c r="P24" s="37">
        <v>0</v>
      </c>
      <c r="Q24" s="38">
        <f t="shared" si="2"/>
        <v>200</v>
      </c>
      <c r="R24" s="39">
        <v>56925</v>
      </c>
    </row>
    <row r="25" spans="1:18" s="4" customFormat="1" ht="15.75" x14ac:dyDescent="0.25">
      <c r="A25" s="4">
        <v>22</v>
      </c>
      <c r="B25" s="62" t="s">
        <v>496</v>
      </c>
      <c r="C25" s="32" t="s">
        <v>497</v>
      </c>
      <c r="D25" s="33">
        <v>44012</v>
      </c>
      <c r="E25" s="34">
        <v>492.92599999999999</v>
      </c>
      <c r="F25" s="35">
        <v>10</v>
      </c>
      <c r="G25" s="36">
        <f t="shared" si="0"/>
        <v>49.2926</v>
      </c>
      <c r="H25" s="34">
        <v>72.936870999999996</v>
      </c>
      <c r="I25" s="34">
        <v>1268.3721069999999</v>
      </c>
      <c r="J25" s="34">
        <v>355.475707</v>
      </c>
      <c r="K25" s="34">
        <v>0.12742400000000001</v>
      </c>
      <c r="L25" s="34">
        <v>25.548573000000001</v>
      </c>
      <c r="M25" s="36">
        <f t="shared" si="1"/>
        <v>4.5957720000000002</v>
      </c>
      <c r="N25" s="34">
        <v>20.952801000000001</v>
      </c>
      <c r="O25" s="37">
        <v>0</v>
      </c>
      <c r="P25" s="37">
        <v>0</v>
      </c>
      <c r="Q25" s="38">
        <f t="shared" si="2"/>
        <v>0</v>
      </c>
      <c r="R25" s="39">
        <v>899</v>
      </c>
    </row>
    <row r="26" spans="1:18" s="4" customFormat="1" ht="15.75" x14ac:dyDescent="0.25">
      <c r="A26" s="4">
        <v>24</v>
      </c>
      <c r="B26" s="31" t="s">
        <v>706</v>
      </c>
      <c r="C26" s="32" t="s">
        <v>707</v>
      </c>
      <c r="D26" s="33">
        <v>44012</v>
      </c>
      <c r="E26" s="34">
        <v>8802.5319999999992</v>
      </c>
      <c r="F26" s="35">
        <v>10</v>
      </c>
      <c r="G26" s="36">
        <f t="shared" si="0"/>
        <v>880.25319999999988</v>
      </c>
      <c r="H26" s="34">
        <v>60350.510999999999</v>
      </c>
      <c r="I26" s="34">
        <v>134523.179</v>
      </c>
      <c r="J26" s="34">
        <v>71543.298999999999</v>
      </c>
      <c r="K26" s="34">
        <v>8457.4169999999995</v>
      </c>
      <c r="L26" s="34">
        <v>32954.243999999999</v>
      </c>
      <c r="M26" s="36">
        <f t="shared" si="1"/>
        <v>9341.0509999999995</v>
      </c>
      <c r="N26" s="34">
        <v>23613.192999999999</v>
      </c>
      <c r="O26" s="37">
        <f>15</f>
        <v>15</v>
      </c>
      <c r="P26" s="37">
        <v>0</v>
      </c>
      <c r="Q26" s="38">
        <f t="shared" si="2"/>
        <v>15</v>
      </c>
      <c r="R26" s="39">
        <v>61586</v>
      </c>
    </row>
    <row r="27" spans="1:18" s="4" customFormat="1" ht="15.75" x14ac:dyDescent="0.25">
      <c r="A27" s="4">
        <v>25</v>
      </c>
      <c r="B27" s="31" t="s">
        <v>720</v>
      </c>
      <c r="C27" s="32" t="s">
        <v>721</v>
      </c>
      <c r="D27" s="33">
        <v>44012</v>
      </c>
      <c r="E27" s="34">
        <v>190.92</v>
      </c>
      <c r="F27" s="35">
        <v>10</v>
      </c>
      <c r="G27" s="36">
        <f t="shared" si="0"/>
        <v>19.091999999999999</v>
      </c>
      <c r="H27" s="34">
        <v>1545.6133649999999</v>
      </c>
      <c r="I27" s="34">
        <v>3364.1903699999998</v>
      </c>
      <c r="J27" s="34">
        <v>958.05622800000003</v>
      </c>
      <c r="K27" s="34">
        <v>168.733946</v>
      </c>
      <c r="L27" s="34">
        <v>-134.17218500000001</v>
      </c>
      <c r="M27" s="36">
        <f t="shared" si="1"/>
        <v>1.456799999999987</v>
      </c>
      <c r="N27" s="34">
        <v>-135.628985</v>
      </c>
      <c r="O27" s="37">
        <v>0</v>
      </c>
      <c r="P27" s="37">
        <v>0</v>
      </c>
      <c r="Q27" s="38">
        <f t="shared" si="2"/>
        <v>0</v>
      </c>
      <c r="R27" s="39">
        <v>1195</v>
      </c>
    </row>
    <row r="28" spans="1:18" s="4" customFormat="1" ht="15.75" x14ac:dyDescent="0.25">
      <c r="A28" s="4">
        <v>25</v>
      </c>
      <c r="B28" s="31" t="s">
        <v>1078</v>
      </c>
      <c r="C28" s="32" t="s">
        <v>1079</v>
      </c>
      <c r="D28" s="33">
        <v>44012</v>
      </c>
      <c r="E28" s="34">
        <v>145.48676</v>
      </c>
      <c r="F28" s="35">
        <v>10</v>
      </c>
      <c r="G28" s="36">
        <f t="shared" si="0"/>
        <v>14.548676</v>
      </c>
      <c r="H28" s="34">
        <v>579.64092100000005</v>
      </c>
      <c r="I28" s="34">
        <v>1706.519528</v>
      </c>
      <c r="J28" s="34">
        <v>927.01302199999998</v>
      </c>
      <c r="K28" s="34">
        <v>81.28407</v>
      </c>
      <c r="L28" s="34">
        <v>-95.049475999999999</v>
      </c>
      <c r="M28" s="36">
        <f t="shared" si="1"/>
        <v>-51.275771999999996</v>
      </c>
      <c r="N28" s="34">
        <v>-43.773704000000002</v>
      </c>
      <c r="O28" s="37">
        <v>0</v>
      </c>
      <c r="P28" s="37">
        <v>0</v>
      </c>
      <c r="Q28" s="38">
        <f t="shared" si="2"/>
        <v>0</v>
      </c>
      <c r="R28" s="39">
        <v>346</v>
      </c>
    </row>
    <row r="29" spans="1:18" s="4" customFormat="1" ht="15.75" x14ac:dyDescent="0.25">
      <c r="A29" s="4">
        <v>28</v>
      </c>
      <c r="B29" s="31" t="s">
        <v>838</v>
      </c>
      <c r="C29" s="32" t="s">
        <v>839</v>
      </c>
      <c r="D29" s="33">
        <v>44012</v>
      </c>
      <c r="E29" s="34">
        <v>350</v>
      </c>
      <c r="F29" s="35">
        <v>10</v>
      </c>
      <c r="G29" s="36">
        <f t="shared" si="0"/>
        <v>35</v>
      </c>
      <c r="H29" s="34">
        <v>1473.5766920000001</v>
      </c>
      <c r="I29" s="34">
        <v>2691.161298</v>
      </c>
      <c r="J29" s="34">
        <v>1598.0328609999999</v>
      </c>
      <c r="K29" s="34">
        <v>97.378232999999994</v>
      </c>
      <c r="L29" s="34">
        <v>163.07831899999999</v>
      </c>
      <c r="M29" s="36">
        <f t="shared" si="1"/>
        <v>45.179355999999999</v>
      </c>
      <c r="N29" s="34">
        <v>117.89896299999999</v>
      </c>
      <c r="O29" s="37">
        <v>0</v>
      </c>
      <c r="P29" s="37">
        <v>0</v>
      </c>
      <c r="Q29" s="38">
        <f t="shared" si="2"/>
        <v>0</v>
      </c>
      <c r="R29" s="39">
        <v>669</v>
      </c>
    </row>
    <row r="30" spans="1:18" s="4" customFormat="1" ht="15.75" x14ac:dyDescent="0.25">
      <c r="A30" s="4">
        <v>28</v>
      </c>
      <c r="B30" s="62" t="s">
        <v>965</v>
      </c>
      <c r="C30" s="32" t="s">
        <v>966</v>
      </c>
      <c r="D30" s="33">
        <v>44012</v>
      </c>
      <c r="E30" s="34">
        <v>214.29407</v>
      </c>
      <c r="F30" s="35">
        <v>10</v>
      </c>
      <c r="G30" s="36">
        <f t="shared" si="0"/>
        <v>21.429407000000001</v>
      </c>
      <c r="H30" s="34">
        <v>14692.554749999999</v>
      </c>
      <c r="I30" s="34">
        <v>26430.701797999998</v>
      </c>
      <c r="J30" s="34">
        <v>11792.672025</v>
      </c>
      <c r="K30" s="34">
        <v>994.98568699999998</v>
      </c>
      <c r="L30" s="34">
        <v>409.54384800000003</v>
      </c>
      <c r="M30" s="36">
        <f t="shared" si="1"/>
        <v>110.78042100000005</v>
      </c>
      <c r="N30" s="34">
        <v>298.76342699999998</v>
      </c>
      <c r="O30" s="37">
        <v>100</v>
      </c>
      <c r="P30" s="37">
        <v>0</v>
      </c>
      <c r="Q30" s="38">
        <f t="shared" si="2"/>
        <v>100</v>
      </c>
      <c r="R30" s="39">
        <v>1847</v>
      </c>
    </row>
    <row r="31" spans="1:18" s="4" customFormat="1" ht="15.75" x14ac:dyDescent="0.25">
      <c r="A31" s="4">
        <v>28</v>
      </c>
      <c r="B31" s="31" t="s">
        <v>1049</v>
      </c>
      <c r="C31" s="32" t="s">
        <v>1050</v>
      </c>
      <c r="D31" s="33">
        <v>44012</v>
      </c>
      <c r="E31" s="34">
        <v>984.61828000000003</v>
      </c>
      <c r="F31" s="35">
        <v>10</v>
      </c>
      <c r="G31" s="36">
        <f t="shared" si="0"/>
        <v>98.461827999999997</v>
      </c>
      <c r="H31" s="34">
        <v>523.76978499999996</v>
      </c>
      <c r="I31" s="34">
        <v>736.50886700000001</v>
      </c>
      <c r="J31" s="34">
        <v>186.68820600000001</v>
      </c>
      <c r="K31" s="34">
        <v>0.208541</v>
      </c>
      <c r="L31" s="34">
        <v>-37.248282000000003</v>
      </c>
      <c r="M31" s="36">
        <f t="shared" si="1"/>
        <v>2.1957859999999982</v>
      </c>
      <c r="N31" s="34">
        <v>-39.444068000000001</v>
      </c>
      <c r="O31" s="37">
        <v>0</v>
      </c>
      <c r="P31" s="37">
        <v>0</v>
      </c>
      <c r="Q31" s="38">
        <f t="shared" si="2"/>
        <v>0</v>
      </c>
      <c r="R31" s="39">
        <v>5357</v>
      </c>
    </row>
    <row r="32" spans="1:18" s="4" customFormat="1" ht="15.75" x14ac:dyDescent="0.25">
      <c r="A32" s="4">
        <v>30</v>
      </c>
      <c r="B32" s="31" t="s">
        <v>673</v>
      </c>
      <c r="C32" s="32" t="s">
        <v>674</v>
      </c>
      <c r="D32" s="33">
        <v>44012</v>
      </c>
      <c r="E32" s="34">
        <v>997.18100000000004</v>
      </c>
      <c r="F32" s="35">
        <v>10</v>
      </c>
      <c r="G32" s="36">
        <f t="shared" si="0"/>
        <v>99.718100000000007</v>
      </c>
      <c r="H32" s="34">
        <v>2464.5790000000002</v>
      </c>
      <c r="I32" s="34">
        <v>3477.1</v>
      </c>
      <c r="J32" s="34">
        <v>1755.2270000000001</v>
      </c>
      <c r="K32" s="34">
        <v>44.152999999999999</v>
      </c>
      <c r="L32" s="34">
        <v>-140.934</v>
      </c>
      <c r="M32" s="36">
        <f t="shared" si="1"/>
        <v>17.084000000000003</v>
      </c>
      <c r="N32" s="34">
        <v>-158.018</v>
      </c>
      <c r="O32" s="37">
        <v>0</v>
      </c>
      <c r="P32" s="37">
        <v>0</v>
      </c>
      <c r="Q32" s="38">
        <f t="shared" si="2"/>
        <v>0</v>
      </c>
      <c r="R32" s="39">
        <v>2633</v>
      </c>
    </row>
    <row r="33" spans="1:18" s="4" customFormat="1" ht="15.75" x14ac:dyDescent="0.25">
      <c r="A33" s="4">
        <v>30</v>
      </c>
      <c r="B33" s="31" t="s">
        <v>829</v>
      </c>
      <c r="C33" s="32" t="s">
        <v>830</v>
      </c>
      <c r="D33" s="33">
        <v>44012</v>
      </c>
      <c r="E33" s="34">
        <v>1512.5</v>
      </c>
      <c r="F33" s="35">
        <v>10</v>
      </c>
      <c r="G33" s="36">
        <f t="shared" si="0"/>
        <v>151.25</v>
      </c>
      <c r="H33" s="34">
        <v>2761.628643</v>
      </c>
      <c r="I33" s="34">
        <v>5744.7144520000002</v>
      </c>
      <c r="J33" s="34">
        <v>2778.6306370000002</v>
      </c>
      <c r="K33" s="34">
        <v>360.35676999999998</v>
      </c>
      <c r="L33" s="34">
        <v>-194.79182700000001</v>
      </c>
      <c r="M33" s="36">
        <f t="shared" si="1"/>
        <v>-57.460597000000007</v>
      </c>
      <c r="N33" s="34">
        <v>-137.33123000000001</v>
      </c>
      <c r="O33" s="37">
        <v>0</v>
      </c>
      <c r="P33" s="37">
        <v>0</v>
      </c>
      <c r="Q33" s="38">
        <f t="shared" si="2"/>
        <v>0</v>
      </c>
      <c r="R33" s="39">
        <v>8857</v>
      </c>
    </row>
    <row r="34" spans="1:18" s="4" customFormat="1" ht="15.75" x14ac:dyDescent="0.25">
      <c r="A34" s="4">
        <v>31</v>
      </c>
      <c r="B34" s="62" t="s">
        <v>460</v>
      </c>
      <c r="C34" s="32" t="s">
        <v>461</v>
      </c>
      <c r="D34" s="33">
        <v>44196</v>
      </c>
      <c r="E34" s="34">
        <v>592.99800000000005</v>
      </c>
      <c r="F34" s="35">
        <v>10</v>
      </c>
      <c r="G34" s="36">
        <f t="shared" si="0"/>
        <v>59.299800000000005</v>
      </c>
      <c r="H34" s="34">
        <v>3760.4639999999999</v>
      </c>
      <c r="I34" s="34">
        <v>4603.6019999999999</v>
      </c>
      <c r="J34" s="34">
        <v>1.962</v>
      </c>
      <c r="K34" s="34">
        <v>94.087999999999994</v>
      </c>
      <c r="L34" s="34">
        <v>619.68100000000004</v>
      </c>
      <c r="M34" s="36">
        <f t="shared" si="1"/>
        <v>128.75700000000006</v>
      </c>
      <c r="N34" s="34">
        <v>490.92399999999998</v>
      </c>
      <c r="O34" s="37">
        <f>40</f>
        <v>40</v>
      </c>
      <c r="P34" s="37">
        <v>0</v>
      </c>
      <c r="Q34" s="38">
        <f t="shared" si="2"/>
        <v>40</v>
      </c>
      <c r="R34" s="39">
        <v>5619</v>
      </c>
    </row>
    <row r="35" spans="1:18" s="4" customFormat="1" ht="15.75" x14ac:dyDescent="0.25">
      <c r="A35" s="4">
        <v>31</v>
      </c>
      <c r="B35" s="62" t="s">
        <v>500</v>
      </c>
      <c r="C35" s="32" t="s">
        <v>501</v>
      </c>
      <c r="D35" s="33">
        <v>44012</v>
      </c>
      <c r="E35" s="34">
        <v>216.89791</v>
      </c>
      <c r="F35" s="35">
        <v>10</v>
      </c>
      <c r="G35" s="36">
        <f t="shared" si="0"/>
        <v>21.689791</v>
      </c>
      <c r="H35" s="34">
        <v>16476.547946999999</v>
      </c>
      <c r="I35" s="34">
        <v>44446.280135000001</v>
      </c>
      <c r="J35" s="34">
        <v>34030.186287999997</v>
      </c>
      <c r="K35" s="34">
        <v>2556.9768789999998</v>
      </c>
      <c r="L35" s="34">
        <v>1309.085345</v>
      </c>
      <c r="M35" s="36">
        <f t="shared" si="1"/>
        <v>129.99634500000002</v>
      </c>
      <c r="N35" s="34">
        <v>1179.0889999999999</v>
      </c>
      <c r="O35" s="37">
        <v>0</v>
      </c>
      <c r="P35" s="37">
        <v>0</v>
      </c>
      <c r="Q35" s="38">
        <f t="shared" si="2"/>
        <v>0</v>
      </c>
      <c r="R35" s="39">
        <v>470</v>
      </c>
    </row>
    <row r="36" spans="1:18" s="4" customFormat="1" ht="15.75" x14ac:dyDescent="0.25">
      <c r="A36" s="4">
        <v>33</v>
      </c>
      <c r="B36" s="31" t="s">
        <v>152</v>
      </c>
      <c r="C36" s="32" t="s">
        <v>153</v>
      </c>
      <c r="D36" s="33">
        <v>44012</v>
      </c>
      <c r="E36" s="34">
        <v>2672.8633100000002</v>
      </c>
      <c r="F36" s="35">
        <v>10</v>
      </c>
      <c r="G36" s="36">
        <f t="shared" si="0"/>
        <v>267.28633100000002</v>
      </c>
      <c r="H36" s="34">
        <v>978.29746599999999</v>
      </c>
      <c r="I36" s="34">
        <v>1722.1778790000001</v>
      </c>
      <c r="J36" s="34">
        <v>29.628052</v>
      </c>
      <c r="K36" s="34">
        <v>22.666014000000001</v>
      </c>
      <c r="L36" s="34">
        <v>92.333331000000001</v>
      </c>
      <c r="M36" s="36">
        <f t="shared" si="1"/>
        <v>-21.547179999999997</v>
      </c>
      <c r="N36" s="34">
        <v>113.880511</v>
      </c>
      <c r="O36" s="37">
        <v>0</v>
      </c>
      <c r="P36" s="37">
        <v>0</v>
      </c>
      <c r="Q36" s="38">
        <f t="shared" si="2"/>
        <v>0</v>
      </c>
      <c r="R36" s="39">
        <v>1068</v>
      </c>
    </row>
    <row r="37" spans="1:18" s="4" customFormat="1" ht="15.75" x14ac:dyDescent="0.25">
      <c r="A37" s="4">
        <v>33</v>
      </c>
      <c r="B37" s="62" t="s">
        <v>334</v>
      </c>
      <c r="C37" s="32" t="s">
        <v>335</v>
      </c>
      <c r="D37" s="33">
        <v>44012</v>
      </c>
      <c r="E37" s="34">
        <v>1078.5714250000001</v>
      </c>
      <c r="F37" s="35">
        <v>5</v>
      </c>
      <c r="G37" s="36">
        <f t="shared" si="0"/>
        <v>215.71428500000002</v>
      </c>
      <c r="H37" s="34">
        <v>-722.76327700000002</v>
      </c>
      <c r="I37" s="34">
        <v>2824.8560499999999</v>
      </c>
      <c r="J37" s="34">
        <v>1662.98236</v>
      </c>
      <c r="K37" s="34">
        <v>8.3384680000000007</v>
      </c>
      <c r="L37" s="34">
        <v>-220.29688300000001</v>
      </c>
      <c r="M37" s="36">
        <f t="shared" si="1"/>
        <v>24.744734999999991</v>
      </c>
      <c r="N37" s="34">
        <v>-245.041618</v>
      </c>
      <c r="O37" s="37">
        <v>0</v>
      </c>
      <c r="P37" s="37">
        <v>0</v>
      </c>
      <c r="Q37" s="38">
        <f t="shared" si="2"/>
        <v>0</v>
      </c>
      <c r="R37" s="39">
        <v>2434</v>
      </c>
    </row>
    <row r="38" spans="1:18" s="4" customFormat="1" ht="15.75" x14ac:dyDescent="0.25">
      <c r="A38" s="4">
        <v>34</v>
      </c>
      <c r="B38" s="31" t="s">
        <v>586</v>
      </c>
      <c r="C38" s="32" t="s">
        <v>587</v>
      </c>
      <c r="D38" s="33">
        <v>44104</v>
      </c>
      <c r="E38" s="34">
        <v>204.73699999999999</v>
      </c>
      <c r="F38" s="35">
        <v>10</v>
      </c>
      <c r="G38" s="36">
        <f t="shared" si="0"/>
        <v>20.473700000000001</v>
      </c>
      <c r="H38" s="34">
        <v>3272.1889999999999</v>
      </c>
      <c r="I38" s="34">
        <v>8706.61</v>
      </c>
      <c r="J38" s="34">
        <v>10906.7</v>
      </c>
      <c r="K38" s="34">
        <v>554.82600000000002</v>
      </c>
      <c r="L38" s="34">
        <v>429.88600000000002</v>
      </c>
      <c r="M38" s="36">
        <f t="shared" si="1"/>
        <v>227.42300000000003</v>
      </c>
      <c r="N38" s="34">
        <v>202.46299999999999</v>
      </c>
      <c r="O38" s="37">
        <v>30</v>
      </c>
      <c r="P38" s="37">
        <v>0</v>
      </c>
      <c r="Q38" s="38">
        <f t="shared" si="2"/>
        <v>30</v>
      </c>
      <c r="R38" s="39">
        <v>1156</v>
      </c>
    </row>
    <row r="39" spans="1:18" s="4" customFormat="1" ht="15.75" x14ac:dyDescent="0.25">
      <c r="A39" s="4">
        <v>37</v>
      </c>
      <c r="B39" s="31" t="s">
        <v>669</v>
      </c>
      <c r="C39" s="32" t="s">
        <v>670</v>
      </c>
      <c r="D39" s="33">
        <v>44012</v>
      </c>
      <c r="E39" s="34">
        <v>10634.144</v>
      </c>
      <c r="F39" s="35">
        <v>10</v>
      </c>
      <c r="G39" s="36">
        <f t="shared" si="0"/>
        <v>1063.4144000000001</v>
      </c>
      <c r="H39" s="34">
        <v>9228.3940000000002</v>
      </c>
      <c r="I39" s="34">
        <v>45194.966</v>
      </c>
      <c r="J39" s="34">
        <v>4132.3620000000001</v>
      </c>
      <c r="K39" s="34">
        <v>2991.0169999999998</v>
      </c>
      <c r="L39" s="34">
        <v>-3959.4839999999999</v>
      </c>
      <c r="M39" s="36">
        <f t="shared" si="1"/>
        <v>-343.0319999999997</v>
      </c>
      <c r="N39" s="34">
        <v>-3616.4520000000002</v>
      </c>
      <c r="O39" s="37">
        <v>0</v>
      </c>
      <c r="P39" s="37">
        <v>0</v>
      </c>
      <c r="Q39" s="38">
        <f t="shared" si="2"/>
        <v>0</v>
      </c>
      <c r="R39" s="39">
        <v>12326</v>
      </c>
    </row>
    <row r="40" spans="1:18" s="4" customFormat="1" ht="15.75" x14ac:dyDescent="0.25">
      <c r="A40" s="4">
        <v>38</v>
      </c>
      <c r="B40" s="31" t="s">
        <v>199</v>
      </c>
      <c r="C40" s="32" t="s">
        <v>200</v>
      </c>
      <c r="D40" s="33">
        <v>44196</v>
      </c>
      <c r="E40" s="34">
        <v>15176.965</v>
      </c>
      <c r="F40" s="35">
        <v>10</v>
      </c>
      <c r="G40" s="36">
        <f t="shared" si="0"/>
        <v>1517.6965</v>
      </c>
      <c r="H40" s="34">
        <v>60107.432000000001</v>
      </c>
      <c r="I40" s="34">
        <v>709957.95400000003</v>
      </c>
      <c r="J40" s="34">
        <v>64153.053</v>
      </c>
      <c r="K40" s="34">
        <v>0</v>
      </c>
      <c r="L40" s="34">
        <v>10770.357</v>
      </c>
      <c r="M40" s="36">
        <f t="shared" si="1"/>
        <v>4259.8519999999999</v>
      </c>
      <c r="N40" s="34">
        <v>6510.5050000000001</v>
      </c>
      <c r="O40" s="37">
        <v>0</v>
      </c>
      <c r="P40" s="37">
        <v>0</v>
      </c>
      <c r="Q40" s="38">
        <f t="shared" si="2"/>
        <v>0</v>
      </c>
      <c r="R40" s="39">
        <v>16356</v>
      </c>
    </row>
    <row r="41" spans="1:18" s="4" customFormat="1" ht="15.75" x14ac:dyDescent="0.25">
      <c r="A41" s="4">
        <v>38</v>
      </c>
      <c r="B41" s="62" t="s">
        <v>470</v>
      </c>
      <c r="C41" s="32" t="s">
        <v>471</v>
      </c>
      <c r="D41" s="33">
        <v>44012</v>
      </c>
      <c r="E41" s="34">
        <v>12</v>
      </c>
      <c r="F41" s="35">
        <v>10</v>
      </c>
      <c r="G41" s="36">
        <f t="shared" si="0"/>
        <v>1.2</v>
      </c>
      <c r="H41" s="34">
        <v>495.99681299999997</v>
      </c>
      <c r="I41" s="34">
        <v>506.02357499999999</v>
      </c>
      <c r="J41" s="34">
        <f>13.791567+2.410275</f>
        <v>16.201841999999999</v>
      </c>
      <c r="K41" s="34">
        <v>1.4126E-2</v>
      </c>
      <c r="L41" s="34">
        <v>23.643356000000001</v>
      </c>
      <c r="M41" s="36">
        <f t="shared" si="1"/>
        <v>2.9015860000000018</v>
      </c>
      <c r="N41" s="34">
        <v>20.741769999999999</v>
      </c>
      <c r="O41" s="37">
        <v>20</v>
      </c>
      <c r="P41" s="37">
        <v>0</v>
      </c>
      <c r="Q41" s="38">
        <f t="shared" si="2"/>
        <v>20</v>
      </c>
      <c r="R41" s="39">
        <v>956</v>
      </c>
    </row>
    <row r="42" spans="1:18" s="4" customFormat="1" ht="15.75" x14ac:dyDescent="0.25">
      <c r="A42" s="4">
        <v>38</v>
      </c>
      <c r="B42" s="62" t="s">
        <v>874</v>
      </c>
      <c r="C42" s="32" t="s">
        <v>875</v>
      </c>
      <c r="D42" s="33">
        <v>44196</v>
      </c>
      <c r="E42" s="34">
        <v>1246.06014</v>
      </c>
      <c r="F42" s="35">
        <v>10</v>
      </c>
      <c r="G42" s="36">
        <f t="shared" si="0"/>
        <v>124.606014</v>
      </c>
      <c r="H42" s="34">
        <v>7253.6860509999997</v>
      </c>
      <c r="I42" s="34">
        <v>9834.6390179999999</v>
      </c>
      <c r="J42" s="34">
        <v>7513.7668450000001</v>
      </c>
      <c r="K42" s="34">
        <v>49.914194999999999</v>
      </c>
      <c r="L42" s="34">
        <v>2267.329045</v>
      </c>
      <c r="M42" s="36">
        <f t="shared" si="1"/>
        <v>73.414103000000068</v>
      </c>
      <c r="N42" s="34">
        <v>2193.9149419999999</v>
      </c>
      <c r="O42" s="37">
        <v>35</v>
      </c>
      <c r="P42" s="37">
        <v>10</v>
      </c>
      <c r="Q42" s="38">
        <f t="shared" si="2"/>
        <v>45</v>
      </c>
      <c r="R42" s="39">
        <v>2646</v>
      </c>
    </row>
    <row r="43" spans="1:18" s="4" customFormat="1" ht="15.75" x14ac:dyDescent="0.25">
      <c r="A43" s="4">
        <v>39</v>
      </c>
      <c r="B43" s="62" t="s">
        <v>294</v>
      </c>
      <c r="C43" s="32" t="s">
        <v>295</v>
      </c>
      <c r="D43" s="33">
        <v>44012</v>
      </c>
      <c r="E43" s="34">
        <v>124.17876</v>
      </c>
      <c r="F43" s="35">
        <v>10</v>
      </c>
      <c r="G43" s="36">
        <f t="shared" si="0"/>
        <v>12.417876</v>
      </c>
      <c r="H43" s="34">
        <v>3262.03143</v>
      </c>
      <c r="I43" s="34">
        <v>2654.5316659999999</v>
      </c>
      <c r="J43" s="34">
        <v>5023.5701289999997</v>
      </c>
      <c r="K43" s="34">
        <v>144.53928999999999</v>
      </c>
      <c r="L43" s="34">
        <v>150.365768</v>
      </c>
      <c r="M43" s="36">
        <f t="shared" si="1"/>
        <v>41.596557000000004</v>
      </c>
      <c r="N43" s="34">
        <v>108.769211</v>
      </c>
      <c r="O43" s="37">
        <v>0</v>
      </c>
      <c r="P43" s="37">
        <v>0</v>
      </c>
      <c r="Q43" s="38">
        <f t="shared" si="2"/>
        <v>0</v>
      </c>
      <c r="R43" s="39">
        <v>1445</v>
      </c>
    </row>
    <row r="44" spans="1:18" s="4" customFormat="1" ht="15.75" x14ac:dyDescent="0.25">
      <c r="A44" s="4">
        <v>39</v>
      </c>
      <c r="B44" s="62" t="s">
        <v>298</v>
      </c>
      <c r="C44" s="32" t="s">
        <v>299</v>
      </c>
      <c r="D44" s="33">
        <v>44012</v>
      </c>
      <c r="E44" s="34">
        <v>607.88099999999997</v>
      </c>
      <c r="F44" s="35">
        <v>5</v>
      </c>
      <c r="G44" s="36">
        <f t="shared" si="0"/>
        <v>121.5762</v>
      </c>
      <c r="H44" s="34">
        <v>-2.6938680000000002</v>
      </c>
      <c r="I44" s="34">
        <v>868.90005199999996</v>
      </c>
      <c r="J44" s="34">
        <v>146.54853199999999</v>
      </c>
      <c r="K44" s="34">
        <v>2.8378E-2</v>
      </c>
      <c r="L44" s="34">
        <v>-48.275267999999997</v>
      </c>
      <c r="M44" s="36">
        <f t="shared" si="1"/>
        <v>2.1982280000000003</v>
      </c>
      <c r="N44" s="34">
        <v>-50.473495999999997</v>
      </c>
      <c r="O44" s="37">
        <v>0</v>
      </c>
      <c r="P44" s="37">
        <v>0</v>
      </c>
      <c r="Q44" s="38">
        <f t="shared" si="2"/>
        <v>0</v>
      </c>
      <c r="R44" s="39">
        <v>1450</v>
      </c>
    </row>
    <row r="45" spans="1:18" s="4" customFormat="1" ht="15.75" x14ac:dyDescent="0.25">
      <c r="A45" s="4">
        <v>39</v>
      </c>
      <c r="B45" s="62" t="s">
        <v>450</v>
      </c>
      <c r="C45" s="32" t="s">
        <v>451</v>
      </c>
      <c r="D45" s="33">
        <v>44012</v>
      </c>
      <c r="E45" s="34">
        <v>4854.0973100000001</v>
      </c>
      <c r="F45" s="35">
        <v>10</v>
      </c>
      <c r="G45" s="36">
        <f t="shared" si="0"/>
        <v>485.40973100000002</v>
      </c>
      <c r="H45" s="34">
        <v>1119.972119</v>
      </c>
      <c r="I45" s="34">
        <v>22981.326174000002</v>
      </c>
      <c r="J45" s="34">
        <v>16909.29938</v>
      </c>
      <c r="K45" s="34">
        <v>1282.483682</v>
      </c>
      <c r="L45" s="34">
        <v>-223.26377099999999</v>
      </c>
      <c r="M45" s="36">
        <f t="shared" si="1"/>
        <v>166.18538200000003</v>
      </c>
      <c r="N45" s="34">
        <v>-389.44915300000002</v>
      </c>
      <c r="O45" s="37">
        <v>0</v>
      </c>
      <c r="P45" s="37">
        <v>0</v>
      </c>
      <c r="Q45" s="38">
        <f t="shared" si="2"/>
        <v>0</v>
      </c>
      <c r="R45" s="39">
        <v>3754</v>
      </c>
    </row>
    <row r="46" spans="1:18" s="4" customFormat="1" ht="15.75" x14ac:dyDescent="0.25">
      <c r="A46" s="4">
        <v>40</v>
      </c>
      <c r="B46" s="31" t="s">
        <v>144</v>
      </c>
      <c r="C46" s="32" t="s">
        <v>145</v>
      </c>
      <c r="D46" s="33">
        <v>44012</v>
      </c>
      <c r="E46" s="34">
        <v>1356</v>
      </c>
      <c r="F46" s="35">
        <v>10</v>
      </c>
      <c r="G46" s="36">
        <f t="shared" si="0"/>
        <v>135.6</v>
      </c>
      <c r="H46" s="34">
        <v>919.66486099999997</v>
      </c>
      <c r="I46" s="34">
        <v>1376.3454380000001</v>
      </c>
      <c r="J46" s="34">
        <v>147.43753100000001</v>
      </c>
      <c r="K46" s="34">
        <v>4.5226699999999997</v>
      </c>
      <c r="L46" s="34">
        <v>-28.214580999999999</v>
      </c>
      <c r="M46" s="36">
        <f t="shared" si="1"/>
        <v>1.6951660000000004</v>
      </c>
      <c r="N46" s="34">
        <v>-29.909746999999999</v>
      </c>
      <c r="O46" s="37">
        <v>0</v>
      </c>
      <c r="P46" s="37">
        <v>0</v>
      </c>
      <c r="Q46" s="38">
        <f t="shared" si="2"/>
        <v>0</v>
      </c>
      <c r="R46" s="39">
        <v>1132</v>
      </c>
    </row>
    <row r="47" spans="1:18" s="4" customFormat="1" ht="15.75" x14ac:dyDescent="0.25">
      <c r="A47" s="4">
        <v>40</v>
      </c>
      <c r="B47" s="31" t="s">
        <v>657</v>
      </c>
      <c r="C47" s="32" t="s">
        <v>658</v>
      </c>
      <c r="D47" s="33">
        <v>44012</v>
      </c>
      <c r="E47" s="34">
        <v>4002.739</v>
      </c>
      <c r="F47" s="35">
        <v>10</v>
      </c>
      <c r="G47" s="36">
        <f t="shared" si="0"/>
        <v>400.27390000000003</v>
      </c>
      <c r="H47" s="34">
        <v>14506.114</v>
      </c>
      <c r="I47" s="34">
        <v>25510.081999999999</v>
      </c>
      <c r="J47" s="34">
        <v>8714.0889999999999</v>
      </c>
      <c r="K47" s="34">
        <v>606.60699999999997</v>
      </c>
      <c r="L47" s="34">
        <v>-561.68899999999996</v>
      </c>
      <c r="M47" s="36">
        <f t="shared" si="1"/>
        <v>-693.00599999999997</v>
      </c>
      <c r="N47" s="34">
        <v>131.31700000000001</v>
      </c>
      <c r="O47" s="37">
        <v>0</v>
      </c>
      <c r="P47" s="37">
        <v>0</v>
      </c>
      <c r="Q47" s="38">
        <f t="shared" si="2"/>
        <v>0</v>
      </c>
      <c r="R47" s="39">
        <v>3771</v>
      </c>
    </row>
    <row r="48" spans="1:18" s="4" customFormat="1" ht="15.75" x14ac:dyDescent="0.25">
      <c r="A48" s="4">
        <v>41</v>
      </c>
      <c r="B48" s="62" t="s">
        <v>551</v>
      </c>
      <c r="C48" s="32" t="s">
        <v>552</v>
      </c>
      <c r="D48" s="33">
        <v>44012</v>
      </c>
      <c r="E48" s="34">
        <v>95.063000000000002</v>
      </c>
      <c r="F48" s="35">
        <v>10</v>
      </c>
      <c r="G48" s="36">
        <f t="shared" si="0"/>
        <v>9.5062999999999995</v>
      </c>
      <c r="H48" s="34">
        <v>2760.5929999999998</v>
      </c>
      <c r="I48" s="34">
        <v>3438.77</v>
      </c>
      <c r="J48" s="34">
        <v>328.71300000000002</v>
      </c>
      <c r="K48" s="34">
        <v>61.064999999999998</v>
      </c>
      <c r="L48" s="34">
        <v>-122.43600000000001</v>
      </c>
      <c r="M48" s="36">
        <f t="shared" si="1"/>
        <v>-13.789000000000001</v>
      </c>
      <c r="N48" s="34">
        <v>-108.64700000000001</v>
      </c>
      <c r="O48" s="37">
        <v>0</v>
      </c>
      <c r="P48" s="37">
        <v>0</v>
      </c>
      <c r="Q48" s="38">
        <f t="shared" si="2"/>
        <v>0</v>
      </c>
      <c r="R48" s="39">
        <v>1164</v>
      </c>
    </row>
    <row r="49" spans="1:18" s="4" customFormat="1" ht="15.75" x14ac:dyDescent="0.25">
      <c r="A49" s="4">
        <v>42</v>
      </c>
      <c r="B49" s="31" t="s">
        <v>804</v>
      </c>
      <c r="C49" s="32" t="s">
        <v>805</v>
      </c>
      <c r="D49" s="33">
        <v>43921</v>
      </c>
      <c r="E49" s="34">
        <v>1428</v>
      </c>
      <c r="F49" s="35">
        <v>10</v>
      </c>
      <c r="G49" s="36">
        <f t="shared" si="0"/>
        <v>142.80000000000001</v>
      </c>
      <c r="H49" s="34">
        <v>16557.254000000001</v>
      </c>
      <c r="I49" s="34">
        <v>31841.813999999998</v>
      </c>
      <c r="J49" s="34">
        <v>55046.264000000003</v>
      </c>
      <c r="K49" s="34">
        <v>727.44399999999996</v>
      </c>
      <c r="L49" s="34">
        <v>1547.2</v>
      </c>
      <c r="M49" s="36">
        <f t="shared" si="1"/>
        <v>865.44800000000009</v>
      </c>
      <c r="N49" s="34">
        <v>681.75199999999995</v>
      </c>
      <c r="O49" s="37">
        <v>10</v>
      </c>
      <c r="P49" s="37">
        <v>0</v>
      </c>
      <c r="Q49" s="38">
        <f t="shared" si="2"/>
        <v>10</v>
      </c>
      <c r="R49" s="39">
        <v>6374</v>
      </c>
    </row>
    <row r="50" spans="1:18" s="4" customFormat="1" ht="15.75" x14ac:dyDescent="0.25">
      <c r="A50" s="4">
        <v>42</v>
      </c>
      <c r="B50" s="31" t="s">
        <v>810</v>
      </c>
      <c r="C50" s="32" t="s">
        <v>811</v>
      </c>
      <c r="D50" s="33">
        <v>44012</v>
      </c>
      <c r="E50" s="34">
        <v>498.29199999999997</v>
      </c>
      <c r="F50" s="35">
        <v>10</v>
      </c>
      <c r="G50" s="36">
        <f t="shared" si="0"/>
        <v>49.8292</v>
      </c>
      <c r="H50" s="34">
        <v>4072.076</v>
      </c>
      <c r="I50" s="34">
        <v>10804.611999999999</v>
      </c>
      <c r="J50" s="34">
        <v>22942.275000000001</v>
      </c>
      <c r="K50" s="34">
        <v>217.83600000000001</v>
      </c>
      <c r="L50" s="34">
        <v>2969.6350000000002</v>
      </c>
      <c r="M50" s="36">
        <f t="shared" si="1"/>
        <v>819.08700000000044</v>
      </c>
      <c r="N50" s="34">
        <v>2150.5479999999998</v>
      </c>
      <c r="O50" s="37">
        <f>200+300</f>
        <v>500</v>
      </c>
      <c r="P50" s="37">
        <v>0</v>
      </c>
      <c r="Q50" s="38">
        <f t="shared" si="2"/>
        <v>500</v>
      </c>
      <c r="R50" s="39">
        <v>4748</v>
      </c>
    </row>
    <row r="51" spans="1:18" s="4" customFormat="1" ht="15.75" x14ac:dyDescent="0.25">
      <c r="A51" s="4">
        <v>43</v>
      </c>
      <c r="B51" s="62" t="s">
        <v>935</v>
      </c>
      <c r="C51" s="32" t="s">
        <v>936</v>
      </c>
      <c r="D51" s="33">
        <v>44012</v>
      </c>
      <c r="E51" s="34">
        <v>575.45899999999995</v>
      </c>
      <c r="F51" s="35">
        <v>10</v>
      </c>
      <c r="G51" s="36">
        <f t="shared" si="0"/>
        <v>57.545899999999996</v>
      </c>
      <c r="H51" s="34">
        <v>17251.181</v>
      </c>
      <c r="I51" s="34">
        <v>22508.614000000001</v>
      </c>
      <c r="J51" s="34">
        <v>43530.322</v>
      </c>
      <c r="K51" s="34">
        <v>95.813000000000002</v>
      </c>
      <c r="L51" s="34">
        <v>6711.7669999999998</v>
      </c>
      <c r="M51" s="36">
        <f t="shared" si="1"/>
        <v>1846.951</v>
      </c>
      <c r="N51" s="34">
        <v>4864.8159999999998</v>
      </c>
      <c r="O51" s="37">
        <f>225+235</f>
        <v>460</v>
      </c>
      <c r="P51" s="37">
        <v>10</v>
      </c>
      <c r="Q51" s="38">
        <f t="shared" si="2"/>
        <v>470</v>
      </c>
      <c r="R51" s="39">
        <v>800</v>
      </c>
    </row>
    <row r="52" spans="1:18" s="4" customFormat="1" ht="15.75" x14ac:dyDescent="0.25">
      <c r="A52" s="4">
        <v>46</v>
      </c>
      <c r="B52" s="31" t="s">
        <v>653</v>
      </c>
      <c r="C52" s="32" t="s">
        <v>654</v>
      </c>
      <c r="D52" s="33">
        <v>44012</v>
      </c>
      <c r="E52" s="34">
        <v>501.6</v>
      </c>
      <c r="F52" s="35">
        <v>10</v>
      </c>
      <c r="G52" s="36">
        <f t="shared" si="0"/>
        <v>50.160000000000004</v>
      </c>
      <c r="H52" s="34">
        <v>3508.011</v>
      </c>
      <c r="I52" s="34">
        <v>4833.8059999999996</v>
      </c>
      <c r="J52" s="34">
        <v>3463.904</v>
      </c>
      <c r="K52" s="34">
        <v>28.573</v>
      </c>
      <c r="L52" s="34">
        <v>-1034.2460000000001</v>
      </c>
      <c r="M52" s="36">
        <f t="shared" si="1"/>
        <v>-264.17500000000007</v>
      </c>
      <c r="N52" s="34">
        <v>-770.07100000000003</v>
      </c>
      <c r="O52" s="37">
        <v>0</v>
      </c>
      <c r="P52" s="37">
        <v>0</v>
      </c>
      <c r="Q52" s="38">
        <f t="shared" si="2"/>
        <v>0</v>
      </c>
      <c r="R52" s="39">
        <v>2205</v>
      </c>
    </row>
    <row r="53" spans="1:18" s="4" customFormat="1" ht="15.75" x14ac:dyDescent="0.25">
      <c r="A53" s="4">
        <v>47</v>
      </c>
      <c r="B53" s="62" t="s">
        <v>840</v>
      </c>
      <c r="C53" s="32" t="s">
        <v>841</v>
      </c>
      <c r="D53" s="33">
        <v>44196</v>
      </c>
      <c r="E53" s="34">
        <v>4976.8159999999998</v>
      </c>
      <c r="F53" s="35">
        <v>10</v>
      </c>
      <c r="G53" s="36">
        <f t="shared" si="0"/>
        <v>497.6816</v>
      </c>
      <c r="H53" s="34">
        <v>31714.722000000002</v>
      </c>
      <c r="I53" s="34">
        <v>54793.343000000001</v>
      </c>
      <c r="J53" s="34">
        <v>28799.018</v>
      </c>
      <c r="K53" s="34">
        <v>2198.36</v>
      </c>
      <c r="L53" s="34">
        <v>355.94</v>
      </c>
      <c r="M53" s="36">
        <f t="shared" si="1"/>
        <v>132.09100000000001</v>
      </c>
      <c r="N53" s="34">
        <v>223.84899999999999</v>
      </c>
      <c r="O53" s="37">
        <v>0</v>
      </c>
      <c r="P53" s="37">
        <v>0</v>
      </c>
      <c r="Q53" s="38">
        <f t="shared" si="2"/>
        <v>0</v>
      </c>
      <c r="R53" s="39">
        <v>9538</v>
      </c>
    </row>
    <row r="54" spans="1:18" s="4" customFormat="1" ht="15.75" x14ac:dyDescent="0.25">
      <c r="A54" s="4">
        <v>48</v>
      </c>
      <c r="B54" s="62" t="s">
        <v>939</v>
      </c>
      <c r="C54" s="32" t="s">
        <v>940</v>
      </c>
      <c r="D54" s="33">
        <v>44012</v>
      </c>
      <c r="E54" s="34">
        <v>1508.8889999999999</v>
      </c>
      <c r="F54" s="35">
        <v>10</v>
      </c>
      <c r="G54" s="36">
        <f t="shared" si="0"/>
        <v>150.88889999999998</v>
      </c>
      <c r="H54" s="34">
        <v>1935.3150000000001</v>
      </c>
      <c r="I54" s="34">
        <v>2836.6849999999999</v>
      </c>
      <c r="J54" s="34">
        <v>2641.6149999999998</v>
      </c>
      <c r="K54" s="34">
        <v>81.42</v>
      </c>
      <c r="L54" s="34">
        <v>588.86199999999997</v>
      </c>
      <c r="M54" s="36">
        <f t="shared" si="1"/>
        <v>170.43899999999996</v>
      </c>
      <c r="N54" s="34">
        <v>418.423</v>
      </c>
      <c r="O54" s="37">
        <v>10</v>
      </c>
      <c r="P54" s="37">
        <v>16</v>
      </c>
      <c r="Q54" s="38">
        <f t="shared" si="2"/>
        <v>26</v>
      </c>
      <c r="R54" s="39">
        <v>3860</v>
      </c>
    </row>
    <row r="55" spans="1:18" s="4" customFormat="1" ht="15.75" x14ac:dyDescent="0.25">
      <c r="A55" s="4">
        <v>52</v>
      </c>
      <c r="B55" s="31" t="s">
        <v>65</v>
      </c>
      <c r="C55" s="32" t="s">
        <v>66</v>
      </c>
      <c r="D55" s="33">
        <v>44012</v>
      </c>
      <c r="E55" s="34">
        <v>264.13803999999999</v>
      </c>
      <c r="F55" s="35">
        <v>10</v>
      </c>
      <c r="G55" s="36">
        <f t="shared" si="0"/>
        <v>26.413803999999999</v>
      </c>
      <c r="H55" s="34">
        <v>336.35025999999999</v>
      </c>
      <c r="I55" s="34">
        <v>377.988629</v>
      </c>
      <c r="J55" s="34">
        <v>24.401717000000001</v>
      </c>
      <c r="K55" s="34">
        <v>0</v>
      </c>
      <c r="L55" s="34">
        <v>-4.6530009999999997</v>
      </c>
      <c r="M55" s="36">
        <f t="shared" si="1"/>
        <v>0</v>
      </c>
      <c r="N55" s="34">
        <v>-4.6530009999999997</v>
      </c>
      <c r="O55" s="37">
        <v>0</v>
      </c>
      <c r="P55" s="37">
        <v>0</v>
      </c>
      <c r="Q55" s="38">
        <f t="shared" si="2"/>
        <v>0</v>
      </c>
      <c r="R55" s="39">
        <v>7419</v>
      </c>
    </row>
    <row r="56" spans="1:18" s="4" customFormat="1" ht="15.75" x14ac:dyDescent="0.25">
      <c r="A56" s="4">
        <v>52</v>
      </c>
      <c r="B56" s="31" t="s">
        <v>79</v>
      </c>
      <c r="C56" s="32" t="s">
        <v>80</v>
      </c>
      <c r="D56" s="33">
        <v>44012</v>
      </c>
      <c r="E56" s="34">
        <v>211.63104000000001</v>
      </c>
      <c r="F56" s="35">
        <v>10</v>
      </c>
      <c r="G56" s="36">
        <f t="shared" si="0"/>
        <v>21.163104000000001</v>
      </c>
      <c r="H56" s="34">
        <v>182.38981699999999</v>
      </c>
      <c r="I56" s="34">
        <v>194.18123800000001</v>
      </c>
      <c r="J56" s="34">
        <v>26.755134999999999</v>
      </c>
      <c r="K56" s="34">
        <v>2.7520000000000001E-3</v>
      </c>
      <c r="L56" s="34">
        <v>2.2742659999999999</v>
      </c>
      <c r="M56" s="36">
        <f t="shared" si="1"/>
        <v>0</v>
      </c>
      <c r="N56" s="34">
        <v>2.2742659999999999</v>
      </c>
      <c r="O56" s="37">
        <v>1</v>
      </c>
      <c r="P56" s="37">
        <v>0</v>
      </c>
      <c r="Q56" s="38">
        <f t="shared" si="2"/>
        <v>1</v>
      </c>
      <c r="R56" s="39">
        <v>2577</v>
      </c>
    </row>
    <row r="57" spans="1:18" s="4" customFormat="1" ht="15.75" x14ac:dyDescent="0.25">
      <c r="A57" s="4">
        <v>52</v>
      </c>
      <c r="B57" s="62" t="s">
        <v>931</v>
      </c>
      <c r="C57" s="32" t="s">
        <v>932</v>
      </c>
      <c r="D57" s="33">
        <v>44012</v>
      </c>
      <c r="E57" s="34">
        <v>348.48</v>
      </c>
      <c r="F57" s="35">
        <v>10</v>
      </c>
      <c r="G57" s="36">
        <f t="shared" si="0"/>
        <v>34.847999999999999</v>
      </c>
      <c r="H57" s="34">
        <v>1477.7692259999999</v>
      </c>
      <c r="I57" s="34">
        <v>2252.5052470000001</v>
      </c>
      <c r="J57" s="34">
        <v>1586.550076</v>
      </c>
      <c r="K57" s="34">
        <v>71.602784999999997</v>
      </c>
      <c r="L57" s="34">
        <v>304.52720799999997</v>
      </c>
      <c r="M57" s="36">
        <f t="shared" si="1"/>
        <v>58.656560999999982</v>
      </c>
      <c r="N57" s="34">
        <v>245.87064699999999</v>
      </c>
      <c r="O57" s="37">
        <f>15+15+10</f>
        <v>40</v>
      </c>
      <c r="P57" s="37">
        <f>10+10</f>
        <v>20</v>
      </c>
      <c r="Q57" s="38">
        <f t="shared" si="2"/>
        <v>60</v>
      </c>
      <c r="R57" s="39">
        <v>1499</v>
      </c>
    </row>
    <row r="58" spans="1:18" s="4" customFormat="1" ht="15.75" x14ac:dyDescent="0.25">
      <c r="A58" s="4">
        <v>53</v>
      </c>
      <c r="B58" s="31" t="s">
        <v>618</v>
      </c>
      <c r="C58" s="32" t="s">
        <v>619</v>
      </c>
      <c r="D58" s="33">
        <v>44104</v>
      </c>
      <c r="E58" s="34">
        <v>120.111</v>
      </c>
      <c r="F58" s="35">
        <v>10</v>
      </c>
      <c r="G58" s="36">
        <f t="shared" si="0"/>
        <v>12.011100000000001</v>
      </c>
      <c r="H58" s="34">
        <v>2435.7449999999999</v>
      </c>
      <c r="I58" s="34">
        <v>4794.7370000000001</v>
      </c>
      <c r="J58" s="34">
        <v>4539.6790000000001</v>
      </c>
      <c r="K58" s="34">
        <v>138.785</v>
      </c>
      <c r="L58" s="34">
        <v>12.499000000000001</v>
      </c>
      <c r="M58" s="36">
        <f t="shared" si="1"/>
        <v>70.95</v>
      </c>
      <c r="N58" s="34">
        <v>-58.451000000000001</v>
      </c>
      <c r="O58" s="37">
        <v>0</v>
      </c>
      <c r="P58" s="37">
        <v>0</v>
      </c>
      <c r="Q58" s="38">
        <f t="shared" si="2"/>
        <v>0</v>
      </c>
      <c r="R58" s="39">
        <v>746</v>
      </c>
    </row>
    <row r="59" spans="1:18" s="4" customFormat="1" ht="15.75" x14ac:dyDescent="0.25">
      <c r="A59" s="4">
        <v>54</v>
      </c>
      <c r="B59" s="31" t="s">
        <v>51</v>
      </c>
      <c r="C59" s="32" t="s">
        <v>52</v>
      </c>
      <c r="D59" s="33">
        <v>44012</v>
      </c>
      <c r="E59" s="34">
        <v>1000</v>
      </c>
      <c r="F59" s="35">
        <v>10</v>
      </c>
      <c r="G59" s="36">
        <f t="shared" si="0"/>
        <v>100</v>
      </c>
      <c r="H59" s="34">
        <v>1199.498124</v>
      </c>
      <c r="I59" s="34">
        <v>1243.6912339999999</v>
      </c>
      <c r="J59" s="34">
        <v>176.32474199999999</v>
      </c>
      <c r="K59" s="34">
        <v>0.10158399999999999</v>
      </c>
      <c r="L59" s="34">
        <v>102.646351</v>
      </c>
      <c r="M59" s="36">
        <f t="shared" si="1"/>
        <v>0</v>
      </c>
      <c r="N59" s="34">
        <v>102.646351</v>
      </c>
      <c r="O59" s="37">
        <v>8</v>
      </c>
      <c r="P59" s="37">
        <v>0</v>
      </c>
      <c r="Q59" s="38">
        <f t="shared" si="2"/>
        <v>8</v>
      </c>
      <c r="R59" s="39">
        <v>292</v>
      </c>
    </row>
    <row r="60" spans="1:18" s="4" customFormat="1" ht="15.75" x14ac:dyDescent="0.25">
      <c r="A60" s="4">
        <v>54</v>
      </c>
      <c r="B60" s="31" t="s">
        <v>189</v>
      </c>
      <c r="C60" s="32" t="s">
        <v>190</v>
      </c>
      <c r="D60" s="33">
        <v>44196</v>
      </c>
      <c r="E60" s="34">
        <v>17771.651000000002</v>
      </c>
      <c r="F60" s="35">
        <v>10</v>
      </c>
      <c r="G60" s="36">
        <f t="shared" si="0"/>
        <v>1777.1651000000002</v>
      </c>
      <c r="H60" s="34">
        <v>91017.319000000003</v>
      </c>
      <c r="I60" s="34">
        <v>1384873.5490000001</v>
      </c>
      <c r="J60" s="34">
        <v>105410.75199999999</v>
      </c>
      <c r="K60" s="34">
        <v>0</v>
      </c>
      <c r="L60" s="34">
        <v>17878.322</v>
      </c>
      <c r="M60" s="36">
        <f t="shared" si="1"/>
        <v>7403.4120000000003</v>
      </c>
      <c r="N60" s="34">
        <v>10474.91</v>
      </c>
      <c r="O60" s="37">
        <f>20+20</f>
        <v>40</v>
      </c>
      <c r="P60" s="37">
        <v>0</v>
      </c>
      <c r="Q60" s="38">
        <f t="shared" si="2"/>
        <v>40</v>
      </c>
      <c r="R60" s="39">
        <v>11968</v>
      </c>
    </row>
    <row r="61" spans="1:18" s="4" customFormat="1" ht="15.75" x14ac:dyDescent="0.25">
      <c r="A61" s="4">
        <v>54</v>
      </c>
      <c r="B61" s="62" t="s">
        <v>302</v>
      </c>
      <c r="C61" s="32" t="s">
        <v>303</v>
      </c>
      <c r="D61" s="33">
        <v>44012</v>
      </c>
      <c r="E61" s="34">
        <v>524.66749000000004</v>
      </c>
      <c r="F61" s="35">
        <v>10</v>
      </c>
      <c r="G61" s="36">
        <f t="shared" si="0"/>
        <v>52.466749000000007</v>
      </c>
      <c r="H61" s="34">
        <v>3109.880275</v>
      </c>
      <c r="I61" s="34">
        <v>12457.734710000001</v>
      </c>
      <c r="J61" s="34">
        <v>12482.831244999999</v>
      </c>
      <c r="K61" s="34">
        <v>814.75298599999996</v>
      </c>
      <c r="L61" s="34">
        <v>177.72229300000001</v>
      </c>
      <c r="M61" s="36">
        <f t="shared" si="1"/>
        <v>141.08674000000002</v>
      </c>
      <c r="N61" s="34">
        <v>36.635553000000002</v>
      </c>
      <c r="O61" s="37">
        <v>0</v>
      </c>
      <c r="P61" s="37">
        <v>0</v>
      </c>
      <c r="Q61" s="38">
        <f t="shared" si="2"/>
        <v>0</v>
      </c>
      <c r="R61" s="39"/>
    </row>
    <row r="62" spans="1:18" s="4" customFormat="1" ht="15.75" x14ac:dyDescent="0.25">
      <c r="A62" s="4">
        <v>57</v>
      </c>
      <c r="B62" s="62" t="s">
        <v>1003</v>
      </c>
      <c r="C62" s="32" t="s">
        <v>1004</v>
      </c>
      <c r="D62" s="33">
        <v>44012</v>
      </c>
      <c r="E62" s="34">
        <v>5440.5</v>
      </c>
      <c r="F62" s="35">
        <v>10</v>
      </c>
      <c r="G62" s="36">
        <f t="shared" si="0"/>
        <v>544.04999999999995</v>
      </c>
      <c r="H62" s="34">
        <v>5849.6909740000001</v>
      </c>
      <c r="I62" s="34">
        <v>18943.389566000002</v>
      </c>
      <c r="J62" s="34">
        <v>29872.020641999999</v>
      </c>
      <c r="K62" s="34">
        <v>544.98872100000006</v>
      </c>
      <c r="L62" s="34">
        <v>194.55028999999999</v>
      </c>
      <c r="M62" s="36">
        <f t="shared" si="1"/>
        <v>-15.078506000000004</v>
      </c>
      <c r="N62" s="34">
        <v>209.62879599999999</v>
      </c>
      <c r="O62" s="37">
        <v>0</v>
      </c>
      <c r="P62" s="37">
        <v>0</v>
      </c>
      <c r="Q62" s="38">
        <f t="shared" si="2"/>
        <v>0</v>
      </c>
      <c r="R62" s="39">
        <v>8738</v>
      </c>
    </row>
    <row r="63" spans="1:18" s="4" customFormat="1" ht="15.75" x14ac:dyDescent="0.25">
      <c r="A63" s="4">
        <v>60</v>
      </c>
      <c r="B63" s="31" t="s">
        <v>67</v>
      </c>
      <c r="C63" s="32" t="s">
        <v>68</v>
      </c>
      <c r="D63" s="33">
        <v>44012</v>
      </c>
      <c r="E63" s="34">
        <v>1008</v>
      </c>
      <c r="F63" s="35">
        <v>5</v>
      </c>
      <c r="G63" s="36">
        <f t="shared" si="0"/>
        <v>201.6</v>
      </c>
      <c r="H63" s="34">
        <v>3633.5540230000001</v>
      </c>
      <c r="I63" s="34">
        <v>9913.0572709999997</v>
      </c>
      <c r="J63" s="34">
        <v>1378.7666019999999</v>
      </c>
      <c r="K63" s="34">
        <v>765.34445000000005</v>
      </c>
      <c r="L63" s="34">
        <v>316.68307099999998</v>
      </c>
      <c r="M63" s="36">
        <f t="shared" si="1"/>
        <v>0</v>
      </c>
      <c r="N63" s="34">
        <v>316.68307099999998</v>
      </c>
      <c r="O63" s="37">
        <v>28</v>
      </c>
      <c r="P63" s="37">
        <v>0</v>
      </c>
      <c r="Q63" s="38">
        <f t="shared" si="2"/>
        <v>28</v>
      </c>
      <c r="R63" s="39">
        <v>4639</v>
      </c>
    </row>
    <row r="64" spans="1:18" s="4" customFormat="1" ht="15.75" x14ac:dyDescent="0.25">
      <c r="A64" s="4">
        <v>60</v>
      </c>
      <c r="B64" s="31" t="s">
        <v>1093</v>
      </c>
      <c r="C64" s="32" t="s">
        <v>1094</v>
      </c>
      <c r="D64" s="33">
        <v>44012</v>
      </c>
      <c r="E64" s="34">
        <v>381.48899999999998</v>
      </c>
      <c r="F64" s="35">
        <v>10</v>
      </c>
      <c r="G64" s="36">
        <f t="shared" si="0"/>
        <v>38.148899999999998</v>
      </c>
      <c r="H64" s="34">
        <v>804.62900000000002</v>
      </c>
      <c r="I64" s="34">
        <v>2155.4899999999998</v>
      </c>
      <c r="J64" s="34">
        <v>3053.9470000000001</v>
      </c>
      <c r="K64" s="34">
        <v>157.21299999999999</v>
      </c>
      <c r="L64" s="34">
        <v>-144.881</v>
      </c>
      <c r="M64" s="36">
        <f t="shared" si="1"/>
        <v>-41.180999999999997</v>
      </c>
      <c r="N64" s="34">
        <v>-103.7</v>
      </c>
      <c r="O64" s="37">
        <v>0</v>
      </c>
      <c r="P64" s="37">
        <v>0</v>
      </c>
      <c r="Q64" s="38">
        <f t="shared" si="2"/>
        <v>0</v>
      </c>
      <c r="R64" s="39"/>
    </row>
    <row r="65" spans="1:18" s="4" customFormat="1" ht="15.75" x14ac:dyDescent="0.25">
      <c r="A65" s="4">
        <v>61</v>
      </c>
      <c r="B65" s="31" t="s">
        <v>665</v>
      </c>
      <c r="C65" s="32" t="s">
        <v>666</v>
      </c>
      <c r="D65" s="33">
        <v>44012</v>
      </c>
      <c r="E65" s="34">
        <v>10983.462</v>
      </c>
      <c r="F65" s="35">
        <v>10</v>
      </c>
      <c r="G65" s="36">
        <f t="shared" si="0"/>
        <v>1098.3462</v>
      </c>
      <c r="H65" s="34">
        <v>31320.830999999998</v>
      </c>
      <c r="I65" s="34">
        <v>66009.770999999993</v>
      </c>
      <c r="J65" s="34">
        <v>29117.734</v>
      </c>
      <c r="K65" s="34">
        <v>2981.7220000000002</v>
      </c>
      <c r="L65" s="34">
        <v>-5269.0410000000002</v>
      </c>
      <c r="M65" s="36">
        <f t="shared" si="1"/>
        <v>-425.77599999999984</v>
      </c>
      <c r="N65" s="34">
        <v>-4843.2650000000003</v>
      </c>
      <c r="O65" s="37">
        <v>0</v>
      </c>
      <c r="P65" s="37">
        <v>0</v>
      </c>
      <c r="Q65" s="38">
        <f t="shared" si="2"/>
        <v>0</v>
      </c>
      <c r="R65" s="39">
        <v>15921</v>
      </c>
    </row>
    <row r="66" spans="1:18" s="4" customFormat="1" ht="15.75" x14ac:dyDescent="0.25">
      <c r="A66" s="4">
        <v>61</v>
      </c>
      <c r="B66" s="31" t="s">
        <v>920</v>
      </c>
      <c r="C66" s="32" t="s">
        <v>921</v>
      </c>
      <c r="D66" s="33">
        <v>44012</v>
      </c>
      <c r="E66" s="34">
        <v>2124.2530000000002</v>
      </c>
      <c r="F66" s="35">
        <v>10</v>
      </c>
      <c r="G66" s="36">
        <f t="shared" si="0"/>
        <v>212.42530000000002</v>
      </c>
      <c r="H66" s="34">
        <v>16870.817999999999</v>
      </c>
      <c r="I66" s="34">
        <v>25381.165000000001</v>
      </c>
      <c r="J66" s="34">
        <v>16567.219000000001</v>
      </c>
      <c r="K66" s="34">
        <v>641.49099999999999</v>
      </c>
      <c r="L66" s="34">
        <v>3304.4780000000001</v>
      </c>
      <c r="M66" s="36">
        <f t="shared" si="1"/>
        <v>849.40099999999984</v>
      </c>
      <c r="N66" s="34">
        <v>2455.0770000000002</v>
      </c>
      <c r="O66" s="37">
        <v>25</v>
      </c>
      <c r="P66" s="37">
        <v>0</v>
      </c>
      <c r="Q66" s="38">
        <f t="shared" si="2"/>
        <v>25</v>
      </c>
      <c r="R66" s="39">
        <v>12592</v>
      </c>
    </row>
    <row r="67" spans="1:18" s="4" customFormat="1" ht="15.75" x14ac:dyDescent="0.25">
      <c r="A67" s="4">
        <v>63</v>
      </c>
      <c r="B67" s="62" t="s">
        <v>458</v>
      </c>
      <c r="C67" s="32" t="s">
        <v>459</v>
      </c>
      <c r="D67" s="33">
        <v>44012</v>
      </c>
      <c r="E67" s="34">
        <v>800</v>
      </c>
      <c r="F67" s="35">
        <v>10</v>
      </c>
      <c r="G67" s="36">
        <f t="shared" si="0"/>
        <v>80</v>
      </c>
      <c r="H67" s="34">
        <v>8639.7039999999997</v>
      </c>
      <c r="I67" s="34">
        <v>18794.867999999999</v>
      </c>
      <c r="J67" s="34">
        <v>13264.004999999999</v>
      </c>
      <c r="K67" s="34">
        <v>480.86599999999999</v>
      </c>
      <c r="L67" s="34">
        <v>176.52600000000001</v>
      </c>
      <c r="M67" s="36">
        <f t="shared" si="1"/>
        <v>142.92700000000002</v>
      </c>
      <c r="N67" s="34">
        <v>33.598999999999997</v>
      </c>
      <c r="O67" s="37">
        <v>0</v>
      </c>
      <c r="P67" s="37">
        <v>0</v>
      </c>
      <c r="Q67" s="38">
        <f t="shared" si="2"/>
        <v>0</v>
      </c>
      <c r="R67" s="39">
        <v>2406</v>
      </c>
    </row>
    <row r="68" spans="1:18" s="4" customFormat="1" ht="15.75" x14ac:dyDescent="0.25">
      <c r="A68" s="4">
        <v>63</v>
      </c>
      <c r="B68" s="31" t="s">
        <v>620</v>
      </c>
      <c r="C68" s="32" t="s">
        <v>621</v>
      </c>
      <c r="D68" s="33">
        <v>44104</v>
      </c>
      <c r="E68" s="34">
        <v>211.18700000000001</v>
      </c>
      <c r="F68" s="35">
        <v>10</v>
      </c>
      <c r="G68" s="36">
        <f t="shared" si="0"/>
        <v>21.1187</v>
      </c>
      <c r="H68" s="34">
        <v>4779.0410000000002</v>
      </c>
      <c r="I68" s="34">
        <v>11311.536</v>
      </c>
      <c r="J68" s="34">
        <v>11143.607</v>
      </c>
      <c r="K68" s="34">
        <v>344.024</v>
      </c>
      <c r="L68" s="34">
        <v>931.58799999999997</v>
      </c>
      <c r="M68" s="36">
        <f t="shared" si="1"/>
        <v>171.27299999999991</v>
      </c>
      <c r="N68" s="34">
        <v>760.31500000000005</v>
      </c>
      <c r="O68" s="37">
        <v>120</v>
      </c>
      <c r="P68" s="37">
        <v>0</v>
      </c>
      <c r="Q68" s="38">
        <f t="shared" si="2"/>
        <v>120</v>
      </c>
      <c r="R68" s="39">
        <v>2366</v>
      </c>
    </row>
    <row r="69" spans="1:18" s="4" customFormat="1" ht="15.75" x14ac:dyDescent="0.25">
      <c r="A69" s="4">
        <v>64</v>
      </c>
      <c r="B69" s="62" t="s">
        <v>961</v>
      </c>
      <c r="C69" s="32" t="s">
        <v>962</v>
      </c>
      <c r="D69" s="33">
        <v>44196</v>
      </c>
      <c r="E69" s="34">
        <v>390.60399999999998</v>
      </c>
      <c r="F69" s="35">
        <v>10</v>
      </c>
      <c r="G69" s="36">
        <f t="shared" si="0"/>
        <v>39.060400000000001</v>
      </c>
      <c r="H69" s="34">
        <v>4501.8249999999998</v>
      </c>
      <c r="I69" s="34">
        <v>7389.1769999999997</v>
      </c>
      <c r="J69" s="34">
        <v>5545.1369999999997</v>
      </c>
      <c r="K69" s="34">
        <v>163.589</v>
      </c>
      <c r="L69" s="34">
        <v>452.71699999999998</v>
      </c>
      <c r="M69" s="36">
        <f t="shared" si="1"/>
        <v>106.43599999999998</v>
      </c>
      <c r="N69" s="34">
        <v>346.28100000000001</v>
      </c>
      <c r="O69" s="37">
        <v>0</v>
      </c>
      <c r="P69" s="37">
        <v>20</v>
      </c>
      <c r="Q69" s="38">
        <f t="shared" si="2"/>
        <v>20</v>
      </c>
      <c r="R69" s="39">
        <v>2395</v>
      </c>
    </row>
    <row r="70" spans="1:18" s="4" customFormat="1" ht="15.75" x14ac:dyDescent="0.25">
      <c r="A70" s="4">
        <v>66</v>
      </c>
      <c r="B70" s="31" t="s">
        <v>912</v>
      </c>
      <c r="C70" s="32" t="s">
        <v>913</v>
      </c>
      <c r="D70" s="33">
        <v>44012</v>
      </c>
      <c r="E70" s="34">
        <v>540.87699999999995</v>
      </c>
      <c r="F70" s="35">
        <v>10</v>
      </c>
      <c r="G70" s="36">
        <f t="shared" ref="G70:G133" si="3">+E70/F70</f>
        <v>54.087699999999998</v>
      </c>
      <c r="H70" s="34">
        <v>1421.982</v>
      </c>
      <c r="I70" s="34">
        <v>2252.0239999999999</v>
      </c>
      <c r="J70" s="34">
        <v>2664.6039999999998</v>
      </c>
      <c r="K70" s="34">
        <v>30.995000000000001</v>
      </c>
      <c r="L70" s="34">
        <v>321.80900000000003</v>
      </c>
      <c r="M70" s="36">
        <f t="shared" ref="M70:M133" si="4">+L70-N70</f>
        <v>101.77900000000002</v>
      </c>
      <c r="N70" s="34">
        <v>220.03</v>
      </c>
      <c r="O70" s="37">
        <v>20</v>
      </c>
      <c r="P70" s="37">
        <v>0</v>
      </c>
      <c r="Q70" s="38">
        <f t="shared" ref="Q70:Q133" si="5">SUM(O70:P70)</f>
        <v>20</v>
      </c>
      <c r="R70" s="39">
        <v>5233</v>
      </c>
    </row>
    <row r="71" spans="1:18" s="4" customFormat="1" ht="15.75" x14ac:dyDescent="0.25">
      <c r="A71" s="4">
        <v>70</v>
      </c>
      <c r="B71" s="31">
        <v>786</v>
      </c>
      <c r="C71" s="32" t="s">
        <v>129</v>
      </c>
      <c r="D71" s="33">
        <v>44012</v>
      </c>
      <c r="E71" s="34">
        <v>149.73750000000001</v>
      </c>
      <c r="F71" s="35">
        <v>10</v>
      </c>
      <c r="G71" s="36">
        <f t="shared" si="3"/>
        <v>14.973750000000001</v>
      </c>
      <c r="H71" s="34">
        <v>208.70282599999999</v>
      </c>
      <c r="I71" s="34">
        <v>227.87854100000001</v>
      </c>
      <c r="J71" s="34">
        <v>20.045919000000001</v>
      </c>
      <c r="K71" s="34">
        <v>6.8739999999999999E-3</v>
      </c>
      <c r="L71" s="34">
        <v>4.336697</v>
      </c>
      <c r="M71" s="36">
        <f t="shared" si="4"/>
        <v>1.511968</v>
      </c>
      <c r="N71" s="34">
        <v>2.824729</v>
      </c>
      <c r="O71" s="37">
        <v>0</v>
      </c>
      <c r="P71" s="37">
        <v>0</v>
      </c>
      <c r="Q71" s="38">
        <f t="shared" si="5"/>
        <v>0</v>
      </c>
      <c r="R71" s="39">
        <v>553</v>
      </c>
    </row>
    <row r="72" spans="1:18" s="4" customFormat="1" ht="15.75" x14ac:dyDescent="0.25">
      <c r="A72" s="4">
        <v>72</v>
      </c>
      <c r="B72" s="31" t="s">
        <v>134</v>
      </c>
      <c r="C72" s="32" t="s">
        <v>135</v>
      </c>
      <c r="D72" s="33">
        <v>44196</v>
      </c>
      <c r="E72" s="34">
        <v>1000</v>
      </c>
      <c r="F72" s="35">
        <v>10</v>
      </c>
      <c r="G72" s="36">
        <f t="shared" si="3"/>
        <v>100</v>
      </c>
      <c r="H72" s="34">
        <v>782.19899999999996</v>
      </c>
      <c r="I72" s="34">
        <v>2680.7130000000002</v>
      </c>
      <c r="J72" s="34">
        <f>501.703+1.568</f>
        <v>503.27099999999996</v>
      </c>
      <c r="K72" s="34">
        <v>25.381</v>
      </c>
      <c r="L72" s="34">
        <v>137.995</v>
      </c>
      <c r="M72" s="36">
        <f t="shared" si="4"/>
        <v>43.995000000000005</v>
      </c>
      <c r="N72" s="34">
        <v>94</v>
      </c>
      <c r="O72" s="37">
        <v>0</v>
      </c>
      <c r="P72" s="37">
        <v>0</v>
      </c>
      <c r="Q72" s="38">
        <f t="shared" si="5"/>
        <v>0</v>
      </c>
      <c r="R72" s="39">
        <v>4283</v>
      </c>
    </row>
    <row r="73" spans="1:18" s="4" customFormat="1" ht="15.75" x14ac:dyDescent="0.25">
      <c r="A73" s="4">
        <v>72</v>
      </c>
      <c r="B73" s="31" t="s">
        <v>1091</v>
      </c>
      <c r="C73" s="32" t="s">
        <v>1092</v>
      </c>
      <c r="D73" s="33">
        <v>44012</v>
      </c>
      <c r="E73" s="34">
        <v>40</v>
      </c>
      <c r="F73" s="35">
        <v>10</v>
      </c>
      <c r="G73" s="36">
        <f t="shared" si="3"/>
        <v>4</v>
      </c>
      <c r="H73" s="34">
        <v>371.38223299999999</v>
      </c>
      <c r="I73" s="34">
        <v>375.662308</v>
      </c>
      <c r="J73" s="34">
        <v>17.360576999999999</v>
      </c>
      <c r="K73" s="34">
        <v>6.7380000000000001E-3</v>
      </c>
      <c r="L73" s="34">
        <v>192.62913800000001</v>
      </c>
      <c r="M73" s="36">
        <f t="shared" si="4"/>
        <v>2.2258429999999976</v>
      </c>
      <c r="N73" s="34">
        <v>190.40329500000001</v>
      </c>
      <c r="O73" s="37">
        <v>0</v>
      </c>
      <c r="P73" s="37">
        <v>0</v>
      </c>
      <c r="Q73" s="38">
        <f t="shared" si="5"/>
        <v>0</v>
      </c>
      <c r="R73" s="39">
        <v>836</v>
      </c>
    </row>
    <row r="74" spans="1:18" s="4" customFormat="1" ht="15.75" x14ac:dyDescent="0.25">
      <c r="A74" s="4">
        <v>73</v>
      </c>
      <c r="B74" s="62" t="s">
        <v>310</v>
      </c>
      <c r="C74" s="32" t="s">
        <v>311</v>
      </c>
      <c r="D74" s="33">
        <v>44012</v>
      </c>
      <c r="E74" s="34">
        <v>109.5</v>
      </c>
      <c r="F74" s="35">
        <v>10</v>
      </c>
      <c r="G74" s="36">
        <f t="shared" si="3"/>
        <v>10.95</v>
      </c>
      <c r="H74" s="34">
        <v>1755.13104</v>
      </c>
      <c r="I74" s="34">
        <v>5377.4196240000001</v>
      </c>
      <c r="J74" s="34">
        <v>6152.9294630000004</v>
      </c>
      <c r="K74" s="34">
        <v>189.347115</v>
      </c>
      <c r="L74" s="34">
        <v>361.36921999999998</v>
      </c>
      <c r="M74" s="36">
        <f t="shared" si="4"/>
        <v>135.48993899999999</v>
      </c>
      <c r="N74" s="34">
        <v>225.87928099999999</v>
      </c>
      <c r="O74" s="37">
        <v>0</v>
      </c>
      <c r="P74" s="37">
        <v>0</v>
      </c>
      <c r="Q74" s="38">
        <f t="shared" si="5"/>
        <v>0</v>
      </c>
      <c r="R74" s="39">
        <v>479</v>
      </c>
    </row>
    <row r="75" spans="1:18" s="4" customFormat="1" ht="15.75" x14ac:dyDescent="0.25">
      <c r="A75" s="4">
        <v>74</v>
      </c>
      <c r="B75" s="62" t="s">
        <v>754</v>
      </c>
      <c r="C75" s="32" t="s">
        <v>755</v>
      </c>
      <c r="D75" s="33">
        <v>44012</v>
      </c>
      <c r="E75" s="34">
        <v>2838.5509999999999</v>
      </c>
      <c r="F75" s="35">
        <v>10</v>
      </c>
      <c r="G75" s="36">
        <f t="shared" si="3"/>
        <v>283.85509999999999</v>
      </c>
      <c r="H75" s="34">
        <v>40266.870000000003</v>
      </c>
      <c r="I75" s="34">
        <v>91595.925000000003</v>
      </c>
      <c r="J75" s="34">
        <v>38195.803999999996</v>
      </c>
      <c r="K75" s="34">
        <v>2211.6170000000002</v>
      </c>
      <c r="L75" s="34">
        <v>21734.396000000001</v>
      </c>
      <c r="M75" s="36">
        <f t="shared" si="4"/>
        <v>5358.5460000000003</v>
      </c>
      <c r="N75" s="34">
        <v>16375.85</v>
      </c>
      <c r="O75" s="37">
        <f>200+300</f>
        <v>500</v>
      </c>
      <c r="P75" s="37">
        <v>0</v>
      </c>
      <c r="Q75" s="38">
        <f t="shared" si="5"/>
        <v>500</v>
      </c>
      <c r="R75" s="39">
        <v>7090</v>
      </c>
    </row>
    <row r="76" spans="1:18" s="4" customFormat="1" ht="15.75" x14ac:dyDescent="0.25">
      <c r="A76" s="4">
        <v>74</v>
      </c>
      <c r="B76" s="31" t="s">
        <v>999</v>
      </c>
      <c r="C76" s="32" t="s">
        <v>1000</v>
      </c>
      <c r="D76" s="33">
        <v>44012</v>
      </c>
      <c r="E76" s="34">
        <v>53.90652</v>
      </c>
      <c r="F76" s="35">
        <v>10</v>
      </c>
      <c r="G76" s="36">
        <f t="shared" si="3"/>
        <v>5.3906520000000002</v>
      </c>
      <c r="H76" s="34">
        <v>1289.14588</v>
      </c>
      <c r="I76" s="34">
        <v>2417.1743999999999</v>
      </c>
      <c r="J76" s="34">
        <v>5268.4623499999998</v>
      </c>
      <c r="K76" s="34">
        <v>21.685075999999999</v>
      </c>
      <c r="L76" s="34">
        <v>206.79934700000001</v>
      </c>
      <c r="M76" s="36">
        <f t="shared" si="4"/>
        <v>122.62118600000001</v>
      </c>
      <c r="N76" s="34">
        <v>84.178161000000003</v>
      </c>
      <c r="O76" s="37">
        <v>0</v>
      </c>
      <c r="P76" s="37">
        <v>0</v>
      </c>
      <c r="Q76" s="38">
        <f t="shared" si="5"/>
        <v>0</v>
      </c>
      <c r="R76" s="39">
        <v>1112</v>
      </c>
    </row>
    <row r="77" spans="1:18" s="4" customFormat="1" ht="15.75" x14ac:dyDescent="0.25">
      <c r="A77" s="4">
        <v>76</v>
      </c>
      <c r="B77" s="31" t="s">
        <v>168</v>
      </c>
      <c r="C77" s="32" t="s">
        <v>169</v>
      </c>
      <c r="D77" s="33">
        <v>44012</v>
      </c>
      <c r="E77" s="34">
        <v>8014.7659999999996</v>
      </c>
      <c r="F77" s="35">
        <v>10</v>
      </c>
      <c r="G77" s="36">
        <f t="shared" si="3"/>
        <v>801.47659999999996</v>
      </c>
      <c r="H77" s="34">
        <v>9061.8809999999994</v>
      </c>
      <c r="I77" s="34">
        <v>11635.194</v>
      </c>
      <c r="J77" s="34">
        <v>1372.623</v>
      </c>
      <c r="K77" s="34">
        <v>0</v>
      </c>
      <c r="L77" s="34">
        <v>190.48599999999999</v>
      </c>
      <c r="M77" s="36">
        <f t="shared" si="4"/>
        <v>-3.7439999999999998</v>
      </c>
      <c r="N77" s="34">
        <v>194.23</v>
      </c>
      <c r="O77" s="37">
        <v>0</v>
      </c>
      <c r="P77" s="37">
        <v>0</v>
      </c>
      <c r="Q77" s="38">
        <f t="shared" si="5"/>
        <v>0</v>
      </c>
      <c r="R77" s="39">
        <v>2597</v>
      </c>
    </row>
    <row r="78" spans="1:18" s="4" customFormat="1" ht="15.75" x14ac:dyDescent="0.25">
      <c r="A78" s="4">
        <v>76</v>
      </c>
      <c r="B78" s="62" t="s">
        <v>318</v>
      </c>
      <c r="C78" s="32" t="s">
        <v>319</v>
      </c>
      <c r="D78" s="33">
        <v>44012</v>
      </c>
      <c r="E78" s="34">
        <v>99.2</v>
      </c>
      <c r="F78" s="35">
        <v>10</v>
      </c>
      <c r="G78" s="36">
        <f t="shared" si="3"/>
        <v>9.92</v>
      </c>
      <c r="H78" s="34">
        <v>690.28899999999999</v>
      </c>
      <c r="I78" s="34">
        <v>2114.36</v>
      </c>
      <c r="J78" s="34">
        <v>3923.7249999999999</v>
      </c>
      <c r="K78" s="34">
        <v>124.098</v>
      </c>
      <c r="L78" s="34">
        <v>146.66800000000001</v>
      </c>
      <c r="M78" s="36">
        <f t="shared" si="4"/>
        <v>39.721000000000004</v>
      </c>
      <c r="N78" s="34">
        <v>106.947</v>
      </c>
      <c r="O78" s="37">
        <v>13</v>
      </c>
      <c r="P78" s="37">
        <v>0</v>
      </c>
      <c r="Q78" s="38">
        <f t="shared" si="5"/>
        <v>13</v>
      </c>
      <c r="R78" s="39">
        <v>1443</v>
      </c>
    </row>
    <row r="79" spans="1:18" s="4" customFormat="1" ht="15.75" x14ac:dyDescent="0.25">
      <c r="A79" s="4">
        <v>76</v>
      </c>
      <c r="B79" s="31" t="s">
        <v>682</v>
      </c>
      <c r="C79" s="32" t="s">
        <v>683</v>
      </c>
      <c r="D79" s="33">
        <v>44012</v>
      </c>
      <c r="E79" s="34">
        <v>48.073639999999997</v>
      </c>
      <c r="F79" s="35">
        <v>10</v>
      </c>
      <c r="G79" s="36">
        <f t="shared" si="3"/>
        <v>4.8073639999999997</v>
      </c>
      <c r="H79" s="34">
        <v>1298.4722730000001</v>
      </c>
      <c r="I79" s="34">
        <v>2602.3306790000001</v>
      </c>
      <c r="J79" s="34">
        <v>1828.7032899999999</v>
      </c>
      <c r="K79" s="34">
        <v>19.913983999999999</v>
      </c>
      <c r="L79" s="34">
        <v>42.012779999999999</v>
      </c>
      <c r="M79" s="36">
        <f t="shared" si="4"/>
        <v>3.4759409999999988</v>
      </c>
      <c r="N79" s="34">
        <v>38.536839000000001</v>
      </c>
      <c r="O79" s="37">
        <v>0</v>
      </c>
      <c r="P79" s="37">
        <v>0</v>
      </c>
      <c r="Q79" s="38">
        <f t="shared" si="5"/>
        <v>0</v>
      </c>
      <c r="R79" s="39">
        <v>1173</v>
      </c>
    </row>
    <row r="80" spans="1:18" s="4" customFormat="1" ht="15.75" x14ac:dyDescent="0.25">
      <c r="A80" s="4">
        <v>77</v>
      </c>
      <c r="B80" s="62" t="s">
        <v>498</v>
      </c>
      <c r="C80" s="32" t="s">
        <v>499</v>
      </c>
      <c r="D80" s="33">
        <v>44012</v>
      </c>
      <c r="E80" s="34">
        <v>308.10937000000001</v>
      </c>
      <c r="F80" s="35">
        <v>10</v>
      </c>
      <c r="G80" s="36">
        <f t="shared" si="3"/>
        <v>30.810937000000003</v>
      </c>
      <c r="H80" s="34">
        <v>3876.9133689999999</v>
      </c>
      <c r="I80" s="34">
        <v>15821.272292</v>
      </c>
      <c r="J80" s="34">
        <v>17275.165521999999</v>
      </c>
      <c r="K80" s="34">
        <v>1166.6152870000001</v>
      </c>
      <c r="L80" s="34">
        <v>147.61490599999999</v>
      </c>
      <c r="M80" s="36">
        <f t="shared" si="4"/>
        <v>86.344882999999982</v>
      </c>
      <c r="N80" s="34">
        <v>61.270023000000002</v>
      </c>
      <c r="O80" s="37">
        <v>0</v>
      </c>
      <c r="P80" s="37">
        <v>0</v>
      </c>
      <c r="Q80" s="38">
        <f t="shared" si="5"/>
        <v>0</v>
      </c>
      <c r="R80" s="39">
        <v>1660</v>
      </c>
    </row>
    <row r="81" spans="1:18" s="4" customFormat="1" ht="15.75" x14ac:dyDescent="0.25">
      <c r="A81" s="4">
        <v>77</v>
      </c>
      <c r="B81" s="31" t="s">
        <v>1074</v>
      </c>
      <c r="C81" s="32" t="s">
        <v>1075</v>
      </c>
      <c r="D81" s="33">
        <v>44012</v>
      </c>
      <c r="E81" s="34">
        <v>5415.4266600000001</v>
      </c>
      <c r="F81" s="35">
        <v>10</v>
      </c>
      <c r="G81" s="36">
        <f t="shared" si="3"/>
        <v>541.54266600000005</v>
      </c>
      <c r="H81" s="34">
        <v>16050.051562000001</v>
      </c>
      <c r="I81" s="34">
        <v>25209.322172</v>
      </c>
      <c r="J81" s="34">
        <v>17096.244083000001</v>
      </c>
      <c r="K81" s="34">
        <v>33.971798999999997</v>
      </c>
      <c r="L81" s="34">
        <v>1603.363417</v>
      </c>
      <c r="M81" s="36">
        <f t="shared" si="4"/>
        <v>90.287958000000117</v>
      </c>
      <c r="N81" s="34">
        <v>1513.0754589999999</v>
      </c>
      <c r="O81" s="37">
        <f>20</f>
        <v>20</v>
      </c>
      <c r="P81" s="37">
        <v>0</v>
      </c>
      <c r="Q81" s="38">
        <f t="shared" si="5"/>
        <v>20</v>
      </c>
      <c r="R81" s="39">
        <v>2408</v>
      </c>
    </row>
    <row r="82" spans="1:18" s="4" customFormat="1" ht="15.75" x14ac:dyDescent="0.25">
      <c r="A82" s="4">
        <v>78</v>
      </c>
      <c r="B82" s="31" t="s">
        <v>53</v>
      </c>
      <c r="C82" s="32" t="s">
        <v>54</v>
      </c>
      <c r="D82" s="33">
        <v>44012</v>
      </c>
      <c r="E82" s="34">
        <v>75.151587000000006</v>
      </c>
      <c r="F82" s="35">
        <v>10</v>
      </c>
      <c r="G82" s="36">
        <f t="shared" si="3"/>
        <v>7.5151587000000006</v>
      </c>
      <c r="H82" s="34">
        <v>126.53064000000001</v>
      </c>
      <c r="I82" s="34">
        <v>131.40410499999999</v>
      </c>
      <c r="J82" s="34">
        <v>10.866536999999999</v>
      </c>
      <c r="K82" s="34">
        <v>0</v>
      </c>
      <c r="L82" s="34">
        <v>3.9854769999999999</v>
      </c>
      <c r="M82" s="36">
        <f t="shared" si="4"/>
        <v>1.3289249999999999</v>
      </c>
      <c r="N82" s="34">
        <v>2.656552</v>
      </c>
      <c r="O82" s="37">
        <v>0</v>
      </c>
      <c r="P82" s="37">
        <v>0</v>
      </c>
      <c r="Q82" s="38">
        <f t="shared" si="5"/>
        <v>0</v>
      </c>
      <c r="R82" s="39">
        <v>1189</v>
      </c>
    </row>
    <row r="83" spans="1:18" s="4" customFormat="1" ht="15.75" x14ac:dyDescent="0.25">
      <c r="A83" s="4">
        <v>78</v>
      </c>
      <c r="B83" s="31" t="s">
        <v>814</v>
      </c>
      <c r="C83" s="32" t="s">
        <v>815</v>
      </c>
      <c r="D83" s="33">
        <v>44012</v>
      </c>
      <c r="E83" s="34">
        <v>357.66842000000003</v>
      </c>
      <c r="F83" s="35">
        <v>10</v>
      </c>
      <c r="G83" s="36">
        <f t="shared" si="3"/>
        <v>35.766842000000004</v>
      </c>
      <c r="H83" s="34">
        <v>1768.959112</v>
      </c>
      <c r="I83" s="34">
        <v>2820.1701899999998</v>
      </c>
      <c r="J83" s="34">
        <v>2891.7545019999998</v>
      </c>
      <c r="K83" s="34">
        <v>64.061566999999997</v>
      </c>
      <c r="L83" s="34">
        <v>40.773628000000002</v>
      </c>
      <c r="M83" s="36">
        <f t="shared" si="4"/>
        <v>13.140081000000002</v>
      </c>
      <c r="N83" s="34">
        <v>27.633547</v>
      </c>
      <c r="O83" s="37">
        <v>0</v>
      </c>
      <c r="P83" s="37">
        <v>30</v>
      </c>
      <c r="Q83" s="38">
        <f t="shared" si="5"/>
        <v>30</v>
      </c>
      <c r="R83" s="39">
        <v>2920</v>
      </c>
    </row>
    <row r="84" spans="1:18" s="4" customFormat="1" ht="15.75" x14ac:dyDescent="0.25">
      <c r="A84" s="4">
        <v>78</v>
      </c>
      <c r="B84" s="62" t="s">
        <v>897</v>
      </c>
      <c r="C84" s="32" t="s">
        <v>898</v>
      </c>
      <c r="D84" s="33">
        <v>44196</v>
      </c>
      <c r="E84" s="34">
        <v>12722.382</v>
      </c>
      <c r="F84" s="35">
        <v>10</v>
      </c>
      <c r="G84" s="36">
        <f t="shared" si="3"/>
        <v>1272.2382</v>
      </c>
      <c r="H84" s="34">
        <v>42535.671000000002</v>
      </c>
      <c r="I84" s="34">
        <v>172948.758</v>
      </c>
      <c r="J84" s="34">
        <v>97654.752999999997</v>
      </c>
      <c r="K84" s="34">
        <v>1873.508</v>
      </c>
      <c r="L84" s="34">
        <v>29591.458999999999</v>
      </c>
      <c r="M84" s="36">
        <f t="shared" si="4"/>
        <v>8772</v>
      </c>
      <c r="N84" s="34">
        <v>20819.458999999999</v>
      </c>
      <c r="O84" s="37">
        <f>25+27.5+25.5+34</f>
        <v>112</v>
      </c>
      <c r="P84" s="37">
        <v>0</v>
      </c>
      <c r="Q84" s="38">
        <f t="shared" si="5"/>
        <v>112</v>
      </c>
      <c r="R84" s="39">
        <v>14811</v>
      </c>
    </row>
    <row r="85" spans="1:18" s="4" customFormat="1" ht="15.75" x14ac:dyDescent="0.25">
      <c r="A85" s="4">
        <v>78</v>
      </c>
      <c r="B85" s="62" t="s">
        <v>1103</v>
      </c>
      <c r="C85" s="32" t="s">
        <v>1104</v>
      </c>
      <c r="D85" s="33">
        <v>44012</v>
      </c>
      <c r="E85" s="34">
        <v>325.24200000000002</v>
      </c>
      <c r="F85" s="35">
        <v>10</v>
      </c>
      <c r="G85" s="36">
        <f t="shared" si="3"/>
        <v>32.5242</v>
      </c>
      <c r="H85" s="34">
        <v>34925.294999999998</v>
      </c>
      <c r="I85" s="34">
        <v>55509.17</v>
      </c>
      <c r="J85" s="34">
        <v>8129.7179999999998</v>
      </c>
      <c r="K85" s="34">
        <v>1728.614</v>
      </c>
      <c r="L85" s="34">
        <v>-1843.4829999999999</v>
      </c>
      <c r="M85" s="36">
        <f t="shared" si="4"/>
        <v>-99.469000000000051</v>
      </c>
      <c r="N85" s="34">
        <v>-1744.0139999999999</v>
      </c>
      <c r="O85" s="37">
        <v>0</v>
      </c>
      <c r="P85" s="37">
        <v>0</v>
      </c>
      <c r="Q85" s="38">
        <f t="shared" si="5"/>
        <v>0</v>
      </c>
      <c r="R85" s="39"/>
    </row>
    <row r="86" spans="1:18" s="4" customFormat="1" ht="15.75" x14ac:dyDescent="0.25">
      <c r="A86" s="4">
        <v>80</v>
      </c>
      <c r="B86" s="62" t="s">
        <v>480</v>
      </c>
      <c r="C86" s="32" t="s">
        <v>481</v>
      </c>
      <c r="D86" s="33">
        <v>44012</v>
      </c>
      <c r="E86" s="34">
        <v>509.11011000000002</v>
      </c>
      <c r="F86" s="35">
        <v>10</v>
      </c>
      <c r="G86" s="36">
        <f t="shared" si="3"/>
        <v>50.911011000000002</v>
      </c>
      <c r="H86" s="34">
        <v>3959.1640379999999</v>
      </c>
      <c r="I86" s="34">
        <v>10292.382025000001</v>
      </c>
      <c r="J86" s="34">
        <v>11997.808169</v>
      </c>
      <c r="K86" s="34">
        <v>350.03067499999997</v>
      </c>
      <c r="L86" s="34">
        <v>485.807502</v>
      </c>
      <c r="M86" s="36">
        <f t="shared" si="4"/>
        <v>120.59475500000002</v>
      </c>
      <c r="N86" s="34">
        <v>365.21274699999998</v>
      </c>
      <c r="O86" s="37">
        <v>0</v>
      </c>
      <c r="P86" s="37">
        <v>0</v>
      </c>
      <c r="Q86" s="38">
        <f t="shared" si="5"/>
        <v>0</v>
      </c>
      <c r="R86" s="39">
        <v>1410</v>
      </c>
    </row>
    <row r="87" spans="1:18" s="4" customFormat="1" ht="15.75" x14ac:dyDescent="0.25">
      <c r="A87" s="4">
        <v>81</v>
      </c>
      <c r="B87" s="31" t="s">
        <v>221</v>
      </c>
      <c r="C87" s="32" t="s">
        <v>222</v>
      </c>
      <c r="D87" s="33">
        <v>44196</v>
      </c>
      <c r="E87" s="34">
        <v>12241.797</v>
      </c>
      <c r="F87" s="35">
        <v>10</v>
      </c>
      <c r="G87" s="36">
        <f t="shared" si="3"/>
        <v>1224.1797000000001</v>
      </c>
      <c r="H87" s="34">
        <v>184072.90700000001</v>
      </c>
      <c r="I87" s="34">
        <v>2049583.3130000001</v>
      </c>
      <c r="J87" s="34">
        <v>169097.549</v>
      </c>
      <c r="K87" s="34">
        <v>0</v>
      </c>
      <c r="L87" s="34">
        <v>34192.47</v>
      </c>
      <c r="M87" s="36">
        <f t="shared" si="4"/>
        <v>13293.687000000002</v>
      </c>
      <c r="N87" s="34">
        <v>20898.782999999999</v>
      </c>
      <c r="O87" s="37">
        <f>25+95</f>
        <v>120</v>
      </c>
      <c r="P87" s="37">
        <v>0</v>
      </c>
      <c r="Q87" s="38">
        <f t="shared" si="5"/>
        <v>120</v>
      </c>
      <c r="R87" s="39">
        <v>22339</v>
      </c>
    </row>
    <row r="88" spans="1:18" s="4" customFormat="1" ht="15.75" x14ac:dyDescent="0.25">
      <c r="A88" s="4">
        <v>82</v>
      </c>
      <c r="B88" s="31" t="s">
        <v>110</v>
      </c>
      <c r="C88" s="32" t="s">
        <v>111</v>
      </c>
      <c r="D88" s="33">
        <v>44012</v>
      </c>
      <c r="E88" s="34">
        <v>215</v>
      </c>
      <c r="F88" s="35">
        <v>10</v>
      </c>
      <c r="G88" s="36">
        <f t="shared" si="3"/>
        <v>21.5</v>
      </c>
      <c r="H88" s="34">
        <v>63.742939999999997</v>
      </c>
      <c r="I88" s="34">
        <v>297.54413599999998</v>
      </c>
      <c r="J88" s="34">
        <v>18.912787999999999</v>
      </c>
      <c r="K88" s="34">
        <v>7.0447800000000003</v>
      </c>
      <c r="L88" s="34">
        <v>-2.9469750000000001</v>
      </c>
      <c r="M88" s="36">
        <f t="shared" si="4"/>
        <v>0.92367700000000008</v>
      </c>
      <c r="N88" s="34">
        <v>-3.8706520000000002</v>
      </c>
      <c r="O88" s="37">
        <v>0</v>
      </c>
      <c r="P88" s="37">
        <v>0</v>
      </c>
      <c r="Q88" s="38">
        <f t="shared" si="5"/>
        <v>0</v>
      </c>
      <c r="R88" s="39">
        <v>405</v>
      </c>
    </row>
    <row r="89" spans="1:18" s="4" customFormat="1" ht="15.75" x14ac:dyDescent="0.25">
      <c r="A89" s="4">
        <v>82</v>
      </c>
      <c r="B89" s="62" t="s">
        <v>320</v>
      </c>
      <c r="C89" s="32" t="s">
        <v>321</v>
      </c>
      <c r="D89" s="33">
        <v>44012</v>
      </c>
      <c r="E89" s="34">
        <v>180.73699999999999</v>
      </c>
      <c r="F89" s="35">
        <v>10</v>
      </c>
      <c r="G89" s="36">
        <f t="shared" si="3"/>
        <v>18.073699999999999</v>
      </c>
      <c r="H89" s="34">
        <v>12467.5</v>
      </c>
      <c r="I89" s="34">
        <v>21850.637999999999</v>
      </c>
      <c r="J89" s="34">
        <v>27076.261999999999</v>
      </c>
      <c r="K89" s="34">
        <v>383.31299999999999</v>
      </c>
      <c r="L89" s="34">
        <v>1244.989</v>
      </c>
      <c r="M89" s="36">
        <f t="shared" si="4"/>
        <v>287.12400000000002</v>
      </c>
      <c r="N89" s="34">
        <v>957.86500000000001</v>
      </c>
      <c r="O89" s="37">
        <f>150+150</f>
        <v>300</v>
      </c>
      <c r="P89" s="37">
        <v>0</v>
      </c>
      <c r="Q89" s="38">
        <f t="shared" si="5"/>
        <v>300</v>
      </c>
      <c r="R89" s="39">
        <v>1233</v>
      </c>
    </row>
    <row r="90" spans="1:18" s="4" customFormat="1" ht="15.75" x14ac:dyDescent="0.25">
      <c r="A90" s="4">
        <v>83</v>
      </c>
      <c r="B90" s="62" t="s">
        <v>322</v>
      </c>
      <c r="C90" s="32" t="s">
        <v>323</v>
      </c>
      <c r="D90" s="33">
        <v>44012</v>
      </c>
      <c r="E90" s="34">
        <v>5</v>
      </c>
      <c r="F90" s="35">
        <v>10</v>
      </c>
      <c r="G90" s="36">
        <f t="shared" si="3"/>
        <v>0.5</v>
      </c>
      <c r="H90" s="34">
        <v>3526.7543609999998</v>
      </c>
      <c r="I90" s="34">
        <v>8509.1287269999993</v>
      </c>
      <c r="J90" s="34">
        <v>6749.3990379999996</v>
      </c>
      <c r="K90" s="34">
        <v>497.41556500000002</v>
      </c>
      <c r="L90" s="34">
        <v>-281.74016599999999</v>
      </c>
      <c r="M90" s="36">
        <f t="shared" si="4"/>
        <v>78.895905000000027</v>
      </c>
      <c r="N90" s="34">
        <v>-360.63607100000002</v>
      </c>
      <c r="O90" s="37">
        <v>0</v>
      </c>
      <c r="P90" s="37">
        <v>0</v>
      </c>
      <c r="Q90" s="38">
        <f t="shared" si="5"/>
        <v>0</v>
      </c>
      <c r="R90" s="39">
        <v>419</v>
      </c>
    </row>
    <row r="91" spans="1:18" s="4" customFormat="1" ht="15.75" x14ac:dyDescent="0.25">
      <c r="A91" s="4">
        <v>83</v>
      </c>
      <c r="B91" s="62" t="s">
        <v>1059</v>
      </c>
      <c r="C91" s="32" t="s">
        <v>1060</v>
      </c>
      <c r="D91" s="33">
        <v>44012</v>
      </c>
      <c r="E91" s="34">
        <v>1698.3130000000001</v>
      </c>
      <c r="F91" s="35">
        <v>10</v>
      </c>
      <c r="G91" s="36">
        <f t="shared" si="3"/>
        <v>169.8313</v>
      </c>
      <c r="H91" s="34">
        <v>11253.976000000001</v>
      </c>
      <c r="I91" s="34">
        <v>21724.027999999998</v>
      </c>
      <c r="J91" s="34">
        <v>6040.1049999999996</v>
      </c>
      <c r="K91" s="34">
        <v>1113.6279999999999</v>
      </c>
      <c r="L91" s="34">
        <v>-104.723</v>
      </c>
      <c r="M91" s="36">
        <f t="shared" si="4"/>
        <v>85.409000000000006</v>
      </c>
      <c r="N91" s="34">
        <v>-190.13200000000001</v>
      </c>
      <c r="O91" s="37">
        <v>0</v>
      </c>
      <c r="P91" s="37">
        <v>0</v>
      </c>
      <c r="Q91" s="38">
        <f t="shared" si="5"/>
        <v>0</v>
      </c>
      <c r="R91" s="39">
        <v>7946</v>
      </c>
    </row>
    <row r="92" spans="1:18" s="4" customFormat="1" ht="15.75" x14ac:dyDescent="0.25">
      <c r="A92" s="4">
        <v>84</v>
      </c>
      <c r="B92" s="62" t="s">
        <v>556</v>
      </c>
      <c r="C92" s="32" t="s">
        <v>557</v>
      </c>
      <c r="D92" s="33">
        <v>44012</v>
      </c>
      <c r="E92" s="34">
        <v>383.64499999999998</v>
      </c>
      <c r="F92" s="35">
        <v>10</v>
      </c>
      <c r="G92" s="36">
        <f t="shared" si="3"/>
        <v>38.3645</v>
      </c>
      <c r="H92" s="34">
        <v>5332.7290000000003</v>
      </c>
      <c r="I92" s="34">
        <v>10285.279</v>
      </c>
      <c r="J92" s="34">
        <v>12938.377</v>
      </c>
      <c r="K92" s="34">
        <v>205.68100000000001</v>
      </c>
      <c r="L92" s="34">
        <v>1458.319</v>
      </c>
      <c r="M92" s="36">
        <f t="shared" si="4"/>
        <v>397.68599999999992</v>
      </c>
      <c r="N92" s="34">
        <v>1060.633</v>
      </c>
      <c r="O92" s="37">
        <f>125</f>
        <v>125</v>
      </c>
      <c r="P92" s="37">
        <v>0</v>
      </c>
      <c r="Q92" s="38">
        <f t="shared" si="5"/>
        <v>125</v>
      </c>
      <c r="R92" s="39">
        <v>1239</v>
      </c>
    </row>
    <row r="93" spans="1:18" s="4" customFormat="1" ht="15.75" x14ac:dyDescent="0.25">
      <c r="A93" s="4">
        <v>85</v>
      </c>
      <c r="B93" s="62" t="s">
        <v>558</v>
      </c>
      <c r="C93" s="32" t="s">
        <v>559</v>
      </c>
      <c r="D93" s="33">
        <v>44012</v>
      </c>
      <c r="E93" s="34">
        <v>3105.0699500000001</v>
      </c>
      <c r="F93" s="35">
        <v>10</v>
      </c>
      <c r="G93" s="36">
        <f t="shared" si="3"/>
        <v>310.50699500000002</v>
      </c>
      <c r="H93" s="34">
        <v>37865.163709</v>
      </c>
      <c r="I93" s="34">
        <v>59587.801348000001</v>
      </c>
      <c r="J93" s="34">
        <v>47078.366163999999</v>
      </c>
      <c r="K93" s="34">
        <v>1658.07491</v>
      </c>
      <c r="L93" s="34">
        <v>-850.81536500000004</v>
      </c>
      <c r="M93" s="36">
        <f t="shared" si="4"/>
        <v>444.66657599999996</v>
      </c>
      <c r="N93" s="34">
        <v>-1295.481941</v>
      </c>
      <c r="O93" s="37">
        <v>0</v>
      </c>
      <c r="P93" s="37">
        <v>0</v>
      </c>
      <c r="Q93" s="38">
        <f t="shared" si="5"/>
        <v>0</v>
      </c>
      <c r="R93" s="39">
        <v>2120</v>
      </c>
    </row>
    <row r="94" spans="1:18" s="4" customFormat="1" ht="15.75" x14ac:dyDescent="0.25">
      <c r="A94" s="4">
        <v>87</v>
      </c>
      <c r="B94" s="62" t="s">
        <v>474</v>
      </c>
      <c r="C94" s="32" t="s">
        <v>475</v>
      </c>
      <c r="D94" s="33">
        <v>44012</v>
      </c>
      <c r="E94" s="34">
        <v>96.75</v>
      </c>
      <c r="F94" s="35">
        <v>10</v>
      </c>
      <c r="G94" s="36">
        <f t="shared" si="3"/>
        <v>9.6750000000000007</v>
      </c>
      <c r="H94" s="34">
        <v>123.788498</v>
      </c>
      <c r="I94" s="34">
        <v>312.027536</v>
      </c>
      <c r="J94" s="34">
        <v>537.45742299999995</v>
      </c>
      <c r="K94" s="34">
        <v>13.304144000000001</v>
      </c>
      <c r="L94" s="34">
        <v>16.865217000000001</v>
      </c>
      <c r="M94" s="36">
        <f t="shared" si="4"/>
        <v>9.1300710000000009</v>
      </c>
      <c r="N94" s="34">
        <v>7.7351460000000003</v>
      </c>
      <c r="O94" s="37">
        <v>5</v>
      </c>
      <c r="P94" s="37">
        <v>0</v>
      </c>
      <c r="Q94" s="38">
        <f t="shared" si="5"/>
        <v>5</v>
      </c>
      <c r="R94" s="39">
        <v>1272</v>
      </c>
    </row>
    <row r="95" spans="1:18" s="4" customFormat="1" ht="15.75" x14ac:dyDescent="0.25">
      <c r="A95" s="4">
        <v>90</v>
      </c>
      <c r="B95" s="62" t="s">
        <v>433</v>
      </c>
      <c r="C95" s="32" t="s">
        <v>434</v>
      </c>
      <c r="D95" s="33">
        <v>44012</v>
      </c>
      <c r="E95" s="34">
        <v>900</v>
      </c>
      <c r="F95" s="35">
        <v>10</v>
      </c>
      <c r="G95" s="36">
        <f t="shared" si="3"/>
        <v>90</v>
      </c>
      <c r="H95" s="34">
        <v>-120.607872</v>
      </c>
      <c r="I95" s="34">
        <v>985.72274600000003</v>
      </c>
      <c r="J95" s="34">
        <v>415.49458900000002</v>
      </c>
      <c r="K95" s="34">
        <v>0.177623</v>
      </c>
      <c r="L95" s="34">
        <v>-69.176890999999998</v>
      </c>
      <c r="M95" s="36">
        <f t="shared" si="4"/>
        <v>6.3036189999999976</v>
      </c>
      <c r="N95" s="34">
        <v>-75.480509999999995</v>
      </c>
      <c r="O95" s="37">
        <v>0</v>
      </c>
      <c r="P95" s="37">
        <v>0</v>
      </c>
      <c r="Q95" s="38">
        <f t="shared" si="5"/>
        <v>0</v>
      </c>
      <c r="R95" s="39">
        <v>1641</v>
      </c>
    </row>
    <row r="96" spans="1:18" s="4" customFormat="1" ht="15.75" x14ac:dyDescent="0.25">
      <c r="A96" s="4">
        <v>92</v>
      </c>
      <c r="B96" s="62" t="s">
        <v>352</v>
      </c>
      <c r="C96" s="32" t="s">
        <v>353</v>
      </c>
      <c r="D96" s="33">
        <v>44012</v>
      </c>
      <c r="E96" s="34">
        <v>44.491590000000002</v>
      </c>
      <c r="F96" s="35">
        <v>10</v>
      </c>
      <c r="G96" s="36">
        <f t="shared" si="3"/>
        <v>4.4491589999999999</v>
      </c>
      <c r="H96" s="34">
        <v>543.910844</v>
      </c>
      <c r="I96" s="34">
        <v>828.57696299999998</v>
      </c>
      <c r="J96" s="34">
        <v>921.24986899999999</v>
      </c>
      <c r="K96" s="34">
        <v>7.5998890000000001</v>
      </c>
      <c r="L96" s="34">
        <v>-1.8324</v>
      </c>
      <c r="M96" s="36">
        <f t="shared" si="4"/>
        <v>23.210066000000001</v>
      </c>
      <c r="N96" s="34">
        <v>-25.042466000000001</v>
      </c>
      <c r="O96" s="37">
        <v>0</v>
      </c>
      <c r="P96" s="37">
        <v>0</v>
      </c>
      <c r="Q96" s="38">
        <f t="shared" si="5"/>
        <v>0</v>
      </c>
      <c r="R96" s="39">
        <v>1281</v>
      </c>
    </row>
    <row r="97" spans="1:18" s="4" customFormat="1" ht="15.75" x14ac:dyDescent="0.25">
      <c r="A97" s="4">
        <v>94</v>
      </c>
      <c r="B97" s="31" t="s">
        <v>97</v>
      </c>
      <c r="C97" s="32" t="s">
        <v>98</v>
      </c>
      <c r="D97" s="33">
        <v>44012</v>
      </c>
      <c r="E97" s="34">
        <v>453.83530000000002</v>
      </c>
      <c r="F97" s="35">
        <v>10</v>
      </c>
      <c r="G97" s="36">
        <f t="shared" si="3"/>
        <v>45.38353</v>
      </c>
      <c r="H97" s="34">
        <v>1174.4728050000001</v>
      </c>
      <c r="I97" s="34">
        <v>7246.3671780000004</v>
      </c>
      <c r="J97" s="34">
        <v>2079.5113489999999</v>
      </c>
      <c r="K97" s="34">
        <v>598.93824500000005</v>
      </c>
      <c r="L97" s="34">
        <v>127.458456</v>
      </c>
      <c r="M97" s="36">
        <f t="shared" si="4"/>
        <v>0</v>
      </c>
      <c r="N97" s="34">
        <v>127.458456</v>
      </c>
      <c r="O97" s="37">
        <v>25</v>
      </c>
      <c r="P97" s="37">
        <v>0</v>
      </c>
      <c r="Q97" s="38">
        <f t="shared" si="5"/>
        <v>25</v>
      </c>
      <c r="R97" s="39">
        <v>8487</v>
      </c>
    </row>
    <row r="98" spans="1:18" s="4" customFormat="1" ht="15.75" x14ac:dyDescent="0.25">
      <c r="A98" s="4">
        <v>94</v>
      </c>
      <c r="B98" s="62" t="s">
        <v>464</v>
      </c>
      <c r="C98" s="32" t="s">
        <v>465</v>
      </c>
      <c r="D98" s="33">
        <v>44012</v>
      </c>
      <c r="E98" s="34">
        <v>3768.009</v>
      </c>
      <c r="F98" s="35">
        <v>10</v>
      </c>
      <c r="G98" s="36">
        <f t="shared" si="3"/>
        <v>376.80090000000001</v>
      </c>
      <c r="H98" s="34">
        <v>21147.058000000001</v>
      </c>
      <c r="I98" s="34">
        <v>43096.656999999999</v>
      </c>
      <c r="J98" s="34">
        <v>31205.677</v>
      </c>
      <c r="K98" s="34">
        <v>346.959</v>
      </c>
      <c r="L98" s="34">
        <v>3283.625</v>
      </c>
      <c r="M98" s="36">
        <f t="shared" si="4"/>
        <v>346.404</v>
      </c>
      <c r="N98" s="34">
        <v>2937.221</v>
      </c>
      <c r="O98" s="37">
        <f>17.5+5.9</f>
        <v>23.4</v>
      </c>
      <c r="P98" s="37">
        <v>0</v>
      </c>
      <c r="Q98" s="38">
        <f t="shared" si="5"/>
        <v>23.4</v>
      </c>
      <c r="R98" s="39">
        <v>1068</v>
      </c>
    </row>
    <row r="99" spans="1:18" s="4" customFormat="1" ht="15.75" x14ac:dyDescent="0.25">
      <c r="A99" s="4">
        <v>96</v>
      </c>
      <c r="B99" s="62" t="s">
        <v>346</v>
      </c>
      <c r="C99" s="32" t="s">
        <v>347</v>
      </c>
      <c r="D99" s="33">
        <v>44012</v>
      </c>
      <c r="E99" s="34">
        <v>522.14400000000001</v>
      </c>
      <c r="F99" s="35">
        <v>10</v>
      </c>
      <c r="G99" s="36">
        <f t="shared" si="3"/>
        <v>52.214399999999998</v>
      </c>
      <c r="H99" s="34">
        <v>685.00019199999997</v>
      </c>
      <c r="I99" s="34">
        <v>1034.175225</v>
      </c>
      <c r="J99" s="34">
        <v>275.02725500000003</v>
      </c>
      <c r="K99" s="34">
        <v>6.2823370000000001</v>
      </c>
      <c r="L99" s="34">
        <v>-32.970320000000001</v>
      </c>
      <c r="M99" s="36">
        <f t="shared" si="4"/>
        <v>-4.8778640000000024</v>
      </c>
      <c r="N99" s="34">
        <v>-28.092455999999999</v>
      </c>
      <c r="O99" s="37">
        <v>0</v>
      </c>
      <c r="P99" s="37">
        <v>0</v>
      </c>
      <c r="Q99" s="38">
        <f t="shared" si="5"/>
        <v>0</v>
      </c>
      <c r="R99" s="39">
        <v>985</v>
      </c>
    </row>
    <row r="100" spans="1:18" s="4" customFormat="1" ht="15.75" x14ac:dyDescent="0.25">
      <c r="A100" s="4">
        <v>97</v>
      </c>
      <c r="B100" s="31" t="s">
        <v>49</v>
      </c>
      <c r="C100" s="32" t="s">
        <v>50</v>
      </c>
      <c r="D100" s="33">
        <v>44012</v>
      </c>
      <c r="E100" s="34">
        <v>2200</v>
      </c>
      <c r="F100" s="35">
        <v>10</v>
      </c>
      <c r="G100" s="36">
        <f t="shared" si="3"/>
        <v>220</v>
      </c>
      <c r="H100" s="34">
        <v>5351.7184189999998</v>
      </c>
      <c r="I100" s="34">
        <v>8634.2826060000007</v>
      </c>
      <c r="J100" s="34">
        <f>3431.380539+28.166539</f>
        <v>3459.5470780000001</v>
      </c>
      <c r="K100" s="34">
        <v>300.21579400000002</v>
      </c>
      <c r="L100" s="34">
        <v>227.52091300000001</v>
      </c>
      <c r="M100" s="36">
        <f t="shared" si="4"/>
        <v>0</v>
      </c>
      <c r="N100" s="34">
        <v>227.52091300000001</v>
      </c>
      <c r="O100" s="37">
        <v>7.5</v>
      </c>
      <c r="P100" s="37">
        <v>0</v>
      </c>
      <c r="Q100" s="38">
        <f t="shared" si="5"/>
        <v>7.5</v>
      </c>
      <c r="R100" s="39">
        <v>439</v>
      </c>
    </row>
    <row r="101" spans="1:18" s="4" customFormat="1" ht="15.75" x14ac:dyDescent="0.25">
      <c r="A101" s="4">
        <v>97</v>
      </c>
      <c r="B101" s="31" t="s">
        <v>73</v>
      </c>
      <c r="C101" s="52" t="s">
        <v>74</v>
      </c>
      <c r="D101" s="33">
        <v>44012</v>
      </c>
      <c r="E101" s="34">
        <v>340.2</v>
      </c>
      <c r="F101" s="35">
        <v>10</v>
      </c>
      <c r="G101" s="36">
        <f t="shared" si="3"/>
        <v>34.019999999999996</v>
      </c>
      <c r="H101" s="34">
        <v>137.29823200000001</v>
      </c>
      <c r="I101" s="34">
        <v>2083.9736250000001</v>
      </c>
      <c r="J101" s="34">
        <v>198.084181</v>
      </c>
      <c r="K101" s="34">
        <v>207.67604900000001</v>
      </c>
      <c r="L101" s="34">
        <v>-55.310890999999998</v>
      </c>
      <c r="M101" s="36">
        <f t="shared" si="4"/>
        <v>0</v>
      </c>
      <c r="N101" s="34">
        <v>-55.310890999999998</v>
      </c>
      <c r="O101" s="37">
        <v>0</v>
      </c>
      <c r="P101" s="37">
        <v>0</v>
      </c>
      <c r="Q101" s="38">
        <f t="shared" si="5"/>
        <v>0</v>
      </c>
      <c r="R101" s="39">
        <v>4203</v>
      </c>
    </row>
    <row r="102" spans="1:18" s="4" customFormat="1" ht="15.75" x14ac:dyDescent="0.25">
      <c r="A102" s="4">
        <v>97</v>
      </c>
      <c r="B102" s="31" t="s">
        <v>900</v>
      </c>
      <c r="C102" s="32" t="s">
        <v>901</v>
      </c>
      <c r="D102" s="33">
        <v>44196</v>
      </c>
      <c r="E102" s="34">
        <v>979.00300000000004</v>
      </c>
      <c r="F102" s="35">
        <v>10</v>
      </c>
      <c r="G102" s="36">
        <f t="shared" si="3"/>
        <v>97.900300000000001</v>
      </c>
      <c r="H102" s="34">
        <v>15590.252</v>
      </c>
      <c r="I102" s="34">
        <v>24915.743999999999</v>
      </c>
      <c r="J102" s="34">
        <v>35283.377</v>
      </c>
      <c r="K102" s="34">
        <v>76.905000000000001</v>
      </c>
      <c r="L102" s="34">
        <v>6243.5590000000002</v>
      </c>
      <c r="M102" s="36">
        <f t="shared" si="4"/>
        <v>1708.3000000000002</v>
      </c>
      <c r="N102" s="34">
        <v>4535.259</v>
      </c>
      <c r="O102" s="37">
        <f>150+250</f>
        <v>400</v>
      </c>
      <c r="P102" s="37">
        <v>0</v>
      </c>
      <c r="Q102" s="38">
        <f t="shared" si="5"/>
        <v>400</v>
      </c>
      <c r="R102" s="39">
        <v>2535</v>
      </c>
    </row>
    <row r="103" spans="1:18" s="4" customFormat="1" ht="15.75" x14ac:dyDescent="0.25">
      <c r="A103" s="4">
        <v>99</v>
      </c>
      <c r="B103" s="31" t="s">
        <v>1037</v>
      </c>
      <c r="C103" s="32" t="s">
        <v>1038</v>
      </c>
      <c r="D103" s="33">
        <v>44104</v>
      </c>
      <c r="E103" s="34">
        <v>78.75</v>
      </c>
      <c r="F103" s="35">
        <v>10</v>
      </c>
      <c r="G103" s="36">
        <f t="shared" si="3"/>
        <v>7.875</v>
      </c>
      <c r="H103" s="34">
        <v>74.309776999999997</v>
      </c>
      <c r="I103" s="34">
        <v>1380.619277</v>
      </c>
      <c r="J103" s="34">
        <v>2112.4925760000001</v>
      </c>
      <c r="K103" s="34">
        <v>74.272355000000005</v>
      </c>
      <c r="L103" s="34">
        <v>-27.256193</v>
      </c>
      <c r="M103" s="36">
        <f t="shared" si="4"/>
        <v>28.189242000000004</v>
      </c>
      <c r="N103" s="34">
        <v>-55.445435000000003</v>
      </c>
      <c r="O103" s="37">
        <v>0</v>
      </c>
      <c r="P103" s="37">
        <v>0</v>
      </c>
      <c r="Q103" s="38">
        <f t="shared" si="5"/>
        <v>0</v>
      </c>
      <c r="R103" s="39">
        <v>896</v>
      </c>
    </row>
    <row r="104" spans="1:18" s="4" customFormat="1" ht="15.75" x14ac:dyDescent="0.25">
      <c r="A104" s="4">
        <v>100</v>
      </c>
      <c r="B104" s="31" t="s">
        <v>148</v>
      </c>
      <c r="C104" s="32" t="s">
        <v>149</v>
      </c>
      <c r="D104" s="33">
        <v>44012</v>
      </c>
      <c r="E104" s="34">
        <v>3166.1011199999998</v>
      </c>
      <c r="F104" s="35">
        <v>10</v>
      </c>
      <c r="G104" s="36">
        <f t="shared" si="3"/>
        <v>316.61011199999996</v>
      </c>
      <c r="H104" s="34">
        <v>1712.8230820000001</v>
      </c>
      <c r="I104" s="34">
        <v>3850.2908809999999</v>
      </c>
      <c r="J104" s="34">
        <v>-136.99221900000001</v>
      </c>
      <c r="K104" s="34">
        <v>242.768587</v>
      </c>
      <c r="L104" s="34">
        <v>-428.54760099999999</v>
      </c>
      <c r="M104" s="36">
        <f t="shared" si="4"/>
        <v>-2.0259149999999977</v>
      </c>
      <c r="N104" s="34">
        <v>-426.52168599999999</v>
      </c>
      <c r="O104" s="37">
        <v>0</v>
      </c>
      <c r="P104" s="37">
        <v>0</v>
      </c>
      <c r="Q104" s="38">
        <f t="shared" si="5"/>
        <v>0</v>
      </c>
      <c r="R104" s="39">
        <v>4239</v>
      </c>
    </row>
    <row r="105" spans="1:18" s="4" customFormat="1" ht="15.75" x14ac:dyDescent="0.25">
      <c r="A105" s="4">
        <v>100</v>
      </c>
      <c r="B105" s="31" t="s">
        <v>819</v>
      </c>
      <c r="C105" s="32" t="s">
        <v>820</v>
      </c>
      <c r="D105" s="33">
        <v>44012</v>
      </c>
      <c r="E105" s="34">
        <v>144</v>
      </c>
      <c r="F105" s="35">
        <v>5</v>
      </c>
      <c r="G105" s="36">
        <f t="shared" si="3"/>
        <v>28.8</v>
      </c>
      <c r="H105" s="34">
        <v>3911.4</v>
      </c>
      <c r="I105" s="34">
        <v>4682.375</v>
      </c>
      <c r="J105" s="34">
        <v>3768.7559999999999</v>
      </c>
      <c r="K105" s="34">
        <v>2.9910000000000001</v>
      </c>
      <c r="L105" s="34">
        <v>10.416</v>
      </c>
      <c r="M105" s="36">
        <f t="shared" si="4"/>
        <v>40.213999999999999</v>
      </c>
      <c r="N105" s="34">
        <v>-29.797999999999998</v>
      </c>
      <c r="O105" s="37">
        <v>20</v>
      </c>
      <c r="P105" s="37">
        <v>0</v>
      </c>
      <c r="Q105" s="38">
        <f t="shared" si="5"/>
        <v>20</v>
      </c>
      <c r="R105" s="39">
        <v>3435</v>
      </c>
    </row>
    <row r="106" spans="1:18" s="4" customFormat="1" ht="15.75" x14ac:dyDescent="0.25">
      <c r="A106" s="4">
        <v>102</v>
      </c>
      <c r="B106" s="62" t="s">
        <v>423</v>
      </c>
      <c r="C106" s="32" t="s">
        <v>424</v>
      </c>
      <c r="D106" s="33">
        <v>44012</v>
      </c>
      <c r="E106" s="34">
        <v>349.85</v>
      </c>
      <c r="F106" s="35">
        <v>10</v>
      </c>
      <c r="G106" s="36">
        <f t="shared" si="3"/>
        <v>34.984999999999999</v>
      </c>
      <c r="H106" s="34">
        <v>978.60510199999999</v>
      </c>
      <c r="I106" s="34">
        <v>1202.897886</v>
      </c>
      <c r="J106" s="34">
        <v>387.08536400000003</v>
      </c>
      <c r="K106" s="34">
        <v>0.46530899999999997</v>
      </c>
      <c r="L106" s="34">
        <v>17.252797999999999</v>
      </c>
      <c r="M106" s="36">
        <f t="shared" si="4"/>
        <v>2.1580649999999988</v>
      </c>
      <c r="N106" s="34">
        <v>15.094733</v>
      </c>
      <c r="O106" s="37">
        <v>0</v>
      </c>
      <c r="P106" s="37">
        <v>10</v>
      </c>
      <c r="Q106" s="38">
        <f t="shared" si="5"/>
        <v>10</v>
      </c>
      <c r="R106" s="39">
        <v>525</v>
      </c>
    </row>
    <row r="107" spans="1:18" s="4" customFormat="1" ht="15.75" x14ac:dyDescent="0.25">
      <c r="A107" s="4">
        <v>102</v>
      </c>
      <c r="B107" s="62" t="s">
        <v>1055</v>
      </c>
      <c r="C107" s="32" t="s">
        <v>1056</v>
      </c>
      <c r="D107" s="33">
        <v>44012</v>
      </c>
      <c r="E107" s="34">
        <v>87.846000000000004</v>
      </c>
      <c r="F107" s="35">
        <v>10</v>
      </c>
      <c r="G107" s="36">
        <f t="shared" si="3"/>
        <v>8.7846000000000011</v>
      </c>
      <c r="H107" s="34">
        <v>1949.653</v>
      </c>
      <c r="I107" s="34">
        <v>4769.1369999999997</v>
      </c>
      <c r="J107" s="34">
        <v>7313.0420000000004</v>
      </c>
      <c r="K107" s="34">
        <v>206.98599999999999</v>
      </c>
      <c r="L107" s="34">
        <v>-302.67</v>
      </c>
      <c r="M107" s="36">
        <f t="shared" si="4"/>
        <v>-66.886000000000024</v>
      </c>
      <c r="N107" s="34">
        <v>-235.78399999999999</v>
      </c>
      <c r="O107" s="37">
        <v>0</v>
      </c>
      <c r="P107" s="37">
        <v>0</v>
      </c>
      <c r="Q107" s="38">
        <f t="shared" si="5"/>
        <v>0</v>
      </c>
      <c r="R107" s="39">
        <v>664</v>
      </c>
    </row>
    <row r="108" spans="1:18" s="4" customFormat="1" ht="15.75" x14ac:dyDescent="0.25">
      <c r="A108" s="4">
        <v>103</v>
      </c>
      <c r="B108" s="62" t="s">
        <v>957</v>
      </c>
      <c r="C108" s="32" t="s">
        <v>958</v>
      </c>
      <c r="D108" s="33">
        <v>44012</v>
      </c>
      <c r="E108" s="34">
        <v>1105.9054599999999</v>
      </c>
      <c r="F108" s="35">
        <v>10</v>
      </c>
      <c r="G108" s="36">
        <f t="shared" si="3"/>
        <v>110.59054599999999</v>
      </c>
      <c r="H108" s="34">
        <v>3623.3240430000001</v>
      </c>
      <c r="I108" s="34">
        <v>10848.594058999999</v>
      </c>
      <c r="J108" s="34">
        <v>17172.579881000001</v>
      </c>
      <c r="K108" s="34">
        <v>601.53826700000002</v>
      </c>
      <c r="L108" s="34">
        <v>1349.1125549999999</v>
      </c>
      <c r="M108" s="36">
        <f t="shared" si="4"/>
        <v>422.63528999999994</v>
      </c>
      <c r="N108" s="34">
        <v>926.47726499999999</v>
      </c>
      <c r="O108" s="37">
        <f>15+15</f>
        <v>30</v>
      </c>
      <c r="P108" s="37">
        <v>0</v>
      </c>
      <c r="Q108" s="38">
        <f t="shared" si="5"/>
        <v>30</v>
      </c>
      <c r="R108" s="39">
        <v>1840</v>
      </c>
    </row>
    <row r="109" spans="1:18" s="4" customFormat="1" ht="15.75" x14ac:dyDescent="0.25">
      <c r="A109" s="4">
        <v>104</v>
      </c>
      <c r="B109" s="62" t="s">
        <v>1117</v>
      </c>
      <c r="C109" s="32" t="s">
        <v>1118</v>
      </c>
      <c r="D109" s="33">
        <v>44012</v>
      </c>
      <c r="E109" s="34">
        <v>352.71300000000002</v>
      </c>
      <c r="F109" s="35">
        <v>10</v>
      </c>
      <c r="G109" s="36">
        <f t="shared" si="3"/>
        <v>35.271300000000004</v>
      </c>
      <c r="H109" s="34">
        <v>2225.7860000000001</v>
      </c>
      <c r="I109" s="34">
        <v>2649.4340000000002</v>
      </c>
      <c r="J109" s="34">
        <v>644.31799999999998</v>
      </c>
      <c r="K109" s="34">
        <v>17.385999999999999</v>
      </c>
      <c r="L109" s="34">
        <v>-276.81900000000002</v>
      </c>
      <c r="M109" s="36">
        <f t="shared" si="4"/>
        <v>-53.78000000000003</v>
      </c>
      <c r="N109" s="34">
        <v>-223.03899999999999</v>
      </c>
      <c r="O109" s="37">
        <v>0</v>
      </c>
      <c r="P109" s="37">
        <v>0</v>
      </c>
      <c r="Q109" s="38">
        <f t="shared" si="5"/>
        <v>0</v>
      </c>
      <c r="R109" s="39"/>
    </row>
    <row r="110" spans="1:18" s="4" customFormat="1" ht="15.75" x14ac:dyDescent="0.25">
      <c r="A110" s="4">
        <v>106</v>
      </c>
      <c r="B110" s="62" t="s">
        <v>752</v>
      </c>
      <c r="C110" s="32" t="s">
        <v>753</v>
      </c>
      <c r="D110" s="33">
        <v>44012</v>
      </c>
      <c r="E110" s="34">
        <v>43009.284</v>
      </c>
      <c r="F110" s="35">
        <v>10</v>
      </c>
      <c r="G110" s="36">
        <f t="shared" si="3"/>
        <v>4300.9283999999998</v>
      </c>
      <c r="H110" s="34">
        <v>688858.00699999998</v>
      </c>
      <c r="I110" s="34">
        <v>861463.64500000002</v>
      </c>
      <c r="J110" s="34">
        <v>244856.75399999999</v>
      </c>
      <c r="K110" s="34">
        <v>3011.4540000000002</v>
      </c>
      <c r="L110" s="34">
        <v>143064.90400000001</v>
      </c>
      <c r="M110" s="36">
        <f t="shared" si="4"/>
        <v>42983.233000000007</v>
      </c>
      <c r="N110" s="34">
        <v>100081.671</v>
      </c>
      <c r="O110" s="37">
        <f>25+17.5+25</f>
        <v>67.5</v>
      </c>
      <c r="P110" s="37">
        <v>0</v>
      </c>
      <c r="Q110" s="38">
        <f t="shared" si="5"/>
        <v>67.5</v>
      </c>
      <c r="R110" s="39">
        <v>26519</v>
      </c>
    </row>
    <row r="111" spans="1:18" s="4" customFormat="1" ht="15.75" x14ac:dyDescent="0.25">
      <c r="A111" s="4">
        <v>107</v>
      </c>
      <c r="B111" s="31" t="s">
        <v>77</v>
      </c>
      <c r="C111" s="32" t="s">
        <v>78</v>
      </c>
      <c r="D111" s="33">
        <v>44012</v>
      </c>
      <c r="E111" s="34">
        <v>1956</v>
      </c>
      <c r="F111" s="35">
        <v>10</v>
      </c>
      <c r="G111" s="36">
        <f t="shared" si="3"/>
        <v>195.6</v>
      </c>
      <c r="H111" s="34">
        <v>-1006.377</v>
      </c>
      <c r="I111" s="34">
        <v>11551.425999999999</v>
      </c>
      <c r="J111" s="34">
        <v>4477.7870000000003</v>
      </c>
      <c r="K111" s="34">
        <v>614.78200000000004</v>
      </c>
      <c r="L111" s="34">
        <v>-3048.0410000000002</v>
      </c>
      <c r="M111" s="36">
        <f t="shared" si="4"/>
        <v>1.1779999999998836</v>
      </c>
      <c r="N111" s="34">
        <v>-3049.2190000000001</v>
      </c>
      <c r="O111" s="37">
        <v>0</v>
      </c>
      <c r="P111" s="37">
        <v>0</v>
      </c>
      <c r="Q111" s="38">
        <f t="shared" si="5"/>
        <v>0</v>
      </c>
      <c r="R111" s="39">
        <v>223</v>
      </c>
    </row>
    <row r="112" spans="1:18" s="4" customFormat="1" ht="15.75" x14ac:dyDescent="0.25">
      <c r="A112" s="4">
        <v>108</v>
      </c>
      <c r="B112" s="62" t="s">
        <v>354</v>
      </c>
      <c r="C112" s="32" t="s">
        <v>355</v>
      </c>
      <c r="D112" s="33">
        <v>44012</v>
      </c>
      <c r="E112" s="34">
        <v>176.36718999999999</v>
      </c>
      <c r="F112" s="35">
        <v>10</v>
      </c>
      <c r="G112" s="36">
        <f t="shared" si="3"/>
        <v>17.636718999999999</v>
      </c>
      <c r="H112" s="34">
        <v>501.80444399999999</v>
      </c>
      <c r="I112" s="34">
        <v>1209.6842859999999</v>
      </c>
      <c r="J112" s="34">
        <v>111.55421200000001</v>
      </c>
      <c r="K112" s="34">
        <v>0.39787699999999998</v>
      </c>
      <c r="L112" s="34">
        <v>10.51946</v>
      </c>
      <c r="M112" s="36">
        <f t="shared" si="4"/>
        <v>9.5109510000000004</v>
      </c>
      <c r="N112" s="34">
        <v>1.0085090000000001</v>
      </c>
      <c r="O112" s="37">
        <v>0</v>
      </c>
      <c r="P112" s="37">
        <v>0</v>
      </c>
      <c r="Q112" s="38">
        <f t="shared" si="5"/>
        <v>0</v>
      </c>
      <c r="R112" s="39">
        <v>1146</v>
      </c>
    </row>
    <row r="113" spans="1:18" s="4" customFormat="1" ht="15.75" x14ac:dyDescent="0.25">
      <c r="A113" s="4">
        <v>110</v>
      </c>
      <c r="B113" s="62" t="s">
        <v>1041</v>
      </c>
      <c r="C113" s="32" t="s">
        <v>1042</v>
      </c>
      <c r="D113" s="33">
        <v>44012</v>
      </c>
      <c r="E113" s="34">
        <v>276.63600000000002</v>
      </c>
      <c r="F113" s="35">
        <v>10</v>
      </c>
      <c r="G113" s="36">
        <f t="shared" si="3"/>
        <v>27.663600000000002</v>
      </c>
      <c r="H113" s="34">
        <v>9985.6720000000005</v>
      </c>
      <c r="I113" s="34">
        <v>12040.294</v>
      </c>
      <c r="J113" s="34">
        <v>8996.9089999999997</v>
      </c>
      <c r="K113" s="34">
        <v>28.064</v>
      </c>
      <c r="L113" s="34">
        <v>1037.972</v>
      </c>
      <c r="M113" s="36">
        <f t="shared" si="4"/>
        <v>356.24400000000003</v>
      </c>
      <c r="N113" s="34">
        <v>681.72799999999995</v>
      </c>
      <c r="O113" s="37">
        <f>50+100+50+50</f>
        <v>250</v>
      </c>
      <c r="P113" s="37">
        <v>0</v>
      </c>
      <c r="Q113" s="38">
        <f t="shared" si="5"/>
        <v>250</v>
      </c>
      <c r="R113" s="39">
        <v>1254</v>
      </c>
    </row>
    <row r="114" spans="1:18" s="4" customFormat="1" ht="15.75" x14ac:dyDescent="0.25">
      <c r="A114" s="4">
        <v>115</v>
      </c>
      <c r="B114" s="31" t="s">
        <v>765</v>
      </c>
      <c r="C114" s="32" t="s">
        <v>766</v>
      </c>
      <c r="D114" s="33">
        <v>44012</v>
      </c>
      <c r="E114" s="34">
        <v>114.72529</v>
      </c>
      <c r="F114" s="35">
        <v>10</v>
      </c>
      <c r="G114" s="36">
        <f t="shared" si="3"/>
        <v>11.472529</v>
      </c>
      <c r="H114" s="34">
        <v>94.39255</v>
      </c>
      <c r="I114" s="34">
        <v>933.11444800000004</v>
      </c>
      <c r="J114" s="34">
        <v>1332.5681199999999</v>
      </c>
      <c r="K114" s="34">
        <v>78.330090999999996</v>
      </c>
      <c r="L114" s="34">
        <v>-259.61747700000001</v>
      </c>
      <c r="M114" s="36">
        <f t="shared" si="4"/>
        <v>12.070847000000015</v>
      </c>
      <c r="N114" s="34">
        <v>-271.68832400000002</v>
      </c>
      <c r="O114" s="37">
        <v>0</v>
      </c>
      <c r="P114" s="37">
        <v>0</v>
      </c>
      <c r="Q114" s="38">
        <f t="shared" si="5"/>
        <v>0</v>
      </c>
      <c r="R114" s="39">
        <v>1221</v>
      </c>
    </row>
    <row r="115" spans="1:18" s="4" customFormat="1" ht="15.75" x14ac:dyDescent="0.25">
      <c r="A115" s="4">
        <v>118</v>
      </c>
      <c r="B115" s="62" t="s">
        <v>328</v>
      </c>
      <c r="C115" s="32" t="s">
        <v>329</v>
      </c>
      <c r="D115" s="33">
        <v>44012</v>
      </c>
      <c r="E115" s="34">
        <v>730.83900000000006</v>
      </c>
      <c r="F115" s="35">
        <v>10</v>
      </c>
      <c r="G115" s="36">
        <f t="shared" si="3"/>
        <v>73.0839</v>
      </c>
      <c r="H115" s="34">
        <v>5424.9830000000002</v>
      </c>
      <c r="I115" s="34">
        <v>11251.715</v>
      </c>
      <c r="J115" s="34">
        <v>14827.225</v>
      </c>
      <c r="K115" s="34">
        <v>396.61799999999999</v>
      </c>
      <c r="L115" s="34">
        <v>1306.8920000000001</v>
      </c>
      <c r="M115" s="36">
        <f t="shared" si="4"/>
        <v>164.92000000000007</v>
      </c>
      <c r="N115" s="34">
        <v>1141.972</v>
      </c>
      <c r="O115" s="37">
        <v>10</v>
      </c>
      <c r="P115" s="37">
        <v>40</v>
      </c>
      <c r="Q115" s="38">
        <f t="shared" si="5"/>
        <v>50</v>
      </c>
      <c r="R115" s="39">
        <v>257</v>
      </c>
    </row>
    <row r="116" spans="1:18" s="4" customFormat="1" ht="15.75" x14ac:dyDescent="0.25">
      <c r="A116" s="4">
        <v>118</v>
      </c>
      <c r="B116" s="62" t="s">
        <v>691</v>
      </c>
      <c r="C116" s="32" t="s">
        <v>692</v>
      </c>
      <c r="D116" s="33">
        <v>44012</v>
      </c>
      <c r="E116" s="34">
        <v>53298.847000000002</v>
      </c>
      <c r="F116" s="35">
        <v>10</v>
      </c>
      <c r="G116" s="36">
        <f t="shared" si="3"/>
        <v>5329.8847000000005</v>
      </c>
      <c r="H116" s="34">
        <v>26200.815999999999</v>
      </c>
      <c r="I116" s="34">
        <v>126016.15300000001</v>
      </c>
      <c r="J116" s="34">
        <v>173898.93</v>
      </c>
      <c r="K116" s="34">
        <v>3960.395</v>
      </c>
      <c r="L116" s="34">
        <v>-2430.799</v>
      </c>
      <c r="M116" s="36">
        <f t="shared" si="4"/>
        <v>0</v>
      </c>
      <c r="N116" s="34">
        <v>-2430.799</v>
      </c>
      <c r="O116" s="37">
        <v>0</v>
      </c>
      <c r="P116" s="37">
        <v>0</v>
      </c>
      <c r="Q116" s="38">
        <f t="shared" si="5"/>
        <v>0</v>
      </c>
      <c r="R116" s="39">
        <v>16460</v>
      </c>
    </row>
    <row r="117" spans="1:18" s="4" customFormat="1" ht="15.75" x14ac:dyDescent="0.25">
      <c r="A117" s="4">
        <v>119</v>
      </c>
      <c r="B117" s="31" t="s">
        <v>671</v>
      </c>
      <c r="C117" s="32" t="s">
        <v>672</v>
      </c>
      <c r="D117" s="33">
        <v>44012</v>
      </c>
      <c r="E117" s="34">
        <v>250</v>
      </c>
      <c r="F117" s="35">
        <v>10</v>
      </c>
      <c r="G117" s="36">
        <f t="shared" si="3"/>
        <v>25</v>
      </c>
      <c r="H117" s="34">
        <v>177.35603499999999</v>
      </c>
      <c r="I117" s="34">
        <v>490.06278700000001</v>
      </c>
      <c r="J117" s="34">
        <v>409.44782700000002</v>
      </c>
      <c r="K117" s="34">
        <v>12.952980999999999</v>
      </c>
      <c r="L117" s="34">
        <v>-110.022623</v>
      </c>
      <c r="M117" s="36">
        <f t="shared" si="4"/>
        <v>-11.245581999999999</v>
      </c>
      <c r="N117" s="34">
        <v>-98.777040999999997</v>
      </c>
      <c r="O117" s="37">
        <v>0</v>
      </c>
      <c r="P117" s="37">
        <v>0</v>
      </c>
      <c r="Q117" s="38">
        <f t="shared" si="5"/>
        <v>0</v>
      </c>
      <c r="R117" s="39">
        <v>1022</v>
      </c>
    </row>
    <row r="118" spans="1:18" s="4" customFormat="1" ht="15.75" x14ac:dyDescent="0.25">
      <c r="A118" s="4">
        <v>122</v>
      </c>
      <c r="B118" s="62" t="s">
        <v>472</v>
      </c>
      <c r="C118" s="32" t="s">
        <v>473</v>
      </c>
      <c r="D118" s="33">
        <v>44012</v>
      </c>
      <c r="E118" s="34">
        <v>8694</v>
      </c>
      <c r="F118" s="35">
        <v>10</v>
      </c>
      <c r="G118" s="36">
        <f t="shared" si="3"/>
        <v>869.4</v>
      </c>
      <c r="H118" s="34">
        <v>17279.691999999999</v>
      </c>
      <c r="I118" s="34">
        <v>45367.328999999998</v>
      </c>
      <c r="J118" s="34">
        <v>36302.794000000002</v>
      </c>
      <c r="K118" s="34">
        <v>99.001000000000005</v>
      </c>
      <c r="L118" s="34">
        <v>2115.8310000000001</v>
      </c>
      <c r="M118" s="36">
        <f t="shared" si="4"/>
        <v>319.42800000000011</v>
      </c>
      <c r="N118" s="34">
        <v>1796.403</v>
      </c>
      <c r="O118" s="37">
        <f>10+10</f>
        <v>20</v>
      </c>
      <c r="P118" s="37">
        <v>0</v>
      </c>
      <c r="Q118" s="38">
        <f t="shared" si="5"/>
        <v>20</v>
      </c>
      <c r="R118" s="39">
        <v>4377</v>
      </c>
    </row>
    <row r="119" spans="1:18" s="4" customFormat="1" ht="15.75" x14ac:dyDescent="0.25">
      <c r="A119" s="4">
        <v>123</v>
      </c>
      <c r="B119" s="31" t="s">
        <v>150</v>
      </c>
      <c r="C119" s="32" t="s">
        <v>151</v>
      </c>
      <c r="D119" s="33">
        <v>44012</v>
      </c>
      <c r="E119" s="34">
        <v>1483.90023</v>
      </c>
      <c r="F119" s="35">
        <v>10</v>
      </c>
      <c r="G119" s="36">
        <f t="shared" si="3"/>
        <v>148.39002299999999</v>
      </c>
      <c r="H119" s="34">
        <v>475.173407</v>
      </c>
      <c r="I119" s="34">
        <v>941.74345700000003</v>
      </c>
      <c r="J119" s="34">
        <v>9.7017559999999996</v>
      </c>
      <c r="K119" s="34">
        <v>8.6938390000000005</v>
      </c>
      <c r="L119" s="34">
        <v>11.125714</v>
      </c>
      <c r="M119" s="36">
        <f t="shared" si="4"/>
        <v>74.534836999999996</v>
      </c>
      <c r="N119" s="34">
        <v>-63.409123000000001</v>
      </c>
      <c r="O119" s="37">
        <v>0</v>
      </c>
      <c r="P119" s="37">
        <v>0</v>
      </c>
      <c r="Q119" s="38">
        <f t="shared" si="5"/>
        <v>0</v>
      </c>
      <c r="R119" s="39">
        <v>4149</v>
      </c>
    </row>
    <row r="120" spans="1:18" s="4" customFormat="1" ht="15.75" x14ac:dyDescent="0.25">
      <c r="A120" s="4">
        <v>124</v>
      </c>
      <c r="B120" s="62" t="s">
        <v>851</v>
      </c>
      <c r="C120" s="32" t="s">
        <v>852</v>
      </c>
      <c r="D120" s="33">
        <v>44196</v>
      </c>
      <c r="E120" s="34">
        <v>52345.11</v>
      </c>
      <c r="F120" s="35">
        <v>10</v>
      </c>
      <c r="G120" s="36">
        <f t="shared" si="3"/>
        <v>5234.5110000000004</v>
      </c>
      <c r="H120" s="34">
        <v>-448766.81300000002</v>
      </c>
      <c r="I120" s="34">
        <v>140993.22500000001</v>
      </c>
      <c r="J120" s="34">
        <v>94989.391000000003</v>
      </c>
      <c r="K120" s="34">
        <v>29724.511999999999</v>
      </c>
      <c r="L120" s="34">
        <v>-35353.673000000003</v>
      </c>
      <c r="M120" s="36">
        <f t="shared" si="4"/>
        <v>-710.86200000000099</v>
      </c>
      <c r="N120" s="34">
        <v>-34642.811000000002</v>
      </c>
      <c r="O120" s="37">
        <v>0</v>
      </c>
      <c r="P120" s="37">
        <v>0</v>
      </c>
      <c r="Q120" s="38">
        <f t="shared" si="5"/>
        <v>0</v>
      </c>
      <c r="R120" s="39">
        <v>57093</v>
      </c>
    </row>
    <row r="121" spans="1:18" s="4" customFormat="1" ht="15.75" x14ac:dyDescent="0.25">
      <c r="A121" s="4">
        <v>128</v>
      </c>
      <c r="B121" s="62" t="s">
        <v>959</v>
      </c>
      <c r="C121" s="32" t="s">
        <v>960</v>
      </c>
      <c r="D121" s="33">
        <v>44012</v>
      </c>
      <c r="E121" s="34">
        <v>1413.21064</v>
      </c>
      <c r="F121" s="35">
        <v>5</v>
      </c>
      <c r="G121" s="36">
        <f t="shared" si="3"/>
        <v>282.64212800000001</v>
      </c>
      <c r="H121" s="34">
        <v>1712.1215970000001</v>
      </c>
      <c r="I121" s="34">
        <v>3529.190713</v>
      </c>
      <c r="J121" s="34">
        <v>4499.1047120000003</v>
      </c>
      <c r="K121" s="34">
        <v>185.128264</v>
      </c>
      <c r="L121" s="34">
        <v>187.03973099999999</v>
      </c>
      <c r="M121" s="36">
        <f t="shared" si="4"/>
        <v>59.824729999999988</v>
      </c>
      <c r="N121" s="34">
        <v>127.215001</v>
      </c>
      <c r="O121" s="37">
        <v>0</v>
      </c>
      <c r="P121" s="37">
        <v>0</v>
      </c>
      <c r="Q121" s="38">
        <f t="shared" si="5"/>
        <v>0</v>
      </c>
      <c r="R121" s="39">
        <v>5655</v>
      </c>
    </row>
    <row r="122" spans="1:18" s="4" customFormat="1" ht="15.75" x14ac:dyDescent="0.25">
      <c r="A122" s="4">
        <v>130</v>
      </c>
      <c r="B122" s="62" t="s">
        <v>1082</v>
      </c>
      <c r="C122" s="32" t="s">
        <v>1083</v>
      </c>
      <c r="D122" s="33">
        <v>44012</v>
      </c>
      <c r="E122" s="34">
        <v>1101.8699999999999</v>
      </c>
      <c r="F122" s="35">
        <v>10</v>
      </c>
      <c r="G122" s="36">
        <f t="shared" si="3"/>
        <v>110.18699999999998</v>
      </c>
      <c r="H122" s="34">
        <v>6741.5605919999998</v>
      </c>
      <c r="I122" s="34">
        <v>17206.605695999999</v>
      </c>
      <c r="J122" s="34">
        <v>13587.297888999999</v>
      </c>
      <c r="K122" s="34">
        <v>567.74343699999997</v>
      </c>
      <c r="L122" s="34">
        <v>1045.462272</v>
      </c>
      <c r="M122" s="36">
        <f t="shared" si="4"/>
        <v>283.87300500000003</v>
      </c>
      <c r="N122" s="34">
        <v>761.58926699999995</v>
      </c>
      <c r="O122" s="37">
        <v>0</v>
      </c>
      <c r="P122" s="37">
        <f>50</f>
        <v>50</v>
      </c>
      <c r="Q122" s="38">
        <f t="shared" si="5"/>
        <v>50</v>
      </c>
      <c r="R122" s="39">
        <v>3166</v>
      </c>
    </row>
    <row r="123" spans="1:18" s="4" customFormat="1" ht="15.75" x14ac:dyDescent="0.25">
      <c r="A123" s="4">
        <v>131</v>
      </c>
      <c r="B123" s="62" t="s">
        <v>348</v>
      </c>
      <c r="C123" s="32" t="s">
        <v>349</v>
      </c>
      <c r="D123" s="33">
        <v>44012</v>
      </c>
      <c r="E123" s="34">
        <v>264.12900000000002</v>
      </c>
      <c r="F123" s="35">
        <v>10</v>
      </c>
      <c r="G123" s="36">
        <f t="shared" si="3"/>
        <v>26.4129</v>
      </c>
      <c r="H123" s="34">
        <v>3161.279</v>
      </c>
      <c r="I123" s="34">
        <v>11886.994000000001</v>
      </c>
      <c r="J123" s="34">
        <v>7651.433</v>
      </c>
      <c r="K123" s="34">
        <v>855.55399999999997</v>
      </c>
      <c r="L123" s="34">
        <v>-623.86199999999997</v>
      </c>
      <c r="M123" s="36">
        <f t="shared" si="4"/>
        <v>47.748000000000047</v>
      </c>
      <c r="N123" s="34">
        <v>-671.61</v>
      </c>
      <c r="O123" s="37">
        <v>0</v>
      </c>
      <c r="P123" s="37">
        <v>0</v>
      </c>
      <c r="Q123" s="38">
        <f t="shared" si="5"/>
        <v>0</v>
      </c>
      <c r="R123" s="39">
        <v>1379</v>
      </c>
    </row>
    <row r="124" spans="1:18" s="4" customFormat="1" ht="15.75" x14ac:dyDescent="0.25">
      <c r="A124" s="4">
        <v>133</v>
      </c>
      <c r="B124" s="31" t="s">
        <v>248</v>
      </c>
      <c r="C124" s="32" t="s">
        <v>249</v>
      </c>
      <c r="D124" s="33">
        <v>44196</v>
      </c>
      <c r="E124" s="34">
        <v>1426.3050000000001</v>
      </c>
      <c r="F124" s="35">
        <v>10</v>
      </c>
      <c r="G124" s="36">
        <f t="shared" si="3"/>
        <v>142.63050000000001</v>
      </c>
      <c r="H124" s="34">
        <v>14291.633</v>
      </c>
      <c r="I124" s="34">
        <v>16327.633</v>
      </c>
      <c r="J124" s="34">
        <v>1111.3969999999999</v>
      </c>
      <c r="K124" s="34">
        <v>192.40199999999999</v>
      </c>
      <c r="L124" s="34">
        <v>974.84500000000003</v>
      </c>
      <c r="M124" s="36">
        <f t="shared" si="4"/>
        <v>30.517000000000053</v>
      </c>
      <c r="N124" s="34">
        <v>944.32799999999997</v>
      </c>
      <c r="O124" s="37">
        <v>50</v>
      </c>
      <c r="P124" s="37">
        <v>0</v>
      </c>
      <c r="Q124" s="38">
        <f t="shared" si="5"/>
        <v>50</v>
      </c>
      <c r="R124" s="39">
        <v>3432</v>
      </c>
    </row>
    <row r="125" spans="1:18" s="4" customFormat="1" ht="15.75" x14ac:dyDescent="0.25">
      <c r="A125" s="4">
        <v>135</v>
      </c>
      <c r="B125" s="31" t="s">
        <v>980</v>
      </c>
      <c r="C125" s="32" t="s">
        <v>981</v>
      </c>
      <c r="D125" s="33">
        <v>44012</v>
      </c>
      <c r="E125" s="34">
        <v>425.06900000000002</v>
      </c>
      <c r="F125" s="35">
        <v>10</v>
      </c>
      <c r="G125" s="36">
        <f t="shared" si="3"/>
        <v>42.506900000000002</v>
      </c>
      <c r="H125" s="34">
        <v>4774.4040000000005</v>
      </c>
      <c r="I125" s="34">
        <v>11160.731</v>
      </c>
      <c r="J125" s="34">
        <v>9436.1929999999993</v>
      </c>
      <c r="K125" s="34">
        <v>783.50300000000004</v>
      </c>
      <c r="L125" s="34">
        <v>98.677999999999997</v>
      </c>
      <c r="M125" s="36">
        <f t="shared" si="4"/>
        <v>28.442999999999998</v>
      </c>
      <c r="N125" s="34">
        <v>70.234999999999999</v>
      </c>
      <c r="O125" s="37">
        <v>10</v>
      </c>
      <c r="P125" s="37">
        <v>0</v>
      </c>
      <c r="Q125" s="38">
        <f t="shared" si="5"/>
        <v>10</v>
      </c>
      <c r="R125" s="39">
        <v>2167</v>
      </c>
    </row>
    <row r="126" spans="1:18" s="4" customFormat="1" ht="15.75" x14ac:dyDescent="0.25">
      <c r="A126" s="4">
        <v>136</v>
      </c>
      <c r="B126" s="31" t="s">
        <v>929</v>
      </c>
      <c r="C126" s="32" t="s">
        <v>930</v>
      </c>
      <c r="D126" s="33">
        <v>44012</v>
      </c>
      <c r="E126" s="34">
        <v>204.59700000000001</v>
      </c>
      <c r="F126" s="35">
        <v>10</v>
      </c>
      <c r="G126" s="36">
        <f t="shared" si="3"/>
        <v>20.459700000000002</v>
      </c>
      <c r="H126" s="34">
        <v>2055.0219999999999</v>
      </c>
      <c r="I126" s="34">
        <v>4554.96</v>
      </c>
      <c r="J126" s="34">
        <v>4177.951</v>
      </c>
      <c r="K126" s="34">
        <v>190.05</v>
      </c>
      <c r="L126" s="34">
        <v>114.532</v>
      </c>
      <c r="M126" s="36">
        <f t="shared" si="4"/>
        <v>40.224999999999994</v>
      </c>
      <c r="N126" s="34">
        <v>74.307000000000002</v>
      </c>
      <c r="O126" s="37">
        <v>10</v>
      </c>
      <c r="P126" s="37">
        <v>0</v>
      </c>
      <c r="Q126" s="38">
        <f t="shared" si="5"/>
        <v>10</v>
      </c>
      <c r="R126" s="39"/>
    </row>
    <row r="127" spans="1:18" s="4" customFormat="1" ht="15.75" x14ac:dyDescent="0.25">
      <c r="A127" s="4">
        <v>137</v>
      </c>
      <c r="B127" s="62" t="s">
        <v>312</v>
      </c>
      <c r="C127" s="32" t="s">
        <v>313</v>
      </c>
      <c r="D127" s="33">
        <v>44012</v>
      </c>
      <c r="E127" s="34">
        <v>300</v>
      </c>
      <c r="F127" s="35">
        <v>10</v>
      </c>
      <c r="G127" s="36">
        <f t="shared" si="3"/>
        <v>30</v>
      </c>
      <c r="H127" s="34">
        <v>20842.155709999999</v>
      </c>
      <c r="I127" s="34">
        <v>51664.848402000003</v>
      </c>
      <c r="J127" s="34">
        <v>34416.031374999999</v>
      </c>
      <c r="K127" s="34">
        <v>2558.3131250000001</v>
      </c>
      <c r="L127" s="34">
        <v>962.73543900000004</v>
      </c>
      <c r="M127" s="36">
        <f t="shared" si="4"/>
        <v>562.01771400000007</v>
      </c>
      <c r="N127" s="34">
        <v>400.71772499999997</v>
      </c>
      <c r="O127" s="37">
        <v>0</v>
      </c>
      <c r="P127" s="37">
        <v>0</v>
      </c>
      <c r="Q127" s="38">
        <f t="shared" si="5"/>
        <v>0</v>
      </c>
      <c r="R127" s="39">
        <v>1358</v>
      </c>
    </row>
    <row r="128" spans="1:18" s="4" customFormat="1" ht="15.75" x14ac:dyDescent="0.25">
      <c r="A128" s="4">
        <v>140</v>
      </c>
      <c r="B128" s="62" t="s">
        <v>140</v>
      </c>
      <c r="C128" s="32" t="s">
        <v>141</v>
      </c>
      <c r="D128" s="33">
        <v>44196</v>
      </c>
      <c r="E128" s="34">
        <v>4812.8710000000001</v>
      </c>
      <c r="F128" s="35">
        <v>10</v>
      </c>
      <c r="G128" s="36">
        <f t="shared" si="3"/>
        <v>481.28710000000001</v>
      </c>
      <c r="H128" s="34">
        <v>31002.411</v>
      </c>
      <c r="I128" s="34">
        <v>39171.730000000003</v>
      </c>
      <c r="J128" s="34">
        <f>6970.128</f>
        <v>6970.1279999999997</v>
      </c>
      <c r="K128" s="34">
        <v>1019.432</v>
      </c>
      <c r="L128" s="34">
        <v>4924.2370000000001</v>
      </c>
      <c r="M128" s="36">
        <f t="shared" si="4"/>
        <v>1196.2429999999999</v>
      </c>
      <c r="N128" s="34">
        <v>3727.9940000000001</v>
      </c>
      <c r="O128" s="37">
        <f>20+50+20</f>
        <v>90</v>
      </c>
      <c r="P128" s="37">
        <v>0</v>
      </c>
      <c r="Q128" s="38">
        <f t="shared" si="5"/>
        <v>90</v>
      </c>
      <c r="R128" s="39">
        <v>3839</v>
      </c>
    </row>
    <row r="129" spans="1:18" s="4" customFormat="1" ht="15.75" x14ac:dyDescent="0.25">
      <c r="A129" s="4">
        <v>140</v>
      </c>
      <c r="B129" s="62" t="s">
        <v>326</v>
      </c>
      <c r="C129" s="32" t="s">
        <v>327</v>
      </c>
      <c r="D129" s="33">
        <v>44012</v>
      </c>
      <c r="E129" s="34">
        <v>47.847999999999999</v>
      </c>
      <c r="F129" s="35">
        <v>10</v>
      </c>
      <c r="G129" s="36">
        <f t="shared" si="3"/>
        <v>4.7847999999999997</v>
      </c>
      <c r="H129" s="34">
        <v>3295.3389999999999</v>
      </c>
      <c r="I129" s="34">
        <v>5052.3149999999996</v>
      </c>
      <c r="J129" s="34">
        <v>2754.5639999999999</v>
      </c>
      <c r="K129" s="34">
        <v>126.23</v>
      </c>
      <c r="L129" s="34">
        <v>-60.203000000000003</v>
      </c>
      <c r="M129" s="36">
        <f t="shared" si="4"/>
        <v>33.444000000000003</v>
      </c>
      <c r="N129" s="34">
        <v>-93.647000000000006</v>
      </c>
      <c r="O129" s="37">
        <v>0</v>
      </c>
      <c r="P129" s="37">
        <v>0</v>
      </c>
      <c r="Q129" s="38">
        <f t="shared" si="5"/>
        <v>0</v>
      </c>
      <c r="R129" s="39">
        <v>1153</v>
      </c>
    </row>
    <row r="130" spans="1:18" s="4" customFormat="1" ht="15.75" x14ac:dyDescent="0.25">
      <c r="A130" s="4">
        <v>140</v>
      </c>
      <c r="B130" s="62" t="s">
        <v>502</v>
      </c>
      <c r="C130" s="32" t="s">
        <v>503</v>
      </c>
      <c r="D130" s="33">
        <v>44012</v>
      </c>
      <c r="E130" s="34">
        <v>206.71875</v>
      </c>
      <c r="F130" s="35">
        <v>10</v>
      </c>
      <c r="G130" s="36">
        <f t="shared" si="3"/>
        <v>20.671875</v>
      </c>
      <c r="H130" s="34">
        <v>15888.229934999999</v>
      </c>
      <c r="I130" s="34">
        <v>34316.762152000003</v>
      </c>
      <c r="J130" s="34">
        <v>22491.61881</v>
      </c>
      <c r="K130" s="34">
        <v>1463.422255</v>
      </c>
      <c r="L130" s="34">
        <v>1511.069487</v>
      </c>
      <c r="M130" s="36">
        <f t="shared" si="4"/>
        <v>385.74626399999988</v>
      </c>
      <c r="N130" s="34">
        <v>1125.3232230000001</v>
      </c>
      <c r="O130" s="37">
        <v>0</v>
      </c>
      <c r="P130" s="37">
        <v>0</v>
      </c>
      <c r="Q130" s="38">
        <f t="shared" si="5"/>
        <v>0</v>
      </c>
      <c r="R130" s="39">
        <v>654</v>
      </c>
    </row>
    <row r="131" spans="1:18" s="4" customFormat="1" ht="15.75" x14ac:dyDescent="0.25">
      <c r="A131" s="4">
        <v>140</v>
      </c>
      <c r="B131" s="31" t="s">
        <v>763</v>
      </c>
      <c r="C131" s="32" t="s">
        <v>764</v>
      </c>
      <c r="D131" s="33">
        <v>44012</v>
      </c>
      <c r="E131" s="34">
        <v>2970.114</v>
      </c>
      <c r="F131" s="35">
        <v>10</v>
      </c>
      <c r="G131" s="36">
        <f t="shared" si="3"/>
        <v>297.01139999999998</v>
      </c>
      <c r="H131" s="34">
        <v>11113.186</v>
      </c>
      <c r="I131" s="34">
        <v>35469.446000000004</v>
      </c>
      <c r="J131" s="34">
        <v>26532.144</v>
      </c>
      <c r="K131" s="34">
        <v>2299.2710000000002</v>
      </c>
      <c r="L131" s="34">
        <v>-1780.463</v>
      </c>
      <c r="M131" s="36">
        <f t="shared" si="4"/>
        <v>-653.846</v>
      </c>
      <c r="N131" s="34">
        <v>-1126.617</v>
      </c>
      <c r="O131" s="37">
        <v>0</v>
      </c>
      <c r="P131" s="37">
        <v>0</v>
      </c>
      <c r="Q131" s="38">
        <f t="shared" si="5"/>
        <v>0</v>
      </c>
      <c r="R131" s="39">
        <v>11110</v>
      </c>
    </row>
    <row r="132" spans="1:18" s="4" customFormat="1" ht="15.75" x14ac:dyDescent="0.25">
      <c r="A132" s="4">
        <v>140</v>
      </c>
      <c r="B132" s="62" t="s">
        <v>949</v>
      </c>
      <c r="C132" s="32" t="s">
        <v>950</v>
      </c>
      <c r="D132" s="33">
        <v>44012</v>
      </c>
      <c r="E132" s="34">
        <v>923.59100000000001</v>
      </c>
      <c r="F132" s="35">
        <v>10</v>
      </c>
      <c r="G132" s="36">
        <f t="shared" si="3"/>
        <v>92.359099999999998</v>
      </c>
      <c r="H132" s="34">
        <v>20763.055</v>
      </c>
      <c r="I132" s="34">
        <v>42123.385999999999</v>
      </c>
      <c r="J132" s="34">
        <v>53598.536999999997</v>
      </c>
      <c r="K132" s="34">
        <v>1594.7760000000001</v>
      </c>
      <c r="L132" s="34">
        <v>4235.7209999999995</v>
      </c>
      <c r="M132" s="36">
        <f t="shared" si="4"/>
        <v>1206.7179999999994</v>
      </c>
      <c r="N132" s="34">
        <v>3029.0030000000002</v>
      </c>
      <c r="O132" s="37">
        <f>110+50</f>
        <v>160</v>
      </c>
      <c r="P132" s="37">
        <v>0</v>
      </c>
      <c r="Q132" s="38">
        <f t="shared" si="5"/>
        <v>160</v>
      </c>
      <c r="R132" s="39">
        <v>9993</v>
      </c>
    </row>
    <row r="133" spans="1:18" s="4" customFormat="1" ht="15.75" x14ac:dyDescent="0.25">
      <c r="A133" s="4">
        <v>142</v>
      </c>
      <c r="B133" s="31" t="s">
        <v>806</v>
      </c>
      <c r="C133" s="32" t="s">
        <v>807</v>
      </c>
      <c r="D133" s="33">
        <v>43921</v>
      </c>
      <c r="E133" s="34">
        <v>124.006</v>
      </c>
      <c r="F133" s="35">
        <v>10</v>
      </c>
      <c r="G133" s="36">
        <f t="shared" si="3"/>
        <v>12.400600000000001</v>
      </c>
      <c r="H133" s="34">
        <v>1709.088</v>
      </c>
      <c r="I133" s="34">
        <v>9456.76</v>
      </c>
      <c r="J133" s="34">
        <v>13191.06</v>
      </c>
      <c r="K133" s="34">
        <v>1034.779</v>
      </c>
      <c r="L133" s="34">
        <v>-1843.998</v>
      </c>
      <c r="M133" s="36">
        <f t="shared" si="4"/>
        <v>210.97800000000007</v>
      </c>
      <c r="N133" s="34">
        <v>-2054.9760000000001</v>
      </c>
      <c r="O133" s="37">
        <v>0</v>
      </c>
      <c r="P133" s="37">
        <v>0</v>
      </c>
      <c r="Q133" s="38">
        <f t="shared" si="5"/>
        <v>0</v>
      </c>
      <c r="R133" s="39">
        <v>1592</v>
      </c>
    </row>
    <row r="134" spans="1:18" s="4" customFormat="1" ht="15.75" x14ac:dyDescent="0.25">
      <c r="A134" s="4">
        <v>147</v>
      </c>
      <c r="B134" s="62" t="s">
        <v>488</v>
      </c>
      <c r="C134" s="32" t="s">
        <v>489</v>
      </c>
      <c r="D134" s="33">
        <v>44012</v>
      </c>
      <c r="E134" s="34">
        <v>675</v>
      </c>
      <c r="F134" s="35">
        <v>10</v>
      </c>
      <c r="G134" s="36">
        <f t="shared" ref="G134:G197" si="6">+E134/F134</f>
        <v>67.5</v>
      </c>
      <c r="H134" s="34">
        <v>8810.1650000000009</v>
      </c>
      <c r="I134" s="34">
        <v>36997.108999999997</v>
      </c>
      <c r="J134" s="34">
        <v>28668.642</v>
      </c>
      <c r="K134" s="34">
        <v>1699.2860000000001</v>
      </c>
      <c r="L134" s="34">
        <v>-3751.65</v>
      </c>
      <c r="M134" s="36">
        <f t="shared" ref="M134:M197" si="7">+L134-N134</f>
        <v>368.62900000000036</v>
      </c>
      <c r="N134" s="34">
        <v>-4120.2790000000005</v>
      </c>
      <c r="O134" s="37">
        <v>0</v>
      </c>
      <c r="P134" s="37">
        <v>0</v>
      </c>
      <c r="Q134" s="38">
        <f t="shared" ref="Q134:Q197" si="8">SUM(O134:P134)</f>
        <v>0</v>
      </c>
      <c r="R134" s="39">
        <v>1322</v>
      </c>
    </row>
    <row r="135" spans="1:18" s="4" customFormat="1" ht="15.75" x14ac:dyDescent="0.25">
      <c r="A135" s="4">
        <v>148</v>
      </c>
      <c r="B135" s="31" t="s">
        <v>1023</v>
      </c>
      <c r="C135" s="32" t="s">
        <v>1024</v>
      </c>
      <c r="D135" s="33">
        <v>44012</v>
      </c>
      <c r="E135" s="34">
        <v>1999.5930000000001</v>
      </c>
      <c r="F135" s="35">
        <v>10</v>
      </c>
      <c r="G135" s="36">
        <f t="shared" si="6"/>
        <v>199.95930000000001</v>
      </c>
      <c r="H135" s="34">
        <v>5318.6790000000001</v>
      </c>
      <c r="I135" s="34">
        <v>8282.8690000000006</v>
      </c>
      <c r="J135" s="34">
        <v>3912.0059999999999</v>
      </c>
      <c r="K135" s="34">
        <v>297.87700000000001</v>
      </c>
      <c r="L135" s="34">
        <v>152.465</v>
      </c>
      <c r="M135" s="36">
        <f t="shared" si="7"/>
        <v>-20.310000000000002</v>
      </c>
      <c r="N135" s="34">
        <v>172.77500000000001</v>
      </c>
      <c r="O135" s="37">
        <v>0</v>
      </c>
      <c r="P135" s="37">
        <v>0</v>
      </c>
      <c r="Q135" s="38">
        <f t="shared" si="8"/>
        <v>0</v>
      </c>
      <c r="R135" s="39">
        <v>5392</v>
      </c>
    </row>
    <row r="136" spans="1:18" s="4" customFormat="1" ht="15.75" x14ac:dyDescent="0.25">
      <c r="A136" s="4">
        <v>148</v>
      </c>
      <c r="B136" s="31" t="s">
        <v>1105</v>
      </c>
      <c r="C136" s="32" t="s">
        <v>1106</v>
      </c>
      <c r="D136" s="33">
        <v>44012</v>
      </c>
      <c r="E136" s="34">
        <v>619.74900000000002</v>
      </c>
      <c r="F136" s="35">
        <v>10</v>
      </c>
      <c r="G136" s="36">
        <f t="shared" si="6"/>
        <v>61.974900000000005</v>
      </c>
      <c r="H136" s="34">
        <v>7767.5479999999998</v>
      </c>
      <c r="I136" s="34">
        <v>15259.253000000001</v>
      </c>
      <c r="J136" s="34">
        <v>12151.762000000001</v>
      </c>
      <c r="K136" s="34">
        <v>478.59800000000001</v>
      </c>
      <c r="L136" s="34">
        <v>797.45299999999997</v>
      </c>
      <c r="M136" s="36">
        <f t="shared" si="7"/>
        <v>292.262</v>
      </c>
      <c r="N136" s="34">
        <v>505.19099999999997</v>
      </c>
      <c r="O136" s="37">
        <v>0</v>
      </c>
      <c r="P136" s="37">
        <v>0</v>
      </c>
      <c r="Q136" s="38">
        <f t="shared" si="8"/>
        <v>0</v>
      </c>
      <c r="R136" s="39">
        <v>2225</v>
      </c>
    </row>
    <row r="137" spans="1:18" s="4" customFormat="1" ht="15.75" x14ac:dyDescent="0.25">
      <c r="A137" s="4">
        <v>149</v>
      </c>
      <c r="B137" s="62" t="s">
        <v>185</v>
      </c>
      <c r="C137" s="32" t="s">
        <v>186</v>
      </c>
      <c r="D137" s="33">
        <v>44196</v>
      </c>
      <c r="E137" s="34">
        <v>11450.739</v>
      </c>
      <c r="F137" s="35">
        <v>10</v>
      </c>
      <c r="G137" s="36">
        <f t="shared" si="6"/>
        <v>1145.0738999999999</v>
      </c>
      <c r="H137" s="34">
        <v>131560.10699999999</v>
      </c>
      <c r="I137" s="34">
        <v>1590458.0149999999</v>
      </c>
      <c r="J137" s="34">
        <v>123089.164</v>
      </c>
      <c r="K137" s="34">
        <v>0</v>
      </c>
      <c r="L137" s="34">
        <v>29515.4</v>
      </c>
      <c r="M137" s="36">
        <f t="shared" si="7"/>
        <v>11485.943000000003</v>
      </c>
      <c r="N137" s="34">
        <v>18029.456999999999</v>
      </c>
      <c r="O137" s="37">
        <f>20+60</f>
        <v>80</v>
      </c>
      <c r="P137" s="37">
        <v>0</v>
      </c>
      <c r="Q137" s="38">
        <f t="shared" si="8"/>
        <v>80</v>
      </c>
      <c r="R137" s="39">
        <v>19316</v>
      </c>
    </row>
    <row r="138" spans="1:18" s="4" customFormat="1" ht="15.75" x14ac:dyDescent="0.25">
      <c r="A138" s="4">
        <v>149</v>
      </c>
      <c r="B138" s="31" t="s">
        <v>616</v>
      </c>
      <c r="C138" s="32" t="s">
        <v>617</v>
      </c>
      <c r="D138" s="33">
        <v>44104</v>
      </c>
      <c r="E138" s="34">
        <v>104.25</v>
      </c>
      <c r="F138" s="35">
        <v>10</v>
      </c>
      <c r="G138" s="36">
        <f t="shared" si="6"/>
        <v>10.425000000000001</v>
      </c>
      <c r="H138" s="34">
        <v>1141.9093809999999</v>
      </c>
      <c r="I138" s="34">
        <v>3316.6907019999999</v>
      </c>
      <c r="J138" s="34">
        <v>3025.752336</v>
      </c>
      <c r="K138" s="34">
        <v>164.98260300000001</v>
      </c>
      <c r="L138" s="34">
        <v>-166.14902799999999</v>
      </c>
      <c r="M138" s="36">
        <f t="shared" si="7"/>
        <v>-0.75252799999998388</v>
      </c>
      <c r="N138" s="34">
        <v>-165.3965</v>
      </c>
      <c r="O138" s="37">
        <v>0</v>
      </c>
      <c r="P138" s="37">
        <v>0</v>
      </c>
      <c r="Q138" s="38">
        <f t="shared" si="8"/>
        <v>0</v>
      </c>
      <c r="R138" s="39">
        <v>1775</v>
      </c>
    </row>
    <row r="139" spans="1:18" s="4" customFormat="1" ht="15.75" x14ac:dyDescent="0.25">
      <c r="A139" s="4">
        <v>152</v>
      </c>
      <c r="B139" s="31" t="s">
        <v>232</v>
      </c>
      <c r="C139" s="32" t="s">
        <v>233</v>
      </c>
      <c r="D139" s="33">
        <v>44196</v>
      </c>
      <c r="E139" s="34">
        <v>848.95299999999997</v>
      </c>
      <c r="F139" s="35">
        <v>10</v>
      </c>
      <c r="G139" s="36">
        <f t="shared" si="6"/>
        <v>84.895299999999992</v>
      </c>
      <c r="H139" s="34">
        <v>4775.2269999999999</v>
      </c>
      <c r="I139" s="34">
        <v>9661.7450000000008</v>
      </c>
      <c r="J139" s="34">
        <f>1405.342+239.702+47.95</f>
        <v>1692.9940000000001</v>
      </c>
      <c r="K139" s="34">
        <v>9.9540000000000006</v>
      </c>
      <c r="L139" s="34">
        <v>907.77499999999998</v>
      </c>
      <c r="M139" s="36">
        <f t="shared" si="7"/>
        <v>262.34799999999996</v>
      </c>
      <c r="N139" s="34">
        <v>645.42700000000002</v>
      </c>
      <c r="O139" s="37">
        <v>70</v>
      </c>
      <c r="P139" s="37">
        <v>0</v>
      </c>
      <c r="Q139" s="38">
        <f t="shared" si="8"/>
        <v>70</v>
      </c>
      <c r="R139" s="39">
        <v>1202</v>
      </c>
    </row>
    <row r="140" spans="1:18" s="4" customFormat="1" ht="15.75" x14ac:dyDescent="0.25">
      <c r="A140" s="4">
        <v>152</v>
      </c>
      <c r="B140" s="31" t="s">
        <v>904</v>
      </c>
      <c r="C140" s="32" t="s">
        <v>905</v>
      </c>
      <c r="D140" s="33">
        <v>44012</v>
      </c>
      <c r="E140" s="34">
        <v>301.86840999999998</v>
      </c>
      <c r="F140" s="35">
        <v>10</v>
      </c>
      <c r="G140" s="36">
        <f t="shared" si="6"/>
        <v>30.186840999999998</v>
      </c>
      <c r="H140" s="34">
        <v>5619.842353</v>
      </c>
      <c r="I140" s="34">
        <v>7524.6022510000003</v>
      </c>
      <c r="J140" s="34">
        <v>5394.043009</v>
      </c>
      <c r="K140" s="34">
        <v>27.133700000000001</v>
      </c>
      <c r="L140" s="34">
        <v>560.52988000000005</v>
      </c>
      <c r="M140" s="36">
        <f t="shared" si="7"/>
        <v>164.87479900000005</v>
      </c>
      <c r="N140" s="34">
        <v>395.655081</v>
      </c>
      <c r="O140" s="37">
        <v>40</v>
      </c>
      <c r="P140" s="37">
        <v>20</v>
      </c>
      <c r="Q140" s="38">
        <f t="shared" si="8"/>
        <v>60</v>
      </c>
      <c r="R140" s="39">
        <v>5689</v>
      </c>
    </row>
    <row r="141" spans="1:18" s="4" customFormat="1" ht="15.75" x14ac:dyDescent="0.25">
      <c r="A141" s="4">
        <v>153</v>
      </c>
      <c r="B141" s="31" t="s">
        <v>99</v>
      </c>
      <c r="C141" s="32" t="s">
        <v>100</v>
      </c>
      <c r="D141" s="33">
        <v>44012</v>
      </c>
      <c r="E141" s="34">
        <v>450</v>
      </c>
      <c r="F141" s="35">
        <v>10</v>
      </c>
      <c r="G141" s="36">
        <f t="shared" si="6"/>
        <v>45</v>
      </c>
      <c r="H141" s="34">
        <v>1609.97442</v>
      </c>
      <c r="I141" s="34">
        <v>1706.170652</v>
      </c>
      <c r="J141" s="34">
        <f>188.071755+3.41265</f>
        <v>191.48440500000001</v>
      </c>
      <c r="K141" s="34">
        <v>0</v>
      </c>
      <c r="L141" s="34">
        <v>107.88476</v>
      </c>
      <c r="M141" s="36">
        <f t="shared" si="7"/>
        <v>0</v>
      </c>
      <c r="N141" s="34">
        <v>107.88476</v>
      </c>
      <c r="O141" s="37">
        <v>13.5</v>
      </c>
      <c r="P141" s="37">
        <v>0</v>
      </c>
      <c r="Q141" s="38">
        <f t="shared" si="8"/>
        <v>13.5</v>
      </c>
      <c r="R141" s="39">
        <v>763</v>
      </c>
    </row>
    <row r="142" spans="1:18" s="4" customFormat="1" ht="15.75" x14ac:dyDescent="0.25">
      <c r="A142" s="4">
        <v>156</v>
      </c>
      <c r="B142" s="62" t="s">
        <v>1076</v>
      </c>
      <c r="C142" s="32" t="s">
        <v>1077</v>
      </c>
      <c r="D142" s="33">
        <v>44012</v>
      </c>
      <c r="E142" s="34">
        <v>580.31272999999999</v>
      </c>
      <c r="F142" s="35">
        <v>10</v>
      </c>
      <c r="G142" s="36">
        <f t="shared" si="6"/>
        <v>58.031272999999999</v>
      </c>
      <c r="H142" s="34">
        <v>951.03268000000003</v>
      </c>
      <c r="I142" s="34">
        <v>1314.2184669999999</v>
      </c>
      <c r="J142" s="34">
        <v>1639.594746</v>
      </c>
      <c r="K142" s="34">
        <v>0</v>
      </c>
      <c r="L142" s="34">
        <v>229.37628900000001</v>
      </c>
      <c r="M142" s="36">
        <f t="shared" si="7"/>
        <v>-0.80119399999998109</v>
      </c>
      <c r="N142" s="34">
        <v>230.177483</v>
      </c>
      <c r="O142" s="37">
        <f>20+30</f>
        <v>50</v>
      </c>
      <c r="P142" s="37">
        <v>0</v>
      </c>
      <c r="Q142" s="38">
        <f t="shared" si="8"/>
        <v>50</v>
      </c>
      <c r="R142" s="39">
        <v>1063</v>
      </c>
    </row>
    <row r="143" spans="1:18" s="4" customFormat="1" ht="15.75" x14ac:dyDescent="0.25">
      <c r="A143" s="4">
        <v>157</v>
      </c>
      <c r="B143" s="31" t="s">
        <v>594</v>
      </c>
      <c r="C143" s="32" t="s">
        <v>595</v>
      </c>
      <c r="D143" s="33">
        <v>44104</v>
      </c>
      <c r="E143" s="34">
        <v>750</v>
      </c>
      <c r="F143" s="35">
        <v>5</v>
      </c>
      <c r="G143" s="36">
        <f t="shared" si="6"/>
        <v>150</v>
      </c>
      <c r="H143" s="34">
        <v>8622.9619999999995</v>
      </c>
      <c r="I143" s="34">
        <v>11106.205</v>
      </c>
      <c r="J143" s="34">
        <v>10138.210999999999</v>
      </c>
      <c r="K143" s="34">
        <v>274.00299999999999</v>
      </c>
      <c r="L143" s="34">
        <v>804.29499999999996</v>
      </c>
      <c r="M143" s="36">
        <f t="shared" si="7"/>
        <v>110</v>
      </c>
      <c r="N143" s="34">
        <v>694.29499999999996</v>
      </c>
      <c r="O143" s="37">
        <v>55</v>
      </c>
      <c r="P143" s="37">
        <v>0</v>
      </c>
      <c r="Q143" s="38">
        <f t="shared" si="8"/>
        <v>55</v>
      </c>
      <c r="R143" s="39">
        <v>4928</v>
      </c>
    </row>
    <row r="144" spans="1:18" s="4" customFormat="1" ht="15.75" x14ac:dyDescent="0.25">
      <c r="A144" s="4">
        <v>158</v>
      </c>
      <c r="B144" s="31" t="s">
        <v>234</v>
      </c>
      <c r="C144" s="32" t="s">
        <v>235</v>
      </c>
      <c r="D144" s="33">
        <v>44196</v>
      </c>
      <c r="E144" s="34">
        <v>502.96803</v>
      </c>
      <c r="F144" s="35">
        <v>10</v>
      </c>
      <c r="G144" s="36">
        <f t="shared" si="6"/>
        <v>50.296802999999997</v>
      </c>
      <c r="H144" s="34">
        <v>2049.065552</v>
      </c>
      <c r="I144" s="34">
        <v>3402.8482199999999</v>
      </c>
      <c r="J144" s="34">
        <v>1012.006134</v>
      </c>
      <c r="K144" s="34">
        <v>6.240748</v>
      </c>
      <c r="L144" s="34">
        <v>342.41678100000001</v>
      </c>
      <c r="M144" s="36">
        <f t="shared" si="7"/>
        <v>99.814471000000026</v>
      </c>
      <c r="N144" s="34">
        <v>242.60230999999999</v>
      </c>
      <c r="O144" s="37">
        <v>20</v>
      </c>
      <c r="P144" s="37">
        <v>0</v>
      </c>
      <c r="Q144" s="38">
        <f t="shared" si="8"/>
        <v>20</v>
      </c>
      <c r="R144" s="39">
        <v>1195</v>
      </c>
    </row>
    <row r="145" spans="1:18" s="4" customFormat="1" ht="15.75" x14ac:dyDescent="0.25">
      <c r="A145" s="4">
        <v>158</v>
      </c>
      <c r="B145" s="31" t="s">
        <v>584</v>
      </c>
      <c r="C145" s="32" t="s">
        <v>585</v>
      </c>
      <c r="D145" s="33">
        <v>44104</v>
      </c>
      <c r="E145" s="34">
        <v>792.61666000000002</v>
      </c>
      <c r="F145" s="35">
        <v>10</v>
      </c>
      <c r="G145" s="36">
        <f t="shared" si="6"/>
        <v>79.261666000000005</v>
      </c>
      <c r="H145" s="34">
        <v>368.03278699999998</v>
      </c>
      <c r="I145" s="34">
        <v>3826.0621369999999</v>
      </c>
      <c r="J145" s="34">
        <v>58.427349999999997</v>
      </c>
      <c r="K145" s="34">
        <v>77.877791000000002</v>
      </c>
      <c r="L145" s="34">
        <v>-294.74297100000001</v>
      </c>
      <c r="M145" s="36">
        <f t="shared" si="7"/>
        <v>-85.444884000000002</v>
      </c>
      <c r="N145" s="34">
        <v>-209.29808700000001</v>
      </c>
      <c r="O145" s="37">
        <v>0</v>
      </c>
      <c r="P145" s="37">
        <v>0</v>
      </c>
      <c r="Q145" s="38">
        <f t="shared" si="8"/>
        <v>0</v>
      </c>
      <c r="R145" s="39">
        <v>2315</v>
      </c>
    </row>
    <row r="146" spans="1:18" s="4" customFormat="1" ht="15.75" x14ac:dyDescent="0.25">
      <c r="A146" s="4">
        <v>160</v>
      </c>
      <c r="B146" s="62" t="s">
        <v>466</v>
      </c>
      <c r="C146" s="32" t="s">
        <v>467</v>
      </c>
      <c r="D146" s="33">
        <v>44012</v>
      </c>
      <c r="E146" s="34">
        <v>4277.9459999999999</v>
      </c>
      <c r="F146" s="35">
        <v>10</v>
      </c>
      <c r="G146" s="36">
        <f t="shared" si="6"/>
        <v>427.7946</v>
      </c>
      <c r="H146" s="34">
        <v>13963.2</v>
      </c>
      <c r="I146" s="34">
        <v>68721.195000000007</v>
      </c>
      <c r="J146" s="34">
        <v>53941.017</v>
      </c>
      <c r="K146" s="34">
        <v>2007.673</v>
      </c>
      <c r="L146" s="34">
        <v>-76.111999999999995</v>
      </c>
      <c r="M146" s="36">
        <f t="shared" si="7"/>
        <v>403.25300000000004</v>
      </c>
      <c r="N146" s="34">
        <v>-479.36500000000001</v>
      </c>
      <c r="O146" s="37">
        <v>0</v>
      </c>
      <c r="P146" s="37">
        <v>0</v>
      </c>
      <c r="Q146" s="38">
        <f t="shared" si="8"/>
        <v>0</v>
      </c>
      <c r="R146" s="39">
        <v>5503</v>
      </c>
    </row>
    <row r="147" spans="1:18" s="4" customFormat="1" ht="15.75" x14ac:dyDescent="0.25">
      <c r="A147" s="4">
        <v>160</v>
      </c>
      <c r="B147" s="62" t="s">
        <v>986</v>
      </c>
      <c r="C147" s="32" t="s">
        <v>987</v>
      </c>
      <c r="D147" s="33">
        <v>44012</v>
      </c>
      <c r="E147" s="34">
        <v>80</v>
      </c>
      <c r="F147" s="35">
        <v>10</v>
      </c>
      <c r="G147" s="36">
        <f t="shared" si="6"/>
        <v>8</v>
      </c>
      <c r="H147" s="34">
        <v>955.04999599999996</v>
      </c>
      <c r="I147" s="34">
        <v>1376.352142</v>
      </c>
      <c r="J147" s="34">
        <v>913.309572</v>
      </c>
      <c r="K147" s="34">
        <v>22.825348999999999</v>
      </c>
      <c r="L147" s="34">
        <v>21.615673000000001</v>
      </c>
      <c r="M147" s="36">
        <f t="shared" si="7"/>
        <v>6.0453090000000014</v>
      </c>
      <c r="N147" s="34">
        <v>15.570364</v>
      </c>
      <c r="O147" s="37">
        <v>12.5</v>
      </c>
      <c r="P147" s="37">
        <v>0</v>
      </c>
      <c r="Q147" s="38">
        <f t="shared" si="8"/>
        <v>12.5</v>
      </c>
      <c r="R147" s="39">
        <v>774</v>
      </c>
    </row>
    <row r="148" spans="1:18" s="4" customFormat="1" ht="15.75" x14ac:dyDescent="0.25">
      <c r="A148" s="4">
        <v>161</v>
      </c>
      <c r="B148" s="31" t="s">
        <v>219</v>
      </c>
      <c r="C148" s="32" t="s">
        <v>220</v>
      </c>
      <c r="D148" s="33">
        <v>44196</v>
      </c>
      <c r="E148" s="34">
        <v>11024.636</v>
      </c>
      <c r="F148" s="35">
        <v>10</v>
      </c>
      <c r="G148" s="36">
        <f t="shared" si="6"/>
        <v>1102.4636</v>
      </c>
      <c r="H148" s="34">
        <v>23157.038</v>
      </c>
      <c r="I148" s="34">
        <v>485345.223</v>
      </c>
      <c r="J148" s="34">
        <v>46035.68</v>
      </c>
      <c r="K148" s="34">
        <v>0</v>
      </c>
      <c r="L148" s="34">
        <v>4034.7550000000001</v>
      </c>
      <c r="M148" s="36">
        <f t="shared" si="7"/>
        <v>1634.4830000000002</v>
      </c>
      <c r="N148" s="34">
        <v>2400.2719999999999</v>
      </c>
      <c r="O148" s="37">
        <v>12.5</v>
      </c>
      <c r="P148" s="37">
        <v>0</v>
      </c>
      <c r="Q148" s="38">
        <f t="shared" si="8"/>
        <v>12.5</v>
      </c>
      <c r="R148" s="39">
        <v>7803</v>
      </c>
    </row>
    <row r="149" spans="1:18" s="4" customFormat="1" ht="15.75" x14ac:dyDescent="0.25">
      <c r="A149" s="4">
        <v>161</v>
      </c>
      <c r="B149" s="62" t="s">
        <v>750</v>
      </c>
      <c r="C149" s="32" t="s">
        <v>751</v>
      </c>
      <c r="D149" s="33">
        <v>44012</v>
      </c>
      <c r="E149" s="34">
        <v>1334.0250000000001</v>
      </c>
      <c r="F149" s="35">
        <v>10</v>
      </c>
      <c r="G149" s="36">
        <f t="shared" si="6"/>
        <v>133.4025</v>
      </c>
      <c r="H149" s="34">
        <v>93149.106</v>
      </c>
      <c r="I149" s="34">
        <v>282077.30300000001</v>
      </c>
      <c r="J149" s="34">
        <v>72014.895999999993</v>
      </c>
      <c r="K149" s="34">
        <v>985.57600000000002</v>
      </c>
      <c r="L149" s="34">
        <v>41279.445</v>
      </c>
      <c r="M149" s="36">
        <f t="shared" si="7"/>
        <v>10966.572</v>
      </c>
      <c r="N149" s="34">
        <v>30312.873</v>
      </c>
      <c r="O149" s="37">
        <f>41+20</f>
        <v>61</v>
      </c>
      <c r="P149" s="37">
        <v>0</v>
      </c>
      <c r="Q149" s="38">
        <f t="shared" si="8"/>
        <v>61</v>
      </c>
      <c r="R149" s="39">
        <v>2731</v>
      </c>
    </row>
    <row r="150" spans="1:18" s="4" customFormat="1" ht="15.75" x14ac:dyDescent="0.25">
      <c r="A150" s="4">
        <v>163</v>
      </c>
      <c r="B150" s="31" t="s">
        <v>242</v>
      </c>
      <c r="C150" s="32" t="s">
        <v>243</v>
      </c>
      <c r="D150" s="33">
        <v>44196</v>
      </c>
      <c r="E150" s="34">
        <v>1183.3579999999999</v>
      </c>
      <c r="F150" s="35">
        <v>10</v>
      </c>
      <c r="G150" s="36">
        <f t="shared" si="6"/>
        <v>118.33579999999999</v>
      </c>
      <c r="H150" s="34">
        <v>1648.7660000000001</v>
      </c>
      <c r="I150" s="34">
        <v>3961.277</v>
      </c>
      <c r="J150" s="34">
        <f>1852.506+84.025+0.056+12.483</f>
        <v>1949.0700000000002</v>
      </c>
      <c r="K150" s="34">
        <v>1.645</v>
      </c>
      <c r="L150" s="34">
        <v>297.399</v>
      </c>
      <c r="M150" s="36">
        <f t="shared" si="7"/>
        <v>66.024000000000001</v>
      </c>
      <c r="N150" s="34">
        <v>231.375</v>
      </c>
      <c r="O150" s="37">
        <v>0</v>
      </c>
      <c r="P150" s="37">
        <f>15</f>
        <v>15</v>
      </c>
      <c r="Q150" s="38">
        <f t="shared" si="8"/>
        <v>15</v>
      </c>
      <c r="R150" s="39">
        <v>276</v>
      </c>
    </row>
    <row r="151" spans="1:18" s="4" customFormat="1" ht="15.75" x14ac:dyDescent="0.25">
      <c r="A151" s="4">
        <v>165</v>
      </c>
      <c r="B151" s="62" t="s">
        <v>364</v>
      </c>
      <c r="C151" s="32" t="s">
        <v>365</v>
      </c>
      <c r="D151" s="33">
        <v>44012</v>
      </c>
      <c r="E151" s="34">
        <v>179.71372</v>
      </c>
      <c r="F151" s="35">
        <v>10</v>
      </c>
      <c r="G151" s="36">
        <f t="shared" si="6"/>
        <v>17.971371999999999</v>
      </c>
      <c r="H151" s="34">
        <v>2347.8488320000001</v>
      </c>
      <c r="I151" s="34">
        <v>4011.7751899999998</v>
      </c>
      <c r="J151" s="34">
        <v>4315.2365989999998</v>
      </c>
      <c r="K151" s="34">
        <v>78.241943000000006</v>
      </c>
      <c r="L151" s="34">
        <v>62.568432999999999</v>
      </c>
      <c r="M151" s="36">
        <f t="shared" si="7"/>
        <v>16.966476</v>
      </c>
      <c r="N151" s="34">
        <v>45.601956999999999</v>
      </c>
      <c r="O151" s="37">
        <v>0</v>
      </c>
      <c r="P151" s="37">
        <v>0</v>
      </c>
      <c r="Q151" s="38">
        <f t="shared" si="8"/>
        <v>0</v>
      </c>
      <c r="R151" s="39">
        <v>784</v>
      </c>
    </row>
    <row r="152" spans="1:18" s="4" customFormat="1" ht="15.75" x14ac:dyDescent="0.25">
      <c r="A152" s="4">
        <v>166</v>
      </c>
      <c r="B152" s="31" t="s">
        <v>172</v>
      </c>
      <c r="C152" s="32" t="s">
        <v>173</v>
      </c>
      <c r="D152" s="33">
        <v>44012</v>
      </c>
      <c r="E152" s="34">
        <v>300</v>
      </c>
      <c r="F152" s="35">
        <v>10</v>
      </c>
      <c r="G152" s="36">
        <f t="shared" si="6"/>
        <v>30</v>
      </c>
      <c r="H152" s="34">
        <v>205.13091600000001</v>
      </c>
      <c r="I152" s="34">
        <v>297.87861800000002</v>
      </c>
      <c r="J152" s="34">
        <v>140.52673100000001</v>
      </c>
      <c r="K152" s="34">
        <v>0.82553799999999999</v>
      </c>
      <c r="L152" s="34">
        <v>30.189274999999999</v>
      </c>
      <c r="M152" s="36">
        <f t="shared" si="7"/>
        <v>-4.7013390000000008</v>
      </c>
      <c r="N152" s="34">
        <v>34.890613999999999</v>
      </c>
      <c r="O152" s="37">
        <v>0</v>
      </c>
      <c r="P152" s="37">
        <v>0</v>
      </c>
      <c r="Q152" s="38">
        <f t="shared" si="8"/>
        <v>0</v>
      </c>
      <c r="R152" s="39">
        <v>860</v>
      </c>
    </row>
    <row r="153" spans="1:18" s="4" customFormat="1" ht="15.75" x14ac:dyDescent="0.25">
      <c r="A153" s="4">
        <v>166</v>
      </c>
      <c r="B153" s="31" t="s">
        <v>698</v>
      </c>
      <c r="C153" s="32" t="s">
        <v>699</v>
      </c>
      <c r="D153" s="33">
        <v>44012</v>
      </c>
      <c r="E153" s="34">
        <v>80</v>
      </c>
      <c r="F153" s="35">
        <v>10</v>
      </c>
      <c r="G153" s="36">
        <f t="shared" si="6"/>
        <v>8</v>
      </c>
      <c r="H153" s="34">
        <v>97.250789999999995</v>
      </c>
      <c r="I153" s="34">
        <v>174.727833</v>
      </c>
      <c r="J153" s="34">
        <v>0</v>
      </c>
      <c r="K153" s="34">
        <v>2.0140000000000002E-3</v>
      </c>
      <c r="L153" s="34">
        <v>-25.859210999999998</v>
      </c>
      <c r="M153" s="36">
        <f t="shared" si="7"/>
        <v>0</v>
      </c>
      <c r="N153" s="34">
        <v>-25.859210999999998</v>
      </c>
      <c r="O153" s="37">
        <v>0</v>
      </c>
      <c r="P153" s="37">
        <v>0</v>
      </c>
      <c r="Q153" s="38">
        <f t="shared" si="8"/>
        <v>0</v>
      </c>
      <c r="R153" s="39">
        <v>371</v>
      </c>
    </row>
    <row r="154" spans="1:18" s="4" customFormat="1" ht="15.75" x14ac:dyDescent="0.25">
      <c r="A154" s="4">
        <v>167</v>
      </c>
      <c r="B154" s="62" t="s">
        <v>296</v>
      </c>
      <c r="C154" s="32" t="s">
        <v>297</v>
      </c>
      <c r="D154" s="33">
        <v>44012</v>
      </c>
      <c r="E154" s="34">
        <v>4980.1000000000004</v>
      </c>
      <c r="F154" s="35">
        <v>10</v>
      </c>
      <c r="G154" s="36">
        <f t="shared" si="6"/>
        <v>498.01000000000005</v>
      </c>
      <c r="H154" s="34">
        <v>9398.68</v>
      </c>
      <c r="I154" s="34">
        <v>27401.614000000001</v>
      </c>
      <c r="J154" s="34">
        <v>17700.292000000001</v>
      </c>
      <c r="K154" s="34">
        <v>968.61099999999999</v>
      </c>
      <c r="L154" s="34">
        <v>-170.03899999999999</v>
      </c>
      <c r="M154" s="36">
        <f t="shared" si="7"/>
        <v>205.02300000000002</v>
      </c>
      <c r="N154" s="34">
        <v>-375.06200000000001</v>
      </c>
      <c r="O154" s="37">
        <v>0</v>
      </c>
      <c r="P154" s="37">
        <v>0</v>
      </c>
      <c r="Q154" s="38">
        <f t="shared" si="8"/>
        <v>0</v>
      </c>
      <c r="R154" s="39">
        <v>2705</v>
      </c>
    </row>
    <row r="155" spans="1:18" s="4" customFormat="1" ht="15.75" x14ac:dyDescent="0.25">
      <c r="A155" s="4">
        <v>168</v>
      </c>
      <c r="B155" s="62" t="s">
        <v>283</v>
      </c>
      <c r="C155" s="32" t="s">
        <v>284</v>
      </c>
      <c r="D155" s="33">
        <v>44012</v>
      </c>
      <c r="E155" s="34">
        <v>22237</v>
      </c>
      <c r="F155" s="35">
        <v>10</v>
      </c>
      <c r="G155" s="36">
        <f t="shared" si="6"/>
        <v>2223.6999999999998</v>
      </c>
      <c r="H155" s="34">
        <v>51282.373</v>
      </c>
      <c r="I155" s="34">
        <v>52034.42</v>
      </c>
      <c r="J155" s="34">
        <v>3156.95</v>
      </c>
      <c r="K155" s="34">
        <v>0</v>
      </c>
      <c r="L155" s="34">
        <v>8117.8829999999998</v>
      </c>
      <c r="M155" s="36">
        <f t="shared" si="7"/>
        <v>0</v>
      </c>
      <c r="N155" s="34">
        <v>8117.8829999999998</v>
      </c>
      <c r="O155" s="37">
        <f>3.5+3.5+3.5+2</f>
        <v>12.5</v>
      </c>
      <c r="P155" s="37">
        <v>0</v>
      </c>
      <c r="Q155" s="38">
        <f t="shared" si="8"/>
        <v>12.5</v>
      </c>
      <c r="R155" s="39">
        <v>4042</v>
      </c>
    </row>
    <row r="156" spans="1:18" s="4" customFormat="1" ht="15.75" x14ac:dyDescent="0.25">
      <c r="A156" s="4">
        <v>170</v>
      </c>
      <c r="B156" s="31" t="s">
        <v>55</v>
      </c>
      <c r="C156" s="32" t="s">
        <v>56</v>
      </c>
      <c r="D156" s="33">
        <v>44012</v>
      </c>
      <c r="E156" s="34">
        <v>863.62262999999996</v>
      </c>
      <c r="F156" s="35">
        <v>10</v>
      </c>
      <c r="G156" s="36">
        <f t="shared" si="6"/>
        <v>86.362262999999999</v>
      </c>
      <c r="H156" s="34">
        <v>1731.1609570000001</v>
      </c>
      <c r="I156" s="34">
        <v>2113.4319059999998</v>
      </c>
      <c r="J156" s="34">
        <v>342.942635</v>
      </c>
      <c r="K156" s="34">
        <v>10.473549999999999</v>
      </c>
      <c r="L156" s="34">
        <v>149.10381000000001</v>
      </c>
      <c r="M156" s="36">
        <f t="shared" si="7"/>
        <v>0</v>
      </c>
      <c r="N156" s="34">
        <v>149.10381000000001</v>
      </c>
      <c r="O156" s="37">
        <v>7.8</v>
      </c>
      <c r="P156" s="37">
        <v>0</v>
      </c>
      <c r="Q156" s="38">
        <f t="shared" si="8"/>
        <v>7.8</v>
      </c>
      <c r="R156" s="39">
        <v>7758</v>
      </c>
    </row>
    <row r="157" spans="1:18" s="4" customFormat="1" ht="15.75" x14ac:dyDescent="0.25">
      <c r="A157" s="4">
        <v>170</v>
      </c>
      <c r="B157" s="62" t="s">
        <v>342</v>
      </c>
      <c r="C157" s="32" t="s">
        <v>343</v>
      </c>
      <c r="D157" s="33">
        <v>44012</v>
      </c>
      <c r="E157" s="34">
        <v>61.63</v>
      </c>
      <c r="F157" s="35">
        <v>10</v>
      </c>
      <c r="G157" s="36">
        <f t="shared" si="6"/>
        <v>6.1630000000000003</v>
      </c>
      <c r="H157" s="34">
        <v>2050.3301190000002</v>
      </c>
      <c r="I157" s="34">
        <v>9555.1861320000007</v>
      </c>
      <c r="J157" s="34">
        <v>8771.4137659999997</v>
      </c>
      <c r="K157" s="34">
        <v>568.08676700000001</v>
      </c>
      <c r="L157" s="34">
        <v>270.16729600000002</v>
      </c>
      <c r="M157" s="36">
        <f t="shared" si="7"/>
        <v>88.715441000000027</v>
      </c>
      <c r="N157" s="34">
        <v>181.45185499999999</v>
      </c>
      <c r="O157" s="37">
        <v>80</v>
      </c>
      <c r="P157" s="37">
        <v>0</v>
      </c>
      <c r="Q157" s="38">
        <f t="shared" si="8"/>
        <v>80</v>
      </c>
      <c r="R157" s="39">
        <v>744</v>
      </c>
    </row>
    <row r="158" spans="1:18" s="4" customFormat="1" ht="15.75" x14ac:dyDescent="0.25">
      <c r="A158" s="4">
        <v>170</v>
      </c>
      <c r="B158" s="31" t="s">
        <v>602</v>
      </c>
      <c r="C158" s="32" t="s">
        <v>603</v>
      </c>
      <c r="D158" s="33">
        <v>44104</v>
      </c>
      <c r="E158" s="34">
        <v>341.28453000000002</v>
      </c>
      <c r="F158" s="35">
        <v>10</v>
      </c>
      <c r="G158" s="36">
        <f t="shared" si="6"/>
        <v>34.128453</v>
      </c>
      <c r="H158" s="34">
        <v>4696.2824639999999</v>
      </c>
      <c r="I158" s="34">
        <f>5128.054943+748.309979</f>
        <v>5876.3649219999998</v>
      </c>
      <c r="J158" s="34">
        <v>3502.8365090000002</v>
      </c>
      <c r="K158" s="34">
        <v>231.17817500000001</v>
      </c>
      <c r="L158" s="34">
        <v>196.39121800000001</v>
      </c>
      <c r="M158" s="36">
        <f t="shared" si="7"/>
        <v>-16.937528999999984</v>
      </c>
      <c r="N158" s="34">
        <v>213.32874699999999</v>
      </c>
      <c r="O158" s="37">
        <v>10</v>
      </c>
      <c r="P158" s="37">
        <v>0</v>
      </c>
      <c r="Q158" s="38">
        <f t="shared" si="8"/>
        <v>10</v>
      </c>
      <c r="R158" s="39">
        <v>1266</v>
      </c>
    </row>
    <row r="159" spans="1:18" s="4" customFormat="1" ht="15.75" x14ac:dyDescent="0.25">
      <c r="A159" s="4">
        <v>171</v>
      </c>
      <c r="B159" s="31" t="s">
        <v>228</v>
      </c>
      <c r="C159" s="32" t="s">
        <v>229</v>
      </c>
      <c r="D159" s="33">
        <v>44196</v>
      </c>
      <c r="E159" s="34">
        <v>3500</v>
      </c>
      <c r="F159" s="35">
        <v>10</v>
      </c>
      <c r="G159" s="36">
        <f t="shared" si="6"/>
        <v>350</v>
      </c>
      <c r="H159" s="34">
        <v>22234.859</v>
      </c>
      <c r="I159" s="34">
        <v>49520.148999999998</v>
      </c>
      <c r="J159" s="34">
        <f>13294.626+1092.506+112.717+242.866</f>
        <v>14742.715</v>
      </c>
      <c r="K159" s="34">
        <v>15.044</v>
      </c>
      <c r="L159" s="34">
        <v>1910.1859999999999</v>
      </c>
      <c r="M159" s="36">
        <f t="shared" si="7"/>
        <v>34.679999999999836</v>
      </c>
      <c r="N159" s="34">
        <v>1875.5060000000001</v>
      </c>
      <c r="O159" s="37">
        <f>12.5+12.5</f>
        <v>25</v>
      </c>
      <c r="P159" s="37">
        <v>0</v>
      </c>
      <c r="Q159" s="38">
        <f t="shared" si="8"/>
        <v>25</v>
      </c>
      <c r="R159" s="39">
        <v>4830</v>
      </c>
    </row>
    <row r="160" spans="1:18" s="4" customFormat="1" ht="15.75" x14ac:dyDescent="0.25">
      <c r="A160" s="4">
        <v>172</v>
      </c>
      <c r="B160" s="62" t="s">
        <v>324</v>
      </c>
      <c r="C160" s="52" t="s">
        <v>325</v>
      </c>
      <c r="D160" s="33">
        <v>44012</v>
      </c>
      <c r="E160" s="71">
        <v>126.0116</v>
      </c>
      <c r="F160" s="72">
        <v>10</v>
      </c>
      <c r="G160" s="73">
        <f t="shared" si="6"/>
        <v>12.60116</v>
      </c>
      <c r="H160" s="71">
        <v>261.27303699999999</v>
      </c>
      <c r="I160" s="71">
        <v>518.53451700000005</v>
      </c>
      <c r="J160" s="71">
        <v>932.14860599999997</v>
      </c>
      <c r="K160" s="71">
        <v>8.0051999999999998E-2</v>
      </c>
      <c r="L160" s="71">
        <v>20.693038000000001</v>
      </c>
      <c r="M160" s="73">
        <f t="shared" si="7"/>
        <v>13.145000000000001</v>
      </c>
      <c r="N160" s="71">
        <v>7.548038</v>
      </c>
      <c r="O160" s="74">
        <v>0</v>
      </c>
      <c r="P160" s="74">
        <v>0</v>
      </c>
      <c r="Q160" s="75">
        <f t="shared" si="8"/>
        <v>0</v>
      </c>
      <c r="R160" s="76">
        <v>1739</v>
      </c>
    </row>
    <row r="161" spans="1:18" s="4" customFormat="1" ht="15.75" x14ac:dyDescent="0.25">
      <c r="A161" s="4">
        <v>173</v>
      </c>
      <c r="B161" s="31" t="s">
        <v>154</v>
      </c>
      <c r="C161" s="32" t="s">
        <v>155</v>
      </c>
      <c r="D161" s="33">
        <v>44012</v>
      </c>
      <c r="E161" s="34">
        <v>2848.66896</v>
      </c>
      <c r="F161" s="35">
        <v>10</v>
      </c>
      <c r="G161" s="36">
        <f t="shared" si="6"/>
        <v>284.866896</v>
      </c>
      <c r="H161" s="34">
        <v>291.45007399999997</v>
      </c>
      <c r="I161" s="34">
        <v>968.39036299999998</v>
      </c>
      <c r="J161" s="34">
        <f>91.466615+36.316828</f>
        <v>127.78344300000001</v>
      </c>
      <c r="K161" s="34">
        <v>21.246345000000002</v>
      </c>
      <c r="L161" s="34">
        <v>68.887828999999996</v>
      </c>
      <c r="M161" s="36">
        <f t="shared" si="7"/>
        <v>22.765007999999995</v>
      </c>
      <c r="N161" s="34">
        <v>46.122821000000002</v>
      </c>
      <c r="O161" s="37">
        <v>0</v>
      </c>
      <c r="P161" s="37">
        <v>0</v>
      </c>
      <c r="Q161" s="38">
        <f t="shared" si="8"/>
        <v>0</v>
      </c>
      <c r="R161" s="39">
        <v>9493</v>
      </c>
    </row>
    <row r="162" spans="1:18" s="4" customFormat="1" ht="15.75" x14ac:dyDescent="0.25">
      <c r="A162" s="4">
        <v>175</v>
      </c>
      <c r="B162" s="31" t="s">
        <v>700</v>
      </c>
      <c r="C162" s="32" t="s">
        <v>701</v>
      </c>
      <c r="D162" s="33">
        <v>44012</v>
      </c>
      <c r="E162" s="34">
        <v>3633.8</v>
      </c>
      <c r="F162" s="35">
        <v>10</v>
      </c>
      <c r="G162" s="36">
        <f t="shared" si="6"/>
        <v>363.38</v>
      </c>
      <c r="H162" s="34">
        <v>4200.7950000000001</v>
      </c>
      <c r="I162" s="34">
        <v>4317.8329999999996</v>
      </c>
      <c r="J162" s="34">
        <v>116.80200000000001</v>
      </c>
      <c r="K162" s="34">
        <v>14.941000000000001</v>
      </c>
      <c r="L162" s="34">
        <v>1691.837</v>
      </c>
      <c r="M162" s="36">
        <f t="shared" si="7"/>
        <v>2.2159999999998945</v>
      </c>
      <c r="N162" s="34">
        <v>1689.6210000000001</v>
      </c>
      <c r="O162" s="37">
        <f>26.5</f>
        <v>26.5</v>
      </c>
      <c r="P162" s="37">
        <v>0</v>
      </c>
      <c r="Q162" s="38">
        <f t="shared" si="8"/>
        <v>26.5</v>
      </c>
      <c r="R162" s="39">
        <v>437</v>
      </c>
    </row>
    <row r="163" spans="1:18" s="4" customFormat="1" ht="15.75" x14ac:dyDescent="0.25">
      <c r="A163" s="4">
        <v>176</v>
      </c>
      <c r="B163" s="31" t="s">
        <v>63</v>
      </c>
      <c r="C163" s="32" t="s">
        <v>64</v>
      </c>
      <c r="D163" s="33">
        <v>44012</v>
      </c>
      <c r="E163" s="34">
        <v>524.4</v>
      </c>
      <c r="F163" s="35">
        <v>10</v>
      </c>
      <c r="G163" s="36">
        <f t="shared" si="6"/>
        <v>52.44</v>
      </c>
      <c r="H163" s="34">
        <v>592.84863499999994</v>
      </c>
      <c r="I163" s="34">
        <v>636.69071099999996</v>
      </c>
      <c r="J163" s="34">
        <v>16.691167</v>
      </c>
      <c r="K163" s="34">
        <v>3.5790000000000001E-3</v>
      </c>
      <c r="L163" s="34">
        <v>-5.8613099999999996</v>
      </c>
      <c r="M163" s="36">
        <f t="shared" si="7"/>
        <v>0</v>
      </c>
      <c r="N163" s="34">
        <v>-5.8613099999999996</v>
      </c>
      <c r="O163" s="37">
        <v>0</v>
      </c>
      <c r="P163" s="37">
        <v>0</v>
      </c>
      <c r="Q163" s="38">
        <f t="shared" si="8"/>
        <v>0</v>
      </c>
      <c r="R163" s="39">
        <v>5024</v>
      </c>
    </row>
    <row r="164" spans="1:18" s="4" customFormat="1" ht="15.75" x14ac:dyDescent="0.25">
      <c r="A164" s="4">
        <v>176</v>
      </c>
      <c r="B164" s="62" t="s">
        <v>506</v>
      </c>
      <c r="C164" s="32" t="s">
        <v>507</v>
      </c>
      <c r="D164" s="33">
        <v>44012</v>
      </c>
      <c r="E164" s="34">
        <v>366.71300000000002</v>
      </c>
      <c r="F164" s="35">
        <v>10</v>
      </c>
      <c r="G164" s="36">
        <f t="shared" si="6"/>
        <v>36.671300000000002</v>
      </c>
      <c r="H164" s="34">
        <v>6616.6130000000003</v>
      </c>
      <c r="I164" s="34">
        <v>13011.465</v>
      </c>
      <c r="J164" s="34">
        <v>12882.572</v>
      </c>
      <c r="K164" s="34">
        <v>189.56299999999999</v>
      </c>
      <c r="L164" s="34">
        <v>851.20100000000002</v>
      </c>
      <c r="M164" s="36">
        <f t="shared" si="7"/>
        <v>131.65200000000004</v>
      </c>
      <c r="N164" s="34">
        <v>719.54899999999998</v>
      </c>
      <c r="O164" s="37">
        <v>40</v>
      </c>
      <c r="P164" s="37">
        <v>10</v>
      </c>
      <c r="Q164" s="38">
        <f t="shared" si="8"/>
        <v>50</v>
      </c>
      <c r="R164" s="39">
        <v>711</v>
      </c>
    </row>
    <row r="165" spans="1:18" s="4" customFormat="1" ht="15.75" x14ac:dyDescent="0.25">
      <c r="A165" s="4">
        <v>176</v>
      </c>
      <c r="B165" s="62" t="s">
        <v>925</v>
      </c>
      <c r="C165" s="32" t="s">
        <v>926</v>
      </c>
      <c r="D165" s="33">
        <v>44196</v>
      </c>
      <c r="E165" s="34">
        <v>3924.3</v>
      </c>
      <c r="F165" s="35">
        <v>10</v>
      </c>
      <c r="G165" s="36">
        <f t="shared" si="6"/>
        <v>392.43</v>
      </c>
      <c r="H165" s="34">
        <v>6440.663931</v>
      </c>
      <c r="I165" s="34">
        <v>67176.553698999996</v>
      </c>
      <c r="J165" s="34">
        <v>5699.7230019999997</v>
      </c>
      <c r="K165" s="34">
        <v>2945.1452199999999</v>
      </c>
      <c r="L165" s="34">
        <v>-4486.518615</v>
      </c>
      <c r="M165" s="36">
        <f t="shared" si="7"/>
        <v>-189.61815999999999</v>
      </c>
      <c r="N165" s="34">
        <v>-4296.900455</v>
      </c>
      <c r="O165" s="37">
        <v>0</v>
      </c>
      <c r="P165" s="37">
        <v>0</v>
      </c>
      <c r="Q165" s="38">
        <f t="shared" si="8"/>
        <v>0</v>
      </c>
      <c r="R165" s="39">
        <v>3761</v>
      </c>
    </row>
    <row r="166" spans="1:18" s="4" customFormat="1" ht="15.75" x14ac:dyDescent="0.25">
      <c r="A166" s="4">
        <v>177</v>
      </c>
      <c r="B166" s="31" t="s">
        <v>95</v>
      </c>
      <c r="C166" s="52" t="s">
        <v>96</v>
      </c>
      <c r="D166" s="33">
        <v>44012</v>
      </c>
      <c r="E166" s="34">
        <v>750</v>
      </c>
      <c r="F166" s="35">
        <v>10</v>
      </c>
      <c r="G166" s="36">
        <f t="shared" si="6"/>
        <v>75</v>
      </c>
      <c r="H166" s="34">
        <v>827.79059199999995</v>
      </c>
      <c r="I166" s="34">
        <v>1677.154841</v>
      </c>
      <c r="J166" s="34">
        <v>1161.0601280000001</v>
      </c>
      <c r="K166" s="34">
        <v>68.796688000000003</v>
      </c>
      <c r="L166" s="34">
        <v>30.304554</v>
      </c>
      <c r="M166" s="36">
        <f t="shared" si="7"/>
        <v>0</v>
      </c>
      <c r="N166" s="34">
        <v>30.304554</v>
      </c>
      <c r="O166" s="37">
        <v>1.8</v>
      </c>
      <c r="P166" s="37">
        <v>0</v>
      </c>
      <c r="Q166" s="38">
        <f t="shared" si="8"/>
        <v>1.8</v>
      </c>
      <c r="R166" s="39">
        <v>733</v>
      </c>
    </row>
    <row r="167" spans="1:18" s="4" customFormat="1" ht="15.75" x14ac:dyDescent="0.25">
      <c r="A167" s="4">
        <v>177</v>
      </c>
      <c r="B167" s="31" t="s">
        <v>582</v>
      </c>
      <c r="C167" s="32" t="s">
        <v>583</v>
      </c>
      <c r="D167" s="33">
        <v>44104</v>
      </c>
      <c r="E167" s="34">
        <v>173.62299999999999</v>
      </c>
      <c r="F167" s="35">
        <v>10</v>
      </c>
      <c r="G167" s="36">
        <f t="shared" si="6"/>
        <v>17.362299999999998</v>
      </c>
      <c r="H167" s="34">
        <v>3394.65</v>
      </c>
      <c r="I167" s="34">
        <v>6489.2420000000002</v>
      </c>
      <c r="J167" s="34">
        <v>8153.5439999999999</v>
      </c>
      <c r="K167" s="34">
        <v>52.978999999999999</v>
      </c>
      <c r="L167" s="34">
        <v>1370.241</v>
      </c>
      <c r="M167" s="36">
        <f t="shared" si="7"/>
        <v>125.89400000000001</v>
      </c>
      <c r="N167" s="34">
        <v>1244.347</v>
      </c>
      <c r="O167" s="37">
        <f>65+335+100</f>
        <v>500</v>
      </c>
      <c r="P167" s="37">
        <v>0</v>
      </c>
      <c r="Q167" s="38">
        <f t="shared" si="8"/>
        <v>500</v>
      </c>
      <c r="R167" s="39">
        <v>1020</v>
      </c>
    </row>
    <row r="168" spans="1:18" s="4" customFormat="1" ht="15.75" x14ac:dyDescent="0.25">
      <c r="A168" s="4">
        <v>178</v>
      </c>
      <c r="B168" s="62" t="s">
        <v>562</v>
      </c>
      <c r="C168" s="32" t="s">
        <v>563</v>
      </c>
      <c r="D168" s="33">
        <v>44012</v>
      </c>
      <c r="E168" s="34">
        <v>840.6</v>
      </c>
      <c r="F168" s="35">
        <v>10</v>
      </c>
      <c r="G168" s="36">
        <f t="shared" si="6"/>
        <v>84.06</v>
      </c>
      <c r="H168" s="34">
        <v>1602.2529999999999</v>
      </c>
      <c r="I168" s="34">
        <v>5099.8149999999996</v>
      </c>
      <c r="J168" s="34">
        <v>6587.1549999999997</v>
      </c>
      <c r="K168" s="34">
        <v>389.303</v>
      </c>
      <c r="L168" s="34">
        <v>-99.108999999999995</v>
      </c>
      <c r="M168" s="36">
        <f t="shared" si="7"/>
        <v>-6.599999999998829E-2</v>
      </c>
      <c r="N168" s="34">
        <v>-99.043000000000006</v>
      </c>
      <c r="O168" s="37">
        <v>0</v>
      </c>
      <c r="P168" s="37">
        <v>0</v>
      </c>
      <c r="Q168" s="38">
        <f t="shared" si="8"/>
        <v>0</v>
      </c>
      <c r="R168" s="39">
        <v>1390</v>
      </c>
    </row>
    <row r="169" spans="1:18" s="4" customFormat="1" ht="15.75" x14ac:dyDescent="0.25">
      <c r="A169" s="4">
        <v>180</v>
      </c>
      <c r="B169" s="31" t="s">
        <v>802</v>
      </c>
      <c r="C169" s="32" t="s">
        <v>803</v>
      </c>
      <c r="D169" s="33">
        <v>44012</v>
      </c>
      <c r="E169" s="34">
        <v>570.02499999999998</v>
      </c>
      <c r="F169" s="35">
        <v>10</v>
      </c>
      <c r="G169" s="36">
        <f t="shared" si="6"/>
        <v>57.002499999999998</v>
      </c>
      <c r="H169" s="34">
        <v>5878.64</v>
      </c>
      <c r="I169" s="34">
        <v>6901.8519999999999</v>
      </c>
      <c r="J169" s="34">
        <v>1663.08</v>
      </c>
      <c r="K169" s="34">
        <v>64.093999999999994</v>
      </c>
      <c r="L169" s="34">
        <v>-215.93199999999999</v>
      </c>
      <c r="M169" s="36">
        <f t="shared" si="7"/>
        <v>-9.3089999999999975</v>
      </c>
      <c r="N169" s="34">
        <v>-206.62299999999999</v>
      </c>
      <c r="O169" s="37">
        <v>0</v>
      </c>
      <c r="P169" s="37">
        <v>0</v>
      </c>
      <c r="Q169" s="38">
        <f t="shared" si="8"/>
        <v>0</v>
      </c>
      <c r="R169" s="39">
        <v>6258</v>
      </c>
    </row>
    <row r="170" spans="1:18" s="4" customFormat="1" ht="15.75" x14ac:dyDescent="0.25">
      <c r="A170" s="4">
        <v>181</v>
      </c>
      <c r="B170" s="62" t="s">
        <v>350</v>
      </c>
      <c r="C170" s="32" t="s">
        <v>351</v>
      </c>
      <c r="D170" s="33">
        <v>44012</v>
      </c>
      <c r="E170" s="34">
        <v>33.425699999999999</v>
      </c>
      <c r="F170" s="35">
        <v>10</v>
      </c>
      <c r="G170" s="36">
        <f t="shared" si="6"/>
        <v>3.3425699999999998</v>
      </c>
      <c r="H170" s="34">
        <v>4027.9189510000001</v>
      </c>
      <c r="I170" s="34">
        <v>8103.8036609999999</v>
      </c>
      <c r="J170" s="34">
        <v>6298.4526850000002</v>
      </c>
      <c r="K170" s="34">
        <v>371.69390299999998</v>
      </c>
      <c r="L170" s="34">
        <v>-292.58981399999999</v>
      </c>
      <c r="M170" s="36">
        <f t="shared" si="7"/>
        <v>33.273944000000029</v>
      </c>
      <c r="N170" s="34">
        <v>-325.86375800000002</v>
      </c>
      <c r="O170" s="37">
        <v>0</v>
      </c>
      <c r="P170" s="37">
        <v>0</v>
      </c>
      <c r="Q170" s="38">
        <f t="shared" si="8"/>
        <v>0</v>
      </c>
      <c r="R170" s="39">
        <v>1316</v>
      </c>
    </row>
    <row r="171" spans="1:18" s="4" customFormat="1" ht="15.75" x14ac:dyDescent="0.25">
      <c r="A171" s="4">
        <v>183</v>
      </c>
      <c r="B171" s="62" t="s">
        <v>286</v>
      </c>
      <c r="C171" s="32" t="s">
        <v>287</v>
      </c>
      <c r="D171" s="33">
        <v>44012</v>
      </c>
      <c r="E171" s="34">
        <v>151.77000000000001</v>
      </c>
      <c r="F171" s="35">
        <v>10</v>
      </c>
      <c r="G171" s="36">
        <f t="shared" si="6"/>
        <v>15.177000000000001</v>
      </c>
      <c r="H171" s="34">
        <v>273.72995800000001</v>
      </c>
      <c r="I171" s="34">
        <v>1104.254025</v>
      </c>
      <c r="J171" s="34">
        <v>1471.6703520000001</v>
      </c>
      <c r="K171" s="34">
        <v>4.5782999999999997E-2</v>
      </c>
      <c r="L171" s="34">
        <v>28.659303999999999</v>
      </c>
      <c r="M171" s="36">
        <f t="shared" si="7"/>
        <v>10.014496999999999</v>
      </c>
      <c r="N171" s="34">
        <v>18.644807</v>
      </c>
      <c r="O171" s="37">
        <v>0</v>
      </c>
      <c r="P171" s="37">
        <v>0</v>
      </c>
      <c r="Q171" s="38">
        <f t="shared" si="8"/>
        <v>0</v>
      </c>
      <c r="R171" s="39">
        <v>2016</v>
      </c>
    </row>
    <row r="172" spans="1:18" s="4" customFormat="1" ht="15.75" x14ac:dyDescent="0.25">
      <c r="A172" s="4">
        <v>183</v>
      </c>
      <c r="B172" s="62" t="s">
        <v>448</v>
      </c>
      <c r="C172" s="32" t="s">
        <v>449</v>
      </c>
      <c r="D172" s="33">
        <v>44012</v>
      </c>
      <c r="E172" s="34">
        <v>144.08248800000001</v>
      </c>
      <c r="F172" s="35">
        <v>10</v>
      </c>
      <c r="G172" s="36">
        <f t="shared" si="6"/>
        <v>14.408248800000001</v>
      </c>
      <c r="H172" s="34">
        <v>1824.6627940000001</v>
      </c>
      <c r="I172" s="34">
        <v>4584.443456</v>
      </c>
      <c r="J172" s="34">
        <v>7351.4145369999997</v>
      </c>
      <c r="K172" s="34">
        <v>208.01887300000001</v>
      </c>
      <c r="L172" s="34">
        <v>194.351427</v>
      </c>
      <c r="M172" s="36">
        <f t="shared" si="7"/>
        <v>73.320620000000005</v>
      </c>
      <c r="N172" s="34">
        <v>121.030807</v>
      </c>
      <c r="O172" s="37">
        <v>15</v>
      </c>
      <c r="P172" s="37">
        <v>0</v>
      </c>
      <c r="Q172" s="38">
        <f t="shared" si="8"/>
        <v>15</v>
      </c>
      <c r="R172" s="39">
        <v>708</v>
      </c>
    </row>
    <row r="173" spans="1:18" s="4" customFormat="1" ht="15.75" x14ac:dyDescent="0.25">
      <c r="A173" s="4">
        <v>183</v>
      </c>
      <c r="B173" s="62" t="s">
        <v>452</v>
      </c>
      <c r="C173" s="32" t="s">
        <v>453</v>
      </c>
      <c r="D173" s="33">
        <v>44012</v>
      </c>
      <c r="E173" s="34">
        <v>104.5789</v>
      </c>
      <c r="F173" s="35">
        <v>10</v>
      </c>
      <c r="G173" s="36">
        <f t="shared" si="6"/>
        <v>10.457890000000001</v>
      </c>
      <c r="H173" s="34">
        <v>390.92199900000003</v>
      </c>
      <c r="I173" s="34">
        <v>1248.384941</v>
      </c>
      <c r="J173" s="34">
        <v>147.84562399999999</v>
      </c>
      <c r="K173" s="34">
        <v>55.281762999999998</v>
      </c>
      <c r="L173" s="34">
        <v>23.062847000000001</v>
      </c>
      <c r="M173" s="36">
        <f t="shared" si="7"/>
        <v>12.555483000000001</v>
      </c>
      <c r="N173" s="34">
        <v>10.507364000000001</v>
      </c>
      <c r="O173" s="37">
        <v>0</v>
      </c>
      <c r="P173" s="37">
        <v>0</v>
      </c>
      <c r="Q173" s="38">
        <f t="shared" si="8"/>
        <v>0</v>
      </c>
      <c r="R173" s="39">
        <v>619</v>
      </c>
    </row>
    <row r="174" spans="1:18" s="4" customFormat="1" ht="15.75" x14ac:dyDescent="0.25">
      <c r="A174" s="4">
        <v>186</v>
      </c>
      <c r="B174" s="62" t="s">
        <v>332</v>
      </c>
      <c r="C174" s="52" t="s">
        <v>333</v>
      </c>
      <c r="D174" s="33">
        <v>44012</v>
      </c>
      <c r="E174" s="71">
        <v>208</v>
      </c>
      <c r="F174" s="72">
        <v>10</v>
      </c>
      <c r="G174" s="73">
        <f t="shared" si="6"/>
        <v>20.8</v>
      </c>
      <c r="H174" s="71">
        <v>1651.2950000000001</v>
      </c>
      <c r="I174" s="71">
        <v>3612.1190000000001</v>
      </c>
      <c r="J174" s="71">
        <v>2590.7190000000001</v>
      </c>
      <c r="K174" s="71">
        <v>180.655</v>
      </c>
      <c r="L174" s="71">
        <v>-76.881</v>
      </c>
      <c r="M174" s="73">
        <f t="shared" si="7"/>
        <v>-11.653000000000006</v>
      </c>
      <c r="N174" s="71">
        <v>-65.227999999999994</v>
      </c>
      <c r="O174" s="74">
        <v>0</v>
      </c>
      <c r="P174" s="74">
        <v>0</v>
      </c>
      <c r="Q174" s="75">
        <f t="shared" si="8"/>
        <v>0</v>
      </c>
      <c r="R174" s="76">
        <v>759</v>
      </c>
    </row>
    <row r="175" spans="1:18" s="4" customFormat="1" ht="15.75" x14ac:dyDescent="0.25">
      <c r="A175" s="4">
        <v>186</v>
      </c>
      <c r="B175" s="31" t="s">
        <v>626</v>
      </c>
      <c r="C175" s="32" t="s">
        <v>627</v>
      </c>
      <c r="D175" s="33">
        <v>44104</v>
      </c>
      <c r="E175" s="34">
        <v>150.23231999999999</v>
      </c>
      <c r="F175" s="35">
        <v>10</v>
      </c>
      <c r="G175" s="36">
        <f t="shared" si="6"/>
        <v>15.023231999999998</v>
      </c>
      <c r="H175" s="34">
        <v>3472.4039240000002</v>
      </c>
      <c r="I175" s="34">
        <v>8611.6179630000006</v>
      </c>
      <c r="J175" s="34">
        <v>16220.377603000001</v>
      </c>
      <c r="K175" s="34">
        <v>775.92470500000002</v>
      </c>
      <c r="L175" s="34">
        <v>1597.273719</v>
      </c>
      <c r="M175" s="36">
        <f t="shared" si="7"/>
        <v>333.50286600000004</v>
      </c>
      <c r="N175" s="34">
        <v>1263.770853</v>
      </c>
      <c r="O175" s="37">
        <v>30</v>
      </c>
      <c r="P175" s="37">
        <v>0</v>
      </c>
      <c r="Q175" s="38">
        <f t="shared" si="8"/>
        <v>30</v>
      </c>
      <c r="R175" s="39">
        <v>1017</v>
      </c>
    </row>
    <row r="176" spans="1:18" s="4" customFormat="1" ht="15.75" x14ac:dyDescent="0.25">
      <c r="A176" s="4">
        <v>187</v>
      </c>
      <c r="B176" s="31" t="s">
        <v>641</v>
      </c>
      <c r="C176" s="32" t="s">
        <v>642</v>
      </c>
      <c r="D176" s="33">
        <v>44012</v>
      </c>
      <c r="E176" s="34">
        <v>1374.27</v>
      </c>
      <c r="F176" s="35">
        <v>10</v>
      </c>
      <c r="G176" s="36">
        <f t="shared" si="6"/>
        <v>137.42699999999999</v>
      </c>
      <c r="H176" s="34">
        <v>16552.655999999999</v>
      </c>
      <c r="I176" s="34">
        <v>27422.444</v>
      </c>
      <c r="J176" s="34">
        <v>18500.574000000001</v>
      </c>
      <c r="K176" s="34">
        <v>525.89400000000001</v>
      </c>
      <c r="L176" s="34">
        <v>1532.491</v>
      </c>
      <c r="M176" s="36">
        <f t="shared" si="7"/>
        <v>425</v>
      </c>
      <c r="N176" s="34">
        <v>1107.491</v>
      </c>
      <c r="O176" s="37">
        <v>35</v>
      </c>
      <c r="P176" s="37">
        <v>0</v>
      </c>
      <c r="Q176" s="38">
        <f t="shared" si="8"/>
        <v>35</v>
      </c>
      <c r="R176" s="39">
        <v>2261</v>
      </c>
    </row>
    <row r="177" spans="1:18" s="4" customFormat="1" ht="15.75" x14ac:dyDescent="0.25">
      <c r="A177" s="4">
        <v>188</v>
      </c>
      <c r="B177" s="31" t="s">
        <v>160</v>
      </c>
      <c r="C177" s="32" t="s">
        <v>161</v>
      </c>
      <c r="D177" s="33">
        <v>44196</v>
      </c>
      <c r="E177" s="34">
        <v>617.74256000000003</v>
      </c>
      <c r="F177" s="35">
        <v>10</v>
      </c>
      <c r="G177" s="36">
        <f t="shared" si="6"/>
        <v>61.774256000000001</v>
      </c>
      <c r="H177" s="34">
        <v>1774.9867850000001</v>
      </c>
      <c r="I177" s="34">
        <v>2305.2891639999998</v>
      </c>
      <c r="J177" s="34">
        <f>333.64608+14.821145</f>
        <v>348.46722499999998</v>
      </c>
      <c r="K177" s="34">
        <v>35.002110000000002</v>
      </c>
      <c r="L177" s="34">
        <v>-22.992308999999999</v>
      </c>
      <c r="M177" s="36">
        <f t="shared" si="7"/>
        <v>16.808691000000003</v>
      </c>
      <c r="N177" s="34">
        <v>-39.801000000000002</v>
      </c>
      <c r="O177" s="37">
        <v>0</v>
      </c>
      <c r="P177" s="37">
        <v>0</v>
      </c>
      <c r="Q177" s="38">
        <f t="shared" si="8"/>
        <v>0</v>
      </c>
      <c r="R177" s="39">
        <v>1587</v>
      </c>
    </row>
    <row r="178" spans="1:18" s="4" customFormat="1" ht="15.75" x14ac:dyDescent="0.25">
      <c r="A178" s="4">
        <v>188</v>
      </c>
      <c r="B178" s="31" t="s">
        <v>610</v>
      </c>
      <c r="C178" s="32" t="s">
        <v>611</v>
      </c>
      <c r="D178" s="33">
        <v>44104</v>
      </c>
      <c r="E178" s="34">
        <v>165.17500000000001</v>
      </c>
      <c r="F178" s="35">
        <v>10</v>
      </c>
      <c r="G178" s="36">
        <f t="shared" si="6"/>
        <v>16.517500000000002</v>
      </c>
      <c r="H178" s="34">
        <v>1133.01</v>
      </c>
      <c r="I178" s="34">
        <v>4273.3909999999996</v>
      </c>
      <c r="J178" s="34">
        <v>6138.1660000000002</v>
      </c>
      <c r="K178" s="34">
        <v>335.44900000000001</v>
      </c>
      <c r="L178" s="34">
        <v>322.36799999999999</v>
      </c>
      <c r="M178" s="36">
        <f t="shared" si="7"/>
        <v>66.307999999999993</v>
      </c>
      <c r="N178" s="34">
        <v>256.06</v>
      </c>
      <c r="O178" s="37">
        <v>35</v>
      </c>
      <c r="P178" s="37">
        <v>0</v>
      </c>
      <c r="Q178" s="38">
        <f t="shared" si="8"/>
        <v>35</v>
      </c>
      <c r="R178" s="39">
        <v>1799</v>
      </c>
    </row>
    <row r="179" spans="1:18" s="4" customFormat="1" ht="15.75" x14ac:dyDescent="0.25">
      <c r="A179" s="4">
        <v>189</v>
      </c>
      <c r="B179" s="62" t="s">
        <v>338</v>
      </c>
      <c r="C179" s="32" t="s">
        <v>339</v>
      </c>
      <c r="D179" s="33">
        <v>44012</v>
      </c>
      <c r="E179" s="34">
        <v>187</v>
      </c>
      <c r="F179" s="35">
        <v>10</v>
      </c>
      <c r="G179" s="36">
        <f t="shared" si="6"/>
        <v>18.7</v>
      </c>
      <c r="H179" s="34">
        <v>1880.4950260000001</v>
      </c>
      <c r="I179" s="34">
        <v>6924.3128070000002</v>
      </c>
      <c r="J179" s="34">
        <v>7070.1720009999999</v>
      </c>
      <c r="K179" s="34">
        <v>277.81327399999998</v>
      </c>
      <c r="L179" s="34">
        <v>100.273943</v>
      </c>
      <c r="M179" s="36">
        <f t="shared" si="7"/>
        <v>92.644567000000009</v>
      </c>
      <c r="N179" s="34">
        <v>7.6293759999999997</v>
      </c>
      <c r="O179" s="37">
        <v>0</v>
      </c>
      <c r="P179" s="37">
        <v>0</v>
      </c>
      <c r="Q179" s="38">
        <f t="shared" si="8"/>
        <v>0</v>
      </c>
      <c r="R179" s="39">
        <v>951</v>
      </c>
    </row>
    <row r="180" spans="1:18" s="4" customFormat="1" ht="15.75" x14ac:dyDescent="0.25">
      <c r="A180" s="4">
        <v>190</v>
      </c>
      <c r="B180" s="31" t="s">
        <v>612</v>
      </c>
      <c r="C180" s="32" t="s">
        <v>613</v>
      </c>
      <c r="D180" s="33">
        <v>44104</v>
      </c>
      <c r="E180" s="34">
        <v>37.5</v>
      </c>
      <c r="F180" s="35">
        <v>10</v>
      </c>
      <c r="G180" s="36">
        <f t="shared" si="6"/>
        <v>3.75</v>
      </c>
      <c r="H180" s="34">
        <v>1324.441</v>
      </c>
      <c r="I180" s="34">
        <v>2030.4639999999999</v>
      </c>
      <c r="J180" s="34">
        <v>938.404</v>
      </c>
      <c r="K180" s="34">
        <v>95.617999999999995</v>
      </c>
      <c r="L180" s="34">
        <v>-48.47</v>
      </c>
      <c r="M180" s="36">
        <f t="shared" si="7"/>
        <v>0.27900000000000347</v>
      </c>
      <c r="N180" s="34">
        <v>-48.749000000000002</v>
      </c>
      <c r="O180" s="37">
        <v>0</v>
      </c>
      <c r="P180" s="37">
        <v>0</v>
      </c>
      <c r="Q180" s="38">
        <f t="shared" si="8"/>
        <v>0</v>
      </c>
      <c r="R180" s="39">
        <v>1287</v>
      </c>
    </row>
    <row r="181" spans="1:18" s="4" customFormat="1" ht="15.75" x14ac:dyDescent="0.25">
      <c r="A181" s="4">
        <v>191</v>
      </c>
      <c r="B181" s="31" t="s">
        <v>1080</v>
      </c>
      <c r="C181" s="32" t="s">
        <v>1081</v>
      </c>
      <c r="D181" s="33">
        <v>44012</v>
      </c>
      <c r="E181" s="34">
        <v>1196.5999999999999</v>
      </c>
      <c r="F181" s="35">
        <v>5</v>
      </c>
      <c r="G181" s="36">
        <f t="shared" si="6"/>
        <v>239.32</v>
      </c>
      <c r="H181" s="34">
        <v>1719.048</v>
      </c>
      <c r="I181" s="34">
        <v>5388.8810000000003</v>
      </c>
      <c r="J181" s="34">
        <v>6474.4690000000001</v>
      </c>
      <c r="K181" s="34">
        <v>87.078000000000003</v>
      </c>
      <c r="L181" s="34">
        <v>-280.81700000000001</v>
      </c>
      <c r="M181" s="36">
        <f t="shared" si="7"/>
        <v>44.956999999999994</v>
      </c>
      <c r="N181" s="34">
        <v>-325.774</v>
      </c>
      <c r="O181" s="37">
        <v>0</v>
      </c>
      <c r="P181" s="37">
        <v>0</v>
      </c>
      <c r="Q181" s="38">
        <f t="shared" si="8"/>
        <v>0</v>
      </c>
      <c r="R181" s="39">
        <v>4904</v>
      </c>
    </row>
    <row r="182" spans="1:18" s="4" customFormat="1" ht="15.75" x14ac:dyDescent="0.25">
      <c r="A182" s="4">
        <v>192</v>
      </c>
      <c r="B182" s="62" t="s">
        <v>454</v>
      </c>
      <c r="C182" s="32" t="s">
        <v>455</v>
      </c>
      <c r="D182" s="33">
        <v>44012</v>
      </c>
      <c r="E182" s="34">
        <v>30</v>
      </c>
      <c r="F182" s="35">
        <v>10</v>
      </c>
      <c r="G182" s="36">
        <f t="shared" si="6"/>
        <v>3</v>
      </c>
      <c r="H182" s="34">
        <v>4919.1200500000004</v>
      </c>
      <c r="I182" s="34">
        <v>8788.8703089999999</v>
      </c>
      <c r="J182" s="34">
        <v>8923.6114469999993</v>
      </c>
      <c r="K182" s="34">
        <v>181.44044199999999</v>
      </c>
      <c r="L182" s="34">
        <v>455.63625500000001</v>
      </c>
      <c r="M182" s="36">
        <f t="shared" si="7"/>
        <v>126.23737399999999</v>
      </c>
      <c r="N182" s="34">
        <v>329.39888100000002</v>
      </c>
      <c r="O182" s="37">
        <f>500</f>
        <v>500</v>
      </c>
      <c r="P182" s="37">
        <v>0</v>
      </c>
      <c r="Q182" s="38">
        <f t="shared" si="8"/>
        <v>500</v>
      </c>
      <c r="R182" s="39">
        <v>385</v>
      </c>
    </row>
    <row r="183" spans="1:18" s="4" customFormat="1" ht="15.75" x14ac:dyDescent="0.25">
      <c r="A183" s="4">
        <v>192</v>
      </c>
      <c r="B183" s="62" t="s">
        <v>478</v>
      </c>
      <c r="C183" s="32" t="s">
        <v>479</v>
      </c>
      <c r="D183" s="33">
        <v>44012</v>
      </c>
      <c r="E183" s="34">
        <v>12.275029999999999</v>
      </c>
      <c r="F183" s="35">
        <v>10</v>
      </c>
      <c r="G183" s="36">
        <f t="shared" si="6"/>
        <v>1.227503</v>
      </c>
      <c r="H183" s="34">
        <v>904.85859100000005</v>
      </c>
      <c r="I183" s="34">
        <v>995.15178700000001</v>
      </c>
      <c r="J183" s="34">
        <v>8.0616000000000003</v>
      </c>
      <c r="K183" s="34">
        <v>4.2960000000000003E-3</v>
      </c>
      <c r="L183" s="34">
        <v>-3.998853</v>
      </c>
      <c r="M183" s="36">
        <f t="shared" si="7"/>
        <v>-1.8737460000000001</v>
      </c>
      <c r="N183" s="34">
        <v>-2.1251069999999999</v>
      </c>
      <c r="O183" s="37">
        <v>0</v>
      </c>
      <c r="P183" s="37">
        <v>0</v>
      </c>
      <c r="Q183" s="38">
        <f t="shared" si="8"/>
        <v>0</v>
      </c>
      <c r="R183" s="39">
        <v>475</v>
      </c>
    </row>
    <row r="184" spans="1:18" s="4" customFormat="1" ht="15.75" x14ac:dyDescent="0.25">
      <c r="A184" s="4">
        <v>193</v>
      </c>
      <c r="B184" s="62" t="s">
        <v>292</v>
      </c>
      <c r="C184" s="32" t="s">
        <v>293</v>
      </c>
      <c r="D184" s="33">
        <v>44012</v>
      </c>
      <c r="E184" s="34">
        <v>226.601</v>
      </c>
      <c r="F184" s="35">
        <v>10</v>
      </c>
      <c r="G184" s="36">
        <f t="shared" si="6"/>
        <v>22.6601</v>
      </c>
      <c r="H184" s="34">
        <v>4696.9560000000001</v>
      </c>
      <c r="I184" s="34">
        <v>6829.4629999999997</v>
      </c>
      <c r="J184" s="34">
        <v>5517.1840000000002</v>
      </c>
      <c r="K184" s="34">
        <v>104.27</v>
      </c>
      <c r="L184" s="34">
        <v>51.817</v>
      </c>
      <c r="M184" s="36">
        <f t="shared" si="7"/>
        <v>10.268999999999998</v>
      </c>
      <c r="N184" s="34">
        <v>41.548000000000002</v>
      </c>
      <c r="O184" s="37">
        <v>0</v>
      </c>
      <c r="P184" s="37">
        <v>0</v>
      </c>
      <c r="Q184" s="38">
        <f t="shared" si="8"/>
        <v>0</v>
      </c>
      <c r="R184" s="39">
        <v>1460</v>
      </c>
    </row>
    <row r="185" spans="1:18" s="4" customFormat="1" ht="15.75" x14ac:dyDescent="0.25">
      <c r="A185" s="4">
        <v>193</v>
      </c>
      <c r="B185" s="62" t="s">
        <v>468</v>
      </c>
      <c r="C185" s="32" t="s">
        <v>469</v>
      </c>
      <c r="D185" s="33">
        <v>44012</v>
      </c>
      <c r="E185" s="34">
        <v>326.35599999999999</v>
      </c>
      <c r="F185" s="35">
        <v>10</v>
      </c>
      <c r="G185" s="36">
        <f t="shared" si="6"/>
        <v>32.635599999999997</v>
      </c>
      <c r="H185" s="34">
        <v>1135.669079</v>
      </c>
      <c r="I185" s="34">
        <v>2976.359864</v>
      </c>
      <c r="J185" s="34">
        <v>4703.8593209999999</v>
      </c>
      <c r="K185" s="34">
        <v>173.055882</v>
      </c>
      <c r="L185" s="34">
        <v>-204.90759499999999</v>
      </c>
      <c r="M185" s="36">
        <f t="shared" si="7"/>
        <v>18.686946000000006</v>
      </c>
      <c r="N185" s="34">
        <v>-223.59454099999999</v>
      </c>
      <c r="O185" s="37">
        <v>0</v>
      </c>
      <c r="P185" s="37">
        <v>0</v>
      </c>
      <c r="Q185" s="38">
        <f t="shared" si="8"/>
        <v>0</v>
      </c>
      <c r="R185" s="39">
        <v>4791</v>
      </c>
    </row>
    <row r="186" spans="1:18" s="4" customFormat="1" ht="15.75" x14ac:dyDescent="0.25">
      <c r="A186" s="4">
        <v>194</v>
      </c>
      <c r="B186" s="62" t="s">
        <v>308</v>
      </c>
      <c r="C186" s="32" t="s">
        <v>309</v>
      </c>
      <c r="D186" s="33">
        <v>44012</v>
      </c>
      <c r="E186" s="34">
        <v>13</v>
      </c>
      <c r="F186" s="35">
        <v>10</v>
      </c>
      <c r="G186" s="36">
        <f t="shared" si="6"/>
        <v>1.3</v>
      </c>
      <c r="H186" s="34">
        <v>60.755603000000001</v>
      </c>
      <c r="I186" s="34">
        <v>180.23471699999999</v>
      </c>
      <c r="J186" s="34">
        <v>436.15602799999999</v>
      </c>
      <c r="K186" s="34">
        <v>5.1525000000000001E-2</v>
      </c>
      <c r="L186" s="34">
        <v>12.032629999999999</v>
      </c>
      <c r="M186" s="36">
        <f t="shared" si="7"/>
        <v>5.6284169999999989</v>
      </c>
      <c r="N186" s="34">
        <v>6.4042130000000004</v>
      </c>
      <c r="O186" s="37">
        <v>0</v>
      </c>
      <c r="P186" s="37">
        <v>0</v>
      </c>
      <c r="Q186" s="38">
        <f t="shared" si="8"/>
        <v>0</v>
      </c>
      <c r="R186" s="39">
        <v>130</v>
      </c>
    </row>
    <row r="187" spans="1:18" s="4" customFormat="1" ht="15.75" x14ac:dyDescent="0.25">
      <c r="A187" s="4">
        <v>198</v>
      </c>
      <c r="B187" s="31" t="s">
        <v>645</v>
      </c>
      <c r="C187" s="32" t="s">
        <v>646</v>
      </c>
      <c r="D187" s="33">
        <v>44012</v>
      </c>
      <c r="E187" s="34">
        <v>1942.95</v>
      </c>
      <c r="F187" s="35">
        <v>10</v>
      </c>
      <c r="G187" s="36">
        <f t="shared" si="6"/>
        <v>194.29500000000002</v>
      </c>
      <c r="H187" s="34">
        <v>10053.558000000001</v>
      </c>
      <c r="I187" s="34">
        <v>32921.845000000001</v>
      </c>
      <c r="J187" s="34">
        <v>17090.154999999999</v>
      </c>
      <c r="K187" s="34">
        <v>2526.9969999999998</v>
      </c>
      <c r="L187" s="34">
        <v>-2722.7269999999999</v>
      </c>
      <c r="M187" s="36">
        <f t="shared" si="7"/>
        <v>-829.61899999999991</v>
      </c>
      <c r="N187" s="34">
        <v>-1893.1079999999999</v>
      </c>
      <c r="O187" s="37">
        <v>0</v>
      </c>
      <c r="P187" s="37">
        <v>0</v>
      </c>
      <c r="Q187" s="38">
        <f t="shared" si="8"/>
        <v>0</v>
      </c>
      <c r="R187" s="39">
        <v>5806</v>
      </c>
    </row>
    <row r="188" spans="1:18" s="4" customFormat="1" ht="15.75" x14ac:dyDescent="0.25">
      <c r="A188" s="4">
        <v>199</v>
      </c>
      <c r="B188" s="31" t="s">
        <v>982</v>
      </c>
      <c r="C188" s="32" t="s">
        <v>983</v>
      </c>
      <c r="D188" s="33">
        <v>44012</v>
      </c>
      <c r="E188" s="34">
        <v>806.28398000000004</v>
      </c>
      <c r="F188" s="35">
        <v>10</v>
      </c>
      <c r="G188" s="36">
        <f t="shared" si="6"/>
        <v>80.628398000000004</v>
      </c>
      <c r="H188" s="34">
        <v>571.29384400000004</v>
      </c>
      <c r="I188" s="34">
        <v>4713.4875650000004</v>
      </c>
      <c r="J188" s="34">
        <v>2158.3862650000001</v>
      </c>
      <c r="K188" s="34">
        <v>353.011461</v>
      </c>
      <c r="L188" s="34">
        <v>-769.44095000000004</v>
      </c>
      <c r="M188" s="36">
        <f t="shared" si="7"/>
        <v>-76.761474000000021</v>
      </c>
      <c r="N188" s="34">
        <v>-692.67947600000002</v>
      </c>
      <c r="O188" s="37">
        <v>0</v>
      </c>
      <c r="P188" s="37">
        <v>0</v>
      </c>
      <c r="Q188" s="38">
        <f t="shared" si="8"/>
        <v>0</v>
      </c>
      <c r="R188" s="39">
        <v>2526</v>
      </c>
    </row>
    <row r="189" spans="1:18" s="4" customFormat="1" ht="15.75" x14ac:dyDescent="0.25">
      <c r="A189" s="4">
        <v>199</v>
      </c>
      <c r="B189" s="31" t="s">
        <v>1097</v>
      </c>
      <c r="C189" s="32" t="s">
        <v>1098</v>
      </c>
      <c r="D189" s="33">
        <v>44012</v>
      </c>
      <c r="E189" s="34">
        <v>593.01149999999996</v>
      </c>
      <c r="F189" s="35">
        <v>10</v>
      </c>
      <c r="G189" s="36">
        <f t="shared" si="6"/>
        <v>59.301149999999993</v>
      </c>
      <c r="H189" s="34">
        <v>1211.8270809999999</v>
      </c>
      <c r="I189" s="34">
        <v>2973.9521450000002</v>
      </c>
      <c r="J189" s="34">
        <v>2164.9538560000001</v>
      </c>
      <c r="K189" s="34">
        <v>157.005124</v>
      </c>
      <c r="L189" s="34">
        <v>-161.40845400000001</v>
      </c>
      <c r="M189" s="36">
        <f t="shared" si="7"/>
        <v>-98.553356000000008</v>
      </c>
      <c r="N189" s="34">
        <v>-62.855097999999998</v>
      </c>
      <c r="O189" s="37">
        <v>0</v>
      </c>
      <c r="P189" s="37">
        <v>0</v>
      </c>
      <c r="Q189" s="38">
        <f t="shared" si="8"/>
        <v>0</v>
      </c>
      <c r="R189" s="39">
        <v>1040</v>
      </c>
    </row>
    <row r="190" spans="1:18" s="4" customFormat="1" ht="15.75" x14ac:dyDescent="0.25">
      <c r="A190" s="4">
        <v>200</v>
      </c>
      <c r="B190" s="31" t="s">
        <v>162</v>
      </c>
      <c r="C190" s="32" t="s">
        <v>163</v>
      </c>
      <c r="D190" s="33">
        <v>44012</v>
      </c>
      <c r="E190" s="34">
        <v>720</v>
      </c>
      <c r="F190" s="35">
        <v>10</v>
      </c>
      <c r="G190" s="36">
        <f t="shared" si="6"/>
        <v>72</v>
      </c>
      <c r="H190" s="34">
        <v>1550.695426</v>
      </c>
      <c r="I190" s="34">
        <v>2265.5724009999999</v>
      </c>
      <c r="J190" s="34">
        <v>840.44955000000004</v>
      </c>
      <c r="K190" s="34">
        <v>8.2370300000000007</v>
      </c>
      <c r="L190" s="34">
        <v>345.10088999999999</v>
      </c>
      <c r="M190" s="36">
        <f t="shared" si="7"/>
        <v>87.431777000000011</v>
      </c>
      <c r="N190" s="34">
        <v>257.66911299999998</v>
      </c>
      <c r="O190" s="37">
        <f>10+22.5</f>
        <v>32.5</v>
      </c>
      <c r="P190" s="37">
        <v>0</v>
      </c>
      <c r="Q190" s="38">
        <f t="shared" si="8"/>
        <v>32.5</v>
      </c>
      <c r="R190" s="39">
        <v>843</v>
      </c>
    </row>
    <row r="191" spans="1:18" s="4" customFormat="1" ht="15.75" x14ac:dyDescent="0.25">
      <c r="A191" s="4">
        <v>201</v>
      </c>
      <c r="B191" s="62" t="s">
        <v>1016</v>
      </c>
      <c r="C191" s="32" t="s">
        <v>1017</v>
      </c>
      <c r="D191" s="33">
        <v>44196</v>
      </c>
      <c r="E191" s="34">
        <v>234.93700000000001</v>
      </c>
      <c r="F191" s="35">
        <v>10</v>
      </c>
      <c r="G191" s="36">
        <f t="shared" si="6"/>
        <v>23.4937</v>
      </c>
      <c r="H191" s="34">
        <v>7282.5919999999996</v>
      </c>
      <c r="I191" s="34">
        <v>24451.218000000001</v>
      </c>
      <c r="J191" s="34">
        <v>24442.491999999998</v>
      </c>
      <c r="K191" s="34">
        <v>1084.627</v>
      </c>
      <c r="L191" s="34">
        <v>1161.184</v>
      </c>
      <c r="M191" s="36">
        <f t="shared" si="7"/>
        <v>471.15999999999997</v>
      </c>
      <c r="N191" s="34">
        <v>690.024</v>
      </c>
      <c r="O191" s="37">
        <v>150</v>
      </c>
      <c r="P191" s="37">
        <v>100</v>
      </c>
      <c r="Q191" s="38">
        <f t="shared" si="8"/>
        <v>250</v>
      </c>
      <c r="R191" s="39">
        <v>1771</v>
      </c>
    </row>
    <row r="192" spans="1:18" s="4" customFormat="1" ht="15.75" x14ac:dyDescent="0.25">
      <c r="A192" s="4">
        <v>202</v>
      </c>
      <c r="B192" s="31" t="s">
        <v>781</v>
      </c>
      <c r="C192" s="32" t="s">
        <v>782</v>
      </c>
      <c r="D192" s="33">
        <v>44012</v>
      </c>
      <c r="E192" s="34">
        <v>2515.9965000000002</v>
      </c>
      <c r="F192" s="35">
        <v>10</v>
      </c>
      <c r="G192" s="36">
        <f t="shared" si="6"/>
        <v>251.59965000000003</v>
      </c>
      <c r="H192" s="34">
        <v>8157.5735759999998</v>
      </c>
      <c r="I192" s="34">
        <v>25606.107478000002</v>
      </c>
      <c r="J192" s="34">
        <v>27304.991322999998</v>
      </c>
      <c r="K192" s="34">
        <v>1514.7858799999999</v>
      </c>
      <c r="L192" s="34">
        <v>553.72699499999999</v>
      </c>
      <c r="M192" s="36">
        <f t="shared" si="7"/>
        <v>-39.145070000000032</v>
      </c>
      <c r="N192" s="34">
        <v>592.87206500000002</v>
      </c>
      <c r="O192" s="37">
        <v>0</v>
      </c>
      <c r="P192" s="37">
        <v>0</v>
      </c>
      <c r="Q192" s="38">
        <f t="shared" si="8"/>
        <v>0</v>
      </c>
      <c r="R192" s="39">
        <v>7079</v>
      </c>
    </row>
    <row r="193" spans="1:18" s="4" customFormat="1" ht="15.75" x14ac:dyDescent="0.25">
      <c r="A193" s="4">
        <v>203</v>
      </c>
      <c r="B193" s="62" t="s">
        <v>560</v>
      </c>
      <c r="C193" s="32" t="s">
        <v>561</v>
      </c>
      <c r="D193" s="33">
        <v>44012</v>
      </c>
      <c r="E193" s="34">
        <v>155.53174000000001</v>
      </c>
      <c r="F193" s="35">
        <v>10</v>
      </c>
      <c r="G193" s="36">
        <f t="shared" si="6"/>
        <v>15.553174000000002</v>
      </c>
      <c r="H193" s="34">
        <v>806.40167199999996</v>
      </c>
      <c r="I193" s="34">
        <v>1168.6531419999999</v>
      </c>
      <c r="J193" s="34">
        <v>802.72853599999996</v>
      </c>
      <c r="K193" s="34">
        <v>6.6713800000000001</v>
      </c>
      <c r="L193" s="34">
        <v>-43.080022</v>
      </c>
      <c r="M193" s="36">
        <f t="shared" si="7"/>
        <v>3.8270989999999969</v>
      </c>
      <c r="N193" s="34">
        <v>-46.907120999999997</v>
      </c>
      <c r="O193" s="37">
        <v>0</v>
      </c>
      <c r="P193" s="37">
        <v>0</v>
      </c>
      <c r="Q193" s="38">
        <f t="shared" si="8"/>
        <v>0</v>
      </c>
      <c r="R193" s="39">
        <v>600</v>
      </c>
    </row>
    <row r="194" spans="1:18" s="4" customFormat="1" ht="15.75" x14ac:dyDescent="0.25">
      <c r="A194" s="4">
        <v>204</v>
      </c>
      <c r="B194" s="31" t="s">
        <v>1025</v>
      </c>
      <c r="C194" s="32" t="s">
        <v>1026</v>
      </c>
      <c r="D194" s="33">
        <v>44012</v>
      </c>
      <c r="E194" s="34">
        <v>311.43099999999998</v>
      </c>
      <c r="F194" s="35">
        <v>10</v>
      </c>
      <c r="G194" s="36">
        <f t="shared" si="6"/>
        <v>31.143099999999997</v>
      </c>
      <c r="H194" s="34">
        <v>872.14800000000002</v>
      </c>
      <c r="I194" s="34">
        <v>967.31399999999996</v>
      </c>
      <c r="J194" s="34">
        <v>394.428</v>
      </c>
      <c r="K194" s="34">
        <v>3.0459999999999998</v>
      </c>
      <c r="L194" s="34">
        <v>-152.74199999999999</v>
      </c>
      <c r="M194" s="36">
        <f t="shared" si="7"/>
        <v>2.4759999999999991</v>
      </c>
      <c r="N194" s="34">
        <v>-155.21799999999999</v>
      </c>
      <c r="O194" s="37">
        <v>0</v>
      </c>
      <c r="P194" s="37">
        <f>25</f>
        <v>25</v>
      </c>
      <c r="Q194" s="38">
        <f t="shared" si="8"/>
        <v>25</v>
      </c>
      <c r="R194" s="39">
        <v>2041</v>
      </c>
    </row>
    <row r="195" spans="1:18" s="4" customFormat="1" ht="15.75" x14ac:dyDescent="0.25">
      <c r="A195" s="4">
        <v>205</v>
      </c>
      <c r="B195" s="62" t="s">
        <v>429</v>
      </c>
      <c r="C195" s="32" t="s">
        <v>430</v>
      </c>
      <c r="D195" s="33">
        <v>44012</v>
      </c>
      <c r="E195" s="34">
        <v>267.27999999999997</v>
      </c>
      <c r="F195" s="35">
        <v>10</v>
      </c>
      <c r="G195" s="36">
        <f t="shared" si="6"/>
        <v>26.727999999999998</v>
      </c>
      <c r="H195" s="34">
        <v>-61.353133999999997</v>
      </c>
      <c r="I195" s="34">
        <v>104.15383</v>
      </c>
      <c r="J195" s="34">
        <v>0</v>
      </c>
      <c r="K195" s="34">
        <v>13.426486000000001</v>
      </c>
      <c r="L195" s="34">
        <v>-1.9033880000000001</v>
      </c>
      <c r="M195" s="36">
        <f t="shared" si="7"/>
        <v>0</v>
      </c>
      <c r="N195" s="34">
        <v>-1.9033880000000001</v>
      </c>
      <c r="O195" s="37">
        <v>0</v>
      </c>
      <c r="P195" s="37">
        <v>0</v>
      </c>
      <c r="Q195" s="38">
        <f t="shared" si="8"/>
        <v>0</v>
      </c>
      <c r="R195" s="39">
        <v>710</v>
      </c>
    </row>
    <row r="196" spans="1:18" s="4" customFormat="1" ht="15.75" x14ac:dyDescent="0.25">
      <c r="A196" s="4">
        <v>205</v>
      </c>
      <c r="B196" s="62" t="s">
        <v>955</v>
      </c>
      <c r="C196" s="32" t="s">
        <v>956</v>
      </c>
      <c r="D196" s="33">
        <v>44012</v>
      </c>
      <c r="E196" s="34">
        <v>75</v>
      </c>
      <c r="F196" s="35">
        <v>10</v>
      </c>
      <c r="G196" s="36">
        <f t="shared" si="6"/>
        <v>7.5</v>
      </c>
      <c r="H196" s="34">
        <v>407.99</v>
      </c>
      <c r="I196" s="34">
        <v>994.89200000000005</v>
      </c>
      <c r="J196" s="34">
        <v>660.88800000000003</v>
      </c>
      <c r="K196" s="34">
        <v>28.925999999999998</v>
      </c>
      <c r="L196" s="34">
        <v>11.238</v>
      </c>
      <c r="M196" s="36">
        <f t="shared" si="7"/>
        <v>9.3099999999999987</v>
      </c>
      <c r="N196" s="34">
        <v>1.9279999999999999</v>
      </c>
      <c r="O196" s="37">
        <v>0</v>
      </c>
      <c r="P196" s="37">
        <v>0</v>
      </c>
      <c r="Q196" s="38">
        <f t="shared" si="8"/>
        <v>0</v>
      </c>
      <c r="R196" s="39">
        <v>587</v>
      </c>
    </row>
    <row r="197" spans="1:18" s="4" customFormat="1" ht="15.75" x14ac:dyDescent="0.25">
      <c r="A197" s="4">
        <v>206</v>
      </c>
      <c r="B197" s="62" t="s">
        <v>304</v>
      </c>
      <c r="C197" s="32" t="s">
        <v>305</v>
      </c>
      <c r="D197" s="33">
        <v>44012</v>
      </c>
      <c r="E197" s="34">
        <v>30.524290000000001</v>
      </c>
      <c r="F197" s="35">
        <v>10</v>
      </c>
      <c r="G197" s="36">
        <f t="shared" si="6"/>
        <v>3.0524290000000001</v>
      </c>
      <c r="H197" s="34">
        <v>538.36319800000001</v>
      </c>
      <c r="I197" s="34">
        <v>677.15953100000002</v>
      </c>
      <c r="J197" s="34">
        <v>27.635802000000002</v>
      </c>
      <c r="K197" s="34">
        <v>0.21340600000000001</v>
      </c>
      <c r="L197" s="34">
        <v>18.847348</v>
      </c>
      <c r="M197" s="36">
        <f t="shared" si="7"/>
        <v>5.3387139999999995</v>
      </c>
      <c r="N197" s="34">
        <v>13.508634000000001</v>
      </c>
      <c r="O197" s="37">
        <v>0</v>
      </c>
      <c r="P197" s="37">
        <v>0</v>
      </c>
      <c r="Q197" s="38">
        <f t="shared" si="8"/>
        <v>0</v>
      </c>
      <c r="R197" s="39">
        <v>329</v>
      </c>
    </row>
    <row r="198" spans="1:18" s="4" customFormat="1" ht="15.75" x14ac:dyDescent="0.25">
      <c r="A198" s="4">
        <v>206</v>
      </c>
      <c r="B198" s="62" t="s">
        <v>316</v>
      </c>
      <c r="C198" s="32" t="s">
        <v>317</v>
      </c>
      <c r="D198" s="33">
        <v>44012</v>
      </c>
      <c r="E198" s="34">
        <v>198.52799999999999</v>
      </c>
      <c r="F198" s="35">
        <v>10</v>
      </c>
      <c r="G198" s="36">
        <f t="shared" ref="G198:G261" si="9">+E198/F198</f>
        <v>19.852799999999998</v>
      </c>
      <c r="H198" s="34">
        <v>1597.488789</v>
      </c>
      <c r="I198" s="34">
        <v>4291.3244699999996</v>
      </c>
      <c r="J198" s="34">
        <v>3239.2562360000002</v>
      </c>
      <c r="K198" s="34">
        <v>240.606638</v>
      </c>
      <c r="L198" s="34">
        <v>-78.821520000000007</v>
      </c>
      <c r="M198" s="36">
        <f t="shared" ref="M198:M261" si="10">+L198-N198</f>
        <v>23.759981999999994</v>
      </c>
      <c r="N198" s="34">
        <v>-102.581502</v>
      </c>
      <c r="O198" s="37">
        <v>0</v>
      </c>
      <c r="P198" s="37">
        <v>0</v>
      </c>
      <c r="Q198" s="38">
        <f t="shared" ref="Q198:Q261" si="11">SUM(O198:P198)</f>
        <v>0</v>
      </c>
      <c r="R198" s="39">
        <v>1459</v>
      </c>
    </row>
    <row r="199" spans="1:18" s="4" customFormat="1" ht="15.75" x14ac:dyDescent="0.25">
      <c r="A199" s="4">
        <v>207</v>
      </c>
      <c r="B199" s="31" t="s">
        <v>93</v>
      </c>
      <c r="C199" s="52" t="s">
        <v>94</v>
      </c>
      <c r="D199" s="33">
        <v>44012</v>
      </c>
      <c r="E199" s="34">
        <v>100</v>
      </c>
      <c r="F199" s="35">
        <v>10</v>
      </c>
      <c r="G199" s="36">
        <f t="shared" si="9"/>
        <v>10</v>
      </c>
      <c r="H199" s="34">
        <v>88.123930000000001</v>
      </c>
      <c r="I199" s="34">
        <v>131.956639</v>
      </c>
      <c r="J199" s="34">
        <f>34.558002+0.933037</f>
        <v>35.491039000000001</v>
      </c>
      <c r="K199" s="34">
        <v>0</v>
      </c>
      <c r="L199" s="34">
        <v>5.5431819999999998</v>
      </c>
      <c r="M199" s="36">
        <f t="shared" si="10"/>
        <v>0</v>
      </c>
      <c r="N199" s="34">
        <v>5.5431819999999998</v>
      </c>
      <c r="O199" s="37">
        <v>4.0350000000000001</v>
      </c>
      <c r="P199" s="37">
        <v>0</v>
      </c>
      <c r="Q199" s="38">
        <f t="shared" si="11"/>
        <v>4.0350000000000001</v>
      </c>
      <c r="R199" s="39">
        <v>1014</v>
      </c>
    </row>
    <row r="200" spans="1:18" s="4" customFormat="1" ht="15.75" x14ac:dyDescent="0.25">
      <c r="A200" s="4">
        <v>207</v>
      </c>
      <c r="B200" s="31" t="s">
        <v>114</v>
      </c>
      <c r="C200" s="32" t="s">
        <v>115</v>
      </c>
      <c r="D200" s="33">
        <v>44012</v>
      </c>
      <c r="E200" s="34">
        <v>253.69800000000001</v>
      </c>
      <c r="F200" s="35">
        <v>10</v>
      </c>
      <c r="G200" s="36">
        <f t="shared" si="9"/>
        <v>25.369800000000001</v>
      </c>
      <c r="H200" s="34">
        <v>749.61431900000002</v>
      </c>
      <c r="I200" s="34">
        <v>2727.3311250000002</v>
      </c>
      <c r="J200" s="34">
        <v>265.44464699999997</v>
      </c>
      <c r="K200" s="34">
        <v>114.025954</v>
      </c>
      <c r="L200" s="34">
        <v>21.619233999999999</v>
      </c>
      <c r="M200" s="36">
        <f t="shared" si="10"/>
        <v>10.724985999999999</v>
      </c>
      <c r="N200" s="34">
        <v>10.894247999999999</v>
      </c>
      <c r="O200" s="37">
        <v>2.5</v>
      </c>
      <c r="P200" s="37">
        <v>0</v>
      </c>
      <c r="Q200" s="38">
        <f t="shared" si="11"/>
        <v>2.5</v>
      </c>
      <c r="R200" s="39">
        <v>177</v>
      </c>
    </row>
    <row r="201" spans="1:18" s="4" customFormat="1" ht="15.75" x14ac:dyDescent="0.25">
      <c r="A201" s="4">
        <v>207</v>
      </c>
      <c r="B201" s="31" t="s">
        <v>205</v>
      </c>
      <c r="C201" s="32" t="s">
        <v>206</v>
      </c>
      <c r="D201" s="33">
        <v>44196</v>
      </c>
      <c r="E201" s="34">
        <v>10119.242</v>
      </c>
      <c r="F201" s="35">
        <v>10</v>
      </c>
      <c r="G201" s="36">
        <f t="shared" si="9"/>
        <v>1011.9242</v>
      </c>
      <c r="H201" s="34">
        <v>20592.207999999999</v>
      </c>
      <c r="I201" s="34">
        <v>532168.402</v>
      </c>
      <c r="J201" s="34">
        <v>49775.347000000002</v>
      </c>
      <c r="K201" s="34">
        <v>0</v>
      </c>
      <c r="L201" s="34">
        <v>2022.941</v>
      </c>
      <c r="M201" s="36">
        <f t="shared" si="10"/>
        <v>872.88100000000009</v>
      </c>
      <c r="N201" s="34">
        <v>1150.06</v>
      </c>
      <c r="O201" s="37">
        <v>0</v>
      </c>
      <c r="P201" s="37">
        <v>0</v>
      </c>
      <c r="Q201" s="38">
        <f t="shared" si="11"/>
        <v>0</v>
      </c>
      <c r="R201" s="39">
        <v>4340</v>
      </c>
    </row>
    <row r="202" spans="1:18" s="4" customFormat="1" ht="15.75" x14ac:dyDescent="0.25">
      <c r="A202" s="4">
        <v>209</v>
      </c>
      <c r="B202" s="31" t="s">
        <v>193</v>
      </c>
      <c r="C202" s="32" t="s">
        <v>194</v>
      </c>
      <c r="D202" s="33">
        <v>44196</v>
      </c>
      <c r="E202" s="34">
        <v>11007.991</v>
      </c>
      <c r="F202" s="35">
        <v>10</v>
      </c>
      <c r="G202" s="36">
        <f t="shared" si="9"/>
        <v>1100.7991</v>
      </c>
      <c r="H202" s="34">
        <v>19895.172999999999</v>
      </c>
      <c r="I202" s="34">
        <v>3366297.298</v>
      </c>
      <c r="J202" s="34">
        <v>27379.117999999999</v>
      </c>
      <c r="K202" s="34">
        <v>0</v>
      </c>
      <c r="L202" s="34">
        <v>2759.4470000000001</v>
      </c>
      <c r="M202" s="36">
        <f t="shared" si="10"/>
        <v>1056.3120000000001</v>
      </c>
      <c r="N202" s="34">
        <v>1703.135</v>
      </c>
      <c r="O202" s="37">
        <v>0</v>
      </c>
      <c r="P202" s="37">
        <v>0</v>
      </c>
      <c r="Q202" s="38">
        <f t="shared" si="11"/>
        <v>0</v>
      </c>
      <c r="R202" s="39">
        <v>20750</v>
      </c>
    </row>
    <row r="203" spans="1:18" s="4" customFormat="1" ht="15.75" x14ac:dyDescent="0.25">
      <c r="A203" s="4">
        <v>209</v>
      </c>
      <c r="B203" s="31" t="s">
        <v>857</v>
      </c>
      <c r="C203" s="32" t="s">
        <v>858</v>
      </c>
      <c r="D203" s="33">
        <v>44012</v>
      </c>
      <c r="E203" s="34">
        <v>1320.634</v>
      </c>
      <c r="F203" s="35">
        <v>10</v>
      </c>
      <c r="G203" s="36">
        <f t="shared" si="9"/>
        <v>132.0634</v>
      </c>
      <c r="H203" s="34">
        <v>10828.121999999999</v>
      </c>
      <c r="I203" s="34">
        <v>52349.025000000001</v>
      </c>
      <c r="J203" s="34">
        <v>1953.0419999999999</v>
      </c>
      <c r="K203" s="34">
        <v>1129.6610000000001</v>
      </c>
      <c r="L203" s="34">
        <v>-752.63599999999997</v>
      </c>
      <c r="M203" s="36">
        <f t="shared" si="10"/>
        <v>88.206000000000017</v>
      </c>
      <c r="N203" s="34">
        <v>-840.84199999999998</v>
      </c>
      <c r="O203" s="37">
        <v>22.5</v>
      </c>
      <c r="P203" s="37">
        <v>0</v>
      </c>
      <c r="Q203" s="38">
        <f t="shared" si="11"/>
        <v>22.5</v>
      </c>
      <c r="R203" s="39">
        <v>16400</v>
      </c>
    </row>
    <row r="204" spans="1:18" s="4" customFormat="1" ht="15.75" x14ac:dyDescent="0.25">
      <c r="A204" s="4">
        <v>212</v>
      </c>
      <c r="B204" s="62" t="s">
        <v>967</v>
      </c>
      <c r="C204" s="32" t="s">
        <v>968</v>
      </c>
      <c r="D204" s="33">
        <v>44012</v>
      </c>
      <c r="E204" s="34">
        <v>551</v>
      </c>
      <c r="F204" s="35">
        <v>10</v>
      </c>
      <c r="G204" s="36">
        <f t="shared" si="9"/>
        <v>55.1</v>
      </c>
      <c r="H204" s="34">
        <v>2029.46263</v>
      </c>
      <c r="I204" s="34">
        <v>3604.44479</v>
      </c>
      <c r="J204" s="34">
        <v>1745.3558989999999</v>
      </c>
      <c r="K204" s="34">
        <v>81.996212999999997</v>
      </c>
      <c r="L204" s="34">
        <v>88.955149000000006</v>
      </c>
      <c r="M204" s="36">
        <f t="shared" si="10"/>
        <v>14.713173000000012</v>
      </c>
      <c r="N204" s="34">
        <v>74.241975999999994</v>
      </c>
      <c r="O204" s="37">
        <v>0</v>
      </c>
      <c r="P204" s="37">
        <v>0</v>
      </c>
      <c r="Q204" s="38">
        <f t="shared" si="11"/>
        <v>0</v>
      </c>
      <c r="R204" s="39">
        <v>7517</v>
      </c>
    </row>
    <row r="205" spans="1:18" s="4" customFormat="1" ht="15.75" x14ac:dyDescent="0.25">
      <c r="A205" s="4">
        <v>213</v>
      </c>
      <c r="B205" s="31" t="s">
        <v>85</v>
      </c>
      <c r="C205" s="32" t="s">
        <v>86</v>
      </c>
      <c r="D205" s="33">
        <v>44012</v>
      </c>
      <c r="E205" s="34">
        <v>184.23945000000001</v>
      </c>
      <c r="F205" s="35">
        <v>10</v>
      </c>
      <c r="G205" s="36">
        <f t="shared" si="9"/>
        <v>18.423945</v>
      </c>
      <c r="H205" s="34">
        <v>248.759669</v>
      </c>
      <c r="I205" s="34">
        <v>272.31555200000003</v>
      </c>
      <c r="J205" s="34">
        <f>24.861687+1.1179</f>
        <v>25.979586999999999</v>
      </c>
      <c r="K205" s="34">
        <v>0</v>
      </c>
      <c r="L205" s="34">
        <v>19.291502999999999</v>
      </c>
      <c r="M205" s="36">
        <f t="shared" si="10"/>
        <v>0.68447899999999962</v>
      </c>
      <c r="N205" s="34">
        <v>18.607023999999999</v>
      </c>
      <c r="O205" s="37">
        <v>7</v>
      </c>
      <c r="P205" s="37">
        <v>0</v>
      </c>
      <c r="Q205" s="38">
        <f t="shared" si="11"/>
        <v>7</v>
      </c>
      <c r="R205" s="39">
        <v>3530</v>
      </c>
    </row>
    <row r="206" spans="1:18" s="4" customFormat="1" ht="15.75" x14ac:dyDescent="0.25">
      <c r="A206" s="4">
        <v>213</v>
      </c>
      <c r="B206" s="31" t="s">
        <v>89</v>
      </c>
      <c r="C206" s="52" t="s">
        <v>90</v>
      </c>
      <c r="D206" s="33">
        <v>44012</v>
      </c>
      <c r="E206" s="34">
        <v>872.17660000000001</v>
      </c>
      <c r="F206" s="35">
        <v>10</v>
      </c>
      <c r="G206" s="36">
        <f t="shared" si="9"/>
        <v>87.217659999999995</v>
      </c>
      <c r="H206" s="34">
        <v>420.57121000000001</v>
      </c>
      <c r="I206" s="34">
        <v>418.15362800000003</v>
      </c>
      <c r="J206" s="34">
        <v>49.613985999999997</v>
      </c>
      <c r="K206" s="34">
        <v>0.120431</v>
      </c>
      <c r="L206" s="34">
        <v>-3.7052830000000001</v>
      </c>
      <c r="M206" s="36">
        <f t="shared" si="10"/>
        <v>1.6968390000000002</v>
      </c>
      <c r="N206" s="34">
        <v>-5.4021220000000003</v>
      </c>
      <c r="O206" s="37">
        <v>0</v>
      </c>
      <c r="P206" s="37">
        <v>0</v>
      </c>
      <c r="Q206" s="38">
        <f t="shared" si="11"/>
        <v>0</v>
      </c>
      <c r="R206" s="39">
        <v>1880</v>
      </c>
    </row>
    <row r="207" spans="1:18" s="4" customFormat="1" ht="15.75" x14ac:dyDescent="0.25">
      <c r="A207" s="4">
        <v>214</v>
      </c>
      <c r="B207" s="31" t="s">
        <v>71</v>
      </c>
      <c r="C207" s="32" t="s">
        <v>72</v>
      </c>
      <c r="D207" s="33">
        <v>44012</v>
      </c>
      <c r="E207" s="34">
        <v>30</v>
      </c>
      <c r="F207" s="35">
        <v>10</v>
      </c>
      <c r="G207" s="36">
        <f t="shared" si="9"/>
        <v>3</v>
      </c>
      <c r="H207" s="34">
        <v>161.25872200000001</v>
      </c>
      <c r="I207" s="34">
        <v>365.00537700000001</v>
      </c>
      <c r="J207" s="34">
        <v>555.11736800000006</v>
      </c>
      <c r="K207" s="34">
        <v>0</v>
      </c>
      <c r="L207" s="34">
        <v>56.645800000000001</v>
      </c>
      <c r="M207" s="36">
        <f t="shared" si="10"/>
        <v>21.531244999999998</v>
      </c>
      <c r="N207" s="34">
        <v>35.114555000000003</v>
      </c>
      <c r="O207" s="37">
        <v>75</v>
      </c>
      <c r="P207" s="37">
        <v>0</v>
      </c>
      <c r="Q207" s="38">
        <f t="shared" si="11"/>
        <v>75</v>
      </c>
      <c r="R207" s="39">
        <v>368</v>
      </c>
    </row>
    <row r="208" spans="1:18" s="4" customFormat="1" ht="15.75" x14ac:dyDescent="0.25">
      <c r="A208" s="4">
        <v>215</v>
      </c>
      <c r="B208" s="62" t="s">
        <v>1057</v>
      </c>
      <c r="C208" s="32" t="s">
        <v>1058</v>
      </c>
      <c r="D208" s="33">
        <v>44012</v>
      </c>
      <c r="E208" s="34">
        <v>718.17777000000001</v>
      </c>
      <c r="F208" s="35">
        <v>10</v>
      </c>
      <c r="G208" s="36">
        <f t="shared" si="9"/>
        <v>71.817777000000007</v>
      </c>
      <c r="H208" s="34">
        <v>1887.466324</v>
      </c>
      <c r="I208" s="34">
        <v>2730.4450109999998</v>
      </c>
      <c r="J208" s="34">
        <v>3384.1087010000001</v>
      </c>
      <c r="K208" s="34">
        <v>90.079781999999994</v>
      </c>
      <c r="L208" s="34">
        <v>283.47729500000003</v>
      </c>
      <c r="M208" s="36">
        <f t="shared" si="10"/>
        <v>17.124784000000034</v>
      </c>
      <c r="N208" s="34">
        <v>266.35251099999999</v>
      </c>
      <c r="O208" s="37">
        <v>20</v>
      </c>
      <c r="P208" s="37">
        <v>0</v>
      </c>
      <c r="Q208" s="38">
        <f t="shared" si="11"/>
        <v>20</v>
      </c>
      <c r="R208" s="39"/>
    </row>
    <row r="209" spans="1:18" s="4" customFormat="1" ht="15.75" x14ac:dyDescent="0.25">
      <c r="A209" s="4">
        <v>216</v>
      </c>
      <c r="B209" s="62" t="s">
        <v>927</v>
      </c>
      <c r="C209" s="32" t="s">
        <v>928</v>
      </c>
      <c r="D209" s="33">
        <v>44104</v>
      </c>
      <c r="E209" s="34">
        <v>341.17899999999997</v>
      </c>
      <c r="F209" s="35">
        <v>10</v>
      </c>
      <c r="G209" s="36">
        <f t="shared" si="9"/>
        <v>34.117899999999999</v>
      </c>
      <c r="H209" s="34">
        <v>4503.8599999999997</v>
      </c>
      <c r="I209" s="34">
        <v>9797.1219999999994</v>
      </c>
      <c r="J209" s="34">
        <v>15038.941000000001</v>
      </c>
      <c r="K209" s="34">
        <v>439.24400000000003</v>
      </c>
      <c r="L209" s="34">
        <v>1536.4929999999999</v>
      </c>
      <c r="M209" s="36">
        <f t="shared" si="10"/>
        <v>367.22699999999986</v>
      </c>
      <c r="N209" s="34">
        <v>1169.2660000000001</v>
      </c>
      <c r="O209" s="37">
        <v>300</v>
      </c>
      <c r="P209" s="37">
        <v>0</v>
      </c>
      <c r="Q209" s="38">
        <f t="shared" si="11"/>
        <v>300</v>
      </c>
      <c r="R209" s="39">
        <v>1761</v>
      </c>
    </row>
    <row r="210" spans="1:18" s="4" customFormat="1" ht="15.75" x14ac:dyDescent="0.25">
      <c r="A210" s="4">
        <v>217</v>
      </c>
      <c r="B210" s="31" t="s">
        <v>201</v>
      </c>
      <c r="C210" s="32" t="s">
        <v>202</v>
      </c>
      <c r="D210" s="33">
        <v>44196</v>
      </c>
      <c r="E210" s="34">
        <v>14668.525</v>
      </c>
      <c r="F210" s="35">
        <v>10</v>
      </c>
      <c r="G210" s="36">
        <f t="shared" si="9"/>
        <v>1466.8525</v>
      </c>
      <c r="H210" s="34">
        <v>242724.76500000001</v>
      </c>
      <c r="I210" s="34">
        <v>3643711.72</v>
      </c>
      <c r="J210" s="34">
        <v>283519.788</v>
      </c>
      <c r="K210" s="34">
        <v>0</v>
      </c>
      <c r="L210" s="34">
        <v>52994.483999999997</v>
      </c>
      <c r="M210" s="36">
        <f t="shared" si="10"/>
        <v>21470.801999999996</v>
      </c>
      <c r="N210" s="34">
        <v>31523.682000000001</v>
      </c>
      <c r="O210" s="37">
        <f>12.5+30</f>
        <v>42.5</v>
      </c>
      <c r="P210" s="37">
        <v>0</v>
      </c>
      <c r="Q210" s="38">
        <f t="shared" si="11"/>
        <v>42.5</v>
      </c>
      <c r="R210" s="39">
        <v>92913</v>
      </c>
    </row>
    <row r="211" spans="1:18" s="4" customFormat="1" ht="15.75" x14ac:dyDescent="0.25">
      <c r="A211" s="4">
        <v>217</v>
      </c>
      <c r="B211" s="31" t="s">
        <v>649</v>
      </c>
      <c r="C211" s="32" t="s">
        <v>650</v>
      </c>
      <c r="D211" s="33">
        <v>44012</v>
      </c>
      <c r="E211" s="34">
        <v>4381.1909999999998</v>
      </c>
      <c r="F211" s="35">
        <v>10</v>
      </c>
      <c r="G211" s="36">
        <f t="shared" si="9"/>
        <v>438.1191</v>
      </c>
      <c r="H211" s="34">
        <v>66644.157000000007</v>
      </c>
      <c r="I211" s="34">
        <v>129551.534</v>
      </c>
      <c r="J211" s="34">
        <v>38033.124000000003</v>
      </c>
      <c r="K211" s="34">
        <v>4653.2860000000001</v>
      </c>
      <c r="L211" s="34">
        <v>-3756.1880000000001</v>
      </c>
      <c r="M211" s="36">
        <f t="shared" si="10"/>
        <v>-1597.527</v>
      </c>
      <c r="N211" s="34">
        <v>-2158.6610000000001</v>
      </c>
      <c r="O211" s="37">
        <v>0</v>
      </c>
      <c r="P211" s="37">
        <v>0</v>
      </c>
      <c r="Q211" s="38">
        <f t="shared" si="11"/>
        <v>0</v>
      </c>
      <c r="R211" s="39">
        <v>9460</v>
      </c>
    </row>
    <row r="212" spans="1:18" s="4" customFormat="1" ht="15.75" x14ac:dyDescent="0.25">
      <c r="A212" s="4">
        <v>219</v>
      </c>
      <c r="B212" s="31" t="s">
        <v>262</v>
      </c>
      <c r="C212" s="32" t="s">
        <v>263</v>
      </c>
      <c r="D212" s="33">
        <v>44196</v>
      </c>
      <c r="E212" s="34">
        <v>600</v>
      </c>
      <c r="F212" s="35">
        <v>10</v>
      </c>
      <c r="G212" s="36">
        <f t="shared" si="9"/>
        <v>60</v>
      </c>
      <c r="H212" s="34">
        <v>655.81764399999997</v>
      </c>
      <c r="I212" s="34">
        <v>1093.9769409999999</v>
      </c>
      <c r="J212" s="34">
        <f>229.055333+56.538377+4.962104+3.455701+29.104581</f>
        <v>323.11609599999997</v>
      </c>
      <c r="K212" s="34">
        <v>3.1406079999999998</v>
      </c>
      <c r="L212" s="34">
        <v>45.932856000000001</v>
      </c>
      <c r="M212" s="36">
        <f t="shared" si="10"/>
        <v>10.324238000000001</v>
      </c>
      <c r="N212" s="34">
        <v>35.608618</v>
      </c>
      <c r="O212" s="37">
        <v>0</v>
      </c>
      <c r="P212" s="37">
        <v>0</v>
      </c>
      <c r="Q212" s="38">
        <f t="shared" si="11"/>
        <v>0</v>
      </c>
      <c r="R212" s="39">
        <v>673</v>
      </c>
    </row>
    <row r="213" spans="1:18" s="4" customFormat="1" ht="15.75" x14ac:dyDescent="0.25">
      <c r="A213" s="4">
        <v>220</v>
      </c>
      <c r="B213" s="31" t="s">
        <v>608</v>
      </c>
      <c r="C213" s="32" t="s">
        <v>609</v>
      </c>
      <c r="D213" s="33">
        <v>44104</v>
      </c>
      <c r="E213" s="34">
        <v>465.97451999999998</v>
      </c>
      <c r="F213" s="35">
        <v>10</v>
      </c>
      <c r="G213" s="36">
        <f t="shared" si="9"/>
        <v>46.597451999999997</v>
      </c>
      <c r="H213" s="34">
        <v>2607.5068299999998</v>
      </c>
      <c r="I213" s="34">
        <v>5200.722651</v>
      </c>
      <c r="J213" s="34">
        <v>6424.6755949999997</v>
      </c>
      <c r="K213" s="34">
        <v>342.31875100000002</v>
      </c>
      <c r="L213" s="34">
        <v>162.646096</v>
      </c>
      <c r="M213" s="36">
        <f t="shared" si="10"/>
        <v>115.619362</v>
      </c>
      <c r="N213" s="34">
        <v>47.026733999999998</v>
      </c>
      <c r="O213" s="37">
        <f>7.5+5</f>
        <v>12.5</v>
      </c>
      <c r="P213" s="37">
        <v>5</v>
      </c>
      <c r="Q213" s="38">
        <f t="shared" si="11"/>
        <v>17.5</v>
      </c>
      <c r="R213" s="39">
        <v>1572</v>
      </c>
    </row>
    <row r="214" spans="1:18" s="4" customFormat="1" ht="15.75" x14ac:dyDescent="0.25">
      <c r="A214" s="4">
        <v>221</v>
      </c>
      <c r="B214" s="31" t="s">
        <v>624</v>
      </c>
      <c r="C214" s="32" t="s">
        <v>625</v>
      </c>
      <c r="D214" s="33">
        <v>44104</v>
      </c>
      <c r="E214" s="34">
        <v>1250</v>
      </c>
      <c r="F214" s="35">
        <v>10</v>
      </c>
      <c r="G214" s="36">
        <f t="shared" si="9"/>
        <v>125</v>
      </c>
      <c r="H214" s="34">
        <v>6858.4740000000002</v>
      </c>
      <c r="I214" s="34">
        <v>12734.587</v>
      </c>
      <c r="J214" s="34">
        <v>6409.384</v>
      </c>
      <c r="K214" s="34">
        <v>338.79899999999998</v>
      </c>
      <c r="L214" s="34">
        <v>-1170.655</v>
      </c>
      <c r="M214" s="36">
        <f t="shared" si="10"/>
        <v>-173.072</v>
      </c>
      <c r="N214" s="34">
        <v>-997.58299999999997</v>
      </c>
      <c r="O214" s="37">
        <v>0</v>
      </c>
      <c r="P214" s="37">
        <v>0</v>
      </c>
      <c r="Q214" s="38">
        <f t="shared" si="11"/>
        <v>0</v>
      </c>
      <c r="R214" s="39">
        <v>1559</v>
      </c>
    </row>
    <row r="215" spans="1:18" s="4" customFormat="1" ht="15.75" x14ac:dyDescent="0.25">
      <c r="A215" s="4">
        <v>222</v>
      </c>
      <c r="B215" s="31" t="s">
        <v>75</v>
      </c>
      <c r="C215" s="32" t="s">
        <v>76</v>
      </c>
      <c r="D215" s="33">
        <v>44012</v>
      </c>
      <c r="E215" s="34">
        <v>137.88419300000001</v>
      </c>
      <c r="F215" s="35">
        <v>10</v>
      </c>
      <c r="G215" s="36">
        <f t="shared" si="9"/>
        <v>13.788419300000001</v>
      </c>
      <c r="H215" s="34">
        <v>208.28312600000001</v>
      </c>
      <c r="I215" s="34">
        <v>447.27482300000003</v>
      </c>
      <c r="J215" s="34">
        <v>22.177973000000001</v>
      </c>
      <c r="K215" s="34">
        <v>15.644277000000001</v>
      </c>
      <c r="L215" s="34">
        <v>6.4973840000000003</v>
      </c>
      <c r="M215" s="36">
        <f t="shared" si="10"/>
        <v>0</v>
      </c>
      <c r="N215" s="34">
        <v>6.4973840000000003</v>
      </c>
      <c r="O215" s="37">
        <v>3.5</v>
      </c>
      <c r="P215" s="37">
        <v>0</v>
      </c>
      <c r="Q215" s="38">
        <f t="shared" si="11"/>
        <v>3.5</v>
      </c>
      <c r="R215" s="39">
        <v>1305</v>
      </c>
    </row>
    <row r="216" spans="1:18" s="4" customFormat="1" ht="15.75" x14ac:dyDescent="0.25">
      <c r="A216" s="4">
        <v>222</v>
      </c>
      <c r="B216" s="31" t="s">
        <v>937</v>
      </c>
      <c r="C216" s="32" t="s">
        <v>938</v>
      </c>
      <c r="D216" s="33">
        <v>44012</v>
      </c>
      <c r="E216" s="34">
        <v>40</v>
      </c>
      <c r="F216" s="35">
        <v>10</v>
      </c>
      <c r="G216" s="36">
        <f t="shared" si="9"/>
        <v>4</v>
      </c>
      <c r="H216" s="34">
        <v>131.05975900000001</v>
      </c>
      <c r="I216" s="34">
        <v>209.57902899999999</v>
      </c>
      <c r="J216" s="34">
        <v>146.87848199999999</v>
      </c>
      <c r="K216" s="34">
        <v>1.136379</v>
      </c>
      <c r="L216" s="34">
        <v>8.4479129999999998</v>
      </c>
      <c r="M216" s="36">
        <f t="shared" si="10"/>
        <v>2.6095509999999997</v>
      </c>
      <c r="N216" s="34">
        <v>5.8383620000000001</v>
      </c>
      <c r="O216" s="37">
        <v>0</v>
      </c>
      <c r="P216" s="37">
        <v>0</v>
      </c>
      <c r="Q216" s="38">
        <f t="shared" si="11"/>
        <v>0</v>
      </c>
      <c r="R216" s="39">
        <v>2460</v>
      </c>
    </row>
    <row r="217" spans="1:18" s="4" customFormat="1" ht="15.75" x14ac:dyDescent="0.25">
      <c r="A217" s="4">
        <v>223</v>
      </c>
      <c r="B217" s="31" t="s">
        <v>69</v>
      </c>
      <c r="C217" s="32" t="s">
        <v>70</v>
      </c>
      <c r="D217" s="33">
        <v>44012</v>
      </c>
      <c r="E217" s="34">
        <v>216.875</v>
      </c>
      <c r="F217" s="35">
        <v>10</v>
      </c>
      <c r="G217" s="36">
        <f t="shared" si="9"/>
        <v>21.6875</v>
      </c>
      <c r="H217" s="34">
        <v>192.32352299999999</v>
      </c>
      <c r="I217" s="34">
        <v>229.05945500000001</v>
      </c>
      <c r="J217" s="34">
        <v>27.324233</v>
      </c>
      <c r="K217" s="34">
        <v>0</v>
      </c>
      <c r="L217" s="34">
        <v>4.4476040000000001</v>
      </c>
      <c r="M217" s="36">
        <f t="shared" si="10"/>
        <v>0.44476000000000049</v>
      </c>
      <c r="N217" s="34">
        <v>4.0028439999999996</v>
      </c>
      <c r="O217" s="37">
        <v>1.3</v>
      </c>
      <c r="P217" s="37">
        <v>0</v>
      </c>
      <c r="Q217" s="38">
        <f t="shared" si="11"/>
        <v>1.3</v>
      </c>
      <c r="R217" s="39">
        <v>1227</v>
      </c>
    </row>
    <row r="218" spans="1:18" s="4" customFormat="1" ht="15.75" x14ac:dyDescent="0.25">
      <c r="A218" s="4">
        <v>223</v>
      </c>
      <c r="B218" s="31" t="s">
        <v>655</v>
      </c>
      <c r="C218" s="32" t="s">
        <v>656</v>
      </c>
      <c r="D218" s="33">
        <v>44012</v>
      </c>
      <c r="E218" s="34">
        <v>1760</v>
      </c>
      <c r="F218" s="35">
        <v>10</v>
      </c>
      <c r="G218" s="36">
        <f t="shared" si="9"/>
        <v>176</v>
      </c>
      <c r="H218" s="34">
        <v>8156.0628770000003</v>
      </c>
      <c r="I218" s="34">
        <v>16323.155086999999</v>
      </c>
      <c r="J218" s="34">
        <v>1079.5081339999999</v>
      </c>
      <c r="K218" s="34">
        <v>79.963579999999993</v>
      </c>
      <c r="L218" s="34">
        <v>-512.82528600000001</v>
      </c>
      <c r="M218" s="36">
        <f t="shared" si="10"/>
        <v>17.894633999999996</v>
      </c>
      <c r="N218" s="34">
        <v>-530.71992</v>
      </c>
      <c r="O218" s="37">
        <v>0</v>
      </c>
      <c r="P218" s="37">
        <v>0</v>
      </c>
      <c r="Q218" s="38">
        <f t="shared" si="11"/>
        <v>0</v>
      </c>
      <c r="R218" s="39">
        <v>3408</v>
      </c>
    </row>
    <row r="219" spans="1:18" s="4" customFormat="1" ht="15.75" x14ac:dyDescent="0.25">
      <c r="A219" s="4">
        <v>223</v>
      </c>
      <c r="B219" s="31" t="s">
        <v>661</v>
      </c>
      <c r="C219" s="32" t="s">
        <v>662</v>
      </c>
      <c r="D219" s="33">
        <v>44012</v>
      </c>
      <c r="E219" s="34">
        <v>2008.6129699999999</v>
      </c>
      <c r="F219" s="35">
        <v>10</v>
      </c>
      <c r="G219" s="36">
        <f t="shared" si="9"/>
        <v>200.86129699999998</v>
      </c>
      <c r="H219" s="34">
        <v>18726.673322999999</v>
      </c>
      <c r="I219" s="34">
        <v>31877.099332000002</v>
      </c>
      <c r="J219" s="34">
        <v>11300.240540000001</v>
      </c>
      <c r="K219" s="34">
        <v>409.70218299999999</v>
      </c>
      <c r="L219" s="34">
        <v>-557.31494899999996</v>
      </c>
      <c r="M219" s="36">
        <f t="shared" si="10"/>
        <v>-113.57925099999994</v>
      </c>
      <c r="N219" s="34">
        <v>-443.73569800000001</v>
      </c>
      <c r="O219" s="37">
        <v>0</v>
      </c>
      <c r="P219" s="37">
        <v>0</v>
      </c>
      <c r="Q219" s="38">
        <f t="shared" si="11"/>
        <v>0</v>
      </c>
      <c r="R219" s="39">
        <v>3130</v>
      </c>
    </row>
    <row r="220" spans="1:18" s="4" customFormat="1" ht="15.75" x14ac:dyDescent="0.25">
      <c r="A220" s="4">
        <v>223</v>
      </c>
      <c r="B220" s="62" t="s">
        <v>1101</v>
      </c>
      <c r="C220" s="32" t="s">
        <v>1102</v>
      </c>
      <c r="D220" s="33">
        <v>44012</v>
      </c>
      <c r="E220" s="34">
        <v>180</v>
      </c>
      <c r="F220" s="35">
        <v>10</v>
      </c>
      <c r="G220" s="36">
        <f t="shared" si="9"/>
        <v>18</v>
      </c>
      <c r="H220" s="34">
        <v>9369.9369999999999</v>
      </c>
      <c r="I220" s="34">
        <v>9720.1830000000009</v>
      </c>
      <c r="J220" s="34">
        <v>326.721</v>
      </c>
      <c r="K220" s="34">
        <v>1.0820000000000001</v>
      </c>
      <c r="L220" s="34">
        <v>-9.7929999999999993</v>
      </c>
      <c r="M220" s="36">
        <f t="shared" si="10"/>
        <v>-10.234999999999999</v>
      </c>
      <c r="N220" s="34">
        <v>0.442</v>
      </c>
      <c r="O220" s="37">
        <v>0</v>
      </c>
      <c r="P220" s="37">
        <v>0</v>
      </c>
      <c r="Q220" s="38">
        <f t="shared" si="11"/>
        <v>0</v>
      </c>
      <c r="R220" s="39">
        <v>463</v>
      </c>
    </row>
    <row r="221" spans="1:18" s="4" customFormat="1" ht="15.75" x14ac:dyDescent="0.25">
      <c r="A221" s="4">
        <v>223</v>
      </c>
      <c r="B221" s="62" t="s">
        <v>1115</v>
      </c>
      <c r="C221" s="32" t="s">
        <v>1116</v>
      </c>
      <c r="D221" s="33">
        <v>44012</v>
      </c>
      <c r="E221" s="34">
        <v>918</v>
      </c>
      <c r="F221" s="35">
        <v>10</v>
      </c>
      <c r="G221" s="36">
        <f t="shared" si="9"/>
        <v>91.8</v>
      </c>
      <c r="H221" s="34">
        <v>51.334000000000003</v>
      </c>
      <c r="I221" s="34">
        <v>1655.154</v>
      </c>
      <c r="J221" s="34">
        <v>3270.6439999999998</v>
      </c>
      <c r="K221" s="34">
        <v>125.09099999999999</v>
      </c>
      <c r="L221" s="34">
        <v>-127.729</v>
      </c>
      <c r="M221" s="36">
        <f t="shared" si="10"/>
        <v>127.94699999999999</v>
      </c>
      <c r="N221" s="34">
        <v>-255.67599999999999</v>
      </c>
      <c r="O221" s="37">
        <v>0</v>
      </c>
      <c r="P221" s="37">
        <v>0</v>
      </c>
      <c r="Q221" s="38">
        <f t="shared" si="11"/>
        <v>0</v>
      </c>
      <c r="R221" s="39">
        <v>1043</v>
      </c>
    </row>
    <row r="222" spans="1:18" s="4" customFormat="1" ht="15.75" x14ac:dyDescent="0.25">
      <c r="A222" s="4">
        <v>224</v>
      </c>
      <c r="B222" s="31" t="s">
        <v>779</v>
      </c>
      <c r="C222" s="32" t="s">
        <v>780</v>
      </c>
      <c r="D222" s="33">
        <v>44012</v>
      </c>
      <c r="E222" s="34">
        <v>309.77600000000001</v>
      </c>
      <c r="F222" s="35">
        <v>10</v>
      </c>
      <c r="G222" s="36">
        <f t="shared" si="9"/>
        <v>30.977600000000002</v>
      </c>
      <c r="H222" s="34">
        <v>706.75599999999997</v>
      </c>
      <c r="I222" s="34">
        <v>786.92399999999998</v>
      </c>
      <c r="J222" s="34">
        <v>27.399000000000001</v>
      </c>
      <c r="K222" s="34">
        <v>9.6000000000000002E-2</v>
      </c>
      <c r="L222" s="34">
        <v>-20.856999999999999</v>
      </c>
      <c r="M222" s="36">
        <f t="shared" si="10"/>
        <v>-4.1400000000000006</v>
      </c>
      <c r="N222" s="34">
        <v>-16.716999999999999</v>
      </c>
      <c r="O222" s="37">
        <v>0</v>
      </c>
      <c r="P222" s="37">
        <v>0</v>
      </c>
      <c r="Q222" s="38">
        <f t="shared" si="11"/>
        <v>0</v>
      </c>
      <c r="R222" s="39">
        <v>3633</v>
      </c>
    </row>
    <row r="223" spans="1:18" s="4" customFormat="1" ht="15.75" x14ac:dyDescent="0.25">
      <c r="A223" s="4">
        <v>225</v>
      </c>
      <c r="B223" s="62" t="s">
        <v>306</v>
      </c>
      <c r="C223" s="32" t="s">
        <v>307</v>
      </c>
      <c r="D223" s="33">
        <v>44012</v>
      </c>
      <c r="E223" s="34">
        <v>836.85631000000001</v>
      </c>
      <c r="F223" s="35">
        <v>10</v>
      </c>
      <c r="G223" s="36">
        <f t="shared" si="9"/>
        <v>83.685631000000001</v>
      </c>
      <c r="H223" s="34">
        <v>183.00306</v>
      </c>
      <c r="I223" s="34">
        <v>462.977532</v>
      </c>
      <c r="J223" s="34">
        <v>117.73260399999999</v>
      </c>
      <c r="K223" s="34">
        <v>16.474364000000001</v>
      </c>
      <c r="L223" s="34">
        <v>-26.546500000000002</v>
      </c>
      <c r="M223" s="36">
        <f t="shared" si="10"/>
        <v>6.9363069999999993</v>
      </c>
      <c r="N223" s="34">
        <v>-33.482807000000001</v>
      </c>
      <c r="O223" s="37">
        <v>0</v>
      </c>
      <c r="P223" s="37">
        <v>0</v>
      </c>
      <c r="Q223" s="38">
        <f t="shared" si="11"/>
        <v>0</v>
      </c>
      <c r="R223" s="39">
        <v>2385</v>
      </c>
    </row>
    <row r="224" spans="1:18" s="4" customFormat="1" ht="15.75" x14ac:dyDescent="0.25">
      <c r="A224" s="4">
        <v>225</v>
      </c>
      <c r="B224" s="62" t="s">
        <v>1012</v>
      </c>
      <c r="C224" s="32" t="s">
        <v>1013</v>
      </c>
      <c r="D224" s="33">
        <v>44196</v>
      </c>
      <c r="E224" s="34">
        <v>75.599999999999994</v>
      </c>
      <c r="F224" s="35">
        <v>10</v>
      </c>
      <c r="G224" s="36">
        <f t="shared" si="9"/>
        <v>7.56</v>
      </c>
      <c r="H224" s="34">
        <v>6372.5990000000002</v>
      </c>
      <c r="I224" s="34">
        <v>14005.481</v>
      </c>
      <c r="J224" s="34">
        <v>11710.771000000001</v>
      </c>
      <c r="K224" s="34">
        <v>801.12</v>
      </c>
      <c r="L224" s="34">
        <v>-908.04899999999998</v>
      </c>
      <c r="M224" s="36">
        <f t="shared" si="10"/>
        <v>-280.70399999999995</v>
      </c>
      <c r="N224" s="34">
        <v>-627.34500000000003</v>
      </c>
      <c r="O224" s="37">
        <v>0</v>
      </c>
      <c r="P224" s="37">
        <v>0</v>
      </c>
      <c r="Q224" s="38">
        <f t="shared" si="11"/>
        <v>0</v>
      </c>
      <c r="R224" s="39">
        <v>1494</v>
      </c>
    </row>
    <row r="225" spans="1:18" s="4" customFormat="1" ht="15.75" x14ac:dyDescent="0.25">
      <c r="A225" s="4">
        <v>226</v>
      </c>
      <c r="B225" s="31" t="s">
        <v>101</v>
      </c>
      <c r="C225" s="32" t="s">
        <v>102</v>
      </c>
      <c r="D225" s="33">
        <v>44012</v>
      </c>
      <c r="E225" s="34">
        <v>298</v>
      </c>
      <c r="F225" s="35">
        <v>10</v>
      </c>
      <c r="G225" s="36">
        <f t="shared" si="9"/>
        <v>29.8</v>
      </c>
      <c r="H225" s="34">
        <v>306.86571800000002</v>
      </c>
      <c r="I225" s="34">
        <v>357.50374900000003</v>
      </c>
      <c r="J225" s="34">
        <v>34.824474000000002</v>
      </c>
      <c r="K225" s="34">
        <v>0</v>
      </c>
      <c r="L225" s="34">
        <v>2.6654209999999998</v>
      </c>
      <c r="M225" s="36">
        <f t="shared" si="10"/>
        <v>0.93366799999999972</v>
      </c>
      <c r="N225" s="34">
        <v>1.7317530000000001</v>
      </c>
      <c r="O225" s="37">
        <v>0</v>
      </c>
      <c r="P225" s="37">
        <v>0</v>
      </c>
      <c r="Q225" s="38">
        <f t="shared" si="11"/>
        <v>0</v>
      </c>
      <c r="R225" s="39">
        <v>2513</v>
      </c>
    </row>
    <row r="226" spans="1:18" s="4" customFormat="1" ht="15.75" x14ac:dyDescent="0.25">
      <c r="A226" s="4">
        <v>227</v>
      </c>
      <c r="B226" s="62" t="s">
        <v>462</v>
      </c>
      <c r="C226" s="32" t="s">
        <v>463</v>
      </c>
      <c r="D226" s="33">
        <v>44012</v>
      </c>
      <c r="E226" s="34">
        <v>100</v>
      </c>
      <c r="F226" s="35">
        <v>10</v>
      </c>
      <c r="G226" s="36">
        <f t="shared" si="9"/>
        <v>10</v>
      </c>
      <c r="H226" s="34">
        <v>5936.8908339999998</v>
      </c>
      <c r="I226" s="34">
        <v>16143.535803999999</v>
      </c>
      <c r="J226" s="34">
        <v>14895.550332999999</v>
      </c>
      <c r="K226" s="34">
        <v>246.85214099999999</v>
      </c>
      <c r="L226" s="34">
        <v>690.37525100000005</v>
      </c>
      <c r="M226" s="36">
        <f t="shared" si="10"/>
        <v>166.49612999999999</v>
      </c>
      <c r="N226" s="34">
        <v>523.87912100000005</v>
      </c>
      <c r="O226" s="37">
        <f>150</f>
        <v>150</v>
      </c>
      <c r="P226" s="37">
        <v>0</v>
      </c>
      <c r="Q226" s="38">
        <f t="shared" si="11"/>
        <v>150</v>
      </c>
      <c r="R226" s="39">
        <v>826</v>
      </c>
    </row>
    <row r="227" spans="1:18" s="4" customFormat="1" ht="15.75" x14ac:dyDescent="0.25">
      <c r="A227" s="4">
        <v>229</v>
      </c>
      <c r="B227" s="62" t="s">
        <v>739</v>
      </c>
      <c r="C227" s="32" t="s">
        <v>740</v>
      </c>
      <c r="D227" s="33">
        <v>44012</v>
      </c>
      <c r="E227" s="34">
        <v>1160.04</v>
      </c>
      <c r="F227" s="35">
        <v>10</v>
      </c>
      <c r="G227" s="36">
        <f t="shared" si="9"/>
        <v>116.00399999999999</v>
      </c>
      <c r="H227" s="34">
        <v>3157.6655030000002</v>
      </c>
      <c r="I227" s="34">
        <v>1835.552089</v>
      </c>
      <c r="J227" s="34">
        <v>5628.6587060000002</v>
      </c>
      <c r="K227" s="34">
        <v>186.32580999999999</v>
      </c>
      <c r="L227" s="34">
        <v>-51.097911000000003</v>
      </c>
      <c r="M227" s="36">
        <f t="shared" si="10"/>
        <v>-10.979935000000005</v>
      </c>
      <c r="N227" s="34">
        <v>-40.117975999999999</v>
      </c>
      <c r="O227" s="37">
        <v>9</v>
      </c>
      <c r="P227" s="37">
        <v>0</v>
      </c>
      <c r="Q227" s="38">
        <f t="shared" si="11"/>
        <v>9</v>
      </c>
      <c r="R227" s="39">
        <v>4506</v>
      </c>
    </row>
    <row r="228" spans="1:18" s="4" customFormat="1" ht="15.75" x14ac:dyDescent="0.25">
      <c r="A228" s="4">
        <v>230</v>
      </c>
      <c r="B228" s="62" t="s">
        <v>1053</v>
      </c>
      <c r="C228" s="32" t="s">
        <v>1054</v>
      </c>
      <c r="D228" s="33">
        <v>44012</v>
      </c>
      <c r="E228" s="34">
        <v>39</v>
      </c>
      <c r="F228" s="35">
        <v>10</v>
      </c>
      <c r="G228" s="36">
        <f t="shared" si="9"/>
        <v>3.9</v>
      </c>
      <c r="H228" s="34">
        <v>493.89299499999998</v>
      </c>
      <c r="I228" s="34">
        <v>1444.1012040000001</v>
      </c>
      <c r="J228" s="34">
        <v>1708.6206540000001</v>
      </c>
      <c r="K228" s="34">
        <v>100.882938</v>
      </c>
      <c r="L228" s="34">
        <v>-19.854505</v>
      </c>
      <c r="M228" s="36">
        <f t="shared" si="10"/>
        <v>0</v>
      </c>
      <c r="N228" s="34">
        <v>-19.854505</v>
      </c>
      <c r="O228" s="37">
        <v>0</v>
      </c>
      <c r="P228" s="37">
        <v>0</v>
      </c>
      <c r="Q228" s="38">
        <f t="shared" si="11"/>
        <v>0</v>
      </c>
      <c r="R228" s="39">
        <v>375</v>
      </c>
    </row>
    <row r="229" spans="1:18" s="4" customFormat="1" ht="15.75" x14ac:dyDescent="0.25">
      <c r="A229" s="4">
        <v>231</v>
      </c>
      <c r="B229" s="31" t="s">
        <v>170</v>
      </c>
      <c r="C229" s="32" t="s">
        <v>171</v>
      </c>
      <c r="D229" s="33">
        <v>44196</v>
      </c>
      <c r="E229" s="34">
        <v>514.33558000000005</v>
      </c>
      <c r="F229" s="35">
        <v>10</v>
      </c>
      <c r="G229" s="36">
        <f t="shared" si="9"/>
        <v>51.433558000000005</v>
      </c>
      <c r="H229" s="34">
        <v>715.99239599999999</v>
      </c>
      <c r="I229" s="34">
        <v>735.26776299999995</v>
      </c>
      <c r="J229" s="34">
        <v>41.321316000000003</v>
      </c>
      <c r="K229" s="34">
        <v>0</v>
      </c>
      <c r="L229" s="34">
        <v>90.158309000000003</v>
      </c>
      <c r="M229" s="36">
        <f t="shared" si="10"/>
        <v>12.853116</v>
      </c>
      <c r="N229" s="34">
        <v>77.305193000000003</v>
      </c>
      <c r="O229" s="37">
        <v>0</v>
      </c>
      <c r="P229" s="37">
        <v>0</v>
      </c>
      <c r="Q229" s="38">
        <f t="shared" si="11"/>
        <v>0</v>
      </c>
      <c r="R229" s="39">
        <v>2051</v>
      </c>
    </row>
    <row r="230" spans="1:18" s="4" customFormat="1" ht="15.75" x14ac:dyDescent="0.25">
      <c r="A230" s="4">
        <v>232</v>
      </c>
      <c r="B230" s="31" t="s">
        <v>83</v>
      </c>
      <c r="C230" s="32" t="s">
        <v>84</v>
      </c>
      <c r="D230" s="33">
        <v>44012</v>
      </c>
      <c r="E230" s="34">
        <v>480.66480000000001</v>
      </c>
      <c r="F230" s="35">
        <v>10</v>
      </c>
      <c r="G230" s="36">
        <f t="shared" si="9"/>
        <v>48.066479999999999</v>
      </c>
      <c r="H230" s="34">
        <v>138.39962199999999</v>
      </c>
      <c r="I230" s="34">
        <v>154.40695099999999</v>
      </c>
      <c r="J230" s="34">
        <f>3.491082+5.91768</f>
        <v>9.4087619999999994</v>
      </c>
      <c r="K230" s="34">
        <v>0.43312099999999998</v>
      </c>
      <c r="L230" s="34">
        <v>-102.920867</v>
      </c>
      <c r="M230" s="36">
        <f t="shared" si="10"/>
        <v>0</v>
      </c>
      <c r="N230" s="34">
        <v>-102.920867</v>
      </c>
      <c r="O230" s="37">
        <v>0</v>
      </c>
      <c r="P230" s="37">
        <v>0</v>
      </c>
      <c r="Q230" s="38">
        <f t="shared" si="11"/>
        <v>0</v>
      </c>
      <c r="R230" s="39">
        <v>1191</v>
      </c>
    </row>
    <row r="231" spans="1:18" s="4" customFormat="1" ht="15.75" x14ac:dyDescent="0.25">
      <c r="A231" s="4">
        <v>235</v>
      </c>
      <c r="B231" s="62" t="s">
        <v>240</v>
      </c>
      <c r="C231" s="32" t="s">
        <v>241</v>
      </c>
      <c r="D231" s="33">
        <v>44196</v>
      </c>
      <c r="E231" s="34">
        <v>1000</v>
      </c>
      <c r="F231" s="35">
        <v>10</v>
      </c>
      <c r="G231" s="36">
        <f t="shared" si="9"/>
        <v>100</v>
      </c>
      <c r="H231" s="34">
        <v>6175.0889999999999</v>
      </c>
      <c r="I231" s="34">
        <v>154479.93599999999</v>
      </c>
      <c r="J231" s="34">
        <v>53443.235999999997</v>
      </c>
      <c r="K231" s="34">
        <v>0</v>
      </c>
      <c r="L231" s="34">
        <v>2527.2330000000002</v>
      </c>
      <c r="M231" s="36">
        <f t="shared" si="10"/>
        <v>743.08300000000008</v>
      </c>
      <c r="N231" s="34">
        <v>1784.15</v>
      </c>
      <c r="O231" s="37">
        <f>15+15+15+105</f>
        <v>150</v>
      </c>
      <c r="P231" s="37">
        <v>0</v>
      </c>
      <c r="Q231" s="38">
        <f t="shared" si="11"/>
        <v>150</v>
      </c>
      <c r="R231" s="39">
        <v>1028</v>
      </c>
    </row>
    <row r="232" spans="1:18" s="4" customFormat="1" ht="15.75" x14ac:dyDescent="0.25">
      <c r="A232" s="4">
        <v>235</v>
      </c>
      <c r="B232" s="62" t="s">
        <v>254</v>
      </c>
      <c r="C232" s="32" t="s">
        <v>255</v>
      </c>
      <c r="D232" s="33">
        <v>44196</v>
      </c>
      <c r="E232" s="34">
        <v>872.63800000000003</v>
      </c>
      <c r="F232" s="35">
        <v>10</v>
      </c>
      <c r="G232" s="36">
        <f t="shared" si="9"/>
        <v>87.263800000000003</v>
      </c>
      <c r="H232" s="34">
        <v>12872.206</v>
      </c>
      <c r="I232" s="34">
        <v>190422.12299999999</v>
      </c>
      <c r="J232" s="34">
        <v>58436.775000000001</v>
      </c>
      <c r="K232" s="34">
        <v>210.34899999999999</v>
      </c>
      <c r="L232" s="34">
        <v>4070.0239999999999</v>
      </c>
      <c r="M232" s="36">
        <f t="shared" si="10"/>
        <v>1185.643</v>
      </c>
      <c r="N232" s="34">
        <v>2884.3809999999999</v>
      </c>
      <c r="O232" s="37">
        <f>30+135</f>
        <v>165</v>
      </c>
      <c r="P232" s="37">
        <v>0</v>
      </c>
      <c r="Q232" s="38">
        <f t="shared" si="11"/>
        <v>165</v>
      </c>
      <c r="R232" s="39">
        <v>1597</v>
      </c>
    </row>
    <row r="233" spans="1:18" s="4" customFormat="1" ht="15.75" x14ac:dyDescent="0.25">
      <c r="A233" s="4">
        <v>237</v>
      </c>
      <c r="B233" s="62" t="s">
        <v>366</v>
      </c>
      <c r="C233" s="32" t="s">
        <v>367</v>
      </c>
      <c r="D233" s="33">
        <v>44012</v>
      </c>
      <c r="E233" s="34">
        <v>173.2475</v>
      </c>
      <c r="F233" s="35">
        <v>10</v>
      </c>
      <c r="G233" s="36">
        <f t="shared" si="9"/>
        <v>17.324750000000002</v>
      </c>
      <c r="H233" s="34">
        <v>4162.3631409999998</v>
      </c>
      <c r="I233" s="34">
        <v>8644.0338090000005</v>
      </c>
      <c r="J233" s="34">
        <v>6729.6501070000004</v>
      </c>
      <c r="K233" s="34">
        <v>395.719471</v>
      </c>
      <c r="L233" s="34">
        <v>-280.29394400000001</v>
      </c>
      <c r="M233" s="36">
        <f t="shared" si="10"/>
        <v>48.517684999999972</v>
      </c>
      <c r="N233" s="34">
        <v>-328.81162899999998</v>
      </c>
      <c r="O233" s="37">
        <v>0</v>
      </c>
      <c r="P233" s="37">
        <v>0</v>
      </c>
      <c r="Q233" s="38">
        <f t="shared" si="11"/>
        <v>0</v>
      </c>
      <c r="R233" s="39">
        <v>2317</v>
      </c>
    </row>
    <row r="234" spans="1:18" s="4" customFormat="1" ht="15.75" x14ac:dyDescent="0.25">
      <c r="A234" s="4">
        <v>237</v>
      </c>
      <c r="B234" s="31" t="s">
        <v>622</v>
      </c>
      <c r="C234" s="32" t="s">
        <v>623</v>
      </c>
      <c r="D234" s="33">
        <v>44104</v>
      </c>
      <c r="E234" s="34">
        <v>446.16</v>
      </c>
      <c r="F234" s="35">
        <v>10</v>
      </c>
      <c r="G234" s="36">
        <f t="shared" si="9"/>
        <v>44.616</v>
      </c>
      <c r="H234" s="34">
        <v>1268.4280000000001</v>
      </c>
      <c r="I234" s="34">
        <v>3861.12</v>
      </c>
      <c r="J234" s="34">
        <v>1966.828</v>
      </c>
      <c r="K234" s="34">
        <v>162.11199999999999</v>
      </c>
      <c r="L234" s="34">
        <v>-741.93600000000004</v>
      </c>
      <c r="M234" s="36">
        <f t="shared" si="10"/>
        <v>-142.69000000000005</v>
      </c>
      <c r="N234" s="34">
        <v>-599.24599999999998</v>
      </c>
      <c r="O234" s="37">
        <v>0</v>
      </c>
      <c r="P234" s="37">
        <v>0</v>
      </c>
      <c r="Q234" s="38">
        <f t="shared" si="11"/>
        <v>0</v>
      </c>
      <c r="R234" s="39">
        <v>2550</v>
      </c>
    </row>
    <row r="235" spans="1:18" s="4" customFormat="1" ht="15.75" x14ac:dyDescent="0.25">
      <c r="A235" s="4">
        <v>239</v>
      </c>
      <c r="B235" s="31" t="s">
        <v>57</v>
      </c>
      <c r="C235" s="32" t="s">
        <v>58</v>
      </c>
      <c r="D235" s="33">
        <v>44012</v>
      </c>
      <c r="E235" s="34">
        <v>210</v>
      </c>
      <c r="F235" s="35">
        <v>10</v>
      </c>
      <c r="G235" s="36">
        <f t="shared" si="9"/>
        <v>21</v>
      </c>
      <c r="H235" s="34">
        <v>269.30585400000001</v>
      </c>
      <c r="I235" s="34">
        <v>269.30585400000001</v>
      </c>
      <c r="J235" s="34">
        <v>36.502234000000001</v>
      </c>
      <c r="K235" s="34">
        <v>2.5472999999999999E-2</v>
      </c>
      <c r="L235" s="34">
        <v>-0.19656299999999999</v>
      </c>
      <c r="M235" s="36">
        <f t="shared" si="10"/>
        <v>0</v>
      </c>
      <c r="N235" s="34">
        <v>-0.19656299999999999</v>
      </c>
      <c r="O235" s="37">
        <v>0</v>
      </c>
      <c r="P235" s="37">
        <v>0</v>
      </c>
      <c r="Q235" s="38">
        <f t="shared" si="11"/>
        <v>0</v>
      </c>
      <c r="R235" s="39">
        <v>590</v>
      </c>
    </row>
    <row r="236" spans="1:18" s="4" customFormat="1" ht="15.75" x14ac:dyDescent="0.25">
      <c r="A236" s="4">
        <v>239</v>
      </c>
      <c r="B236" s="31" t="s">
        <v>821</v>
      </c>
      <c r="C236" s="32" t="s">
        <v>822</v>
      </c>
      <c r="D236" s="33">
        <v>44012</v>
      </c>
      <c r="E236" s="34">
        <v>243.59700000000001</v>
      </c>
      <c r="F236" s="35">
        <v>10</v>
      </c>
      <c r="G236" s="36">
        <f t="shared" si="9"/>
        <v>24.3597</v>
      </c>
      <c r="H236" s="34">
        <v>4954.8040000000001</v>
      </c>
      <c r="I236" s="34">
        <v>7840.1059999999998</v>
      </c>
      <c r="J236" s="34">
        <v>12546.152</v>
      </c>
      <c r="K236" s="34">
        <v>348.49599999999998</v>
      </c>
      <c r="L236" s="34">
        <v>-144.01499999999999</v>
      </c>
      <c r="M236" s="36">
        <f t="shared" si="10"/>
        <v>183.084</v>
      </c>
      <c r="N236" s="34">
        <v>-327.09899999999999</v>
      </c>
      <c r="O236" s="37">
        <v>0</v>
      </c>
      <c r="P236" s="37">
        <v>0</v>
      </c>
      <c r="Q236" s="38">
        <f t="shared" si="11"/>
        <v>0</v>
      </c>
      <c r="R236" s="39">
        <v>2067</v>
      </c>
    </row>
    <row r="237" spans="1:18" s="4" customFormat="1" ht="15.75" x14ac:dyDescent="0.25">
      <c r="A237" s="4">
        <v>240</v>
      </c>
      <c r="B237" s="62" t="s">
        <v>330</v>
      </c>
      <c r="C237" s="32" t="s">
        <v>331</v>
      </c>
      <c r="D237" s="33">
        <v>44012</v>
      </c>
      <c r="E237" s="34">
        <v>131.74799999999999</v>
      </c>
      <c r="F237" s="35">
        <v>10</v>
      </c>
      <c r="G237" s="36">
        <f t="shared" si="9"/>
        <v>13.174799999999999</v>
      </c>
      <c r="H237" s="34">
        <v>-146.51499999999999</v>
      </c>
      <c r="I237" s="34">
        <v>653.86599999999999</v>
      </c>
      <c r="J237" s="34">
        <v>626.65599999999995</v>
      </c>
      <c r="K237" s="34">
        <v>19.087</v>
      </c>
      <c r="L237" s="34">
        <v>20.986999999999998</v>
      </c>
      <c r="M237" s="36">
        <f t="shared" si="10"/>
        <v>3.09</v>
      </c>
      <c r="N237" s="34">
        <v>17.896999999999998</v>
      </c>
      <c r="O237" s="37">
        <v>0</v>
      </c>
      <c r="P237" s="37">
        <v>0</v>
      </c>
      <c r="Q237" s="38">
        <f t="shared" si="11"/>
        <v>0</v>
      </c>
      <c r="R237" s="39">
        <v>1807</v>
      </c>
    </row>
    <row r="238" spans="1:18" s="4" customFormat="1" ht="15.75" x14ac:dyDescent="0.25">
      <c r="A238" s="4">
        <v>240</v>
      </c>
      <c r="B238" s="62" t="s">
        <v>362</v>
      </c>
      <c r="C238" s="32" t="s">
        <v>363</v>
      </c>
      <c r="D238" s="33">
        <v>44012</v>
      </c>
      <c r="E238" s="34">
        <v>69</v>
      </c>
      <c r="F238" s="35">
        <v>10</v>
      </c>
      <c r="G238" s="36">
        <f t="shared" si="9"/>
        <v>6.9</v>
      </c>
      <c r="H238" s="34">
        <v>3376.7343679999999</v>
      </c>
      <c r="I238" s="34">
        <v>4911.4769379999998</v>
      </c>
      <c r="J238" s="34">
        <v>6476.1717980000003</v>
      </c>
      <c r="K238" s="34">
        <v>68.781772000000004</v>
      </c>
      <c r="L238" s="34">
        <v>646.43018099999995</v>
      </c>
      <c r="M238" s="36">
        <f t="shared" si="10"/>
        <v>86.266480999999999</v>
      </c>
      <c r="N238" s="34">
        <v>560.16369999999995</v>
      </c>
      <c r="O238" s="37">
        <f>150+150</f>
        <v>300</v>
      </c>
      <c r="P238" s="37">
        <v>0</v>
      </c>
      <c r="Q238" s="38">
        <f t="shared" si="11"/>
        <v>300</v>
      </c>
      <c r="R238" s="39">
        <v>1555</v>
      </c>
    </row>
    <row r="239" spans="1:18" s="4" customFormat="1" ht="15.75" x14ac:dyDescent="0.25">
      <c r="A239" s="4">
        <v>240</v>
      </c>
      <c r="B239" s="31" t="s">
        <v>659</v>
      </c>
      <c r="C239" s="32" t="s">
        <v>660</v>
      </c>
      <c r="D239" s="33">
        <v>44012</v>
      </c>
      <c r="E239" s="34">
        <v>3173.8339999999998</v>
      </c>
      <c r="F239" s="35">
        <v>10</v>
      </c>
      <c r="G239" s="36">
        <f t="shared" si="9"/>
        <v>317.38339999999999</v>
      </c>
      <c r="H239" s="34">
        <v>17523.41</v>
      </c>
      <c r="I239" s="34">
        <v>26154.969000000001</v>
      </c>
      <c r="J239" s="34">
        <v>1643.2739999999999</v>
      </c>
      <c r="K239" s="34">
        <v>207.56</v>
      </c>
      <c r="L239" s="34">
        <v>409.33</v>
      </c>
      <c r="M239" s="36">
        <f t="shared" si="10"/>
        <v>172.63</v>
      </c>
      <c r="N239" s="34">
        <v>236.7</v>
      </c>
      <c r="O239" s="37">
        <v>0</v>
      </c>
      <c r="P239" s="37">
        <v>0</v>
      </c>
      <c r="Q239" s="38">
        <f t="shared" si="11"/>
        <v>0</v>
      </c>
      <c r="R239" s="39">
        <v>3070</v>
      </c>
    </row>
    <row r="240" spans="1:18" s="4" customFormat="1" ht="15.75" x14ac:dyDescent="0.25">
      <c r="A240" s="4">
        <v>241</v>
      </c>
      <c r="B240" s="31" t="s">
        <v>187</v>
      </c>
      <c r="C240" s="32" t="s">
        <v>188</v>
      </c>
      <c r="D240" s="33">
        <v>44196</v>
      </c>
      <c r="E240" s="34">
        <v>12602.602000000001</v>
      </c>
      <c r="F240" s="35">
        <v>10</v>
      </c>
      <c r="G240" s="36">
        <f t="shared" si="9"/>
        <v>1260.2602000000002</v>
      </c>
      <c r="H240" s="34">
        <v>54546.35</v>
      </c>
      <c r="I240" s="34">
        <v>992517.06200000003</v>
      </c>
      <c r="J240" s="34">
        <f>77321.906+9693.808</f>
        <v>87015.714000000007</v>
      </c>
      <c r="K240" s="34">
        <v>0</v>
      </c>
      <c r="L240" s="34">
        <v>17767.244999999999</v>
      </c>
      <c r="M240" s="36">
        <f t="shared" si="10"/>
        <v>6966.494999999999</v>
      </c>
      <c r="N240" s="34">
        <v>10800.75</v>
      </c>
      <c r="O240" s="37">
        <v>30</v>
      </c>
      <c r="P240" s="37">
        <v>0</v>
      </c>
      <c r="Q240" s="38">
        <f t="shared" si="11"/>
        <v>30</v>
      </c>
      <c r="R240" s="39">
        <v>14890</v>
      </c>
    </row>
    <row r="241" spans="1:18" s="4" customFormat="1" ht="15.75" x14ac:dyDescent="0.25">
      <c r="A241" s="4">
        <v>243</v>
      </c>
      <c r="B241" s="62" t="s">
        <v>427</v>
      </c>
      <c r="C241" s="32" t="s">
        <v>428</v>
      </c>
      <c r="D241" s="33">
        <v>44012</v>
      </c>
      <c r="E241" s="34">
        <v>157.548</v>
      </c>
      <c r="F241" s="35">
        <v>10</v>
      </c>
      <c r="G241" s="36">
        <f t="shared" si="9"/>
        <v>15.754799999999999</v>
      </c>
      <c r="H241" s="34">
        <v>-203.20146199999999</v>
      </c>
      <c r="I241" s="34">
        <v>16.886870999999999</v>
      </c>
      <c r="J241" s="34">
        <v>0</v>
      </c>
      <c r="K241" s="34">
        <v>0</v>
      </c>
      <c r="L241" s="34">
        <v>-2.1657190000000002</v>
      </c>
      <c r="M241" s="36">
        <f t="shared" si="10"/>
        <v>0</v>
      </c>
      <c r="N241" s="34">
        <v>-2.1657190000000002</v>
      </c>
      <c r="O241" s="37">
        <v>0</v>
      </c>
      <c r="P241" s="37">
        <v>0</v>
      </c>
      <c r="Q241" s="38">
        <f t="shared" si="11"/>
        <v>0</v>
      </c>
      <c r="R241" s="39">
        <v>3800</v>
      </c>
    </row>
    <row r="242" spans="1:18" s="4" customFormat="1" ht="15.75" x14ac:dyDescent="0.25">
      <c r="A242" s="4">
        <v>245</v>
      </c>
      <c r="B242" s="31" t="s">
        <v>1107</v>
      </c>
      <c r="C242" s="32" t="s">
        <v>1108</v>
      </c>
      <c r="D242" s="33">
        <v>44012</v>
      </c>
      <c r="E242" s="34">
        <v>884.88400000000001</v>
      </c>
      <c r="F242" s="35">
        <v>10</v>
      </c>
      <c r="G242" s="36">
        <f t="shared" si="9"/>
        <v>88.488399999999999</v>
      </c>
      <c r="H242" s="34">
        <v>2863.5717810000001</v>
      </c>
      <c r="I242" s="34">
        <v>3872.6194220000002</v>
      </c>
      <c r="J242" s="34">
        <v>3097.5579859999998</v>
      </c>
      <c r="K242" s="34">
        <v>73.715062000000003</v>
      </c>
      <c r="L242" s="34">
        <v>322.004907</v>
      </c>
      <c r="M242" s="36">
        <f t="shared" si="10"/>
        <v>63.191279000000009</v>
      </c>
      <c r="N242" s="34">
        <v>258.81362799999999</v>
      </c>
      <c r="O242" s="37">
        <v>10</v>
      </c>
      <c r="P242" s="37">
        <v>0</v>
      </c>
      <c r="Q242" s="38">
        <f t="shared" si="11"/>
        <v>10</v>
      </c>
      <c r="R242" s="39">
        <v>1851</v>
      </c>
    </row>
    <row r="243" spans="1:18" s="4" customFormat="1" ht="15.75" x14ac:dyDescent="0.25">
      <c r="A243" s="4">
        <v>248</v>
      </c>
      <c r="B243" s="62" t="s">
        <v>358</v>
      </c>
      <c r="C243" s="32" t="s">
        <v>359</v>
      </c>
      <c r="D243" s="33">
        <v>44012</v>
      </c>
      <c r="E243" s="34">
        <v>85.9375</v>
      </c>
      <c r="F243" s="35">
        <v>10</v>
      </c>
      <c r="G243" s="36">
        <f t="shared" si="9"/>
        <v>8.59375</v>
      </c>
      <c r="H243" s="34">
        <v>345.50197500000002</v>
      </c>
      <c r="I243" s="34">
        <v>1160.634769</v>
      </c>
      <c r="J243" s="34">
        <v>1418.99659</v>
      </c>
      <c r="K243" s="34">
        <v>74.798084000000003</v>
      </c>
      <c r="L243" s="34">
        <v>-43.297640000000001</v>
      </c>
      <c r="M243" s="36">
        <f t="shared" si="10"/>
        <v>-11.841786000000003</v>
      </c>
      <c r="N243" s="34">
        <v>-31.455853999999999</v>
      </c>
      <c r="O243" s="37">
        <v>0</v>
      </c>
      <c r="P243" s="37">
        <v>0</v>
      </c>
      <c r="Q243" s="38">
        <f t="shared" si="11"/>
        <v>0</v>
      </c>
      <c r="R243" s="39">
        <v>508</v>
      </c>
    </row>
    <row r="244" spans="1:18" s="4" customFormat="1" ht="15.75" x14ac:dyDescent="0.25">
      <c r="A244" s="4">
        <v>250</v>
      </c>
      <c r="B244" s="62" t="s">
        <v>564</v>
      </c>
      <c r="C244" s="32" t="s">
        <v>565</v>
      </c>
      <c r="D244" s="33">
        <v>44012</v>
      </c>
      <c r="E244" s="34">
        <v>340.685</v>
      </c>
      <c r="F244" s="35">
        <v>10</v>
      </c>
      <c r="G244" s="36">
        <f t="shared" si="9"/>
        <v>34.0685</v>
      </c>
      <c r="H244" s="34">
        <v>2432.6019999999999</v>
      </c>
      <c r="I244" s="34">
        <v>6764.5469999999996</v>
      </c>
      <c r="J244" s="34">
        <v>5914.2489999999998</v>
      </c>
      <c r="K244" s="34">
        <v>232.96700000000001</v>
      </c>
      <c r="L244" s="34">
        <v>108.801</v>
      </c>
      <c r="M244" s="36">
        <f t="shared" si="10"/>
        <v>75.290999999999997</v>
      </c>
      <c r="N244" s="34">
        <v>33.51</v>
      </c>
      <c r="O244" s="37">
        <v>0</v>
      </c>
      <c r="P244" s="37">
        <v>0</v>
      </c>
      <c r="Q244" s="38">
        <f t="shared" si="11"/>
        <v>0</v>
      </c>
      <c r="R244" s="39">
        <v>557</v>
      </c>
    </row>
    <row r="245" spans="1:18" s="4" customFormat="1" ht="15.75" x14ac:dyDescent="0.25">
      <c r="A245" s="4">
        <v>250</v>
      </c>
      <c r="B245" s="31" t="s">
        <v>663</v>
      </c>
      <c r="C245" s="32" t="s">
        <v>664</v>
      </c>
      <c r="D245" s="33">
        <v>44012</v>
      </c>
      <c r="E245" s="34">
        <v>3233.75</v>
      </c>
      <c r="F245" s="35">
        <v>10</v>
      </c>
      <c r="G245" s="36">
        <f t="shared" si="9"/>
        <v>323.375</v>
      </c>
      <c r="H245" s="34">
        <v>99183.861000000004</v>
      </c>
      <c r="I245" s="34">
        <v>135868.47399999999</v>
      </c>
      <c r="J245" s="34">
        <v>41870.796000000002</v>
      </c>
      <c r="K245" s="34">
        <v>176.37799999999999</v>
      </c>
      <c r="L245" s="34">
        <v>3819.9279999999999</v>
      </c>
      <c r="M245" s="36">
        <f t="shared" si="10"/>
        <v>475.99499999999989</v>
      </c>
      <c r="N245" s="34">
        <v>3343.933</v>
      </c>
      <c r="O245" s="37">
        <v>0</v>
      </c>
      <c r="P245" s="37">
        <v>0</v>
      </c>
      <c r="Q245" s="38">
        <f t="shared" si="11"/>
        <v>0</v>
      </c>
      <c r="R245" s="39">
        <v>9157</v>
      </c>
    </row>
    <row r="246" spans="1:18" s="4" customFormat="1" ht="15.75" x14ac:dyDescent="0.25">
      <c r="A246" s="4">
        <v>251</v>
      </c>
      <c r="B246" s="31" t="s">
        <v>156</v>
      </c>
      <c r="C246" s="32" t="s">
        <v>157</v>
      </c>
      <c r="D246" s="33">
        <v>44196</v>
      </c>
      <c r="E246" s="34">
        <v>9159.4240000000009</v>
      </c>
      <c r="F246" s="35">
        <v>10</v>
      </c>
      <c r="G246" s="36">
        <f t="shared" si="9"/>
        <v>915.94240000000013</v>
      </c>
      <c r="H246" s="34">
        <v>31404.621999999999</v>
      </c>
      <c r="I246" s="34">
        <v>34984.923000000003</v>
      </c>
      <c r="J246" s="34">
        <v>956.56</v>
      </c>
      <c r="K246" s="34">
        <v>454.75599999999997</v>
      </c>
      <c r="L246" s="34">
        <v>1340.3</v>
      </c>
      <c r="M246" s="36">
        <f t="shared" si="10"/>
        <v>135.29299999999989</v>
      </c>
      <c r="N246" s="34">
        <v>1205.0070000000001</v>
      </c>
      <c r="O246" s="37">
        <v>0</v>
      </c>
      <c r="P246" s="37">
        <v>0</v>
      </c>
      <c r="Q246" s="38">
        <f t="shared" si="11"/>
        <v>0</v>
      </c>
      <c r="R246" s="39">
        <v>6791</v>
      </c>
    </row>
    <row r="247" spans="1:18" s="4" customFormat="1" ht="15.75" x14ac:dyDescent="0.25">
      <c r="A247" s="4">
        <v>251</v>
      </c>
      <c r="B247" s="62" t="s">
        <v>510</v>
      </c>
      <c r="C247" s="32" t="s">
        <v>511</v>
      </c>
      <c r="D247" s="33">
        <v>44012</v>
      </c>
      <c r="E247" s="34">
        <v>1914.21099</v>
      </c>
      <c r="F247" s="35">
        <v>10</v>
      </c>
      <c r="G247" s="36">
        <f t="shared" si="9"/>
        <v>191.421099</v>
      </c>
      <c r="H247" s="34">
        <v>6467.1157640000001</v>
      </c>
      <c r="I247" s="34">
        <f>6977.192589+5443.586578</f>
        <v>12420.779167000001</v>
      </c>
      <c r="J247" s="34">
        <v>13902.386903000001</v>
      </c>
      <c r="K247" s="34">
        <v>329.32892399999997</v>
      </c>
      <c r="L247" s="34">
        <v>993.63714300000004</v>
      </c>
      <c r="M247" s="36">
        <f t="shared" si="10"/>
        <v>296.21871500000009</v>
      </c>
      <c r="N247" s="34">
        <v>697.41842799999995</v>
      </c>
      <c r="O247" s="37">
        <v>0</v>
      </c>
      <c r="P247" s="37">
        <v>0</v>
      </c>
      <c r="Q247" s="38">
        <f t="shared" si="11"/>
        <v>0</v>
      </c>
      <c r="R247" s="39">
        <v>3276</v>
      </c>
    </row>
    <row r="248" spans="1:18" s="4" customFormat="1" ht="15.75" x14ac:dyDescent="0.25">
      <c r="A248" s="4">
        <v>251</v>
      </c>
      <c r="B248" s="62" t="s">
        <v>1014</v>
      </c>
      <c r="C248" s="32" t="s">
        <v>1015</v>
      </c>
      <c r="D248" s="33">
        <v>44012</v>
      </c>
      <c r="E248" s="34">
        <v>60</v>
      </c>
      <c r="F248" s="35">
        <v>10</v>
      </c>
      <c r="G248" s="36">
        <f t="shared" si="9"/>
        <v>6</v>
      </c>
      <c r="H248" s="34">
        <v>96.460783000000006</v>
      </c>
      <c r="I248" s="34">
        <v>102.362775</v>
      </c>
      <c r="J248" s="34">
        <v>27.423825999999998</v>
      </c>
      <c r="K248" s="34">
        <v>0.205149</v>
      </c>
      <c r="L248" s="34">
        <v>-0.57936699999999997</v>
      </c>
      <c r="M248" s="36">
        <f t="shared" si="10"/>
        <v>0.28087000000000006</v>
      </c>
      <c r="N248" s="34">
        <v>-0.86023700000000003</v>
      </c>
      <c r="O248" s="37">
        <v>0</v>
      </c>
      <c r="P248" s="37">
        <v>0</v>
      </c>
      <c r="Q248" s="38">
        <f t="shared" si="11"/>
        <v>0</v>
      </c>
      <c r="R248" s="39">
        <v>1434</v>
      </c>
    </row>
    <row r="249" spans="1:18" s="4" customFormat="1" ht="15.75" x14ac:dyDescent="0.25">
      <c r="A249" s="4">
        <v>252</v>
      </c>
      <c r="B249" s="62" t="s">
        <v>314</v>
      </c>
      <c r="C249" s="32" t="s">
        <v>315</v>
      </c>
      <c r="D249" s="33">
        <v>44012</v>
      </c>
      <c r="E249" s="34">
        <v>280.29599999999999</v>
      </c>
      <c r="F249" s="35">
        <v>10</v>
      </c>
      <c r="G249" s="36">
        <f t="shared" si="9"/>
        <v>28.029599999999999</v>
      </c>
      <c r="H249" s="34">
        <v>9084.3580000000002</v>
      </c>
      <c r="I249" s="34">
        <v>30833.35</v>
      </c>
      <c r="J249" s="34">
        <v>28986.780999999999</v>
      </c>
      <c r="K249" s="34">
        <v>909.08</v>
      </c>
      <c r="L249" s="34">
        <v>337.71699999999998</v>
      </c>
      <c r="M249" s="36">
        <f t="shared" si="10"/>
        <v>292.21799999999996</v>
      </c>
      <c r="N249" s="34">
        <v>45.499000000000002</v>
      </c>
      <c r="O249" s="37">
        <v>0</v>
      </c>
      <c r="P249" s="37">
        <v>0</v>
      </c>
      <c r="Q249" s="38">
        <f t="shared" si="11"/>
        <v>0</v>
      </c>
      <c r="R249" s="39">
        <v>2206</v>
      </c>
    </row>
    <row r="250" spans="1:18" s="4" customFormat="1" ht="15.75" x14ac:dyDescent="0.25">
      <c r="A250" s="4">
        <v>252</v>
      </c>
      <c r="B250" s="62" t="s">
        <v>953</v>
      </c>
      <c r="C250" s="32" t="s">
        <v>954</v>
      </c>
      <c r="D250" s="33">
        <v>44196</v>
      </c>
      <c r="E250" s="34">
        <v>15142.072</v>
      </c>
      <c r="F250" s="35">
        <v>10</v>
      </c>
      <c r="G250" s="36">
        <f t="shared" si="9"/>
        <v>1514.2072000000001</v>
      </c>
      <c r="H250" s="34">
        <v>17748.991000000002</v>
      </c>
      <c r="I250" s="34">
        <v>31496.133000000002</v>
      </c>
      <c r="J250" s="34">
        <v>38964.851000000002</v>
      </c>
      <c r="K250" s="34">
        <v>150.24799999999999</v>
      </c>
      <c r="L250" s="34">
        <v>2999.085</v>
      </c>
      <c r="M250" s="36">
        <f t="shared" si="10"/>
        <v>873.98</v>
      </c>
      <c r="N250" s="34">
        <v>2125.105</v>
      </c>
      <c r="O250" s="37">
        <v>7.5</v>
      </c>
      <c r="P250" s="37">
        <v>0</v>
      </c>
      <c r="Q250" s="38">
        <f t="shared" si="11"/>
        <v>7.5</v>
      </c>
      <c r="R250" s="39">
        <v>16283</v>
      </c>
    </row>
    <row r="251" spans="1:18" s="4" customFormat="1" ht="15.75" x14ac:dyDescent="0.25">
      <c r="A251" s="4">
        <v>254</v>
      </c>
      <c r="B251" s="62" t="s">
        <v>1087</v>
      </c>
      <c r="C251" s="32" t="s">
        <v>1088</v>
      </c>
      <c r="D251" s="33">
        <v>44012</v>
      </c>
      <c r="E251" s="34">
        <v>25.072732999999999</v>
      </c>
      <c r="F251" s="35">
        <v>10</v>
      </c>
      <c r="G251" s="36">
        <f t="shared" si="9"/>
        <v>2.5072733</v>
      </c>
      <c r="H251" s="34">
        <v>25.091483</v>
      </c>
      <c r="I251" s="34">
        <v>29.991648999999999</v>
      </c>
      <c r="J251" s="34">
        <v>2.7285460000000001</v>
      </c>
      <c r="K251" s="34">
        <v>0</v>
      </c>
      <c r="L251" s="34">
        <v>-2.927578</v>
      </c>
      <c r="M251" s="36">
        <f t="shared" si="10"/>
        <v>-5.9231000000000034E-2</v>
      </c>
      <c r="N251" s="34">
        <v>-2.868347</v>
      </c>
      <c r="O251" s="37">
        <v>0</v>
      </c>
      <c r="P251" s="37">
        <v>0</v>
      </c>
      <c r="Q251" s="38">
        <f t="shared" si="11"/>
        <v>0</v>
      </c>
      <c r="R251" s="39">
        <v>679</v>
      </c>
    </row>
    <row r="252" spans="1:18" s="4" customFormat="1" ht="15.75" x14ac:dyDescent="0.25">
      <c r="A252" s="4">
        <v>254</v>
      </c>
      <c r="B252" s="31" t="s">
        <v>1089</v>
      </c>
      <c r="C252" s="32" t="s">
        <v>1090</v>
      </c>
      <c r="D252" s="33">
        <v>44012</v>
      </c>
      <c r="E252" s="34">
        <v>100</v>
      </c>
      <c r="F252" s="35">
        <v>10</v>
      </c>
      <c r="G252" s="36">
        <f t="shared" si="9"/>
        <v>10</v>
      </c>
      <c r="H252" s="34">
        <v>230.12276900000001</v>
      </c>
      <c r="I252" s="34">
        <v>485.85569299999997</v>
      </c>
      <c r="J252" s="34">
        <v>437.35751900000002</v>
      </c>
      <c r="K252" s="34">
        <v>8.0902670000000008</v>
      </c>
      <c r="L252" s="34">
        <v>16.015968000000001</v>
      </c>
      <c r="M252" s="36">
        <f t="shared" si="10"/>
        <v>8.0174700000000012</v>
      </c>
      <c r="N252" s="34">
        <v>7.9984979999999997</v>
      </c>
      <c r="O252" s="37">
        <v>0</v>
      </c>
      <c r="P252" s="37">
        <v>0</v>
      </c>
      <c r="Q252" s="38">
        <f t="shared" si="11"/>
        <v>0</v>
      </c>
      <c r="R252" s="39">
        <v>350</v>
      </c>
    </row>
    <row r="253" spans="1:18" s="4" customFormat="1" ht="15.75" x14ac:dyDescent="0.25">
      <c r="A253" s="4">
        <v>258</v>
      </c>
      <c r="B253" s="31" t="s">
        <v>138</v>
      </c>
      <c r="C253" s="32" t="s">
        <v>139</v>
      </c>
      <c r="D253" s="33">
        <v>44012</v>
      </c>
      <c r="E253" s="34">
        <v>249.965</v>
      </c>
      <c r="F253" s="35">
        <v>10</v>
      </c>
      <c r="G253" s="36">
        <f t="shared" si="9"/>
        <v>24.996500000000001</v>
      </c>
      <c r="H253" s="34">
        <v>227.914908</v>
      </c>
      <c r="I253" s="34">
        <v>245.969236</v>
      </c>
      <c r="J253" s="34">
        <v>47.389032999999998</v>
      </c>
      <c r="K253" s="34">
        <v>6.9152000000000005E-2</v>
      </c>
      <c r="L253" s="34">
        <v>14.613237</v>
      </c>
      <c r="M253" s="36">
        <f t="shared" si="10"/>
        <v>6.509167999999999</v>
      </c>
      <c r="N253" s="34">
        <v>8.1040690000000009</v>
      </c>
      <c r="O253" s="37">
        <v>0</v>
      </c>
      <c r="P253" s="37">
        <v>0</v>
      </c>
      <c r="Q253" s="38">
        <f t="shared" si="11"/>
        <v>0</v>
      </c>
      <c r="R253" s="39">
        <v>2948</v>
      </c>
    </row>
    <row r="254" spans="1:18" s="4" customFormat="1" ht="15.75" x14ac:dyDescent="0.25">
      <c r="A254" s="4">
        <v>259</v>
      </c>
      <c r="B254" s="31" t="s">
        <v>142</v>
      </c>
      <c r="C254" s="32" t="s">
        <v>143</v>
      </c>
      <c r="D254" s="33">
        <v>44196</v>
      </c>
      <c r="E254" s="34">
        <v>200.15649999999999</v>
      </c>
      <c r="F254" s="35">
        <v>10</v>
      </c>
      <c r="G254" s="36">
        <f t="shared" si="9"/>
        <v>20.015650000000001</v>
      </c>
      <c r="H254" s="34">
        <v>135.98294799999999</v>
      </c>
      <c r="I254" s="34">
        <v>862.13522599999999</v>
      </c>
      <c r="J254" s="34">
        <v>209.85846699999999</v>
      </c>
      <c r="K254" s="34">
        <v>40.429163000000003</v>
      </c>
      <c r="L254" s="34">
        <v>16.222487000000001</v>
      </c>
      <c r="M254" s="36">
        <f t="shared" si="10"/>
        <v>14.561143000000001</v>
      </c>
      <c r="N254" s="34">
        <v>1.6613439999999999</v>
      </c>
      <c r="O254" s="37">
        <v>0</v>
      </c>
      <c r="P254" s="37">
        <v>0</v>
      </c>
      <c r="Q254" s="38">
        <f t="shared" si="11"/>
        <v>0</v>
      </c>
      <c r="R254" s="39">
        <v>2805</v>
      </c>
    </row>
    <row r="255" spans="1:18" s="4" customFormat="1" ht="15.75" x14ac:dyDescent="0.25">
      <c r="A255" s="4">
        <v>259</v>
      </c>
      <c r="B255" s="31" t="s">
        <v>203</v>
      </c>
      <c r="C255" s="32" t="s">
        <v>204</v>
      </c>
      <c r="D255" s="33">
        <v>44196</v>
      </c>
      <c r="E255" s="34">
        <v>10478.315000000001</v>
      </c>
      <c r="F255" s="35">
        <v>10</v>
      </c>
      <c r="G255" s="36">
        <f t="shared" si="9"/>
        <v>1047.8315</v>
      </c>
      <c r="H255" s="34">
        <v>57648.211000000003</v>
      </c>
      <c r="I255" s="34">
        <v>1017572.183</v>
      </c>
      <c r="J255" s="34">
        <v>85773.687999999995</v>
      </c>
      <c r="K255" s="34">
        <v>0</v>
      </c>
      <c r="L255" s="34">
        <v>20036.785</v>
      </c>
      <c r="M255" s="36">
        <f t="shared" si="10"/>
        <v>8028.5889999999999</v>
      </c>
      <c r="N255" s="34">
        <v>12008.196</v>
      </c>
      <c r="O255" s="37">
        <f>20+25</f>
        <v>45</v>
      </c>
      <c r="P255" s="37">
        <v>0</v>
      </c>
      <c r="Q255" s="38">
        <f t="shared" si="11"/>
        <v>45</v>
      </c>
      <c r="R255" s="39">
        <v>2789</v>
      </c>
    </row>
    <row r="256" spans="1:18" s="4" customFormat="1" ht="15.75" x14ac:dyDescent="0.25">
      <c r="A256" s="4">
        <v>259</v>
      </c>
      <c r="B256" s="31" t="s">
        <v>825</v>
      </c>
      <c r="C256" s="32" t="s">
        <v>826</v>
      </c>
      <c r="D256" s="33">
        <v>43921</v>
      </c>
      <c r="E256" s="34">
        <v>77.686000000000007</v>
      </c>
      <c r="F256" s="35">
        <v>10</v>
      </c>
      <c r="G256" s="36">
        <f t="shared" si="9"/>
        <v>7.7686000000000011</v>
      </c>
      <c r="H256" s="34">
        <v>3803.6750000000002</v>
      </c>
      <c r="I256" s="34">
        <v>8371.1010000000006</v>
      </c>
      <c r="J256" s="34">
        <v>8722.2829999999994</v>
      </c>
      <c r="K256" s="34">
        <v>403.12799999999999</v>
      </c>
      <c r="L256" s="34">
        <v>-435.81900000000002</v>
      </c>
      <c r="M256" s="36">
        <f t="shared" si="10"/>
        <v>123.03299999999996</v>
      </c>
      <c r="N256" s="34">
        <v>-558.85199999999998</v>
      </c>
      <c r="O256" s="37">
        <v>0</v>
      </c>
      <c r="P256" s="37">
        <v>0</v>
      </c>
      <c r="Q256" s="38">
        <f t="shared" si="11"/>
        <v>0</v>
      </c>
      <c r="R256" s="39">
        <v>2086</v>
      </c>
    </row>
    <row r="257" spans="1:18" s="4" customFormat="1" ht="15.75" x14ac:dyDescent="0.25">
      <c r="A257" s="4">
        <v>263</v>
      </c>
      <c r="B257" s="31" t="s">
        <v>238</v>
      </c>
      <c r="C257" s="32" t="s">
        <v>239</v>
      </c>
      <c r="D257" s="33">
        <v>44196</v>
      </c>
      <c r="E257" s="34">
        <v>2000</v>
      </c>
      <c r="F257" s="35">
        <v>10</v>
      </c>
      <c r="G257" s="36">
        <f t="shared" si="9"/>
        <v>200</v>
      </c>
      <c r="H257" s="34">
        <f>19578.865+1013.365</f>
        <v>20592.230000000003</v>
      </c>
      <c r="I257" s="34">
        <v>45812.336000000003</v>
      </c>
      <c r="J257" s="34">
        <f>8616.759+2185.43+116.595+128.234+170.138</f>
        <v>11217.156000000001</v>
      </c>
      <c r="K257" s="34">
        <v>0</v>
      </c>
      <c r="L257" s="34">
        <v>3453.3939999999998</v>
      </c>
      <c r="M257" s="36">
        <f t="shared" si="10"/>
        <v>1082.5709999999999</v>
      </c>
      <c r="N257" s="34">
        <v>2370.8229999999999</v>
      </c>
      <c r="O257" s="37">
        <f>15+15+15+55</f>
        <v>100</v>
      </c>
      <c r="P257" s="37">
        <v>0</v>
      </c>
      <c r="Q257" s="38">
        <f t="shared" si="11"/>
        <v>100</v>
      </c>
      <c r="R257" s="39">
        <v>1547</v>
      </c>
    </row>
    <row r="258" spans="1:18" s="4" customFormat="1" ht="15.75" x14ac:dyDescent="0.25">
      <c r="A258" s="4">
        <v>263</v>
      </c>
      <c r="B258" s="31" t="s">
        <v>614</v>
      </c>
      <c r="C258" s="32" t="s">
        <v>615</v>
      </c>
      <c r="D258" s="33">
        <v>44104</v>
      </c>
      <c r="E258" s="34">
        <v>119.46</v>
      </c>
      <c r="F258" s="35">
        <v>10</v>
      </c>
      <c r="G258" s="36">
        <f t="shared" si="9"/>
        <v>11.946</v>
      </c>
      <c r="H258" s="34">
        <v>1108.1079999999999</v>
      </c>
      <c r="I258" s="34">
        <v>3339.9850000000001</v>
      </c>
      <c r="J258" s="34">
        <v>2938.1819999999998</v>
      </c>
      <c r="K258" s="34">
        <v>153.446</v>
      </c>
      <c r="L258" s="34">
        <v>-98.846000000000004</v>
      </c>
      <c r="M258" s="36">
        <f t="shared" si="10"/>
        <v>19.908999999999992</v>
      </c>
      <c r="N258" s="34">
        <v>-118.755</v>
      </c>
      <c r="O258" s="37">
        <v>0</v>
      </c>
      <c r="P258" s="37">
        <v>0</v>
      </c>
      <c r="Q258" s="38">
        <f t="shared" si="11"/>
        <v>0</v>
      </c>
      <c r="R258" s="39">
        <v>1111</v>
      </c>
    </row>
    <row r="259" spans="1:18" s="4" customFormat="1" ht="15.75" x14ac:dyDescent="0.25">
      <c r="A259" s="4">
        <v>264</v>
      </c>
      <c r="B259" s="31" t="s">
        <v>862</v>
      </c>
      <c r="C259" s="32" t="s">
        <v>863</v>
      </c>
      <c r="D259" s="33">
        <v>44012</v>
      </c>
      <c r="E259" s="34">
        <v>5</v>
      </c>
      <c r="F259" s="35">
        <v>10</v>
      </c>
      <c r="G259" s="36">
        <f t="shared" si="9"/>
        <v>0.5</v>
      </c>
      <c r="H259" s="34">
        <v>6.7126409999999996</v>
      </c>
      <c r="I259" s="34">
        <v>7.5007039999999998</v>
      </c>
      <c r="J259" s="34">
        <v>15.874969999999999</v>
      </c>
      <c r="K259" s="34">
        <v>0</v>
      </c>
      <c r="L259" s="34">
        <v>0.388681</v>
      </c>
      <c r="M259" s="36">
        <f t="shared" si="10"/>
        <v>5.8480000000000198E-3</v>
      </c>
      <c r="N259" s="34">
        <v>0.38283299999999998</v>
      </c>
      <c r="O259" s="37">
        <v>0</v>
      </c>
      <c r="P259" s="37">
        <v>0</v>
      </c>
      <c r="Q259" s="38">
        <f t="shared" si="11"/>
        <v>0</v>
      </c>
      <c r="R259" s="39">
        <v>351</v>
      </c>
    </row>
    <row r="260" spans="1:18" s="4" customFormat="1" ht="15.75" x14ac:dyDescent="0.25">
      <c r="A260" s="4">
        <v>266</v>
      </c>
      <c r="B260" s="31" t="s">
        <v>761</v>
      </c>
      <c r="C260" s="32" t="s">
        <v>762</v>
      </c>
      <c r="D260" s="33">
        <v>44012</v>
      </c>
      <c r="E260" s="34">
        <v>7655.2929999999997</v>
      </c>
      <c r="F260" s="35">
        <v>10</v>
      </c>
      <c r="G260" s="36">
        <f t="shared" si="9"/>
        <v>765.52929999999992</v>
      </c>
      <c r="H260" s="34">
        <v>8097.4369999999999</v>
      </c>
      <c r="I260" s="34">
        <v>34509.398999999998</v>
      </c>
      <c r="J260" s="34">
        <v>29776.828000000001</v>
      </c>
      <c r="K260" s="34">
        <v>3386.116</v>
      </c>
      <c r="L260" s="34">
        <v>-1343.2239999999999</v>
      </c>
      <c r="M260" s="36">
        <f t="shared" si="10"/>
        <v>-726.65099999999995</v>
      </c>
      <c r="N260" s="34">
        <v>-616.57299999999998</v>
      </c>
      <c r="O260" s="37">
        <v>0</v>
      </c>
      <c r="P260" s="37">
        <v>0</v>
      </c>
      <c r="Q260" s="38">
        <f t="shared" si="11"/>
        <v>0</v>
      </c>
      <c r="R260" s="39">
        <v>9663</v>
      </c>
    </row>
    <row r="261" spans="1:18" s="4" customFormat="1" ht="15.75" x14ac:dyDescent="0.25">
      <c r="A261" s="4">
        <v>266</v>
      </c>
      <c r="B261" s="31" t="s">
        <v>800</v>
      </c>
      <c r="C261" s="32" t="s">
        <v>801</v>
      </c>
      <c r="D261" s="33">
        <v>44012</v>
      </c>
      <c r="E261" s="34">
        <v>426.08800000000002</v>
      </c>
      <c r="F261" s="35">
        <v>10</v>
      </c>
      <c r="G261" s="36">
        <f t="shared" si="9"/>
        <v>42.608800000000002</v>
      </c>
      <c r="H261" s="34">
        <v>5074.6589999999997</v>
      </c>
      <c r="I261" s="34">
        <v>18929.454000000002</v>
      </c>
      <c r="J261" s="34">
        <v>11788.254000000001</v>
      </c>
      <c r="K261" s="34">
        <v>970.78499999999997</v>
      </c>
      <c r="L261" s="34">
        <v>-1012.276</v>
      </c>
      <c r="M261" s="36">
        <f t="shared" si="10"/>
        <v>270.60700000000008</v>
      </c>
      <c r="N261" s="34">
        <v>-1282.883</v>
      </c>
      <c r="O261" s="37">
        <v>0</v>
      </c>
      <c r="P261" s="37">
        <v>0</v>
      </c>
      <c r="Q261" s="38">
        <f t="shared" si="11"/>
        <v>0</v>
      </c>
      <c r="R261" s="39">
        <v>7458</v>
      </c>
    </row>
    <row r="262" spans="1:18" s="4" customFormat="1" ht="15.75" x14ac:dyDescent="0.25">
      <c r="A262" s="4">
        <v>267</v>
      </c>
      <c r="B262" s="31" t="s">
        <v>164</v>
      </c>
      <c r="C262" s="32" t="s">
        <v>165</v>
      </c>
      <c r="D262" s="33">
        <v>44012</v>
      </c>
      <c r="E262" s="34">
        <v>450</v>
      </c>
      <c r="F262" s="35">
        <v>10</v>
      </c>
      <c r="G262" s="36">
        <f t="shared" ref="G262:G316" si="12">+E262/F262</f>
        <v>45</v>
      </c>
      <c r="H262" s="34">
        <v>406.977149</v>
      </c>
      <c r="I262" s="34">
        <v>784.099783</v>
      </c>
      <c r="J262" s="34">
        <v>246.606505</v>
      </c>
      <c r="K262" s="34">
        <v>13.007875</v>
      </c>
      <c r="L262" s="34">
        <v>36.477491999999998</v>
      </c>
      <c r="M262" s="36">
        <f t="shared" ref="M262:M316" si="13">+L262-N262</f>
        <v>18.683178999999999</v>
      </c>
      <c r="N262" s="34">
        <v>17.794312999999999</v>
      </c>
      <c r="O262" s="37">
        <v>0</v>
      </c>
      <c r="P262" s="37">
        <v>0</v>
      </c>
      <c r="Q262" s="38">
        <f t="shared" ref="Q262:Q316" si="14">SUM(O262:P262)</f>
        <v>0</v>
      </c>
      <c r="R262" s="39">
        <v>675</v>
      </c>
    </row>
    <row r="263" spans="1:18" s="4" customFormat="1" ht="15.75" x14ac:dyDescent="0.25">
      <c r="A263" s="4">
        <v>267</v>
      </c>
      <c r="B263" s="31" t="s">
        <v>1047</v>
      </c>
      <c r="C263" s="32" t="s">
        <v>1048</v>
      </c>
      <c r="D263" s="33">
        <v>44012</v>
      </c>
      <c r="E263" s="34">
        <v>1613.337</v>
      </c>
      <c r="F263" s="35">
        <v>10</v>
      </c>
      <c r="G263" s="36">
        <f t="shared" si="12"/>
        <v>161.33369999999999</v>
      </c>
      <c r="H263" s="34">
        <v>2404.9668959999999</v>
      </c>
      <c r="I263" s="34">
        <v>3246.3180560000001</v>
      </c>
      <c r="J263" s="34">
        <v>3107.3251610000002</v>
      </c>
      <c r="K263" s="34">
        <v>53.651597000000002</v>
      </c>
      <c r="L263" s="34">
        <v>118.60374</v>
      </c>
      <c r="M263" s="36">
        <f t="shared" si="13"/>
        <v>63.719123000000003</v>
      </c>
      <c r="N263" s="34">
        <v>54.884616999999999</v>
      </c>
      <c r="O263" s="37">
        <v>0</v>
      </c>
      <c r="P263" s="37">
        <v>10</v>
      </c>
      <c r="Q263" s="38">
        <f t="shared" si="14"/>
        <v>10</v>
      </c>
      <c r="R263" s="39">
        <v>1880</v>
      </c>
    </row>
    <row r="264" spans="1:18" s="4" customFormat="1" ht="15.75" x14ac:dyDescent="0.25">
      <c r="A264" s="4">
        <v>268</v>
      </c>
      <c r="B264" s="31" t="s">
        <v>1001</v>
      </c>
      <c r="C264" s="32" t="s">
        <v>1002</v>
      </c>
      <c r="D264" s="33">
        <v>44012</v>
      </c>
      <c r="E264" s="34">
        <v>56.584000000000003</v>
      </c>
      <c r="F264" s="35">
        <v>10</v>
      </c>
      <c r="G264" s="36">
        <f t="shared" si="12"/>
        <v>5.6584000000000003</v>
      </c>
      <c r="H264" s="34">
        <v>1010.751788</v>
      </c>
      <c r="I264" s="34">
        <v>3048.6912470000002</v>
      </c>
      <c r="J264" s="34">
        <v>5011.8344619999998</v>
      </c>
      <c r="K264" s="34">
        <v>191.71517900000001</v>
      </c>
      <c r="L264" s="34">
        <v>80.240849999999995</v>
      </c>
      <c r="M264" s="36">
        <f t="shared" si="13"/>
        <v>51.614756999999997</v>
      </c>
      <c r="N264" s="34">
        <v>28.626093000000001</v>
      </c>
      <c r="O264" s="37">
        <v>0</v>
      </c>
      <c r="P264" s="37">
        <v>0</v>
      </c>
      <c r="Q264" s="38">
        <f t="shared" si="14"/>
        <v>0</v>
      </c>
      <c r="R264" s="39">
        <v>956</v>
      </c>
    </row>
    <row r="265" spans="1:18" s="4" customFormat="1" ht="15.75" x14ac:dyDescent="0.25">
      <c r="A265" s="4">
        <v>269</v>
      </c>
      <c r="B265" s="31" t="s">
        <v>643</v>
      </c>
      <c r="C265" s="32" t="s">
        <v>644</v>
      </c>
      <c r="D265" s="33">
        <v>44012</v>
      </c>
      <c r="E265" s="34">
        <v>5962.5280000000002</v>
      </c>
      <c r="F265" s="35">
        <v>10</v>
      </c>
      <c r="G265" s="36">
        <f t="shared" si="12"/>
        <v>596.25279999999998</v>
      </c>
      <c r="H265" s="34">
        <v>54653.2</v>
      </c>
      <c r="I265" s="34">
        <v>94806.494999999995</v>
      </c>
      <c r="J265" s="34">
        <v>37128.726000000002</v>
      </c>
      <c r="K265" s="34">
        <v>2151.701</v>
      </c>
      <c r="L265" s="34">
        <v>-506.48</v>
      </c>
      <c r="M265" s="36">
        <f t="shared" si="13"/>
        <v>-555.73199999999997</v>
      </c>
      <c r="N265" s="34">
        <v>49.252000000000002</v>
      </c>
      <c r="O265" s="37">
        <f>30</f>
        <v>30</v>
      </c>
      <c r="P265" s="37">
        <v>0</v>
      </c>
      <c r="Q265" s="38">
        <f t="shared" si="14"/>
        <v>30</v>
      </c>
      <c r="R265" s="39">
        <v>9507</v>
      </c>
    </row>
    <row r="266" spans="1:18" s="4" customFormat="1" ht="15.75" x14ac:dyDescent="0.25">
      <c r="A266" s="4">
        <v>269</v>
      </c>
      <c r="B266" s="31" t="s">
        <v>667</v>
      </c>
      <c r="C266" s="32" t="s">
        <v>668</v>
      </c>
      <c r="D266" s="33">
        <v>44012</v>
      </c>
      <c r="E266" s="34">
        <v>2271.489</v>
      </c>
      <c r="F266" s="35">
        <v>10</v>
      </c>
      <c r="G266" s="36">
        <f t="shared" si="12"/>
        <v>227.1489</v>
      </c>
      <c r="H266" s="34">
        <v>13128.226000000001</v>
      </c>
      <c r="I266" s="34">
        <v>49034.517</v>
      </c>
      <c r="J266" s="34">
        <v>6286.951</v>
      </c>
      <c r="K266" s="34">
        <v>392.75400000000002</v>
      </c>
      <c r="L266" s="34">
        <v>-755.38099999999997</v>
      </c>
      <c r="M266" s="36">
        <f t="shared" si="13"/>
        <v>-545.75900000000001</v>
      </c>
      <c r="N266" s="34">
        <v>-209.62200000000001</v>
      </c>
      <c r="O266" s="37">
        <v>0</v>
      </c>
      <c r="P266" s="37">
        <v>0</v>
      </c>
      <c r="Q266" s="38">
        <f t="shared" si="14"/>
        <v>0</v>
      </c>
      <c r="R266" s="39">
        <v>8184</v>
      </c>
    </row>
    <row r="267" spans="1:18" s="4" customFormat="1" ht="15.75" x14ac:dyDescent="0.25">
      <c r="A267" s="4">
        <v>270</v>
      </c>
      <c r="B267" s="62" t="s">
        <v>553</v>
      </c>
      <c r="C267" s="32" t="s">
        <v>554</v>
      </c>
      <c r="D267" s="33">
        <v>44012</v>
      </c>
      <c r="E267" s="34">
        <v>513.88669000000004</v>
      </c>
      <c r="F267" s="35">
        <v>10</v>
      </c>
      <c r="G267" s="36">
        <f t="shared" si="12"/>
        <v>51.388669000000007</v>
      </c>
      <c r="H267" s="34">
        <v>1601.6490120000001</v>
      </c>
      <c r="I267" s="34">
        <v>2676.8744609999999</v>
      </c>
      <c r="J267" s="34">
        <v>2791.8575890000002</v>
      </c>
      <c r="K267" s="34">
        <v>93.547781000000001</v>
      </c>
      <c r="L267" s="34">
        <v>179.56830400000001</v>
      </c>
      <c r="M267" s="36">
        <f t="shared" si="13"/>
        <v>51.765995000000018</v>
      </c>
      <c r="N267" s="34">
        <v>127.80230899999999</v>
      </c>
      <c r="O267" s="37">
        <v>0</v>
      </c>
      <c r="P267" s="37">
        <v>0</v>
      </c>
      <c r="Q267" s="38">
        <f t="shared" si="14"/>
        <v>0</v>
      </c>
      <c r="R267" s="39">
        <v>2222</v>
      </c>
    </row>
    <row r="268" spans="1:18" s="4" customFormat="1" ht="15.75" x14ac:dyDescent="0.25">
      <c r="A268" s="4">
        <v>270</v>
      </c>
      <c r="B268" s="31" t="s">
        <v>590</v>
      </c>
      <c r="C268" s="32" t="s">
        <v>591</v>
      </c>
      <c r="D268" s="33">
        <v>44104</v>
      </c>
      <c r="E268" s="34">
        <v>286.92</v>
      </c>
      <c r="F268" s="35">
        <v>10</v>
      </c>
      <c r="G268" s="36">
        <f t="shared" si="12"/>
        <v>28.692</v>
      </c>
      <c r="H268" s="34">
        <v>7690.5240000000003</v>
      </c>
      <c r="I268" s="34">
        <v>14889.96</v>
      </c>
      <c r="J268" s="34">
        <v>15929.69</v>
      </c>
      <c r="K268" s="34">
        <v>903.90099999999995</v>
      </c>
      <c r="L268" s="34">
        <v>742.67100000000005</v>
      </c>
      <c r="M268" s="36">
        <f t="shared" si="13"/>
        <v>-3.44399999999996</v>
      </c>
      <c r="N268" s="34">
        <v>746.11500000000001</v>
      </c>
      <c r="O268" s="37">
        <v>50</v>
      </c>
      <c r="P268" s="37">
        <v>0</v>
      </c>
      <c r="Q268" s="38">
        <f t="shared" si="14"/>
        <v>50</v>
      </c>
      <c r="R268" s="39">
        <v>1112</v>
      </c>
    </row>
    <row r="269" spans="1:18" s="4" customFormat="1" ht="15.75" x14ac:dyDescent="0.25">
      <c r="A269" s="4">
        <v>272</v>
      </c>
      <c r="B269" s="31" t="s">
        <v>604</v>
      </c>
      <c r="C269" s="32" t="s">
        <v>605</v>
      </c>
      <c r="D269" s="33">
        <v>44104</v>
      </c>
      <c r="E269" s="34">
        <v>160.17500000000001</v>
      </c>
      <c r="F269" s="35">
        <v>10</v>
      </c>
      <c r="G269" s="36">
        <f t="shared" si="12"/>
        <v>16.017500000000002</v>
      </c>
      <c r="H269" s="34">
        <v>957.46299999999997</v>
      </c>
      <c r="I269" s="34">
        <v>3664.0650000000001</v>
      </c>
      <c r="J269" s="34">
        <v>4290.8580000000002</v>
      </c>
      <c r="K269" s="34">
        <v>336.40100000000001</v>
      </c>
      <c r="L269" s="34">
        <v>5.3579999999999997</v>
      </c>
      <c r="M269" s="36">
        <f t="shared" si="13"/>
        <v>39.33</v>
      </c>
      <c r="N269" s="34">
        <v>-33.972000000000001</v>
      </c>
      <c r="O269" s="37">
        <v>0</v>
      </c>
      <c r="P269" s="37">
        <v>0</v>
      </c>
      <c r="Q269" s="38">
        <f t="shared" si="14"/>
        <v>0</v>
      </c>
      <c r="R269" s="39">
        <v>140</v>
      </c>
    </row>
    <row r="270" spans="1:18" s="4" customFormat="1" ht="15.75" x14ac:dyDescent="0.25">
      <c r="A270" s="4">
        <v>273</v>
      </c>
      <c r="B270" s="62" t="s">
        <v>425</v>
      </c>
      <c r="C270" s="32" t="s">
        <v>426</v>
      </c>
      <c r="D270" s="33">
        <v>44012</v>
      </c>
      <c r="E270" s="34">
        <v>184.8</v>
      </c>
      <c r="F270" s="35">
        <v>10</v>
      </c>
      <c r="G270" s="36">
        <f t="shared" si="12"/>
        <v>18.48</v>
      </c>
      <c r="H270" s="34">
        <v>1180.4482330000001</v>
      </c>
      <c r="I270" s="34">
        <v>3889.5664780000002</v>
      </c>
      <c r="J270" s="34">
        <v>6018.5412310000002</v>
      </c>
      <c r="K270" s="34">
        <v>118.847047</v>
      </c>
      <c r="L270" s="34">
        <v>247.96849399999999</v>
      </c>
      <c r="M270" s="36">
        <f t="shared" si="13"/>
        <v>93.213200000000001</v>
      </c>
      <c r="N270" s="34">
        <v>154.75529399999999</v>
      </c>
      <c r="O270" s="37">
        <v>0</v>
      </c>
      <c r="P270" s="37">
        <v>0</v>
      </c>
      <c r="Q270" s="38">
        <f t="shared" si="14"/>
        <v>0</v>
      </c>
      <c r="R270" s="39">
        <v>525</v>
      </c>
    </row>
    <row r="271" spans="1:18" s="4" customFormat="1" ht="15.75" x14ac:dyDescent="0.25">
      <c r="A271" s="4">
        <v>274</v>
      </c>
      <c r="B271" s="62" t="s">
        <v>482</v>
      </c>
      <c r="C271" s="32" t="s">
        <v>483</v>
      </c>
      <c r="D271" s="33">
        <v>44012</v>
      </c>
      <c r="E271" s="34">
        <v>303.02542999999997</v>
      </c>
      <c r="F271" s="35">
        <v>10</v>
      </c>
      <c r="G271" s="36">
        <f t="shared" si="12"/>
        <v>30.302542999999996</v>
      </c>
      <c r="H271" s="34">
        <v>540.956636</v>
      </c>
      <c r="I271" s="34">
        <v>953.43600100000003</v>
      </c>
      <c r="J271" s="34">
        <v>58.425575000000002</v>
      </c>
      <c r="K271" s="34">
        <v>1.0718999999999999E-2</v>
      </c>
      <c r="L271" s="34">
        <v>72.174638999999999</v>
      </c>
      <c r="M271" s="36">
        <f t="shared" si="13"/>
        <v>-15.437067999999996</v>
      </c>
      <c r="N271" s="34">
        <v>87.611706999999996</v>
      </c>
      <c r="O271" s="37">
        <v>7.5</v>
      </c>
      <c r="P271" s="37">
        <v>0</v>
      </c>
      <c r="Q271" s="38">
        <f t="shared" si="14"/>
        <v>7.5</v>
      </c>
      <c r="R271" s="39">
        <v>2496</v>
      </c>
    </row>
    <row r="272" spans="1:18" s="4" customFormat="1" ht="15.75" x14ac:dyDescent="0.25">
      <c r="A272" s="4">
        <v>274</v>
      </c>
      <c r="B272" s="62" t="s">
        <v>941</v>
      </c>
      <c r="C272" s="32" t="s">
        <v>942</v>
      </c>
      <c r="D272" s="33">
        <v>44012</v>
      </c>
      <c r="E272" s="34">
        <v>94.362065000000001</v>
      </c>
      <c r="F272" s="35">
        <v>5</v>
      </c>
      <c r="G272" s="36">
        <f t="shared" si="12"/>
        <v>18.872413000000002</v>
      </c>
      <c r="H272" s="34">
        <v>1584.8957760000001</v>
      </c>
      <c r="I272" s="34">
        <v>2345.8799399999998</v>
      </c>
      <c r="J272" s="34">
        <v>4492.4546760000003</v>
      </c>
      <c r="K272" s="34">
        <v>58.020809</v>
      </c>
      <c r="L272" s="34">
        <v>358.66398299999997</v>
      </c>
      <c r="M272" s="36">
        <f t="shared" si="13"/>
        <v>105.31463499999998</v>
      </c>
      <c r="N272" s="34">
        <v>253.34934799999999</v>
      </c>
      <c r="O272" s="37">
        <v>100</v>
      </c>
      <c r="P272" s="37">
        <v>0</v>
      </c>
      <c r="Q272" s="38">
        <f t="shared" si="14"/>
        <v>100</v>
      </c>
      <c r="R272" s="39">
        <v>1642</v>
      </c>
    </row>
    <row r="273" spans="1:18" s="4" customFormat="1" ht="15.75" x14ac:dyDescent="0.25">
      <c r="A273" s="4">
        <v>276</v>
      </c>
      <c r="B273" s="31" t="s">
        <v>136</v>
      </c>
      <c r="C273" s="32" t="s">
        <v>137</v>
      </c>
      <c r="D273" s="33">
        <v>44196</v>
      </c>
      <c r="E273" s="34">
        <v>615.59100000000001</v>
      </c>
      <c r="F273" s="35">
        <v>10</v>
      </c>
      <c r="G273" s="36">
        <f t="shared" si="12"/>
        <v>61.559100000000001</v>
      </c>
      <c r="H273" s="34">
        <v>2452.3580000000002</v>
      </c>
      <c r="I273" s="34">
        <v>3004.37</v>
      </c>
      <c r="J273" s="34">
        <v>756.23199999999997</v>
      </c>
      <c r="K273" s="34">
        <v>42.186</v>
      </c>
      <c r="L273" s="34">
        <v>469.50900000000001</v>
      </c>
      <c r="M273" s="36">
        <f t="shared" si="13"/>
        <v>112.22700000000003</v>
      </c>
      <c r="N273" s="34">
        <v>357.28199999999998</v>
      </c>
      <c r="O273" s="37">
        <v>50</v>
      </c>
      <c r="P273" s="37">
        <v>0</v>
      </c>
      <c r="Q273" s="38">
        <f t="shared" si="14"/>
        <v>50</v>
      </c>
      <c r="R273" s="39">
        <v>1654</v>
      </c>
    </row>
    <row r="274" spans="1:18" s="4" customFormat="1" ht="15.75" x14ac:dyDescent="0.25">
      <c r="A274" s="4">
        <v>277</v>
      </c>
      <c r="B274" s="62" t="s">
        <v>456</v>
      </c>
      <c r="C274" s="32" t="s">
        <v>457</v>
      </c>
      <c r="D274" s="33">
        <v>44012</v>
      </c>
      <c r="E274" s="34">
        <v>64.319999999999993</v>
      </c>
      <c r="F274" s="35">
        <v>10</v>
      </c>
      <c r="G274" s="36">
        <f t="shared" si="12"/>
        <v>6.4319999999999995</v>
      </c>
      <c r="H274" s="34">
        <v>3889.5472319999999</v>
      </c>
      <c r="I274" s="34">
        <v>10762.02908</v>
      </c>
      <c r="J274" s="34">
        <v>12359.645877000001</v>
      </c>
      <c r="K274" s="34">
        <v>306.630426</v>
      </c>
      <c r="L274" s="34">
        <v>549.35679100000004</v>
      </c>
      <c r="M274" s="36">
        <f t="shared" si="13"/>
        <v>124.08007600000002</v>
      </c>
      <c r="N274" s="34">
        <v>425.27671500000002</v>
      </c>
      <c r="O274" s="37">
        <f>234</f>
        <v>234</v>
      </c>
      <c r="P274" s="37">
        <v>0</v>
      </c>
      <c r="Q274" s="38">
        <f t="shared" si="14"/>
        <v>234</v>
      </c>
      <c r="R274" s="39">
        <v>670</v>
      </c>
    </row>
    <row r="275" spans="1:18" s="4" customFormat="1" ht="15.75" x14ac:dyDescent="0.25">
      <c r="A275" s="4">
        <v>278</v>
      </c>
      <c r="B275" s="31" t="s">
        <v>166</v>
      </c>
      <c r="C275" s="32" t="s">
        <v>167</v>
      </c>
      <c r="D275" s="33">
        <v>44012</v>
      </c>
      <c r="E275" s="34">
        <v>1865.68487</v>
      </c>
      <c r="F275" s="35">
        <v>10</v>
      </c>
      <c r="G275" s="36">
        <f t="shared" si="12"/>
        <v>186.568487</v>
      </c>
      <c r="H275" s="34">
        <v>-559.43630099999996</v>
      </c>
      <c r="I275" s="34">
        <v>89.931353000000001</v>
      </c>
      <c r="J275" s="34">
        <v>1</v>
      </c>
      <c r="K275" s="34">
        <v>0</v>
      </c>
      <c r="L275" s="34">
        <v>-2.0246940000000002</v>
      </c>
      <c r="M275" s="36">
        <f t="shared" si="13"/>
        <v>7.9999999999999627E-2</v>
      </c>
      <c r="N275" s="34">
        <v>-2.1046939999999998</v>
      </c>
      <c r="O275" s="37">
        <v>0</v>
      </c>
      <c r="P275" s="37">
        <v>0</v>
      </c>
      <c r="Q275" s="38">
        <f t="shared" si="14"/>
        <v>0</v>
      </c>
      <c r="R275" s="39">
        <v>7105</v>
      </c>
    </row>
    <row r="276" spans="1:18" s="4" customFormat="1" ht="15.75" x14ac:dyDescent="0.25">
      <c r="A276" s="4">
        <v>280</v>
      </c>
      <c r="B276" s="62" t="s">
        <v>978</v>
      </c>
      <c r="C276" s="32" t="s">
        <v>979</v>
      </c>
      <c r="D276" s="33">
        <v>44012</v>
      </c>
      <c r="E276" s="34">
        <v>1470.184</v>
      </c>
      <c r="F276" s="35">
        <v>10</v>
      </c>
      <c r="G276" s="36">
        <f t="shared" si="12"/>
        <v>147.01839999999999</v>
      </c>
      <c r="H276" s="34">
        <v>7582.2740000000003</v>
      </c>
      <c r="I276" s="34">
        <v>18596.994999999999</v>
      </c>
      <c r="J276" s="34">
        <v>24344.955999999998</v>
      </c>
      <c r="K276" s="34">
        <v>987.03700000000003</v>
      </c>
      <c r="L276" s="34">
        <v>2155.7370000000001</v>
      </c>
      <c r="M276" s="36">
        <f t="shared" si="13"/>
        <v>633.96500000000015</v>
      </c>
      <c r="N276" s="34">
        <v>1521.7719999999999</v>
      </c>
      <c r="O276" s="37">
        <v>15</v>
      </c>
      <c r="P276" s="37">
        <v>20</v>
      </c>
      <c r="Q276" s="38">
        <f t="shared" si="14"/>
        <v>35</v>
      </c>
      <c r="R276" s="39">
        <v>1916</v>
      </c>
    </row>
    <row r="277" spans="1:18" s="4" customFormat="1" ht="15.75" x14ac:dyDescent="0.25">
      <c r="A277" s="4">
        <v>280</v>
      </c>
      <c r="B277" s="62" t="s">
        <v>990</v>
      </c>
      <c r="C277" s="32" t="s">
        <v>991</v>
      </c>
      <c r="D277" s="33">
        <v>44012</v>
      </c>
      <c r="E277" s="34">
        <v>592.55899999999997</v>
      </c>
      <c r="F277" s="35">
        <v>10</v>
      </c>
      <c r="G277" s="36">
        <f t="shared" si="12"/>
        <v>59.255899999999997</v>
      </c>
      <c r="H277" s="34">
        <v>5789.6660000000002</v>
      </c>
      <c r="I277" s="34">
        <v>6983.9740000000002</v>
      </c>
      <c r="J277" s="34">
        <v>4901.2839999999997</v>
      </c>
      <c r="K277" s="34">
        <v>4.3220000000000001</v>
      </c>
      <c r="L277" s="34">
        <v>1801.6120000000001</v>
      </c>
      <c r="M277" s="36">
        <f t="shared" si="13"/>
        <v>525.36300000000006</v>
      </c>
      <c r="N277" s="34">
        <v>1276.249</v>
      </c>
      <c r="O277" s="37">
        <v>90</v>
      </c>
      <c r="P277" s="37">
        <v>0</v>
      </c>
      <c r="Q277" s="38">
        <f t="shared" si="14"/>
        <v>90</v>
      </c>
      <c r="R277" s="39">
        <v>1869</v>
      </c>
    </row>
    <row r="278" spans="1:18" s="4" customFormat="1" ht="15.75" x14ac:dyDescent="0.25">
      <c r="A278" s="4">
        <v>280</v>
      </c>
      <c r="B278" s="31" t="s">
        <v>1039</v>
      </c>
      <c r="C278" s="32" t="s">
        <v>1040</v>
      </c>
      <c r="D278" s="33">
        <v>44104</v>
      </c>
      <c r="E278" s="34">
        <v>1224.0069800000001</v>
      </c>
      <c r="F278" s="35">
        <v>10</v>
      </c>
      <c r="G278" s="36">
        <f t="shared" si="12"/>
        <v>122.40069800000001</v>
      </c>
      <c r="H278" s="34">
        <v>6768.0477010000004</v>
      </c>
      <c r="I278" s="34">
        <v>13836.283385999999</v>
      </c>
      <c r="J278" s="34">
        <v>11289.961893</v>
      </c>
      <c r="K278" s="34">
        <v>350.28798999999998</v>
      </c>
      <c r="L278" s="34">
        <v>238.50867099999999</v>
      </c>
      <c r="M278" s="36">
        <f t="shared" si="13"/>
        <v>86.58049299999999</v>
      </c>
      <c r="N278" s="34">
        <v>151.928178</v>
      </c>
      <c r="O278" s="37">
        <v>4.5</v>
      </c>
      <c r="P278" s="37">
        <v>0</v>
      </c>
      <c r="Q278" s="38">
        <f t="shared" si="14"/>
        <v>4.5</v>
      </c>
      <c r="R278" s="39">
        <v>2983</v>
      </c>
    </row>
    <row r="279" spans="1:18" s="4" customFormat="1" ht="15.75" x14ac:dyDescent="0.25">
      <c r="A279" s="4">
        <v>281</v>
      </c>
      <c r="B279" s="31" t="s">
        <v>651</v>
      </c>
      <c r="C279" s="32" t="s">
        <v>652</v>
      </c>
      <c r="D279" s="33">
        <v>44012</v>
      </c>
      <c r="E279" s="34">
        <v>13798.15</v>
      </c>
      <c r="F279" s="35">
        <v>10</v>
      </c>
      <c r="G279" s="36">
        <f t="shared" si="12"/>
        <v>1379.8150000000001</v>
      </c>
      <c r="H279" s="34">
        <v>19804.32</v>
      </c>
      <c r="I279" s="34">
        <v>29377.145</v>
      </c>
      <c r="J279" s="34">
        <v>17231.708999999999</v>
      </c>
      <c r="K279" s="34">
        <v>233.8</v>
      </c>
      <c r="L279" s="34">
        <v>-173.267</v>
      </c>
      <c r="M279" s="36">
        <f t="shared" si="13"/>
        <v>-113.886</v>
      </c>
      <c r="N279" s="34">
        <v>-59.381</v>
      </c>
      <c r="O279" s="37">
        <v>0</v>
      </c>
      <c r="P279" s="37">
        <v>0</v>
      </c>
      <c r="Q279" s="38">
        <f t="shared" si="14"/>
        <v>0</v>
      </c>
      <c r="R279" s="39">
        <v>15158</v>
      </c>
    </row>
    <row r="280" spans="1:18" s="4" customFormat="1" ht="15.75" x14ac:dyDescent="0.25">
      <c r="A280" s="4">
        <v>285</v>
      </c>
      <c r="B280" s="62" t="s">
        <v>360</v>
      </c>
      <c r="C280" s="32" t="s">
        <v>361</v>
      </c>
      <c r="D280" s="33">
        <v>44012</v>
      </c>
      <c r="E280" s="34">
        <v>298.40607</v>
      </c>
      <c r="F280" s="35">
        <v>10</v>
      </c>
      <c r="G280" s="36">
        <f t="shared" si="12"/>
        <v>29.840606999999999</v>
      </c>
      <c r="H280" s="34">
        <v>560.750181</v>
      </c>
      <c r="I280" s="34">
        <v>2429.236343</v>
      </c>
      <c r="J280" s="34">
        <v>2812.842619</v>
      </c>
      <c r="K280" s="34">
        <v>2689.9053269999999</v>
      </c>
      <c r="L280" s="34">
        <v>-39.292225000000002</v>
      </c>
      <c r="M280" s="36">
        <f t="shared" si="13"/>
        <v>18.912135999999997</v>
      </c>
      <c r="N280" s="34">
        <v>-58.204360999999999</v>
      </c>
      <c r="O280" s="37">
        <v>0</v>
      </c>
      <c r="P280" s="37">
        <v>0</v>
      </c>
      <c r="Q280" s="38">
        <f t="shared" si="14"/>
        <v>0</v>
      </c>
      <c r="R280" s="39">
        <v>1105</v>
      </c>
    </row>
    <row r="281" spans="1:18" s="4" customFormat="1" ht="15.75" x14ac:dyDescent="0.25">
      <c r="A281" s="4">
        <v>286</v>
      </c>
      <c r="B281" s="62" t="s">
        <v>435</v>
      </c>
      <c r="C281" s="32" t="s">
        <v>436</v>
      </c>
      <c r="D281" s="33">
        <v>44012</v>
      </c>
      <c r="E281" s="34">
        <v>594.28728999999998</v>
      </c>
      <c r="F281" s="35">
        <v>10</v>
      </c>
      <c r="G281" s="36">
        <f t="shared" si="12"/>
        <v>59.428728999999997</v>
      </c>
      <c r="H281" s="34">
        <v>1613.2608970000001</v>
      </c>
      <c r="I281" s="34">
        <v>4479.5228059999999</v>
      </c>
      <c r="J281" s="34">
        <v>4326.0546169999998</v>
      </c>
      <c r="K281" s="34">
        <v>121.61984099999999</v>
      </c>
      <c r="L281" s="34">
        <v>76.391637000000003</v>
      </c>
      <c r="M281" s="36">
        <f t="shared" si="13"/>
        <v>21.319441000000005</v>
      </c>
      <c r="N281" s="34">
        <v>55.072195999999998</v>
      </c>
      <c r="O281" s="37">
        <v>0</v>
      </c>
      <c r="P281" s="37">
        <v>0</v>
      </c>
      <c r="Q281" s="38">
        <f t="shared" si="14"/>
        <v>0</v>
      </c>
      <c r="R281" s="39">
        <v>471</v>
      </c>
    </row>
    <row r="282" spans="1:18" s="4" customFormat="1" ht="15.75" x14ac:dyDescent="0.25">
      <c r="A282" s="4">
        <v>287</v>
      </c>
      <c r="B282" s="62" t="s">
        <v>484</v>
      </c>
      <c r="C282" s="32" t="s">
        <v>485</v>
      </c>
      <c r="D282" s="33">
        <v>44012</v>
      </c>
      <c r="E282" s="34">
        <v>2992.9639999999999</v>
      </c>
      <c r="F282" s="35">
        <v>10</v>
      </c>
      <c r="G282" s="36">
        <f t="shared" si="12"/>
        <v>299.29640000000001</v>
      </c>
      <c r="H282" s="34">
        <v>17971.09</v>
      </c>
      <c r="I282" s="34">
        <v>32703.766</v>
      </c>
      <c r="J282" s="34">
        <v>21844.81</v>
      </c>
      <c r="K282" s="34">
        <v>802.86900000000003</v>
      </c>
      <c r="L282" s="34">
        <v>1878.201</v>
      </c>
      <c r="M282" s="36">
        <f t="shared" si="13"/>
        <v>350.15800000000013</v>
      </c>
      <c r="N282" s="34">
        <v>1528.0429999999999</v>
      </c>
      <c r="O282" s="37">
        <f>10+10</f>
        <v>20</v>
      </c>
      <c r="P282" s="37">
        <v>0</v>
      </c>
      <c r="Q282" s="38">
        <f t="shared" si="14"/>
        <v>20</v>
      </c>
      <c r="R282" s="39">
        <v>4903</v>
      </c>
    </row>
    <row r="283" spans="1:18" s="4" customFormat="1" ht="15.75" x14ac:dyDescent="0.25">
      <c r="A283" s="4">
        <v>288</v>
      </c>
      <c r="B283" s="31" t="s">
        <v>112</v>
      </c>
      <c r="C283" s="32" t="s">
        <v>113</v>
      </c>
      <c r="D283" s="33">
        <v>44012</v>
      </c>
      <c r="E283" s="34">
        <v>1670.5490199999999</v>
      </c>
      <c r="F283" s="35">
        <v>10</v>
      </c>
      <c r="G283" s="36">
        <f t="shared" si="12"/>
        <v>167.054902</v>
      </c>
      <c r="H283" s="34">
        <v>8233.7373399999997</v>
      </c>
      <c r="I283" s="34">
        <v>22998.803790000002</v>
      </c>
      <c r="J283" s="34">
        <v>4436.2469490000003</v>
      </c>
      <c r="K283" s="34">
        <v>1845.0457429999999</v>
      </c>
      <c r="L283" s="34">
        <v>973.511077</v>
      </c>
      <c r="M283" s="36">
        <f t="shared" si="13"/>
        <v>271.28948700000001</v>
      </c>
      <c r="N283" s="34">
        <v>702.22158999999999</v>
      </c>
      <c r="O283" s="37">
        <f>20+12.5</f>
        <v>32.5</v>
      </c>
      <c r="P283" s="37">
        <v>5</v>
      </c>
      <c r="Q283" s="38">
        <f t="shared" si="14"/>
        <v>37.5</v>
      </c>
      <c r="R283" s="39">
        <v>3748</v>
      </c>
    </row>
    <row r="284" spans="1:18" s="4" customFormat="1" ht="15.75" x14ac:dyDescent="0.25">
      <c r="A284" s="4">
        <v>288</v>
      </c>
      <c r="B284" s="31" t="s">
        <v>596</v>
      </c>
      <c r="C284" s="32" t="s">
        <v>597</v>
      </c>
      <c r="D284" s="33">
        <v>44012</v>
      </c>
      <c r="E284" s="34">
        <v>200</v>
      </c>
      <c r="F284" s="35">
        <v>5</v>
      </c>
      <c r="G284" s="36">
        <f t="shared" si="12"/>
        <v>40</v>
      </c>
      <c r="H284" s="34">
        <v>914.68079399999999</v>
      </c>
      <c r="I284" s="34">
        <v>1315.0761729999999</v>
      </c>
      <c r="J284" s="34">
        <v>1699.0667060000001</v>
      </c>
      <c r="K284" s="34">
        <v>3.9375339999999999</v>
      </c>
      <c r="L284" s="34">
        <v>208.66338500000001</v>
      </c>
      <c r="M284" s="36">
        <f t="shared" si="13"/>
        <v>34.144596000000007</v>
      </c>
      <c r="N284" s="34">
        <v>174.518789</v>
      </c>
      <c r="O284" s="37">
        <v>60</v>
      </c>
      <c r="P284" s="37">
        <v>0</v>
      </c>
      <c r="Q284" s="38">
        <f t="shared" si="14"/>
        <v>60</v>
      </c>
      <c r="R284" s="39">
        <v>2266</v>
      </c>
    </row>
    <row r="285" spans="1:18" s="4" customFormat="1" ht="15.75" x14ac:dyDescent="0.25">
      <c r="A285" s="4">
        <v>289</v>
      </c>
      <c r="B285" s="62" t="s">
        <v>340</v>
      </c>
      <c r="C285" s="32" t="s">
        <v>341</v>
      </c>
      <c r="D285" s="33">
        <v>44012</v>
      </c>
      <c r="E285" s="34">
        <v>192.11985000000001</v>
      </c>
      <c r="F285" s="35">
        <v>10</v>
      </c>
      <c r="G285" s="36">
        <f t="shared" si="12"/>
        <v>19.211985000000002</v>
      </c>
      <c r="H285" s="34">
        <v>1320.7335760000001</v>
      </c>
      <c r="I285" s="34">
        <v>5382.8848509999998</v>
      </c>
      <c r="J285" s="34">
        <v>6792.7674340000003</v>
      </c>
      <c r="K285" s="34">
        <v>302.11202900000001</v>
      </c>
      <c r="L285" s="34">
        <v>105.52181299999999</v>
      </c>
      <c r="M285" s="36">
        <f t="shared" si="13"/>
        <v>87.977068000000003</v>
      </c>
      <c r="N285" s="34">
        <v>17.544744999999999</v>
      </c>
      <c r="O285" s="37">
        <v>0</v>
      </c>
      <c r="P285" s="37">
        <v>0</v>
      </c>
      <c r="Q285" s="38">
        <f t="shared" si="14"/>
        <v>0</v>
      </c>
      <c r="R285" s="39">
        <v>41</v>
      </c>
    </row>
    <row r="286" spans="1:18" s="4" customFormat="1" ht="15.75" x14ac:dyDescent="0.25">
      <c r="A286" s="4">
        <v>289</v>
      </c>
      <c r="B286" s="31" t="s">
        <v>855</v>
      </c>
      <c r="C286" s="32" t="s">
        <v>856</v>
      </c>
      <c r="D286" s="33">
        <v>44196</v>
      </c>
      <c r="E286" s="34">
        <v>1091.5319999999999</v>
      </c>
      <c r="F286" s="35">
        <v>10</v>
      </c>
      <c r="G286" s="36">
        <f t="shared" si="12"/>
        <v>109.1532</v>
      </c>
      <c r="H286" s="34">
        <v>2455.5929999999998</v>
      </c>
      <c r="I286" s="34">
        <v>4832.22</v>
      </c>
      <c r="J286" s="34">
        <v>9009.1710000000003</v>
      </c>
      <c r="K286" s="34">
        <v>0.61699999999999999</v>
      </c>
      <c r="L286" s="34">
        <v>3764.2719999999999</v>
      </c>
      <c r="M286" s="36">
        <f t="shared" si="13"/>
        <v>1091.7530000000002</v>
      </c>
      <c r="N286" s="34">
        <v>2672.5189999999998</v>
      </c>
      <c r="O286" s="37">
        <f>10+127.4+68+50</f>
        <v>255.4</v>
      </c>
      <c r="P286" s="37">
        <v>0</v>
      </c>
      <c r="Q286" s="38">
        <f t="shared" si="14"/>
        <v>255.4</v>
      </c>
      <c r="R286" s="39">
        <v>3337</v>
      </c>
    </row>
    <row r="287" spans="1:18" s="4" customFormat="1" ht="15.75" x14ac:dyDescent="0.25">
      <c r="A287" s="4">
        <v>289</v>
      </c>
      <c r="B287" s="62" t="s">
        <v>887</v>
      </c>
      <c r="C287" s="32" t="s">
        <v>888</v>
      </c>
      <c r="D287" s="33">
        <v>44012</v>
      </c>
      <c r="E287" s="34">
        <v>4083.75</v>
      </c>
      <c r="F287" s="35">
        <v>10</v>
      </c>
      <c r="G287" s="36">
        <f t="shared" si="12"/>
        <v>408.375</v>
      </c>
      <c r="H287" s="34">
        <v>18103.036343</v>
      </c>
      <c r="I287" s="34">
        <v>18978.026119999999</v>
      </c>
      <c r="J287" s="34">
        <v>-130.45770899999999</v>
      </c>
      <c r="K287" s="34">
        <v>195.84738100000001</v>
      </c>
      <c r="L287" s="34">
        <v>-441.81148400000001</v>
      </c>
      <c r="M287" s="36">
        <f t="shared" si="13"/>
        <v>128.06360899999999</v>
      </c>
      <c r="N287" s="34">
        <v>-569.87509299999999</v>
      </c>
      <c r="O287" s="37">
        <v>15</v>
      </c>
      <c r="P287" s="37">
        <v>0</v>
      </c>
      <c r="Q287" s="38">
        <f t="shared" si="14"/>
        <v>15</v>
      </c>
      <c r="R287" s="39">
        <v>3713</v>
      </c>
    </row>
    <row r="288" spans="1:18" s="4" customFormat="1" ht="15.75" x14ac:dyDescent="0.25">
      <c r="A288" s="4">
        <v>290</v>
      </c>
      <c r="B288" s="31" t="s">
        <v>209</v>
      </c>
      <c r="C288" s="32" t="s">
        <v>210</v>
      </c>
      <c r="D288" s="33">
        <v>44196</v>
      </c>
      <c r="E288" s="34">
        <v>14147.227999999999</v>
      </c>
      <c r="F288" s="35">
        <v>10</v>
      </c>
      <c r="G288" s="36">
        <f t="shared" si="12"/>
        <v>1414.7228</v>
      </c>
      <c r="H288" s="34">
        <v>69155.266000000003</v>
      </c>
      <c r="I288" s="34">
        <v>1521559.463</v>
      </c>
      <c r="J288" s="34">
        <v>116660.948</v>
      </c>
      <c r="K288" s="34">
        <v>0</v>
      </c>
      <c r="L288" s="34">
        <v>36935.741999999998</v>
      </c>
      <c r="M288" s="36">
        <f t="shared" si="13"/>
        <v>14770.135999999999</v>
      </c>
      <c r="N288" s="34">
        <v>22165.606</v>
      </c>
      <c r="O288" s="37">
        <f>40+20</f>
        <v>60</v>
      </c>
      <c r="P288" s="37">
        <f>10</f>
        <v>10</v>
      </c>
      <c r="Q288" s="38">
        <f t="shared" si="14"/>
        <v>70</v>
      </c>
      <c r="R288" s="39">
        <v>4815</v>
      </c>
    </row>
    <row r="289" spans="1:18" s="4" customFormat="1" ht="15.75" x14ac:dyDescent="0.25">
      <c r="A289" s="4">
        <v>290</v>
      </c>
      <c r="B289" s="62" t="s">
        <v>300</v>
      </c>
      <c r="C289" s="32" t="s">
        <v>301</v>
      </c>
      <c r="D289" s="33">
        <v>44012</v>
      </c>
      <c r="E289" s="34">
        <v>977.50725999999997</v>
      </c>
      <c r="F289" s="35">
        <v>10</v>
      </c>
      <c r="G289" s="36">
        <f t="shared" si="12"/>
        <v>97.750726</v>
      </c>
      <c r="H289" s="34">
        <v>739.92196799999999</v>
      </c>
      <c r="I289" s="34">
        <v>2182.5561309999998</v>
      </c>
      <c r="J289" s="34">
        <v>431.98410000000001</v>
      </c>
      <c r="K289" s="34">
        <v>79.677634999999995</v>
      </c>
      <c r="L289" s="34">
        <v>-210.26263900000001</v>
      </c>
      <c r="M289" s="36">
        <f t="shared" si="13"/>
        <v>-12.394022000000007</v>
      </c>
      <c r="N289" s="34">
        <v>-197.868617</v>
      </c>
      <c r="O289" s="37">
        <v>0</v>
      </c>
      <c r="P289" s="37">
        <v>0</v>
      </c>
      <c r="Q289" s="38">
        <f t="shared" si="14"/>
        <v>0</v>
      </c>
      <c r="R289" s="39">
        <v>2290</v>
      </c>
    </row>
    <row r="290" spans="1:18" s="4" customFormat="1" ht="15.75" x14ac:dyDescent="0.25">
      <c r="A290" s="4">
        <v>290</v>
      </c>
      <c r="B290" s="62" t="s">
        <v>344</v>
      </c>
      <c r="C290" s="32" t="s">
        <v>345</v>
      </c>
      <c r="D290" s="33">
        <v>44012</v>
      </c>
      <c r="E290" s="34">
        <v>102.92</v>
      </c>
      <c r="F290" s="35">
        <v>10</v>
      </c>
      <c r="G290" s="36">
        <f t="shared" si="12"/>
        <v>10.292</v>
      </c>
      <c r="H290" s="34">
        <v>2359.8832659999998</v>
      </c>
      <c r="I290" s="34">
        <v>6413.5307730000004</v>
      </c>
      <c r="J290" s="34">
        <v>5986.7200800000001</v>
      </c>
      <c r="K290" s="34">
        <v>340.75621899999999</v>
      </c>
      <c r="L290" s="34">
        <v>335.16245900000001</v>
      </c>
      <c r="M290" s="36">
        <f t="shared" si="13"/>
        <v>60.980524000000003</v>
      </c>
      <c r="N290" s="34">
        <v>274.18193500000001</v>
      </c>
      <c r="O290" s="37">
        <v>0</v>
      </c>
      <c r="P290" s="37">
        <v>0</v>
      </c>
      <c r="Q290" s="38">
        <f t="shared" si="14"/>
        <v>0</v>
      </c>
      <c r="R290" s="39">
        <v>497</v>
      </c>
    </row>
    <row r="291" spans="1:18" s="4" customFormat="1" ht="15.75" x14ac:dyDescent="0.25">
      <c r="A291" s="4">
        <v>295</v>
      </c>
      <c r="B291" s="62" t="s">
        <v>741</v>
      </c>
      <c r="C291" s="32" t="s">
        <v>742</v>
      </c>
      <c r="D291" s="33">
        <v>44012</v>
      </c>
      <c r="E291" s="34">
        <v>4694.7340000000004</v>
      </c>
      <c r="F291" s="35">
        <v>10</v>
      </c>
      <c r="G291" s="36">
        <f t="shared" si="12"/>
        <v>469.47340000000003</v>
      </c>
      <c r="H291" s="34">
        <v>113061.001</v>
      </c>
      <c r="I291" s="34">
        <v>341718.12599999999</v>
      </c>
      <c r="J291" s="34">
        <v>1108357.723</v>
      </c>
      <c r="K291" s="34">
        <v>13427.312</v>
      </c>
      <c r="L291" s="34">
        <v>-5134.0190000000002</v>
      </c>
      <c r="M291" s="36">
        <f t="shared" si="13"/>
        <v>1331.5329999999994</v>
      </c>
      <c r="N291" s="34">
        <v>-6465.5519999999997</v>
      </c>
      <c r="O291" s="37">
        <v>0</v>
      </c>
      <c r="P291" s="37">
        <v>0</v>
      </c>
      <c r="Q291" s="38">
        <f t="shared" si="14"/>
        <v>0</v>
      </c>
      <c r="R291" s="39">
        <v>20836</v>
      </c>
    </row>
    <row r="292" spans="1:18" s="4" customFormat="1" ht="15.75" x14ac:dyDescent="0.25">
      <c r="A292" s="4">
        <v>295</v>
      </c>
      <c r="B292" s="31" t="s">
        <v>798</v>
      </c>
      <c r="C292" s="32" t="s">
        <v>799</v>
      </c>
      <c r="D292" s="33">
        <v>44012</v>
      </c>
      <c r="E292" s="34">
        <v>500.28879999999998</v>
      </c>
      <c r="F292" s="35">
        <v>10</v>
      </c>
      <c r="G292" s="36">
        <f t="shared" si="12"/>
        <v>50.028880000000001</v>
      </c>
      <c r="H292" s="34">
        <v>8.561026</v>
      </c>
      <c r="I292" s="34">
        <v>233.39166499999999</v>
      </c>
      <c r="J292" s="34">
        <v>70.293927999999994</v>
      </c>
      <c r="K292" s="34">
        <v>5.6362000000000002E-2</v>
      </c>
      <c r="L292" s="34">
        <v>-31.901413999999999</v>
      </c>
      <c r="M292" s="36">
        <f t="shared" si="13"/>
        <v>1.0467949999999995</v>
      </c>
      <c r="N292" s="34">
        <v>-32.948208999999999</v>
      </c>
      <c r="O292" s="37">
        <v>0</v>
      </c>
      <c r="P292" s="37">
        <v>0</v>
      </c>
      <c r="Q292" s="38">
        <f t="shared" si="14"/>
        <v>0</v>
      </c>
      <c r="R292" s="39">
        <v>4511</v>
      </c>
    </row>
    <row r="293" spans="1:18" s="4" customFormat="1" ht="15.75" x14ac:dyDescent="0.25">
      <c r="A293" s="4">
        <v>295</v>
      </c>
      <c r="B293" s="31" t="s">
        <v>853</v>
      </c>
      <c r="C293" s="32" t="s">
        <v>854</v>
      </c>
      <c r="D293" s="33">
        <v>44012</v>
      </c>
      <c r="E293" s="34">
        <v>17860.928</v>
      </c>
      <c r="F293" s="35">
        <v>10</v>
      </c>
      <c r="G293" s="36">
        <f t="shared" si="12"/>
        <v>1786.0927999999999</v>
      </c>
      <c r="H293" s="34">
        <v>13994.684999999999</v>
      </c>
      <c r="I293" s="34">
        <v>29667.538</v>
      </c>
      <c r="J293" s="34">
        <v>9459.1959999999999</v>
      </c>
      <c r="K293" s="34">
        <v>1125.92</v>
      </c>
      <c r="L293" s="34">
        <v>1645.663</v>
      </c>
      <c r="M293" s="36">
        <f t="shared" si="13"/>
        <v>501.37799999999993</v>
      </c>
      <c r="N293" s="34">
        <v>1144.2850000000001</v>
      </c>
      <c r="O293" s="37">
        <v>0</v>
      </c>
      <c r="P293" s="37">
        <v>0</v>
      </c>
      <c r="Q293" s="38">
        <f t="shared" si="14"/>
        <v>0</v>
      </c>
      <c r="R293" s="39">
        <v>20393</v>
      </c>
    </row>
    <row r="294" spans="1:18" s="4" customFormat="1" ht="15.75" x14ac:dyDescent="0.25">
      <c r="A294" s="4">
        <v>295</v>
      </c>
      <c r="B294" s="62" t="s">
        <v>1099</v>
      </c>
      <c r="C294" s="32" t="s">
        <v>1100</v>
      </c>
      <c r="D294" s="33">
        <v>44012</v>
      </c>
      <c r="E294" s="34">
        <v>2788.7660000000001</v>
      </c>
      <c r="F294" s="35">
        <v>10</v>
      </c>
      <c r="G294" s="36">
        <f t="shared" si="12"/>
        <v>278.8766</v>
      </c>
      <c r="H294" s="34">
        <v>597.48099999999999</v>
      </c>
      <c r="I294" s="34">
        <v>6982.8424999999997</v>
      </c>
      <c r="J294" s="34">
        <v>244.124</v>
      </c>
      <c r="K294" s="34">
        <v>205.459</v>
      </c>
      <c r="L294" s="34">
        <v>-394.82799999999997</v>
      </c>
      <c r="M294" s="36">
        <f t="shared" si="13"/>
        <v>3.0510000000000446</v>
      </c>
      <c r="N294" s="34">
        <v>-397.87900000000002</v>
      </c>
      <c r="O294" s="37">
        <v>0</v>
      </c>
      <c r="P294" s="37">
        <v>0</v>
      </c>
      <c r="Q294" s="38">
        <f t="shared" si="14"/>
        <v>0</v>
      </c>
      <c r="R294" s="39">
        <v>10473</v>
      </c>
    </row>
    <row r="295" spans="1:18" s="4" customFormat="1" ht="15.75" x14ac:dyDescent="0.25">
      <c r="A295" s="4">
        <v>296</v>
      </c>
      <c r="B295" s="62" t="s">
        <v>951</v>
      </c>
      <c r="C295" s="32" t="s">
        <v>952</v>
      </c>
      <c r="D295" s="33">
        <v>44012</v>
      </c>
      <c r="E295" s="34">
        <v>847</v>
      </c>
      <c r="F295" s="35">
        <v>10</v>
      </c>
      <c r="G295" s="36">
        <f t="shared" si="12"/>
        <v>84.7</v>
      </c>
      <c r="H295" s="34">
        <v>4053.8040000000001</v>
      </c>
      <c r="I295" s="34">
        <v>9140.5560000000005</v>
      </c>
      <c r="J295" s="34">
        <v>8856.6010000000006</v>
      </c>
      <c r="K295" s="34">
        <v>480.18</v>
      </c>
      <c r="L295" s="34">
        <v>77.727000000000004</v>
      </c>
      <c r="M295" s="36">
        <f t="shared" si="13"/>
        <v>16.927000000000007</v>
      </c>
      <c r="N295" s="34">
        <v>60.8</v>
      </c>
      <c r="O295" s="37">
        <v>10</v>
      </c>
      <c r="P295" s="37">
        <v>0</v>
      </c>
      <c r="Q295" s="38">
        <f t="shared" si="14"/>
        <v>10</v>
      </c>
      <c r="R295" s="39">
        <v>1338</v>
      </c>
    </row>
    <row r="296" spans="1:18" s="4" customFormat="1" ht="15.75" x14ac:dyDescent="0.25">
      <c r="A296" s="4">
        <v>297</v>
      </c>
      <c r="B296" s="31" t="s">
        <v>258</v>
      </c>
      <c r="C296" s="32" t="s">
        <v>259</v>
      </c>
      <c r="D296" s="33">
        <v>44196</v>
      </c>
      <c r="E296" s="34">
        <v>505.65</v>
      </c>
      <c r="F296" s="35">
        <v>10</v>
      </c>
      <c r="G296" s="36">
        <f t="shared" si="12"/>
        <v>50.564999999999998</v>
      </c>
      <c r="H296" s="34">
        <v>1336.9090000000001</v>
      </c>
      <c r="I296" s="34">
        <v>3249.28</v>
      </c>
      <c r="J296" s="34">
        <f>195.194+22.366+4.028+4.105+43.671</f>
        <v>269.36399999999998</v>
      </c>
      <c r="K296" s="34">
        <v>1.5469999999999999</v>
      </c>
      <c r="L296" s="34">
        <v>-110.036</v>
      </c>
      <c r="M296" s="36">
        <f t="shared" si="13"/>
        <v>7.0759999999999934</v>
      </c>
      <c r="N296" s="34">
        <v>-117.11199999999999</v>
      </c>
      <c r="O296" s="37">
        <v>0</v>
      </c>
      <c r="P296" s="37">
        <v>0</v>
      </c>
      <c r="Q296" s="38">
        <f t="shared" si="14"/>
        <v>0</v>
      </c>
      <c r="R296" s="39">
        <v>2071</v>
      </c>
    </row>
    <row r="297" spans="1:18" s="4" customFormat="1" ht="15.75" x14ac:dyDescent="0.25">
      <c r="A297" s="4">
        <v>298</v>
      </c>
      <c r="B297" s="31" t="s">
        <v>592</v>
      </c>
      <c r="C297" s="32" t="s">
        <v>593</v>
      </c>
      <c r="D297" s="33">
        <v>44104</v>
      </c>
      <c r="E297" s="34">
        <v>250.06954999999999</v>
      </c>
      <c r="F297" s="35">
        <v>10</v>
      </c>
      <c r="G297" s="36">
        <f t="shared" si="12"/>
        <v>25.006954999999998</v>
      </c>
      <c r="H297" s="34">
        <v>2124.4639120000002</v>
      </c>
      <c r="I297" s="34">
        <v>4563.1549750000004</v>
      </c>
      <c r="J297" s="34">
        <v>5751.4297489999999</v>
      </c>
      <c r="K297" s="34">
        <v>301.32410900000002</v>
      </c>
      <c r="L297" s="34">
        <v>-151.798889</v>
      </c>
      <c r="M297" s="36">
        <f t="shared" si="13"/>
        <v>19.518247000000002</v>
      </c>
      <c r="N297" s="34">
        <v>-171.317136</v>
      </c>
      <c r="O297" s="37">
        <v>0</v>
      </c>
      <c r="P297" s="37">
        <v>0</v>
      </c>
      <c r="Q297" s="38">
        <f t="shared" si="14"/>
        <v>0</v>
      </c>
      <c r="R297" s="39">
        <v>2249</v>
      </c>
    </row>
    <row r="298" spans="1:18" s="4" customFormat="1" ht="15.75" x14ac:dyDescent="0.25">
      <c r="A298" s="4">
        <v>299</v>
      </c>
      <c r="B298" s="62" t="s">
        <v>336</v>
      </c>
      <c r="C298" s="32" t="s">
        <v>337</v>
      </c>
      <c r="D298" s="33">
        <v>44012</v>
      </c>
      <c r="E298" s="34">
        <v>168</v>
      </c>
      <c r="F298" s="35">
        <v>10</v>
      </c>
      <c r="G298" s="36">
        <f t="shared" si="12"/>
        <v>16.8</v>
      </c>
      <c r="H298" s="34">
        <v>1894.8215210000001</v>
      </c>
      <c r="I298" s="34">
        <v>5234.88483</v>
      </c>
      <c r="J298" s="34">
        <v>5841.6895590000004</v>
      </c>
      <c r="K298" s="34">
        <v>261.94120400000003</v>
      </c>
      <c r="L298" s="34">
        <v>132.22923</v>
      </c>
      <c r="M298" s="36">
        <f t="shared" si="13"/>
        <v>105.837473</v>
      </c>
      <c r="N298" s="34">
        <v>26.391756999999998</v>
      </c>
      <c r="O298" s="37">
        <v>0</v>
      </c>
      <c r="P298" s="37">
        <v>0</v>
      </c>
      <c r="Q298" s="38">
        <f t="shared" si="14"/>
        <v>0</v>
      </c>
      <c r="R298" s="39">
        <v>581</v>
      </c>
    </row>
    <row r="299" spans="1:18" s="4" customFormat="1" ht="15.75" x14ac:dyDescent="0.25">
      <c r="A299" s="4">
        <v>299</v>
      </c>
      <c r="B299" s="31" t="s">
        <v>588</v>
      </c>
      <c r="C299" s="32" t="s">
        <v>589</v>
      </c>
      <c r="D299" s="33">
        <v>44104</v>
      </c>
      <c r="E299" s="34">
        <v>94.5</v>
      </c>
      <c r="F299" s="35">
        <v>10</v>
      </c>
      <c r="G299" s="36">
        <f t="shared" si="12"/>
        <v>9.4499999999999993</v>
      </c>
      <c r="H299" s="34">
        <v>1351.371171</v>
      </c>
      <c r="I299" s="34">
        <v>3728.5677930000002</v>
      </c>
      <c r="J299" s="34">
        <v>1783.548117</v>
      </c>
      <c r="K299" s="34">
        <v>193.172392</v>
      </c>
      <c r="L299" s="34">
        <v>-276.94079099999999</v>
      </c>
      <c r="M299" s="36">
        <f t="shared" si="13"/>
        <v>9.1382510000000252</v>
      </c>
      <c r="N299" s="34">
        <v>-286.07904200000002</v>
      </c>
      <c r="O299" s="37">
        <v>0</v>
      </c>
      <c r="P299" s="37">
        <v>0</v>
      </c>
      <c r="Q299" s="38">
        <f t="shared" si="14"/>
        <v>0</v>
      </c>
      <c r="R299" s="39">
        <v>1089</v>
      </c>
    </row>
    <row r="300" spans="1:18" s="4" customFormat="1" ht="15.75" x14ac:dyDescent="0.25">
      <c r="A300" s="4">
        <v>301</v>
      </c>
      <c r="B300" s="31" t="s">
        <v>600</v>
      </c>
      <c r="C300" s="32" t="s">
        <v>601</v>
      </c>
      <c r="D300" s="33">
        <v>44104</v>
      </c>
      <c r="E300" s="34">
        <v>597.76661000000001</v>
      </c>
      <c r="F300" s="35">
        <v>10</v>
      </c>
      <c r="G300" s="36">
        <f t="shared" si="12"/>
        <v>59.776661000000004</v>
      </c>
      <c r="H300" s="34">
        <v>9572.6410629999991</v>
      </c>
      <c r="I300" s="34">
        <v>41092.882461000001</v>
      </c>
      <c r="J300" s="34">
        <v>52270.415119999998</v>
      </c>
      <c r="K300" s="34">
        <v>3550.396765</v>
      </c>
      <c r="L300" s="34">
        <v>2421.3400240000001</v>
      </c>
      <c r="M300" s="36">
        <f t="shared" si="13"/>
        <v>1022.823378</v>
      </c>
      <c r="N300" s="34">
        <v>1398.516646</v>
      </c>
      <c r="O300" s="37">
        <v>0</v>
      </c>
      <c r="P300" s="37">
        <v>0</v>
      </c>
      <c r="Q300" s="38">
        <f t="shared" si="14"/>
        <v>0</v>
      </c>
      <c r="R300" s="39">
        <v>1202</v>
      </c>
    </row>
    <row r="301" spans="1:18" s="4" customFormat="1" ht="15.75" x14ac:dyDescent="0.25">
      <c r="A301" s="4">
        <v>301</v>
      </c>
      <c r="B301" s="31" t="s">
        <v>1043</v>
      </c>
      <c r="C301" s="32" t="s">
        <v>1044</v>
      </c>
      <c r="D301" s="33">
        <v>44012</v>
      </c>
      <c r="E301" s="34">
        <v>745.96900000000005</v>
      </c>
      <c r="F301" s="35">
        <v>5</v>
      </c>
      <c r="G301" s="36">
        <f t="shared" si="12"/>
        <v>149.19380000000001</v>
      </c>
      <c r="H301" s="34">
        <v>4923.6570000000002</v>
      </c>
      <c r="I301" s="34">
        <v>11672.714</v>
      </c>
      <c r="J301" s="34">
        <v>19258.717000000001</v>
      </c>
      <c r="K301" s="34">
        <v>163.887</v>
      </c>
      <c r="L301" s="34">
        <v>1588.124</v>
      </c>
      <c r="M301" s="36">
        <f t="shared" si="13"/>
        <v>483.62200000000007</v>
      </c>
      <c r="N301" s="34">
        <v>1104.502</v>
      </c>
      <c r="O301" s="37">
        <v>100</v>
      </c>
      <c r="P301" s="37">
        <v>25</v>
      </c>
      <c r="Q301" s="38">
        <f t="shared" si="14"/>
        <v>125</v>
      </c>
      <c r="R301" s="39">
        <v>1766</v>
      </c>
    </row>
    <row r="302" spans="1:18" s="4" customFormat="1" ht="15.75" x14ac:dyDescent="0.25">
      <c r="A302" s="4">
        <v>303</v>
      </c>
      <c r="B302" s="62" t="s">
        <v>566</v>
      </c>
      <c r="C302" s="32" t="s">
        <v>567</v>
      </c>
      <c r="D302" s="33">
        <v>44012</v>
      </c>
      <c r="E302" s="34">
        <v>568.79201</v>
      </c>
      <c r="F302" s="35">
        <v>10</v>
      </c>
      <c r="G302" s="36">
        <f t="shared" si="12"/>
        <v>56.879201000000002</v>
      </c>
      <c r="H302" s="34">
        <v>1054.7817729999999</v>
      </c>
      <c r="I302" s="34">
        <v>1602.9563969999999</v>
      </c>
      <c r="J302" s="34">
        <v>403.17698999999999</v>
      </c>
      <c r="K302" s="34">
        <v>24.647093999999999</v>
      </c>
      <c r="L302" s="34">
        <v>38.549396000000002</v>
      </c>
      <c r="M302" s="36">
        <f t="shared" si="13"/>
        <v>16.144589</v>
      </c>
      <c r="N302" s="34">
        <v>22.404807000000002</v>
      </c>
      <c r="O302" s="37">
        <v>0</v>
      </c>
      <c r="P302" s="37">
        <v>0</v>
      </c>
      <c r="Q302" s="38">
        <f t="shared" si="14"/>
        <v>0</v>
      </c>
      <c r="R302" s="39">
        <v>5362</v>
      </c>
    </row>
    <row r="303" spans="1:18" s="4" customFormat="1" ht="15.75" x14ac:dyDescent="0.25">
      <c r="A303" s="4">
        <v>303</v>
      </c>
      <c r="B303" s="31" t="s">
        <v>1068</v>
      </c>
      <c r="C303" s="32" t="s">
        <v>1069</v>
      </c>
      <c r="D303" s="33">
        <v>44012</v>
      </c>
      <c r="E303" s="34">
        <v>2616</v>
      </c>
      <c r="F303" s="35">
        <v>10</v>
      </c>
      <c r="G303" s="36">
        <f t="shared" si="12"/>
        <v>261.60000000000002</v>
      </c>
      <c r="H303" s="34">
        <v>-3059.0439999999999</v>
      </c>
      <c r="I303" s="34">
        <v>2749.6350000000002</v>
      </c>
      <c r="J303" s="34">
        <v>1494.183</v>
      </c>
      <c r="K303" s="34">
        <v>113.964</v>
      </c>
      <c r="L303" s="34">
        <v>-447.245</v>
      </c>
      <c r="M303" s="36">
        <f t="shared" si="13"/>
        <v>16.95999999999998</v>
      </c>
      <c r="N303" s="34">
        <v>-464.20499999999998</v>
      </c>
      <c r="O303" s="37">
        <v>0</v>
      </c>
      <c r="P303" s="37">
        <v>0</v>
      </c>
      <c r="Q303" s="38">
        <f t="shared" si="14"/>
        <v>0</v>
      </c>
      <c r="R303" s="39">
        <v>3532</v>
      </c>
    </row>
    <row r="304" spans="1:18" s="4" customFormat="1" ht="15.75" x14ac:dyDescent="0.25">
      <c r="A304" s="4">
        <v>304</v>
      </c>
      <c r="B304" s="31" t="s">
        <v>81</v>
      </c>
      <c r="C304" s="32" t="s">
        <v>82</v>
      </c>
      <c r="D304" s="33">
        <v>44012</v>
      </c>
      <c r="E304" s="34">
        <v>319.27771000000001</v>
      </c>
      <c r="F304" s="35">
        <v>10</v>
      </c>
      <c r="G304" s="36">
        <f t="shared" si="12"/>
        <v>31.927771</v>
      </c>
      <c r="H304" s="34">
        <v>482.50545699999998</v>
      </c>
      <c r="I304" s="34">
        <v>532.54256999999996</v>
      </c>
      <c r="J304" s="34">
        <v>38.295641000000003</v>
      </c>
      <c r="K304" s="34">
        <v>0.65342599999999995</v>
      </c>
      <c r="L304" s="34">
        <v>-2.8006250000000001</v>
      </c>
      <c r="M304" s="36">
        <f t="shared" si="13"/>
        <v>0</v>
      </c>
      <c r="N304" s="34">
        <v>-2.8006250000000001</v>
      </c>
      <c r="O304" s="37">
        <v>0</v>
      </c>
      <c r="P304" s="37">
        <v>10</v>
      </c>
      <c r="Q304" s="38">
        <f t="shared" si="14"/>
        <v>10</v>
      </c>
      <c r="R304" s="39">
        <v>3299</v>
      </c>
    </row>
    <row r="305" spans="1:18" s="4" customFormat="1" ht="15.75" x14ac:dyDescent="0.25">
      <c r="A305" s="4">
        <v>304</v>
      </c>
      <c r="B305" s="31" t="s">
        <v>87</v>
      </c>
      <c r="C305" s="52" t="s">
        <v>88</v>
      </c>
      <c r="D305" s="33">
        <v>44012</v>
      </c>
      <c r="E305" s="34">
        <v>125.4</v>
      </c>
      <c r="F305" s="35">
        <v>10</v>
      </c>
      <c r="G305" s="36">
        <f t="shared" si="12"/>
        <v>12.540000000000001</v>
      </c>
      <c r="H305" s="34">
        <v>63.165714000000001</v>
      </c>
      <c r="I305" s="34">
        <v>72.987630999999993</v>
      </c>
      <c r="J305" s="34">
        <v>10.910774999999999</v>
      </c>
      <c r="K305" s="34">
        <v>0</v>
      </c>
      <c r="L305" s="34">
        <v>1.9375500000000001</v>
      </c>
      <c r="M305" s="36">
        <f t="shared" si="13"/>
        <v>9.2847000000000124E-2</v>
      </c>
      <c r="N305" s="34">
        <v>1.844703</v>
      </c>
      <c r="O305" s="37">
        <v>1.1000000000000001</v>
      </c>
      <c r="P305" s="37">
        <v>0</v>
      </c>
      <c r="Q305" s="38">
        <f t="shared" si="14"/>
        <v>1.1000000000000001</v>
      </c>
      <c r="R305" s="39">
        <v>4137</v>
      </c>
    </row>
    <row r="306" spans="1:18" s="4" customFormat="1" ht="15.75" x14ac:dyDescent="0.25">
      <c r="A306" s="4">
        <v>304</v>
      </c>
      <c r="B306" s="31" t="s">
        <v>250</v>
      </c>
      <c r="C306" s="32" t="s">
        <v>251</v>
      </c>
      <c r="D306" s="33">
        <v>44196</v>
      </c>
      <c r="E306" s="34">
        <v>1705.672</v>
      </c>
      <c r="F306" s="35">
        <v>10</v>
      </c>
      <c r="G306" s="36">
        <f t="shared" si="12"/>
        <v>170.56720000000001</v>
      </c>
      <c r="H306" s="34">
        <v>2136.7280000000001</v>
      </c>
      <c r="I306" s="34">
        <v>21867.741999999998</v>
      </c>
      <c r="J306" s="34">
        <f>6160.785+1966.733+4416.919</f>
        <v>12544.437</v>
      </c>
      <c r="K306" s="34">
        <v>14.488</v>
      </c>
      <c r="L306" s="34">
        <v>-135.98699999999999</v>
      </c>
      <c r="M306" s="36">
        <f t="shared" si="13"/>
        <v>-40.262</v>
      </c>
      <c r="N306" s="34">
        <v>-95.724999999999994</v>
      </c>
      <c r="O306" s="37">
        <v>0</v>
      </c>
      <c r="P306" s="37">
        <v>0</v>
      </c>
      <c r="Q306" s="38">
        <f t="shared" si="14"/>
        <v>0</v>
      </c>
      <c r="R306" s="39">
        <v>892</v>
      </c>
    </row>
    <row r="307" spans="1:18" s="4" customFormat="1" ht="15.75" x14ac:dyDescent="0.25">
      <c r="A307" s="4">
        <v>304</v>
      </c>
      <c r="B307" s="31" t="s">
        <v>260</v>
      </c>
      <c r="C307" s="32" t="s">
        <v>261</v>
      </c>
      <c r="D307" s="33">
        <v>44196</v>
      </c>
      <c r="E307" s="34">
        <v>561.41285000000005</v>
      </c>
      <c r="F307" s="35">
        <v>10</v>
      </c>
      <c r="G307" s="36">
        <f t="shared" si="12"/>
        <v>56.141285000000003</v>
      </c>
      <c r="H307" s="34">
        <v>997.63439700000004</v>
      </c>
      <c r="I307" s="34">
        <v>1713.9738</v>
      </c>
      <c r="J307" s="34">
        <v>403.73996499999998</v>
      </c>
      <c r="K307" s="34">
        <v>0</v>
      </c>
      <c r="L307" s="34">
        <v>83.576446000000004</v>
      </c>
      <c r="M307" s="36">
        <f t="shared" si="13"/>
        <v>15.081017000000003</v>
      </c>
      <c r="N307" s="34">
        <v>68.495429000000001</v>
      </c>
      <c r="O307" s="37">
        <v>0</v>
      </c>
      <c r="P307" s="37">
        <v>7.5</v>
      </c>
      <c r="Q307" s="38">
        <f t="shared" si="14"/>
        <v>7.5</v>
      </c>
      <c r="R307" s="39">
        <v>1330</v>
      </c>
    </row>
    <row r="308" spans="1:18" s="4" customFormat="1" ht="15.75" x14ac:dyDescent="0.25">
      <c r="A308" s="4">
        <v>305</v>
      </c>
      <c r="B308" s="62" t="s">
        <v>490</v>
      </c>
      <c r="C308" s="32" t="s">
        <v>491</v>
      </c>
      <c r="D308" s="33">
        <v>44012</v>
      </c>
      <c r="E308" s="34">
        <v>2401.19029</v>
      </c>
      <c r="F308" s="35">
        <v>10</v>
      </c>
      <c r="G308" s="36">
        <f t="shared" si="12"/>
        <v>240.11902900000001</v>
      </c>
      <c r="H308" s="34">
        <v>13637.398275</v>
      </c>
      <c r="I308" s="34">
        <v>47750.603577000002</v>
      </c>
      <c r="J308" s="34">
        <v>35666.860337999999</v>
      </c>
      <c r="K308" s="34">
        <v>2660.8559359999999</v>
      </c>
      <c r="L308" s="34">
        <v>709.19659100000001</v>
      </c>
      <c r="M308" s="36">
        <f t="shared" si="13"/>
        <v>443.82721100000003</v>
      </c>
      <c r="N308" s="34">
        <v>265.36937999999998</v>
      </c>
      <c r="O308" s="37">
        <v>10</v>
      </c>
      <c r="P308" s="37">
        <v>0</v>
      </c>
      <c r="Q308" s="38">
        <f t="shared" si="14"/>
        <v>10</v>
      </c>
      <c r="R308" s="39">
        <v>7043</v>
      </c>
    </row>
    <row r="309" spans="1:18" s="4" customFormat="1" ht="15.75" x14ac:dyDescent="0.25">
      <c r="A309" s="4">
        <v>305</v>
      </c>
      <c r="B309" s="31" t="s">
        <v>866</v>
      </c>
      <c r="C309" s="32" t="s">
        <v>867</v>
      </c>
      <c r="D309" s="33">
        <v>44012</v>
      </c>
      <c r="E309" s="34">
        <v>1788.5101</v>
      </c>
      <c r="F309" s="35">
        <v>10</v>
      </c>
      <c r="G309" s="36">
        <f t="shared" si="12"/>
        <v>178.85101</v>
      </c>
      <c r="H309" s="34">
        <v>-844.831636</v>
      </c>
      <c r="I309" s="34">
        <v>281.89272099999999</v>
      </c>
      <c r="J309" s="34">
        <v>156.452269</v>
      </c>
      <c r="K309" s="34">
        <v>52.105497</v>
      </c>
      <c r="L309" s="34">
        <v>-107.61874299999999</v>
      </c>
      <c r="M309" s="36">
        <f t="shared" si="13"/>
        <v>2.4003090000000071</v>
      </c>
      <c r="N309" s="34">
        <v>-110.019052</v>
      </c>
      <c r="O309" s="37">
        <v>0</v>
      </c>
      <c r="P309" s="37">
        <v>0</v>
      </c>
      <c r="Q309" s="38">
        <f t="shared" si="14"/>
        <v>0</v>
      </c>
      <c r="R309" s="39">
        <v>2892</v>
      </c>
    </row>
    <row r="310" spans="1:18" s="4" customFormat="1" ht="15.75" x14ac:dyDescent="0.25">
      <c r="A310" s="4">
        <v>305</v>
      </c>
      <c r="B310" s="31" t="s">
        <v>882</v>
      </c>
      <c r="C310" s="32" t="s">
        <v>883</v>
      </c>
      <c r="D310" s="33">
        <v>44012</v>
      </c>
      <c r="E310" s="34">
        <v>5453.9070000000002</v>
      </c>
      <c r="F310" s="35">
        <v>10</v>
      </c>
      <c r="G310" s="36">
        <f t="shared" si="12"/>
        <v>545.39070000000004</v>
      </c>
      <c r="H310" s="34">
        <v>19404.371999999999</v>
      </c>
      <c r="I310" s="34">
        <v>23362.682000000001</v>
      </c>
      <c r="J310" s="34">
        <v>237.17599999999999</v>
      </c>
      <c r="K310" s="34">
        <v>0</v>
      </c>
      <c r="L310" s="34">
        <v>89.688000000000002</v>
      </c>
      <c r="M310" s="36">
        <f t="shared" si="13"/>
        <v>13.522999999999996</v>
      </c>
      <c r="N310" s="34">
        <v>76.165000000000006</v>
      </c>
      <c r="O310" s="37">
        <v>0</v>
      </c>
      <c r="P310" s="37">
        <v>0</v>
      </c>
      <c r="Q310" s="38">
        <f t="shared" si="14"/>
        <v>0</v>
      </c>
      <c r="R310" s="39">
        <v>7745</v>
      </c>
    </row>
    <row r="311" spans="1:18" s="4" customFormat="1" ht="15.75" x14ac:dyDescent="0.25">
      <c r="A311" s="4">
        <v>306</v>
      </c>
      <c r="B311" s="31" t="s">
        <v>606</v>
      </c>
      <c r="C311" s="32" t="s">
        <v>607</v>
      </c>
      <c r="D311" s="33">
        <v>44104</v>
      </c>
      <c r="E311" s="34">
        <v>134.94999999999999</v>
      </c>
      <c r="F311" s="35">
        <v>10</v>
      </c>
      <c r="G311" s="36">
        <f t="shared" si="12"/>
        <v>13.494999999999999</v>
      </c>
      <c r="H311" s="34">
        <v>2845.87</v>
      </c>
      <c r="I311" s="34">
        <v>6379.1819999999998</v>
      </c>
      <c r="J311" s="34">
        <v>4637.1409999999996</v>
      </c>
      <c r="K311" s="34">
        <v>366.14800000000002</v>
      </c>
      <c r="L311" s="34">
        <v>-48.005000000000003</v>
      </c>
      <c r="M311" s="36">
        <f t="shared" si="13"/>
        <v>67.728000000000009</v>
      </c>
      <c r="N311" s="34">
        <v>-115.733</v>
      </c>
      <c r="O311" s="37">
        <v>0</v>
      </c>
      <c r="P311" s="37">
        <v>0</v>
      </c>
      <c r="Q311" s="38">
        <f t="shared" si="14"/>
        <v>0</v>
      </c>
      <c r="R311" s="39">
        <v>1832</v>
      </c>
    </row>
    <row r="312" spans="1:18" s="4" customFormat="1" ht="15.75" x14ac:dyDescent="0.25">
      <c r="A312" s="4">
        <v>307</v>
      </c>
      <c r="B312" s="62" t="s">
        <v>288</v>
      </c>
      <c r="C312" s="32" t="s">
        <v>289</v>
      </c>
      <c r="D312" s="33">
        <v>44012</v>
      </c>
      <c r="E312" s="34">
        <v>8</v>
      </c>
      <c r="F312" s="35">
        <v>10</v>
      </c>
      <c r="G312" s="36">
        <f t="shared" si="12"/>
        <v>0.8</v>
      </c>
      <c r="H312" s="34">
        <v>1103.691073</v>
      </c>
      <c r="I312" s="34">
        <v>2356.580121</v>
      </c>
      <c r="J312" s="34">
        <v>2657.3879740000002</v>
      </c>
      <c r="K312" s="34">
        <v>77.873778000000001</v>
      </c>
      <c r="L312" s="34">
        <v>22.956403000000002</v>
      </c>
      <c r="M312" s="36">
        <f t="shared" si="13"/>
        <v>8.1302210000000024</v>
      </c>
      <c r="N312" s="34">
        <v>14.826181999999999</v>
      </c>
      <c r="O312" s="37">
        <v>0</v>
      </c>
      <c r="P312" s="37">
        <v>0</v>
      </c>
      <c r="Q312" s="38">
        <f t="shared" si="14"/>
        <v>0</v>
      </c>
      <c r="R312" s="39">
        <v>180</v>
      </c>
    </row>
    <row r="313" spans="1:18" s="4" customFormat="1" ht="15.75" x14ac:dyDescent="0.25">
      <c r="A313" s="4">
        <v>307</v>
      </c>
      <c r="B313" s="62" t="s">
        <v>431</v>
      </c>
      <c r="C313" s="32" t="s">
        <v>432</v>
      </c>
      <c r="D313" s="33">
        <v>44012</v>
      </c>
      <c r="E313" s="34">
        <v>96.6</v>
      </c>
      <c r="F313" s="35">
        <v>10</v>
      </c>
      <c r="G313" s="36">
        <f t="shared" si="12"/>
        <v>9.66</v>
      </c>
      <c r="H313" s="34">
        <v>1197.0161889999999</v>
      </c>
      <c r="I313" s="34">
        <v>2824.0506099999998</v>
      </c>
      <c r="J313" s="34">
        <v>4365.7690039999998</v>
      </c>
      <c r="K313" s="34">
        <v>80.219875999999999</v>
      </c>
      <c r="L313" s="34">
        <v>113.095524</v>
      </c>
      <c r="M313" s="36">
        <f t="shared" si="13"/>
        <v>40.524322999999995</v>
      </c>
      <c r="N313" s="34">
        <v>72.571201000000002</v>
      </c>
      <c r="O313" s="37">
        <v>40</v>
      </c>
      <c r="P313" s="37">
        <v>0</v>
      </c>
      <c r="Q313" s="38">
        <f t="shared" si="14"/>
        <v>40</v>
      </c>
      <c r="R313" s="39">
        <v>1101</v>
      </c>
    </row>
    <row r="314" spans="1:18" s="4" customFormat="1" ht="15.75" x14ac:dyDescent="0.25">
      <c r="A314" s="4">
        <v>308</v>
      </c>
      <c r="B314" s="62" t="s">
        <v>963</v>
      </c>
      <c r="C314" s="32" t="s">
        <v>964</v>
      </c>
      <c r="D314" s="33">
        <v>44012</v>
      </c>
      <c r="E314" s="34">
        <v>60</v>
      </c>
      <c r="F314" s="35">
        <v>10</v>
      </c>
      <c r="G314" s="36">
        <f t="shared" si="12"/>
        <v>6</v>
      </c>
      <c r="H314" s="34">
        <v>162.58409800000001</v>
      </c>
      <c r="I314" s="34">
        <v>205.333913</v>
      </c>
      <c r="J314" s="34">
        <v>257.95842399999998</v>
      </c>
      <c r="K314" s="34">
        <v>4.4758769999999997</v>
      </c>
      <c r="L314" s="34">
        <v>26.206294</v>
      </c>
      <c r="M314" s="36">
        <f t="shared" si="13"/>
        <v>5.1871949999999991</v>
      </c>
      <c r="N314" s="34">
        <v>21.019099000000001</v>
      </c>
      <c r="O314" s="37">
        <v>0</v>
      </c>
      <c r="P314" s="37">
        <v>0</v>
      </c>
      <c r="Q314" s="38">
        <f t="shared" si="14"/>
        <v>0</v>
      </c>
      <c r="R314" s="39">
        <v>1763</v>
      </c>
    </row>
    <row r="315" spans="1:18" s="4" customFormat="1" ht="15.75" x14ac:dyDescent="0.25">
      <c r="A315" s="4">
        <v>309</v>
      </c>
      <c r="B315" s="62" t="s">
        <v>476</v>
      </c>
      <c r="C315" s="32" t="s">
        <v>477</v>
      </c>
      <c r="D315" s="33">
        <v>44012</v>
      </c>
      <c r="E315" s="34">
        <v>96.6</v>
      </c>
      <c r="F315" s="35">
        <v>10</v>
      </c>
      <c r="G315" s="36">
        <f t="shared" si="12"/>
        <v>9.66</v>
      </c>
      <c r="H315" s="34">
        <v>722.68499999999995</v>
      </c>
      <c r="I315" s="34">
        <v>1657.8920000000001</v>
      </c>
      <c r="J315" s="34">
        <v>1315.1769999999999</v>
      </c>
      <c r="K315" s="34">
        <v>62.436999999999998</v>
      </c>
      <c r="L315" s="34">
        <v>-72.442999999999998</v>
      </c>
      <c r="M315" s="36">
        <f t="shared" si="13"/>
        <v>7.8840000000000003</v>
      </c>
      <c r="N315" s="34">
        <v>-80.326999999999998</v>
      </c>
      <c r="O315" s="37">
        <v>0</v>
      </c>
      <c r="P315" s="37">
        <v>0</v>
      </c>
      <c r="Q315" s="38">
        <f t="shared" si="14"/>
        <v>0</v>
      </c>
      <c r="R315" s="39">
        <v>1026</v>
      </c>
    </row>
    <row r="316" spans="1:18" s="4" customFormat="1" ht="15.75" x14ac:dyDescent="0.25">
      <c r="A316" s="4">
        <v>310</v>
      </c>
      <c r="B316" s="31" t="s">
        <v>598</v>
      </c>
      <c r="C316" s="32" t="s">
        <v>599</v>
      </c>
      <c r="D316" s="33">
        <v>44104</v>
      </c>
      <c r="E316" s="34">
        <v>385.2</v>
      </c>
      <c r="F316" s="35">
        <v>10</v>
      </c>
      <c r="G316" s="36">
        <f t="shared" si="12"/>
        <v>38.519999999999996</v>
      </c>
      <c r="H316" s="34">
        <v>2967.1052140000002</v>
      </c>
      <c r="I316" s="34">
        <v>6891.9613550000004</v>
      </c>
      <c r="J316" s="34">
        <v>2954.6299130000002</v>
      </c>
      <c r="K316" s="34">
        <v>374.08931000000001</v>
      </c>
      <c r="L316" s="34">
        <v>-208.941632</v>
      </c>
      <c r="M316" s="36">
        <f t="shared" si="13"/>
        <v>77.264816000000025</v>
      </c>
      <c r="N316" s="34">
        <v>-286.20644800000002</v>
      </c>
      <c r="O316" s="37">
        <v>0</v>
      </c>
      <c r="P316" s="37">
        <v>0</v>
      </c>
      <c r="Q316" s="38">
        <f t="shared" si="14"/>
        <v>0</v>
      </c>
      <c r="R316" s="39">
        <v>1061</v>
      </c>
    </row>
  </sheetData>
  <sortState xmlns:xlrd2="http://schemas.microsoft.com/office/spreadsheetml/2017/richdata2" ref="A6:R316">
    <sortCondition ref="A6:A316"/>
  </sortState>
  <phoneticPr fontId="16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06"/>
  <sheetViews>
    <sheetView zoomScaleNormal="100" workbookViewId="0">
      <selection activeCell="T5" sqref="T5"/>
    </sheetView>
  </sheetViews>
  <sheetFormatPr defaultRowHeight="12.75" x14ac:dyDescent="0.2"/>
  <cols>
    <col min="3" max="3" width="54.5703125" bestFit="1" customWidth="1"/>
    <col min="4" max="4" width="12" bestFit="1" customWidth="1"/>
    <col min="5" max="5" width="11" bestFit="1" customWidth="1"/>
    <col min="6" max="6" width="12.28515625" bestFit="1" customWidth="1"/>
    <col min="7" max="7" width="7.28515625" bestFit="1" customWidth="1"/>
    <col min="8" max="8" width="15.140625" bestFit="1" customWidth="1"/>
    <col min="9" max="9" width="14" bestFit="1" customWidth="1"/>
    <col min="10" max="10" width="15" bestFit="1" customWidth="1"/>
    <col min="11" max="11" width="13.28515625" bestFit="1" customWidth="1"/>
    <col min="12" max="12" width="12.28515625" bestFit="1" customWidth="1"/>
    <col min="13" max="13" width="13.28515625" bestFit="1" customWidth="1"/>
    <col min="14" max="14" width="12.28515625" bestFit="1" customWidth="1"/>
    <col min="15" max="15" width="13.28515625" bestFit="1" customWidth="1"/>
    <col min="16" max="18" width="10.42578125" bestFit="1" customWidth="1"/>
    <col min="19" max="19" width="10" bestFit="1" customWidth="1"/>
    <col min="20" max="21" width="20.7109375" bestFit="1" customWidth="1"/>
    <col min="22" max="22" width="18" customWidth="1"/>
    <col min="23" max="23" width="16.7109375" customWidth="1"/>
    <col min="24" max="24" width="17" bestFit="1" customWidth="1"/>
  </cols>
  <sheetData>
    <row r="1" spans="1:26" ht="15.75" x14ac:dyDescent="0.25">
      <c r="B1" s="7"/>
      <c r="C1" s="8"/>
      <c r="D1" s="8"/>
      <c r="E1" s="8"/>
      <c r="F1" s="9"/>
      <c r="G1" s="10"/>
      <c r="H1" s="11"/>
      <c r="I1" s="12"/>
      <c r="J1" s="12"/>
      <c r="K1" s="12"/>
      <c r="L1" s="13" t="s">
        <v>1</v>
      </c>
      <c r="M1" s="13" t="s">
        <v>2</v>
      </c>
      <c r="N1" s="14"/>
      <c r="O1" s="13" t="s">
        <v>2</v>
      </c>
      <c r="P1" s="13"/>
      <c r="Q1" s="13"/>
      <c r="R1" s="14"/>
      <c r="S1" s="13" t="s">
        <v>5</v>
      </c>
      <c r="T1" s="8"/>
      <c r="U1" s="16" t="s">
        <v>1335</v>
      </c>
      <c r="V1" s="12"/>
      <c r="W1" s="13" t="s">
        <v>1337</v>
      </c>
      <c r="X1" s="12"/>
    </row>
    <row r="2" spans="1:26" ht="15.75" x14ac:dyDescent="0.25">
      <c r="B2" s="16" t="s">
        <v>9</v>
      </c>
      <c r="C2" s="16"/>
      <c r="D2" s="16"/>
      <c r="E2" s="17" t="s">
        <v>6</v>
      </c>
      <c r="F2" s="17" t="s">
        <v>10</v>
      </c>
      <c r="G2" s="18" t="s">
        <v>11</v>
      </c>
      <c r="H2" s="19" t="s">
        <v>5</v>
      </c>
      <c r="I2" s="16" t="s">
        <v>12</v>
      </c>
      <c r="J2" s="16" t="s">
        <v>3</v>
      </c>
      <c r="K2" s="16" t="s">
        <v>13</v>
      </c>
      <c r="L2" s="16" t="s">
        <v>14</v>
      </c>
      <c r="M2" s="16" t="s">
        <v>15</v>
      </c>
      <c r="N2" s="19" t="s">
        <v>16</v>
      </c>
      <c r="O2" s="16" t="s">
        <v>17</v>
      </c>
      <c r="P2" s="16" t="s">
        <v>18</v>
      </c>
      <c r="Q2" s="16" t="s">
        <v>19</v>
      </c>
      <c r="R2" s="19" t="s">
        <v>3</v>
      </c>
      <c r="S2" s="16" t="s">
        <v>21</v>
      </c>
      <c r="T2" s="16"/>
      <c r="U2" s="16" t="s">
        <v>1336</v>
      </c>
      <c r="V2" s="16" t="s">
        <v>12</v>
      </c>
      <c r="W2" s="16" t="s">
        <v>1336</v>
      </c>
      <c r="X2" s="16" t="s">
        <v>3</v>
      </c>
    </row>
    <row r="3" spans="1:26" ht="15.75" x14ac:dyDescent="0.25">
      <c r="B3" s="16"/>
      <c r="C3" s="16" t="s">
        <v>23</v>
      </c>
      <c r="D3" s="16"/>
      <c r="E3" s="17" t="s">
        <v>24</v>
      </c>
      <c r="F3" s="17" t="s">
        <v>20</v>
      </c>
      <c r="G3" s="18" t="s">
        <v>25</v>
      </c>
      <c r="H3" s="19" t="s">
        <v>26</v>
      </c>
      <c r="I3" s="16"/>
      <c r="J3" s="16" t="s">
        <v>4</v>
      </c>
      <c r="K3" s="20" t="s">
        <v>27</v>
      </c>
      <c r="L3" s="16" t="s">
        <v>28</v>
      </c>
      <c r="M3" s="16" t="s">
        <v>16</v>
      </c>
      <c r="N3" s="19"/>
      <c r="O3" s="16" t="s">
        <v>16</v>
      </c>
      <c r="P3" s="16" t="s">
        <v>7</v>
      </c>
      <c r="Q3" s="16" t="s">
        <v>7</v>
      </c>
      <c r="R3" s="19" t="s">
        <v>7</v>
      </c>
      <c r="S3" s="16" t="s">
        <v>29</v>
      </c>
      <c r="T3" s="16" t="s">
        <v>1334</v>
      </c>
      <c r="U3" s="16" t="s">
        <v>1355</v>
      </c>
      <c r="V3" s="16"/>
      <c r="W3" s="16" t="s">
        <v>1339</v>
      </c>
      <c r="X3" s="16" t="s">
        <v>4</v>
      </c>
    </row>
    <row r="4" spans="1:26" ht="15.75" x14ac:dyDescent="0.25">
      <c r="A4" t="s">
        <v>1331</v>
      </c>
      <c r="B4" s="22"/>
      <c r="C4" s="22"/>
      <c r="D4" s="22" t="s">
        <v>1332</v>
      </c>
      <c r="E4" s="22"/>
      <c r="F4" s="23" t="s">
        <v>30</v>
      </c>
      <c r="G4" s="24"/>
      <c r="H4" s="25"/>
      <c r="I4" s="23" t="s">
        <v>30</v>
      </c>
      <c r="J4" s="23" t="s">
        <v>30</v>
      </c>
      <c r="K4" s="23" t="s">
        <v>30</v>
      </c>
      <c r="L4" s="23" t="s">
        <v>30</v>
      </c>
      <c r="M4" s="23" t="s">
        <v>30</v>
      </c>
      <c r="N4" s="25" t="s">
        <v>30</v>
      </c>
      <c r="O4" s="23" t="s">
        <v>30</v>
      </c>
      <c r="P4" s="23" t="s">
        <v>32</v>
      </c>
      <c r="Q4" s="23" t="s">
        <v>32</v>
      </c>
      <c r="R4" s="25" t="s">
        <v>32</v>
      </c>
      <c r="S4" s="22" t="s">
        <v>33</v>
      </c>
      <c r="T4" s="22" t="s">
        <v>1333</v>
      </c>
      <c r="U4" s="22"/>
      <c r="V4" s="23"/>
      <c r="W4" s="22"/>
      <c r="X4" s="23"/>
      <c r="Z4" t="s">
        <v>1338</v>
      </c>
    </row>
    <row r="5" spans="1:26" s="4" customFormat="1" ht="15.75" x14ac:dyDescent="0.25">
      <c r="A5" s="77" t="s">
        <v>1131</v>
      </c>
      <c r="B5" s="62" t="s">
        <v>508</v>
      </c>
      <c r="C5" s="32" t="s">
        <v>509</v>
      </c>
      <c r="D5" s="32">
        <v>100.19</v>
      </c>
      <c r="E5" s="33">
        <v>44012</v>
      </c>
      <c r="F5" s="34">
        <v>170</v>
      </c>
      <c r="G5" s="35">
        <v>10</v>
      </c>
      <c r="H5" s="84">
        <f>(+F5/G5)*1000000</f>
        <v>17000000</v>
      </c>
      <c r="I5" s="34">
        <v>2714.2506760000001</v>
      </c>
      <c r="J5" s="34">
        <v>3549.6986270000002</v>
      </c>
      <c r="K5" s="34">
        <v>3772.254058</v>
      </c>
      <c r="L5" s="34">
        <v>6.3882810000000001</v>
      </c>
      <c r="M5" s="34">
        <v>314.91547100000003</v>
      </c>
      <c r="N5" s="36">
        <f t="shared" ref="N5:N36" si="0">+M5-O5</f>
        <v>39.02112500000004</v>
      </c>
      <c r="O5" s="34">
        <v>275.89434599999998</v>
      </c>
      <c r="P5" s="37">
        <v>0</v>
      </c>
      <c r="Q5" s="37">
        <v>0</v>
      </c>
      <c r="R5" s="38">
        <f t="shared" ref="R5:R36" si="1">SUM(P5:Q5)</f>
        <v>0</v>
      </c>
      <c r="S5" s="39">
        <v>556</v>
      </c>
      <c r="T5" s="86">
        <v>1703230000</v>
      </c>
      <c r="U5" s="87">
        <v>1.5935902232816472</v>
      </c>
      <c r="V5" s="86">
        <v>2714250676</v>
      </c>
      <c r="W5" s="85">
        <v>0.47982383266138612</v>
      </c>
      <c r="X5" s="86">
        <v>3549698627</v>
      </c>
    </row>
    <row r="6" spans="1:26" s="4" customFormat="1" ht="15.75" x14ac:dyDescent="0.25">
      <c r="A6" s="77" t="s">
        <v>1132</v>
      </c>
      <c r="B6" s="31" t="s">
        <v>704</v>
      </c>
      <c r="C6" s="32" t="s">
        <v>705</v>
      </c>
      <c r="D6" s="32">
        <v>79.33</v>
      </c>
      <c r="E6" s="33">
        <v>44012</v>
      </c>
      <c r="F6" s="34">
        <v>12971.544</v>
      </c>
      <c r="G6" s="35">
        <v>10</v>
      </c>
      <c r="H6" s="84">
        <f>(+F6/G6)*1000000</f>
        <v>1297154400</v>
      </c>
      <c r="I6" s="34">
        <v>42679.68</v>
      </c>
      <c r="J6" s="34">
        <v>164521.29300000001</v>
      </c>
      <c r="K6" s="34">
        <v>27523.564999999999</v>
      </c>
      <c r="L6" s="34">
        <v>9395.2649999999994</v>
      </c>
      <c r="M6" s="34">
        <v>10748.951999999999</v>
      </c>
      <c r="N6" s="36">
        <f t="shared" si="0"/>
        <v>582.21299999999974</v>
      </c>
      <c r="O6" s="34">
        <v>10166.739</v>
      </c>
      <c r="P6" s="37">
        <v>0</v>
      </c>
      <c r="Q6" s="37">
        <v>0</v>
      </c>
      <c r="R6" s="38">
        <f t="shared" si="1"/>
        <v>0</v>
      </c>
      <c r="S6" s="39">
        <v>15063</v>
      </c>
      <c r="T6" s="86">
        <v>102903258552</v>
      </c>
      <c r="U6" s="87">
        <v>0.4147553789896043</v>
      </c>
      <c r="V6" s="86">
        <v>42679680000</v>
      </c>
      <c r="W6" s="85">
        <v>0.62547076232861842</v>
      </c>
      <c r="X6" s="86">
        <v>164521293000</v>
      </c>
    </row>
    <row r="7" spans="1:26" s="4" customFormat="1" ht="15.75" x14ac:dyDescent="0.25">
      <c r="A7" s="77" t="s">
        <v>1133</v>
      </c>
      <c r="B7" s="31" t="s">
        <v>158</v>
      </c>
      <c r="C7" s="32" t="s">
        <v>159</v>
      </c>
      <c r="D7" s="32">
        <v>83</v>
      </c>
      <c r="E7" s="33">
        <v>44196</v>
      </c>
      <c r="F7" s="34">
        <v>305.57</v>
      </c>
      <c r="G7" s="35">
        <v>10</v>
      </c>
      <c r="H7" s="84">
        <f t="shared" ref="H7:H70" si="2">(+F7/G7)*1000000</f>
        <v>30557000</v>
      </c>
      <c r="I7" s="34">
        <v>2446.4386220000001</v>
      </c>
      <c r="J7" s="34">
        <v>5390.7308949999997</v>
      </c>
      <c r="K7" s="34">
        <f>613.336946+50.810298+12.981099+15.167445+47.442369+144.753358</f>
        <v>884.49151499999994</v>
      </c>
      <c r="L7" s="34">
        <v>16.910731999999999</v>
      </c>
      <c r="M7" s="34">
        <v>289.61326000000003</v>
      </c>
      <c r="N7" s="36">
        <f t="shared" si="0"/>
        <v>82.658888000000019</v>
      </c>
      <c r="O7" s="34">
        <v>206.95437200000001</v>
      </c>
      <c r="P7" s="37">
        <v>0</v>
      </c>
      <c r="Q7" s="37">
        <v>0</v>
      </c>
      <c r="R7" s="38">
        <f t="shared" si="1"/>
        <v>0</v>
      </c>
      <c r="S7" s="39">
        <v>945</v>
      </c>
      <c r="T7" s="86">
        <v>2536231000</v>
      </c>
      <c r="U7" s="87">
        <v>0.96459613576208159</v>
      </c>
      <c r="V7" s="86">
        <v>2446438622</v>
      </c>
      <c r="W7" s="85">
        <v>0.47047998674027669</v>
      </c>
      <c r="X7" s="86">
        <v>5390730895</v>
      </c>
    </row>
    <row r="8" spans="1:26" s="4" customFormat="1" ht="15.75" x14ac:dyDescent="0.25">
      <c r="A8" s="77" t="s">
        <v>1134</v>
      </c>
      <c r="B8" s="62" t="s">
        <v>494</v>
      </c>
      <c r="C8" s="32" t="s">
        <v>495</v>
      </c>
      <c r="D8" s="32">
        <v>8.5</v>
      </c>
      <c r="E8" s="33">
        <v>44012</v>
      </c>
      <c r="F8" s="34">
        <v>130</v>
      </c>
      <c r="G8" s="35">
        <v>10</v>
      </c>
      <c r="H8" s="84">
        <f t="shared" si="2"/>
        <v>13000000</v>
      </c>
      <c r="I8" s="34">
        <v>100.69912100000001</v>
      </c>
      <c r="J8" s="34">
        <v>8162.3116369999998</v>
      </c>
      <c r="K8" s="34">
        <v>3616.5348709999998</v>
      </c>
      <c r="L8" s="34">
        <v>52.736189000000003</v>
      </c>
      <c r="M8" s="34">
        <v>-737.35082799999998</v>
      </c>
      <c r="N8" s="36">
        <f t="shared" si="0"/>
        <v>-23.281161999999995</v>
      </c>
      <c r="O8" s="34">
        <v>-714.06966599999998</v>
      </c>
      <c r="P8" s="37">
        <v>0</v>
      </c>
      <c r="Q8" s="37">
        <v>0</v>
      </c>
      <c r="R8" s="38">
        <f t="shared" si="1"/>
        <v>0</v>
      </c>
      <c r="S8" s="39">
        <v>342</v>
      </c>
      <c r="T8" s="86">
        <v>110500000</v>
      </c>
      <c r="U8" s="87">
        <v>0.91130426244343887</v>
      </c>
      <c r="V8" s="86">
        <v>100699121</v>
      </c>
      <c r="W8" s="85">
        <v>1.3537831549961929E-2</v>
      </c>
      <c r="X8" s="86">
        <v>8162311637</v>
      </c>
    </row>
    <row r="9" spans="1:26" s="4" customFormat="1" ht="15.75" x14ac:dyDescent="0.25">
      <c r="A9" s="77" t="s">
        <v>1135</v>
      </c>
      <c r="B9" s="31" t="s">
        <v>146</v>
      </c>
      <c r="C9" s="32" t="s">
        <v>147</v>
      </c>
      <c r="D9" s="32">
        <v>6.43</v>
      </c>
      <c r="E9" s="33">
        <v>44012</v>
      </c>
      <c r="F9" s="34">
        <v>650</v>
      </c>
      <c r="G9" s="35">
        <v>10</v>
      </c>
      <c r="H9" s="84">
        <f t="shared" si="2"/>
        <v>65000000</v>
      </c>
      <c r="I9" s="34">
        <v>738.79042700000002</v>
      </c>
      <c r="J9" s="34">
        <v>1667.1855559999999</v>
      </c>
      <c r="K9" s="34">
        <v>154.76259899999999</v>
      </c>
      <c r="L9" s="34">
        <v>57.771363999999998</v>
      </c>
      <c r="M9" s="34">
        <v>37.809600000000003</v>
      </c>
      <c r="N9" s="36">
        <f t="shared" si="0"/>
        <v>9.1061610000000037</v>
      </c>
      <c r="O9" s="34">
        <v>28.703438999999999</v>
      </c>
      <c r="P9" s="37">
        <v>0</v>
      </c>
      <c r="Q9" s="37">
        <v>0</v>
      </c>
      <c r="R9" s="38">
        <f t="shared" si="1"/>
        <v>0</v>
      </c>
      <c r="S9" s="39">
        <v>912</v>
      </c>
      <c r="T9" s="86">
        <v>417950000</v>
      </c>
      <c r="U9" s="87">
        <v>1.7676526546237588</v>
      </c>
      <c r="V9" s="86">
        <v>738790427</v>
      </c>
      <c r="W9" s="85">
        <v>0.25069195117235049</v>
      </c>
      <c r="X9" s="86">
        <v>1667185556</v>
      </c>
    </row>
    <row r="10" spans="1:26" s="4" customFormat="1" ht="15.75" x14ac:dyDescent="0.25">
      <c r="A10" s="77" t="s">
        <v>1136</v>
      </c>
      <c r="B10" s="62" t="s">
        <v>486</v>
      </c>
      <c r="C10" s="32" t="s">
        <v>487</v>
      </c>
      <c r="D10" s="32">
        <v>460</v>
      </c>
      <c r="E10" s="33">
        <v>44012</v>
      </c>
      <c r="F10" s="34">
        <v>187.5</v>
      </c>
      <c r="G10" s="35">
        <v>10</v>
      </c>
      <c r="H10" s="84">
        <f t="shared" si="2"/>
        <v>18750000</v>
      </c>
      <c r="I10" s="34">
        <v>8582.4792170000001</v>
      </c>
      <c r="J10" s="34">
        <v>25447.918491</v>
      </c>
      <c r="K10" s="34">
        <v>24465.188294</v>
      </c>
      <c r="L10" s="34">
        <v>1526.7653780000001</v>
      </c>
      <c r="M10" s="34">
        <v>302.18382500000001</v>
      </c>
      <c r="N10" s="36">
        <f t="shared" si="0"/>
        <v>230.55076000000003</v>
      </c>
      <c r="O10" s="34">
        <v>71.633065000000002</v>
      </c>
      <c r="P10" s="37">
        <v>0</v>
      </c>
      <c r="Q10" s="37">
        <v>0</v>
      </c>
      <c r="R10" s="38">
        <f t="shared" si="1"/>
        <v>0</v>
      </c>
      <c r="S10" s="39">
        <v>151</v>
      </c>
      <c r="T10" s="86">
        <v>8625000000</v>
      </c>
      <c r="U10" s="87">
        <v>0.99507005414492755</v>
      </c>
      <c r="V10" s="86">
        <v>8582479217</v>
      </c>
      <c r="W10" s="85">
        <v>0.33892752379925878</v>
      </c>
      <c r="X10" s="86">
        <v>25447918491</v>
      </c>
    </row>
    <row r="11" spans="1:26" s="4" customFormat="1" ht="15.75" x14ac:dyDescent="0.25">
      <c r="A11" s="77" t="s">
        <v>1137</v>
      </c>
      <c r="B11" s="31" t="s">
        <v>61</v>
      </c>
      <c r="C11" s="32" t="s">
        <v>62</v>
      </c>
      <c r="D11" s="32">
        <v>3.1</v>
      </c>
      <c r="E11" s="33">
        <v>44012</v>
      </c>
      <c r="F11" s="34">
        <v>113.4</v>
      </c>
      <c r="G11" s="35">
        <v>10</v>
      </c>
      <c r="H11" s="84">
        <f t="shared" si="2"/>
        <v>11340000</v>
      </c>
      <c r="I11" s="34">
        <v>106.90475000000001</v>
      </c>
      <c r="J11" s="34">
        <v>181.09690499999999</v>
      </c>
      <c r="K11" s="34">
        <v>38.367381000000002</v>
      </c>
      <c r="L11" s="34">
        <v>3.4350000000000001E-3</v>
      </c>
      <c r="M11" s="34">
        <v>-5.0641790000000002</v>
      </c>
      <c r="N11" s="36">
        <f t="shared" si="0"/>
        <v>0.20803200000000022</v>
      </c>
      <c r="O11" s="34">
        <v>-5.2722110000000004</v>
      </c>
      <c r="P11" s="37">
        <v>0</v>
      </c>
      <c r="Q11" s="37">
        <v>0</v>
      </c>
      <c r="R11" s="38">
        <f t="shared" si="1"/>
        <v>0</v>
      </c>
      <c r="S11" s="39">
        <v>4461</v>
      </c>
      <c r="T11" s="86">
        <v>35154000</v>
      </c>
      <c r="U11" s="87">
        <v>3.0410408488365479</v>
      </c>
      <c r="V11" s="86">
        <v>106904750</v>
      </c>
      <c r="W11" s="85">
        <v>0.19411706677151661</v>
      </c>
      <c r="X11" s="86">
        <v>181096905</v>
      </c>
    </row>
    <row r="12" spans="1:26" s="4" customFormat="1" ht="15.75" x14ac:dyDescent="0.25">
      <c r="A12" s="77" t="s">
        <v>1138</v>
      </c>
      <c r="B12" s="62" t="s">
        <v>492</v>
      </c>
      <c r="C12" s="32" t="s">
        <v>493</v>
      </c>
      <c r="D12" s="32">
        <v>101.77</v>
      </c>
      <c r="E12" s="33">
        <v>44012</v>
      </c>
      <c r="F12" s="34">
        <v>3515.9989999999998</v>
      </c>
      <c r="G12" s="35">
        <v>10</v>
      </c>
      <c r="H12" s="84">
        <f t="shared" si="2"/>
        <v>351599900</v>
      </c>
      <c r="I12" s="34">
        <v>71427.86</v>
      </c>
      <c r="J12" s="34">
        <v>110660.914</v>
      </c>
      <c r="K12" s="34">
        <v>60904.095999999998</v>
      </c>
      <c r="L12" s="34">
        <v>1502.412</v>
      </c>
      <c r="M12" s="34">
        <v>4479.2839999999997</v>
      </c>
      <c r="N12" s="36">
        <f t="shared" si="0"/>
        <v>972.99999999999955</v>
      </c>
      <c r="O12" s="34">
        <v>3506.2840000000001</v>
      </c>
      <c r="P12" s="37">
        <v>40</v>
      </c>
      <c r="Q12" s="37">
        <v>0</v>
      </c>
      <c r="R12" s="38">
        <f t="shared" si="1"/>
        <v>40</v>
      </c>
      <c r="S12" s="39">
        <v>12501</v>
      </c>
      <c r="T12" s="86">
        <v>35782321823</v>
      </c>
      <c r="U12" s="87">
        <v>1.9961773401212863</v>
      </c>
      <c r="V12" s="86">
        <v>71427860000</v>
      </c>
      <c r="W12" s="85">
        <v>0.32335104175083895</v>
      </c>
      <c r="X12" s="86">
        <v>110660914000</v>
      </c>
    </row>
    <row r="13" spans="1:26" s="4" customFormat="1" ht="15.75" x14ac:dyDescent="0.25">
      <c r="A13" s="77" t="s">
        <v>1139</v>
      </c>
      <c r="B13" s="31" t="s">
        <v>130</v>
      </c>
      <c r="C13" s="32" t="s">
        <v>131</v>
      </c>
      <c r="D13" s="32">
        <v>70.489999999999995</v>
      </c>
      <c r="E13" s="33">
        <v>44012</v>
      </c>
      <c r="F13" s="34">
        <v>594</v>
      </c>
      <c r="G13" s="35">
        <v>10</v>
      </c>
      <c r="H13" s="84">
        <f t="shared" si="2"/>
        <v>59400000</v>
      </c>
      <c r="I13" s="34">
        <v>3266.4281470000001</v>
      </c>
      <c r="J13" s="34">
        <v>6892.6620590000002</v>
      </c>
      <c r="K13" s="34">
        <v>847.37213599999995</v>
      </c>
      <c r="L13" s="34">
        <v>362.15051299999999</v>
      </c>
      <c r="M13" s="34">
        <v>129.28516500000001</v>
      </c>
      <c r="N13" s="36">
        <f t="shared" si="0"/>
        <v>69.428731999999997</v>
      </c>
      <c r="O13" s="34">
        <v>59.856433000000003</v>
      </c>
      <c r="P13" s="37">
        <v>25</v>
      </c>
      <c r="Q13" s="37">
        <v>0</v>
      </c>
      <c r="R13" s="38">
        <f t="shared" si="1"/>
        <v>25</v>
      </c>
      <c r="S13" s="39">
        <v>3208</v>
      </c>
      <c r="T13" s="86">
        <v>4187105999.9999995</v>
      </c>
      <c r="U13" s="87">
        <v>0.78011594332696621</v>
      </c>
      <c r="V13" s="86">
        <v>3266428147</v>
      </c>
      <c r="W13" s="85">
        <v>0.60747298564170027</v>
      </c>
      <c r="X13" s="86">
        <v>6892662059</v>
      </c>
    </row>
    <row r="14" spans="1:26" s="4" customFormat="1" ht="15.75" x14ac:dyDescent="0.25">
      <c r="A14" s="77" t="s">
        <v>1140</v>
      </c>
      <c r="B14" s="62" t="s">
        <v>733</v>
      </c>
      <c r="C14" s="32" t="s">
        <v>734</v>
      </c>
      <c r="D14" s="32">
        <v>334.63</v>
      </c>
      <c r="E14" s="33">
        <v>44012</v>
      </c>
      <c r="F14" s="34">
        <v>995.32799999999997</v>
      </c>
      <c r="G14" s="35">
        <v>10</v>
      </c>
      <c r="H14" s="84">
        <f t="shared" si="2"/>
        <v>99532800</v>
      </c>
      <c r="I14" s="34">
        <v>18446.021000000001</v>
      </c>
      <c r="J14" s="34">
        <v>51238.332000000002</v>
      </c>
      <c r="K14" s="34">
        <v>201078.72</v>
      </c>
      <c r="L14" s="34">
        <v>1597.1990000000001</v>
      </c>
      <c r="M14" s="34">
        <v>1503.086</v>
      </c>
      <c r="N14" s="36">
        <f t="shared" si="0"/>
        <v>494.79200000000003</v>
      </c>
      <c r="O14" s="34">
        <v>1008.294</v>
      </c>
      <c r="P14" s="37">
        <f>50+40</f>
        <v>90</v>
      </c>
      <c r="Q14" s="37">
        <v>0</v>
      </c>
      <c r="R14" s="38">
        <f t="shared" si="1"/>
        <v>90</v>
      </c>
      <c r="S14" s="39">
        <v>3857</v>
      </c>
      <c r="T14" s="86">
        <v>33306660864</v>
      </c>
      <c r="U14" s="87">
        <v>0.55382378543799493</v>
      </c>
      <c r="V14" s="86">
        <v>18446021000</v>
      </c>
      <c r="W14" s="85">
        <v>0.6500340577831456</v>
      </c>
      <c r="X14" s="86">
        <v>51238332000</v>
      </c>
    </row>
    <row r="15" spans="1:26" s="4" customFormat="1" ht="15.75" x14ac:dyDescent="0.25">
      <c r="A15" s="77" t="s">
        <v>1141</v>
      </c>
      <c r="B15" s="31" t="s">
        <v>708</v>
      </c>
      <c r="C15" s="32" t="s">
        <v>709</v>
      </c>
      <c r="D15" s="32">
        <v>3.91</v>
      </c>
      <c r="E15" s="33">
        <v>44012</v>
      </c>
      <c r="F15" s="34">
        <v>96653.179000000004</v>
      </c>
      <c r="G15" s="35">
        <v>3.5</v>
      </c>
      <c r="H15" s="84">
        <f t="shared" si="2"/>
        <v>27615194000</v>
      </c>
      <c r="I15" s="34">
        <v>210658.37100000001</v>
      </c>
      <c r="J15" s="34">
        <v>703413.93400000001</v>
      </c>
      <c r="K15" s="34">
        <v>288807.38299999997</v>
      </c>
      <c r="L15" s="34">
        <v>16736.637999999999</v>
      </c>
      <c r="M15" s="34">
        <v>359.10700000000003</v>
      </c>
      <c r="N15" s="36">
        <f t="shared" si="0"/>
        <v>3318.3179999999998</v>
      </c>
      <c r="O15" s="34">
        <v>-2959.2109999999998</v>
      </c>
      <c r="P15" s="37">
        <v>0</v>
      </c>
      <c r="Q15" s="37">
        <v>0</v>
      </c>
      <c r="R15" s="38">
        <f t="shared" si="1"/>
        <v>0</v>
      </c>
      <c r="S15" s="39">
        <v>26333</v>
      </c>
      <c r="T15" s="86">
        <v>107975408540</v>
      </c>
      <c r="U15" s="87">
        <v>1.9509847089113872</v>
      </c>
      <c r="V15" s="86">
        <v>210658371000</v>
      </c>
      <c r="W15" s="85">
        <v>0.15350194717638335</v>
      </c>
      <c r="X15" s="86">
        <v>703413934000</v>
      </c>
    </row>
    <row r="16" spans="1:26" s="4" customFormat="1" ht="15.75" x14ac:dyDescent="0.25">
      <c r="A16" s="77" t="s">
        <v>1142</v>
      </c>
      <c r="B16" s="62" t="s">
        <v>290</v>
      </c>
      <c r="C16" s="32" t="s">
        <v>291</v>
      </c>
      <c r="D16" s="32">
        <v>43.1</v>
      </c>
      <c r="E16" s="33">
        <v>44012</v>
      </c>
      <c r="F16" s="34">
        <v>36.521999999999998</v>
      </c>
      <c r="G16" s="35">
        <v>10</v>
      </c>
      <c r="H16" s="84">
        <f t="shared" si="2"/>
        <v>3652199.9999999995</v>
      </c>
      <c r="I16" s="34">
        <v>988.82</v>
      </c>
      <c r="J16" s="34">
        <v>2449.3589999999999</v>
      </c>
      <c r="K16" s="34">
        <v>1548.962</v>
      </c>
      <c r="L16" s="34">
        <v>147.72999999999999</v>
      </c>
      <c r="M16" s="34">
        <v>-381.78500000000003</v>
      </c>
      <c r="N16" s="36">
        <f t="shared" si="0"/>
        <v>5.8129999999999882</v>
      </c>
      <c r="O16" s="34">
        <v>-387.59800000000001</v>
      </c>
      <c r="P16" s="37">
        <v>0</v>
      </c>
      <c r="Q16" s="37">
        <v>0</v>
      </c>
      <c r="R16" s="38">
        <f t="shared" si="1"/>
        <v>0</v>
      </c>
      <c r="S16" s="39">
        <v>1595</v>
      </c>
      <c r="T16" s="86">
        <v>157409820</v>
      </c>
      <c r="U16" s="87">
        <v>6.2818190123081266</v>
      </c>
      <c r="V16" s="86">
        <v>988820000</v>
      </c>
      <c r="W16" s="85">
        <v>6.4265720133308349E-2</v>
      </c>
      <c r="X16" s="86">
        <v>2449359000</v>
      </c>
    </row>
    <row r="17" spans="1:24" s="4" customFormat="1" ht="15.75" x14ac:dyDescent="0.25">
      <c r="A17" s="77" t="s">
        <v>1143</v>
      </c>
      <c r="B17" s="62" t="s">
        <v>356</v>
      </c>
      <c r="C17" s="32" t="s">
        <v>357</v>
      </c>
      <c r="D17" s="32">
        <v>35.5</v>
      </c>
      <c r="E17" s="33">
        <v>44012</v>
      </c>
      <c r="F17" s="34">
        <v>166</v>
      </c>
      <c r="G17" s="35">
        <v>10</v>
      </c>
      <c r="H17" s="84">
        <f t="shared" si="2"/>
        <v>16600000.000000002</v>
      </c>
      <c r="I17" s="34">
        <v>854.60400000000004</v>
      </c>
      <c r="J17" s="34">
        <v>1376.4580000000001</v>
      </c>
      <c r="K17" s="34">
        <v>2290.54</v>
      </c>
      <c r="L17" s="34">
        <v>10.644</v>
      </c>
      <c r="M17" s="34">
        <v>63.335999999999999</v>
      </c>
      <c r="N17" s="36">
        <f t="shared" si="0"/>
        <v>22.485999999999997</v>
      </c>
      <c r="O17" s="34">
        <v>40.85</v>
      </c>
      <c r="P17" s="37">
        <v>5</v>
      </c>
      <c r="Q17" s="37">
        <v>0</v>
      </c>
      <c r="R17" s="38">
        <f t="shared" si="1"/>
        <v>5</v>
      </c>
      <c r="S17" s="39">
        <v>493</v>
      </c>
      <c r="T17" s="86">
        <v>589300000.00000012</v>
      </c>
      <c r="U17" s="87">
        <v>1.4502019344985573</v>
      </c>
      <c r="V17" s="86">
        <v>854604000</v>
      </c>
      <c r="W17" s="85">
        <v>0.42812784698116479</v>
      </c>
      <c r="X17" s="86">
        <v>1376458000</v>
      </c>
    </row>
    <row r="18" spans="1:24" s="4" customFormat="1" ht="15.75" x14ac:dyDescent="0.25">
      <c r="A18" s="77" t="s">
        <v>1144</v>
      </c>
      <c r="B18" s="62" t="s">
        <v>446</v>
      </c>
      <c r="C18" s="32" t="s">
        <v>447</v>
      </c>
      <c r="D18" s="32">
        <v>128.62</v>
      </c>
      <c r="E18" s="33">
        <v>44012</v>
      </c>
      <c r="F18" s="34">
        <v>840</v>
      </c>
      <c r="G18" s="35">
        <v>10</v>
      </c>
      <c r="H18" s="84">
        <f t="shared" si="2"/>
        <v>84000000</v>
      </c>
      <c r="I18" s="34">
        <v>6611.62</v>
      </c>
      <c r="J18" s="34">
        <v>14679.528</v>
      </c>
      <c r="K18" s="34">
        <v>7940.5709999999999</v>
      </c>
      <c r="L18" s="34">
        <v>166.74700000000001</v>
      </c>
      <c r="M18" s="34">
        <v>222.352</v>
      </c>
      <c r="N18" s="36">
        <f t="shared" si="0"/>
        <v>108.66200000000001</v>
      </c>
      <c r="O18" s="34">
        <v>113.69</v>
      </c>
      <c r="P18" s="37">
        <v>30</v>
      </c>
      <c r="Q18" s="37">
        <v>0</v>
      </c>
      <c r="R18" s="38">
        <f t="shared" si="1"/>
        <v>30</v>
      </c>
      <c r="S18" s="39">
        <v>588</v>
      </c>
      <c r="T18" s="86">
        <v>10804080000</v>
      </c>
      <c r="U18" s="87">
        <v>0.61195585371452266</v>
      </c>
      <c r="V18" s="86">
        <v>6611620000</v>
      </c>
      <c r="W18" s="85">
        <v>0.7359964162335465</v>
      </c>
      <c r="X18" s="86">
        <v>14679528000</v>
      </c>
    </row>
    <row r="19" spans="1:24" s="4" customFormat="1" ht="15.75" x14ac:dyDescent="0.25">
      <c r="A19" s="77" t="s">
        <v>1145</v>
      </c>
      <c r="B19" s="62" t="s">
        <v>504</v>
      </c>
      <c r="C19" s="32" t="s">
        <v>505</v>
      </c>
      <c r="D19" s="32">
        <v>35</v>
      </c>
      <c r="E19" s="33">
        <v>44012</v>
      </c>
      <c r="F19" s="34">
        <v>86.4</v>
      </c>
      <c r="G19" s="35">
        <v>10</v>
      </c>
      <c r="H19" s="84">
        <f t="shared" si="2"/>
        <v>8640000</v>
      </c>
      <c r="I19" s="34">
        <v>533.61599999999999</v>
      </c>
      <c r="J19" s="34">
        <v>1723.904</v>
      </c>
      <c r="K19" s="34">
        <v>4175.2979999999998</v>
      </c>
      <c r="L19" s="34">
        <v>57.558</v>
      </c>
      <c r="M19" s="34">
        <v>-93.869</v>
      </c>
      <c r="N19" s="36">
        <f t="shared" si="0"/>
        <v>46.336999999999989</v>
      </c>
      <c r="O19" s="34">
        <v>-140.20599999999999</v>
      </c>
      <c r="P19" s="37">
        <v>0</v>
      </c>
      <c r="Q19" s="37">
        <v>0</v>
      </c>
      <c r="R19" s="38">
        <f t="shared" si="1"/>
        <v>0</v>
      </c>
      <c r="S19" s="39">
        <v>965</v>
      </c>
      <c r="T19" s="86">
        <v>302400000</v>
      </c>
      <c r="U19" s="87">
        <v>1.7646031746031745</v>
      </c>
      <c r="V19" s="86">
        <v>533616000</v>
      </c>
      <c r="W19" s="85">
        <v>0.1754158004158004</v>
      </c>
      <c r="X19" s="86">
        <v>1723904000</v>
      </c>
    </row>
    <row r="20" spans="1:24" s="4" customFormat="1" ht="15.75" x14ac:dyDescent="0.25">
      <c r="A20" s="77" t="s">
        <v>1146</v>
      </c>
      <c r="B20" s="62" t="s">
        <v>244</v>
      </c>
      <c r="C20" s="32" t="s">
        <v>245</v>
      </c>
      <c r="D20" s="32">
        <v>7.77</v>
      </c>
      <c r="E20" s="33">
        <v>44196</v>
      </c>
      <c r="F20" s="34">
        <v>1501.72</v>
      </c>
      <c r="G20" s="35">
        <v>10</v>
      </c>
      <c r="H20" s="84">
        <f t="shared" si="2"/>
        <v>150172000</v>
      </c>
      <c r="I20" s="34">
        <v>450.86900000000003</v>
      </c>
      <c r="J20" s="34">
        <v>1050.172</v>
      </c>
      <c r="K20" s="34">
        <f>449.264+68.769+328.175</f>
        <v>846.20800000000008</v>
      </c>
      <c r="L20" s="34">
        <v>0</v>
      </c>
      <c r="M20" s="34">
        <v>-238.35400000000001</v>
      </c>
      <c r="N20" s="36">
        <f t="shared" si="0"/>
        <v>0.44699999999997431</v>
      </c>
      <c r="O20" s="34">
        <v>-238.80099999999999</v>
      </c>
      <c r="P20" s="37">
        <v>0</v>
      </c>
      <c r="Q20" s="37">
        <v>0</v>
      </c>
      <c r="R20" s="38">
        <f t="shared" si="1"/>
        <v>0</v>
      </c>
      <c r="S20" s="39">
        <v>585</v>
      </c>
      <c r="T20" s="86">
        <v>1166836440</v>
      </c>
      <c r="U20" s="87">
        <v>0.38640291350516959</v>
      </c>
      <c r="V20" s="86">
        <v>450869000</v>
      </c>
      <c r="W20" s="85">
        <v>1.1110907927463312</v>
      </c>
      <c r="X20" s="86">
        <v>1050172000</v>
      </c>
    </row>
    <row r="21" spans="1:24" s="4" customFormat="1" ht="15.75" x14ac:dyDescent="0.25">
      <c r="A21" s="77" t="s">
        <v>1147</v>
      </c>
      <c r="B21" s="31" t="s">
        <v>91</v>
      </c>
      <c r="C21" s="52" t="s">
        <v>92</v>
      </c>
      <c r="D21" s="52">
        <v>9.24</v>
      </c>
      <c r="E21" s="33">
        <v>44012</v>
      </c>
      <c r="F21" s="34">
        <v>300</v>
      </c>
      <c r="G21" s="35">
        <v>10</v>
      </c>
      <c r="H21" s="84">
        <f t="shared" si="2"/>
        <v>30000000</v>
      </c>
      <c r="I21" s="34">
        <v>331.87078300000002</v>
      </c>
      <c r="J21" s="34">
        <v>345.91723999999999</v>
      </c>
      <c r="K21" s="34">
        <v>50.714486000000001</v>
      </c>
      <c r="L21" s="34">
        <v>0.14735699999999999</v>
      </c>
      <c r="M21" s="34">
        <v>28.013895000000002</v>
      </c>
      <c r="N21" s="36">
        <f t="shared" si="0"/>
        <v>0</v>
      </c>
      <c r="O21" s="34">
        <v>28.013895000000002</v>
      </c>
      <c r="P21" s="37">
        <v>7</v>
      </c>
      <c r="Q21" s="37">
        <v>0</v>
      </c>
      <c r="R21" s="38">
        <f t="shared" si="1"/>
        <v>7</v>
      </c>
      <c r="S21" s="39">
        <v>1122</v>
      </c>
      <c r="T21" s="86">
        <v>277200000</v>
      </c>
      <c r="U21" s="87">
        <v>1.1972250468975469</v>
      </c>
      <c r="V21" s="86">
        <v>331870783</v>
      </c>
      <c r="W21" s="85">
        <v>0.80134774433329781</v>
      </c>
      <c r="X21" s="86">
        <v>345917240</v>
      </c>
    </row>
    <row r="22" spans="1:24" s="4" customFormat="1" ht="15.75" x14ac:dyDescent="0.25">
      <c r="A22" s="77" t="s">
        <v>1148</v>
      </c>
      <c r="B22" s="31" t="s">
        <v>914</v>
      </c>
      <c r="C22" s="32" t="s">
        <v>915</v>
      </c>
      <c r="D22" s="32">
        <v>152.65</v>
      </c>
      <c r="E22" s="33">
        <v>44012</v>
      </c>
      <c r="F22" s="34">
        <v>391.44400000000002</v>
      </c>
      <c r="G22" s="35">
        <v>10</v>
      </c>
      <c r="H22" s="84">
        <f t="shared" si="2"/>
        <v>39144400.000000007</v>
      </c>
      <c r="I22" s="34">
        <v>1167.7180000000001</v>
      </c>
      <c r="J22" s="34">
        <v>3957.6909999999998</v>
      </c>
      <c r="K22" s="34">
        <v>5528.1390000000001</v>
      </c>
      <c r="L22" s="34">
        <v>232.38800000000001</v>
      </c>
      <c r="M22" s="34">
        <v>62.533000000000001</v>
      </c>
      <c r="N22" s="36">
        <f t="shared" si="0"/>
        <v>47.603000000000002</v>
      </c>
      <c r="O22" s="34">
        <v>14.93</v>
      </c>
      <c r="P22" s="37">
        <v>0</v>
      </c>
      <c r="Q22" s="37">
        <v>0</v>
      </c>
      <c r="R22" s="38">
        <f t="shared" si="1"/>
        <v>0</v>
      </c>
      <c r="S22" s="39">
        <v>987</v>
      </c>
      <c r="T22" s="86">
        <v>5975392660.000001</v>
      </c>
      <c r="U22" s="87">
        <v>0.19542113237458772</v>
      </c>
      <c r="V22" s="86">
        <v>1167718000</v>
      </c>
      <c r="W22" s="85">
        <v>1.5098178862372027</v>
      </c>
      <c r="X22" s="86">
        <v>3957691000</v>
      </c>
    </row>
    <row r="23" spans="1:24" s="4" customFormat="1" ht="15.75" x14ac:dyDescent="0.25">
      <c r="A23" s="77" t="s">
        <v>1149</v>
      </c>
      <c r="B23" s="31" t="s">
        <v>207</v>
      </c>
      <c r="C23" s="32" t="s">
        <v>208</v>
      </c>
      <c r="D23" s="32">
        <v>185.28</v>
      </c>
      <c r="E23" s="33">
        <v>44196</v>
      </c>
      <c r="F23" s="34">
        <v>11850.6</v>
      </c>
      <c r="G23" s="35">
        <v>10</v>
      </c>
      <c r="H23" s="84">
        <f t="shared" si="2"/>
        <v>1185060000</v>
      </c>
      <c r="I23" s="34">
        <v>190101.95499999999</v>
      </c>
      <c r="J23" s="34">
        <v>1757462.47</v>
      </c>
      <c r="K23" s="34">
        <v>154211.492</v>
      </c>
      <c r="L23" s="34">
        <v>0</v>
      </c>
      <c r="M23" s="34">
        <v>48248.955000000002</v>
      </c>
      <c r="N23" s="36">
        <f t="shared" si="0"/>
        <v>19211.654000000002</v>
      </c>
      <c r="O23" s="34">
        <v>29037.300999999999</v>
      </c>
      <c r="P23" s="37">
        <f>50+150</f>
        <v>200</v>
      </c>
      <c r="Q23" s="37">
        <v>0</v>
      </c>
      <c r="R23" s="38">
        <f t="shared" si="1"/>
        <v>200</v>
      </c>
      <c r="S23" s="39">
        <v>56925</v>
      </c>
      <c r="T23" s="86">
        <v>219567916800</v>
      </c>
      <c r="U23" s="87">
        <v>0.86580023971881126</v>
      </c>
      <c r="V23" s="86">
        <v>190101955000</v>
      </c>
      <c r="W23" s="85">
        <v>0.12493462622846223</v>
      </c>
      <c r="X23" s="86">
        <v>1757462470000</v>
      </c>
    </row>
    <row r="24" spans="1:24" s="4" customFormat="1" ht="15.75" x14ac:dyDescent="0.25">
      <c r="A24" s="77" t="s">
        <v>1150</v>
      </c>
      <c r="B24" s="62" t="s">
        <v>496</v>
      </c>
      <c r="C24" s="32" t="s">
        <v>497</v>
      </c>
      <c r="D24" s="32">
        <v>6.25</v>
      </c>
      <c r="E24" s="33">
        <v>44012</v>
      </c>
      <c r="F24" s="34">
        <v>492.92599999999999</v>
      </c>
      <c r="G24" s="35">
        <v>10</v>
      </c>
      <c r="H24" s="84">
        <f t="shared" si="2"/>
        <v>49292600</v>
      </c>
      <c r="I24" s="34">
        <v>72.936870999999996</v>
      </c>
      <c r="J24" s="34">
        <v>1268.3721069999999</v>
      </c>
      <c r="K24" s="34">
        <v>355.475707</v>
      </c>
      <c r="L24" s="34">
        <v>0.12742400000000001</v>
      </c>
      <c r="M24" s="34">
        <v>25.548573000000001</v>
      </c>
      <c r="N24" s="36">
        <f t="shared" si="0"/>
        <v>4.5957720000000002</v>
      </c>
      <c r="O24" s="34">
        <v>20.952801000000001</v>
      </c>
      <c r="P24" s="37">
        <v>0</v>
      </c>
      <c r="Q24" s="37">
        <v>0</v>
      </c>
      <c r="R24" s="38">
        <f t="shared" si="1"/>
        <v>0</v>
      </c>
      <c r="S24" s="39">
        <v>899</v>
      </c>
      <c r="T24" s="86">
        <v>308078750</v>
      </c>
      <c r="U24" s="87">
        <v>0.23674749069840098</v>
      </c>
      <c r="V24" s="86">
        <v>72936871</v>
      </c>
      <c r="W24" s="85">
        <v>0.24289303454384464</v>
      </c>
      <c r="X24" s="86">
        <v>1268372107</v>
      </c>
    </row>
    <row r="25" spans="1:24" s="4" customFormat="1" ht="15.75" x14ac:dyDescent="0.25">
      <c r="A25" s="77" t="s">
        <v>1151</v>
      </c>
      <c r="B25" s="31" t="s">
        <v>706</v>
      </c>
      <c r="C25" s="32" t="s">
        <v>707</v>
      </c>
      <c r="D25" s="32">
        <v>27.2</v>
      </c>
      <c r="E25" s="33">
        <v>44012</v>
      </c>
      <c r="F25" s="34">
        <v>8802.5319999999992</v>
      </c>
      <c r="G25" s="35">
        <v>10</v>
      </c>
      <c r="H25" s="84">
        <f t="shared" si="2"/>
        <v>880253199.99999988</v>
      </c>
      <c r="I25" s="34">
        <v>60350.510999999999</v>
      </c>
      <c r="J25" s="34">
        <v>134523.179</v>
      </c>
      <c r="K25" s="34">
        <v>71543.298999999999</v>
      </c>
      <c r="L25" s="34">
        <v>8457.4169999999995</v>
      </c>
      <c r="M25" s="34">
        <v>32954.243999999999</v>
      </c>
      <c r="N25" s="36">
        <f t="shared" si="0"/>
        <v>9341.0509999999995</v>
      </c>
      <c r="O25" s="34">
        <v>23613.192999999999</v>
      </c>
      <c r="P25" s="37">
        <f>15</f>
        <v>15</v>
      </c>
      <c r="Q25" s="37">
        <v>0</v>
      </c>
      <c r="R25" s="38">
        <f t="shared" si="1"/>
        <v>15</v>
      </c>
      <c r="S25" s="39">
        <v>61586</v>
      </c>
      <c r="T25" s="86">
        <v>23942887039.999996</v>
      </c>
      <c r="U25" s="87">
        <v>2.5206029205741101</v>
      </c>
      <c r="V25" s="86">
        <v>60350511000</v>
      </c>
      <c r="W25" s="85">
        <v>0.17798335735137508</v>
      </c>
      <c r="X25" s="86">
        <v>134523179000</v>
      </c>
    </row>
    <row r="26" spans="1:24" s="4" customFormat="1" ht="15.75" x14ac:dyDescent="0.25">
      <c r="A26" s="77" t="s">
        <v>1152</v>
      </c>
      <c r="B26" s="31" t="s">
        <v>720</v>
      </c>
      <c r="C26" s="32" t="s">
        <v>721</v>
      </c>
      <c r="D26" s="32">
        <v>17.75</v>
      </c>
      <c r="E26" s="33">
        <v>44012</v>
      </c>
      <c r="F26" s="34">
        <v>190.92</v>
      </c>
      <c r="G26" s="35">
        <v>10</v>
      </c>
      <c r="H26" s="84">
        <f t="shared" si="2"/>
        <v>19092000</v>
      </c>
      <c r="I26" s="34">
        <v>1545.6133649999999</v>
      </c>
      <c r="J26" s="34">
        <v>3364.1903699999998</v>
      </c>
      <c r="K26" s="34">
        <v>958.05622800000003</v>
      </c>
      <c r="L26" s="34">
        <v>168.733946</v>
      </c>
      <c r="M26" s="34">
        <v>-134.17218500000001</v>
      </c>
      <c r="N26" s="36">
        <f t="shared" si="0"/>
        <v>1.456799999999987</v>
      </c>
      <c r="O26" s="34">
        <v>-135.628985</v>
      </c>
      <c r="P26" s="37">
        <v>0</v>
      </c>
      <c r="Q26" s="37">
        <v>0</v>
      </c>
      <c r="R26" s="38">
        <f t="shared" si="1"/>
        <v>0</v>
      </c>
      <c r="S26" s="39">
        <v>1195</v>
      </c>
      <c r="T26" s="86">
        <v>338883000</v>
      </c>
      <c r="U26" s="87">
        <v>4.5609055780313561</v>
      </c>
      <c r="V26" s="86">
        <v>1545613365</v>
      </c>
      <c r="W26" s="85">
        <v>0.10073240890942804</v>
      </c>
      <c r="X26" s="86">
        <v>3364190370</v>
      </c>
    </row>
    <row r="27" spans="1:24" s="4" customFormat="1" ht="15.75" x14ac:dyDescent="0.25">
      <c r="A27" s="77" t="s">
        <v>1153</v>
      </c>
      <c r="B27" s="31" t="s">
        <v>1078</v>
      </c>
      <c r="C27" s="32" t="s">
        <v>1079</v>
      </c>
      <c r="D27" s="32">
        <v>33</v>
      </c>
      <c r="E27" s="33">
        <v>44012</v>
      </c>
      <c r="F27" s="34">
        <v>145.48676</v>
      </c>
      <c r="G27" s="35">
        <v>10</v>
      </c>
      <c r="H27" s="84">
        <f t="shared" si="2"/>
        <v>14548676</v>
      </c>
      <c r="I27" s="34">
        <v>579.64092100000005</v>
      </c>
      <c r="J27" s="34">
        <v>1706.519528</v>
      </c>
      <c r="K27" s="34">
        <v>927.01302199999998</v>
      </c>
      <c r="L27" s="34">
        <v>81.28407</v>
      </c>
      <c r="M27" s="34">
        <v>-95.049475999999999</v>
      </c>
      <c r="N27" s="36">
        <f t="shared" si="0"/>
        <v>-51.275771999999996</v>
      </c>
      <c r="O27" s="34">
        <v>-43.773704000000002</v>
      </c>
      <c r="P27" s="37">
        <v>0</v>
      </c>
      <c r="Q27" s="37">
        <v>0</v>
      </c>
      <c r="R27" s="38">
        <f t="shared" si="1"/>
        <v>0</v>
      </c>
      <c r="S27" s="39">
        <v>346</v>
      </c>
      <c r="T27" s="86">
        <v>480106308</v>
      </c>
      <c r="U27" s="87">
        <v>1.2073178613599886</v>
      </c>
      <c r="V27" s="86">
        <v>579640921</v>
      </c>
      <c r="W27" s="85">
        <v>0.28133654501022504</v>
      </c>
      <c r="X27" s="86">
        <v>1706519528</v>
      </c>
    </row>
    <row r="28" spans="1:24" s="4" customFormat="1" ht="15.75" x14ac:dyDescent="0.25">
      <c r="A28" s="77" t="s">
        <v>1154</v>
      </c>
      <c r="B28" s="31" t="s">
        <v>838</v>
      </c>
      <c r="C28" s="32" t="s">
        <v>839</v>
      </c>
      <c r="D28" s="32">
        <v>29.71</v>
      </c>
      <c r="E28" s="33">
        <v>44012</v>
      </c>
      <c r="F28" s="34">
        <v>350</v>
      </c>
      <c r="G28" s="35">
        <v>10</v>
      </c>
      <c r="H28" s="84">
        <f t="shared" si="2"/>
        <v>35000000</v>
      </c>
      <c r="I28" s="34">
        <v>1473.5766920000001</v>
      </c>
      <c r="J28" s="34">
        <v>2691.161298</v>
      </c>
      <c r="K28" s="34">
        <v>1598.0328609999999</v>
      </c>
      <c r="L28" s="34">
        <v>97.378232999999994</v>
      </c>
      <c r="M28" s="34">
        <v>163.07831899999999</v>
      </c>
      <c r="N28" s="36">
        <f t="shared" si="0"/>
        <v>45.179355999999999</v>
      </c>
      <c r="O28" s="34">
        <v>117.89896299999999</v>
      </c>
      <c r="P28" s="37">
        <v>0</v>
      </c>
      <c r="Q28" s="37">
        <v>0</v>
      </c>
      <c r="R28" s="38">
        <f t="shared" si="1"/>
        <v>0</v>
      </c>
      <c r="S28" s="39">
        <v>669</v>
      </c>
      <c r="T28" s="86">
        <v>1039850000</v>
      </c>
      <c r="U28" s="87">
        <v>1.4171050555368563</v>
      </c>
      <c r="V28" s="86">
        <v>1473576692</v>
      </c>
      <c r="W28" s="85">
        <v>0.3863945281811198</v>
      </c>
      <c r="X28" s="86">
        <v>2691161298</v>
      </c>
    </row>
    <row r="29" spans="1:24" s="4" customFormat="1" ht="15.75" x14ac:dyDescent="0.25">
      <c r="A29" s="77" t="s">
        <v>1155</v>
      </c>
      <c r="B29" s="62" t="s">
        <v>965</v>
      </c>
      <c r="C29" s="32" t="s">
        <v>966</v>
      </c>
      <c r="D29" s="32">
        <v>310</v>
      </c>
      <c r="E29" s="33">
        <v>44012</v>
      </c>
      <c r="F29" s="34">
        <v>214.29407</v>
      </c>
      <c r="G29" s="35">
        <v>10</v>
      </c>
      <c r="H29" s="84">
        <f t="shared" si="2"/>
        <v>21429407</v>
      </c>
      <c r="I29" s="34">
        <v>14692.554749999999</v>
      </c>
      <c r="J29" s="34">
        <v>26430.701797999998</v>
      </c>
      <c r="K29" s="34">
        <v>11792.672025</v>
      </c>
      <c r="L29" s="34">
        <v>994.98568699999998</v>
      </c>
      <c r="M29" s="34">
        <v>409.54384800000003</v>
      </c>
      <c r="N29" s="36">
        <f t="shared" si="0"/>
        <v>110.78042100000005</v>
      </c>
      <c r="O29" s="34">
        <v>298.76342699999998</v>
      </c>
      <c r="P29" s="37">
        <v>100</v>
      </c>
      <c r="Q29" s="37">
        <v>0</v>
      </c>
      <c r="R29" s="38">
        <f t="shared" si="1"/>
        <v>100</v>
      </c>
      <c r="S29" s="39">
        <v>1847</v>
      </c>
      <c r="T29" s="86">
        <v>6643116170</v>
      </c>
      <c r="U29" s="87">
        <v>2.2116961940769433</v>
      </c>
      <c r="V29" s="86">
        <v>14692554750</v>
      </c>
      <c r="W29" s="85">
        <v>0.25134089214773259</v>
      </c>
      <c r="X29" s="86">
        <v>26430701798</v>
      </c>
    </row>
    <row r="30" spans="1:24" s="4" customFormat="1" ht="15.75" x14ac:dyDescent="0.25">
      <c r="A30" s="77" t="s">
        <v>1156</v>
      </c>
      <c r="B30" s="31" t="s">
        <v>1049</v>
      </c>
      <c r="C30" s="32" t="s">
        <v>1050</v>
      </c>
      <c r="D30" s="32">
        <v>4.78</v>
      </c>
      <c r="E30" s="33">
        <v>44012</v>
      </c>
      <c r="F30" s="34">
        <v>984.61828000000003</v>
      </c>
      <c r="G30" s="35">
        <v>10</v>
      </c>
      <c r="H30" s="84">
        <f t="shared" si="2"/>
        <v>98461828</v>
      </c>
      <c r="I30" s="34">
        <v>523.76978499999996</v>
      </c>
      <c r="J30" s="34">
        <v>736.50886700000001</v>
      </c>
      <c r="K30" s="34">
        <v>186.68820600000001</v>
      </c>
      <c r="L30" s="34">
        <v>0.208541</v>
      </c>
      <c r="M30" s="34">
        <v>-37.248282000000003</v>
      </c>
      <c r="N30" s="36">
        <f t="shared" si="0"/>
        <v>2.1957859999999982</v>
      </c>
      <c r="O30" s="34">
        <v>-39.444068000000001</v>
      </c>
      <c r="P30" s="37">
        <v>0</v>
      </c>
      <c r="Q30" s="37">
        <v>0</v>
      </c>
      <c r="R30" s="38">
        <f t="shared" si="1"/>
        <v>0</v>
      </c>
      <c r="S30" s="39">
        <v>5357</v>
      </c>
      <c r="T30" s="86">
        <v>470647537.84000003</v>
      </c>
      <c r="U30" s="87">
        <v>1.1128705515039987</v>
      </c>
      <c r="V30" s="86">
        <v>523769784.99999994</v>
      </c>
      <c r="W30" s="85">
        <v>0.63902494447497271</v>
      </c>
      <c r="X30" s="86">
        <v>736508867</v>
      </c>
    </row>
    <row r="31" spans="1:24" s="4" customFormat="1" ht="15.75" x14ac:dyDescent="0.25">
      <c r="A31" s="77" t="s">
        <v>1157</v>
      </c>
      <c r="B31" s="31" t="s">
        <v>673</v>
      </c>
      <c r="C31" s="32" t="s">
        <v>674</v>
      </c>
      <c r="D31" s="32">
        <v>20.079999999999998</v>
      </c>
      <c r="E31" s="33">
        <v>44012</v>
      </c>
      <c r="F31" s="34">
        <v>997.18100000000004</v>
      </c>
      <c r="G31" s="35">
        <v>10</v>
      </c>
      <c r="H31" s="84">
        <f t="shared" si="2"/>
        <v>99718100</v>
      </c>
      <c r="I31" s="34">
        <v>2464.5790000000002</v>
      </c>
      <c r="J31" s="34">
        <v>3477.1</v>
      </c>
      <c r="K31" s="34">
        <v>1755.2270000000001</v>
      </c>
      <c r="L31" s="34">
        <v>44.152999999999999</v>
      </c>
      <c r="M31" s="34">
        <v>-140.934</v>
      </c>
      <c r="N31" s="36">
        <f t="shared" si="0"/>
        <v>17.084000000000003</v>
      </c>
      <c r="O31" s="34">
        <v>-158.018</v>
      </c>
      <c r="P31" s="37">
        <v>0</v>
      </c>
      <c r="Q31" s="37">
        <v>0</v>
      </c>
      <c r="R31" s="38">
        <f t="shared" si="1"/>
        <v>0</v>
      </c>
      <c r="S31" s="39">
        <v>2633</v>
      </c>
      <c r="T31" s="86">
        <v>2002339447.9999998</v>
      </c>
      <c r="U31" s="87">
        <v>1.2308497455122804</v>
      </c>
      <c r="V31" s="86">
        <v>2464579000</v>
      </c>
      <c r="W31" s="85">
        <v>0.57586478617238501</v>
      </c>
      <c r="X31" s="86">
        <v>3477100000</v>
      </c>
    </row>
    <row r="32" spans="1:24" s="4" customFormat="1" ht="15.75" x14ac:dyDescent="0.25">
      <c r="A32" s="77" t="s">
        <v>1158</v>
      </c>
      <c r="B32" s="31" t="s">
        <v>829</v>
      </c>
      <c r="C32" s="32" t="s">
        <v>830</v>
      </c>
      <c r="D32" s="32">
        <v>19.47</v>
      </c>
      <c r="E32" s="33">
        <v>44012</v>
      </c>
      <c r="F32" s="34">
        <v>1512.5</v>
      </c>
      <c r="G32" s="35">
        <v>10</v>
      </c>
      <c r="H32" s="84">
        <f t="shared" si="2"/>
        <v>151250000</v>
      </c>
      <c r="I32" s="34">
        <v>2761.628643</v>
      </c>
      <c r="J32" s="34">
        <v>5744.7144520000002</v>
      </c>
      <c r="K32" s="34">
        <v>2778.6306370000002</v>
      </c>
      <c r="L32" s="34">
        <v>360.35676999999998</v>
      </c>
      <c r="M32" s="34">
        <v>-194.79182700000001</v>
      </c>
      <c r="N32" s="36">
        <f t="shared" si="0"/>
        <v>-57.460597000000007</v>
      </c>
      <c r="O32" s="34">
        <v>-137.33123000000001</v>
      </c>
      <c r="P32" s="37">
        <v>0</v>
      </c>
      <c r="Q32" s="37">
        <v>0</v>
      </c>
      <c r="R32" s="38">
        <f t="shared" si="1"/>
        <v>0</v>
      </c>
      <c r="S32" s="39">
        <v>8857</v>
      </c>
      <c r="T32" s="86">
        <v>2944837500</v>
      </c>
      <c r="U32" s="87">
        <v>0.93778642896254882</v>
      </c>
      <c r="V32" s="86">
        <v>2761628643</v>
      </c>
      <c r="W32" s="85">
        <v>0.51261686278850049</v>
      </c>
      <c r="X32" s="86">
        <v>5744714452</v>
      </c>
    </row>
    <row r="33" spans="1:24" s="4" customFormat="1" ht="15.75" x14ac:dyDescent="0.25">
      <c r="A33" s="77" t="s">
        <v>1159</v>
      </c>
      <c r="B33" s="62" t="s">
        <v>460</v>
      </c>
      <c r="C33" s="32" t="s">
        <v>461</v>
      </c>
      <c r="D33" s="32">
        <v>234.77</v>
      </c>
      <c r="E33" s="33">
        <v>44196</v>
      </c>
      <c r="F33" s="34">
        <v>592.99800000000005</v>
      </c>
      <c r="G33" s="35">
        <v>10</v>
      </c>
      <c r="H33" s="84">
        <f t="shared" si="2"/>
        <v>59299800.000000007</v>
      </c>
      <c r="I33" s="34">
        <v>3760.4639999999999</v>
      </c>
      <c r="J33" s="34">
        <v>4603.6019999999999</v>
      </c>
      <c r="K33" s="34">
        <v>1.962</v>
      </c>
      <c r="L33" s="34">
        <v>94.087999999999994</v>
      </c>
      <c r="M33" s="34">
        <v>619.68100000000004</v>
      </c>
      <c r="N33" s="36">
        <f t="shared" si="0"/>
        <v>128.75700000000006</v>
      </c>
      <c r="O33" s="34">
        <v>490.92399999999998</v>
      </c>
      <c r="P33" s="37">
        <f>40</f>
        <v>40</v>
      </c>
      <c r="Q33" s="37">
        <v>0</v>
      </c>
      <c r="R33" s="38">
        <f t="shared" si="1"/>
        <v>40</v>
      </c>
      <c r="S33" s="39">
        <v>5619</v>
      </c>
      <c r="T33" s="86">
        <v>13921814046.000002</v>
      </c>
      <c r="U33" s="87">
        <v>0.27011307488914865</v>
      </c>
      <c r="V33" s="86">
        <v>3760464000</v>
      </c>
      <c r="W33" s="85">
        <v>3.0241133021490567</v>
      </c>
      <c r="X33" s="86">
        <v>4603602000</v>
      </c>
    </row>
    <row r="34" spans="1:24" s="4" customFormat="1" ht="15.75" x14ac:dyDescent="0.25">
      <c r="A34" s="77" t="s">
        <v>1160</v>
      </c>
      <c r="B34" s="62" t="s">
        <v>500</v>
      </c>
      <c r="C34" s="32" t="s">
        <v>501</v>
      </c>
      <c r="D34" s="32">
        <v>985</v>
      </c>
      <c r="E34" s="33">
        <v>44012</v>
      </c>
      <c r="F34" s="34">
        <v>216.89791</v>
      </c>
      <c r="G34" s="35">
        <v>10</v>
      </c>
      <c r="H34" s="84">
        <f t="shared" si="2"/>
        <v>21689791</v>
      </c>
      <c r="I34" s="34">
        <v>16476.547946999999</v>
      </c>
      <c r="J34" s="34">
        <v>44446.280135000001</v>
      </c>
      <c r="K34" s="34">
        <v>34030.186287999997</v>
      </c>
      <c r="L34" s="34">
        <v>2556.9768789999998</v>
      </c>
      <c r="M34" s="34">
        <v>1309.085345</v>
      </c>
      <c r="N34" s="36">
        <f t="shared" si="0"/>
        <v>129.99634500000002</v>
      </c>
      <c r="O34" s="34">
        <v>1179.0889999999999</v>
      </c>
      <c r="P34" s="37">
        <v>0</v>
      </c>
      <c r="Q34" s="37">
        <v>0</v>
      </c>
      <c r="R34" s="38">
        <f t="shared" si="1"/>
        <v>0</v>
      </c>
      <c r="S34" s="39">
        <v>470</v>
      </c>
      <c r="T34" s="86">
        <v>21364444135</v>
      </c>
      <c r="U34" s="87">
        <v>0.77121350983373016</v>
      </c>
      <c r="V34" s="86">
        <v>16476547947</v>
      </c>
      <c r="W34" s="85">
        <v>0.48068013948767324</v>
      </c>
      <c r="X34" s="86">
        <v>44446280135</v>
      </c>
    </row>
    <row r="35" spans="1:24" s="4" customFormat="1" ht="15.75" x14ac:dyDescent="0.25">
      <c r="A35" s="77" t="s">
        <v>1161</v>
      </c>
      <c r="B35" s="31" t="s">
        <v>152</v>
      </c>
      <c r="C35" s="32" t="s">
        <v>153</v>
      </c>
      <c r="D35" s="32">
        <v>13.63</v>
      </c>
      <c r="E35" s="33">
        <v>44012</v>
      </c>
      <c r="F35" s="34">
        <v>2672.8633100000002</v>
      </c>
      <c r="G35" s="35">
        <v>10</v>
      </c>
      <c r="H35" s="84">
        <f t="shared" si="2"/>
        <v>267286331.00000003</v>
      </c>
      <c r="I35" s="34">
        <v>978.29746599999999</v>
      </c>
      <c r="J35" s="34">
        <v>1722.1778790000001</v>
      </c>
      <c r="K35" s="34">
        <v>29.628052</v>
      </c>
      <c r="L35" s="34">
        <v>22.666014000000001</v>
      </c>
      <c r="M35" s="34">
        <v>92.333331000000001</v>
      </c>
      <c r="N35" s="36">
        <f t="shared" si="0"/>
        <v>-21.547179999999997</v>
      </c>
      <c r="O35" s="34">
        <v>113.880511</v>
      </c>
      <c r="P35" s="37">
        <v>0</v>
      </c>
      <c r="Q35" s="37">
        <v>0</v>
      </c>
      <c r="R35" s="38">
        <f t="shared" si="1"/>
        <v>0</v>
      </c>
      <c r="S35" s="39">
        <v>1068</v>
      </c>
      <c r="T35" s="86">
        <v>3643112691.5300007</v>
      </c>
      <c r="U35" s="87">
        <v>0.26853340778463369</v>
      </c>
      <c r="V35" s="86">
        <v>978297466</v>
      </c>
      <c r="W35" s="85">
        <v>2.1154102232722969</v>
      </c>
      <c r="X35" s="86">
        <v>1722177879</v>
      </c>
    </row>
    <row r="36" spans="1:24" s="4" customFormat="1" ht="15.75" x14ac:dyDescent="0.25">
      <c r="A36" s="77" t="s">
        <v>1162</v>
      </c>
      <c r="B36" s="62" t="s">
        <v>334</v>
      </c>
      <c r="C36" s="32" t="s">
        <v>335</v>
      </c>
      <c r="D36" s="32">
        <v>3.95</v>
      </c>
      <c r="E36" s="33">
        <v>44012</v>
      </c>
      <c r="F36" s="34">
        <v>1078.5714250000001</v>
      </c>
      <c r="G36" s="35">
        <v>5</v>
      </c>
      <c r="H36" s="84">
        <f t="shared" si="2"/>
        <v>215714285.00000003</v>
      </c>
      <c r="I36" s="34">
        <v>-722.76327700000002</v>
      </c>
      <c r="J36" s="34">
        <v>2824.8560499999999</v>
      </c>
      <c r="K36" s="34">
        <v>1662.98236</v>
      </c>
      <c r="L36" s="34">
        <v>8.3384680000000007</v>
      </c>
      <c r="M36" s="34">
        <v>-220.29688300000001</v>
      </c>
      <c r="N36" s="36">
        <f t="shared" si="0"/>
        <v>24.744734999999991</v>
      </c>
      <c r="O36" s="34">
        <v>-245.041618</v>
      </c>
      <c r="P36" s="37">
        <v>0</v>
      </c>
      <c r="Q36" s="37">
        <v>0</v>
      </c>
      <c r="R36" s="38">
        <f t="shared" si="1"/>
        <v>0</v>
      </c>
      <c r="S36" s="39">
        <v>2434</v>
      </c>
      <c r="T36" s="86">
        <v>852071425.75000012</v>
      </c>
      <c r="U36" s="87">
        <v>-0.84824259464377405</v>
      </c>
      <c r="V36" s="86">
        <v>-722763277</v>
      </c>
      <c r="W36" s="85">
        <v>0.30163357377095379</v>
      </c>
      <c r="X36" s="86">
        <v>2824856050</v>
      </c>
    </row>
    <row r="37" spans="1:24" s="4" customFormat="1" ht="15.75" x14ac:dyDescent="0.25">
      <c r="A37" s="77" t="s">
        <v>1163</v>
      </c>
      <c r="B37" s="31" t="s">
        <v>586</v>
      </c>
      <c r="C37" s="32" t="s">
        <v>587</v>
      </c>
      <c r="D37" s="32">
        <v>50.5</v>
      </c>
      <c r="E37" s="33">
        <v>44104</v>
      </c>
      <c r="F37" s="34">
        <v>204.73699999999999</v>
      </c>
      <c r="G37" s="35">
        <v>10</v>
      </c>
      <c r="H37" s="84">
        <f t="shared" si="2"/>
        <v>20473700</v>
      </c>
      <c r="I37" s="34">
        <v>3272.1889999999999</v>
      </c>
      <c r="J37" s="34">
        <v>8706.61</v>
      </c>
      <c r="K37" s="34">
        <v>10906.7</v>
      </c>
      <c r="L37" s="34">
        <v>554.82600000000002</v>
      </c>
      <c r="M37" s="34">
        <v>429.88600000000002</v>
      </c>
      <c r="N37" s="36">
        <f t="shared" ref="N37:N68" si="3">+M37-O37</f>
        <v>227.42300000000003</v>
      </c>
      <c r="O37" s="34">
        <v>202.46299999999999</v>
      </c>
      <c r="P37" s="37">
        <v>30</v>
      </c>
      <c r="Q37" s="37">
        <v>0</v>
      </c>
      <c r="R37" s="38">
        <f t="shared" ref="R37:R68" si="4">SUM(P37:Q37)</f>
        <v>30</v>
      </c>
      <c r="S37" s="39">
        <v>1156</v>
      </c>
      <c r="T37" s="86">
        <v>1033921850</v>
      </c>
      <c r="U37" s="87">
        <v>3.1648320421896492</v>
      </c>
      <c r="V37" s="86">
        <v>3272189000</v>
      </c>
      <c r="W37" s="85">
        <v>0.11875136821334595</v>
      </c>
      <c r="X37" s="86">
        <v>8706610000</v>
      </c>
    </row>
    <row r="38" spans="1:24" s="4" customFormat="1" ht="15.75" x14ac:dyDescent="0.25">
      <c r="A38" s="77" t="s">
        <v>1164</v>
      </c>
      <c r="B38" s="31" t="s">
        <v>669</v>
      </c>
      <c r="C38" s="32" t="s">
        <v>670</v>
      </c>
      <c r="D38" s="32">
        <v>9.8800000000000008</v>
      </c>
      <c r="E38" s="33">
        <v>44012</v>
      </c>
      <c r="F38" s="34">
        <v>10634.144</v>
      </c>
      <c r="G38" s="35">
        <v>10</v>
      </c>
      <c r="H38" s="84">
        <f t="shared" si="2"/>
        <v>1063414400.0000001</v>
      </c>
      <c r="I38" s="34">
        <v>9228.3940000000002</v>
      </c>
      <c r="J38" s="34">
        <v>45194.966</v>
      </c>
      <c r="K38" s="34">
        <v>4132.3620000000001</v>
      </c>
      <c r="L38" s="34">
        <v>2991.0169999999998</v>
      </c>
      <c r="M38" s="34">
        <v>-3959.4839999999999</v>
      </c>
      <c r="N38" s="36">
        <f t="shared" si="3"/>
        <v>-343.0319999999997</v>
      </c>
      <c r="O38" s="34">
        <v>-3616.4520000000002</v>
      </c>
      <c r="P38" s="37">
        <v>0</v>
      </c>
      <c r="Q38" s="37">
        <v>0</v>
      </c>
      <c r="R38" s="38">
        <f t="shared" si="4"/>
        <v>0</v>
      </c>
      <c r="S38" s="39">
        <v>12326</v>
      </c>
      <c r="T38" s="86">
        <v>10506534272.000002</v>
      </c>
      <c r="U38" s="87">
        <v>0.87834806046307234</v>
      </c>
      <c r="V38" s="86">
        <v>9228394000</v>
      </c>
      <c r="W38" s="85">
        <v>0.23247133921950516</v>
      </c>
      <c r="X38" s="86">
        <v>45194966000</v>
      </c>
    </row>
    <row r="39" spans="1:24" s="4" customFormat="1" ht="15.75" x14ac:dyDescent="0.25">
      <c r="A39" s="77" t="s">
        <v>1165</v>
      </c>
      <c r="B39" s="31" t="s">
        <v>199</v>
      </c>
      <c r="C39" s="32" t="s">
        <v>200</v>
      </c>
      <c r="D39" s="32">
        <v>17.28</v>
      </c>
      <c r="E39" s="33">
        <v>44196</v>
      </c>
      <c r="F39" s="34">
        <v>15176.965</v>
      </c>
      <c r="G39" s="35">
        <v>10</v>
      </c>
      <c r="H39" s="84">
        <f t="shared" si="2"/>
        <v>1517696500</v>
      </c>
      <c r="I39" s="34">
        <v>60107.432000000001</v>
      </c>
      <c r="J39" s="34">
        <v>709957.95400000003</v>
      </c>
      <c r="K39" s="34">
        <v>64153.053</v>
      </c>
      <c r="L39" s="34">
        <v>0</v>
      </c>
      <c r="M39" s="34">
        <v>10770.357</v>
      </c>
      <c r="N39" s="36">
        <f t="shared" si="3"/>
        <v>4259.8519999999999</v>
      </c>
      <c r="O39" s="34">
        <v>6510.5050000000001</v>
      </c>
      <c r="P39" s="37">
        <v>0</v>
      </c>
      <c r="Q39" s="37">
        <v>0</v>
      </c>
      <c r="R39" s="38">
        <f t="shared" si="4"/>
        <v>0</v>
      </c>
      <c r="S39" s="39">
        <v>16356</v>
      </c>
      <c r="T39" s="86">
        <v>26225795520</v>
      </c>
      <c r="U39" s="87">
        <v>2.2919202566862689</v>
      </c>
      <c r="V39" s="86">
        <v>60107432000</v>
      </c>
      <c r="W39" s="85">
        <v>3.6939927741129301E-2</v>
      </c>
      <c r="X39" s="86">
        <v>709957954000</v>
      </c>
    </row>
    <row r="40" spans="1:24" s="4" customFormat="1" ht="15.75" x14ac:dyDescent="0.25">
      <c r="A40" s="77" t="s">
        <v>1166</v>
      </c>
      <c r="B40" s="62" t="s">
        <v>470</v>
      </c>
      <c r="C40" s="32" t="s">
        <v>471</v>
      </c>
      <c r="D40" s="32">
        <v>115</v>
      </c>
      <c r="E40" s="33">
        <v>44012</v>
      </c>
      <c r="F40" s="34">
        <v>12</v>
      </c>
      <c r="G40" s="35">
        <v>10</v>
      </c>
      <c r="H40" s="84">
        <f t="shared" si="2"/>
        <v>1200000</v>
      </c>
      <c r="I40" s="34">
        <v>495.99681299999997</v>
      </c>
      <c r="J40" s="34">
        <v>506.02357499999999</v>
      </c>
      <c r="K40" s="34">
        <f>13.791567+2.410275</f>
        <v>16.201841999999999</v>
      </c>
      <c r="L40" s="34">
        <v>1.4126E-2</v>
      </c>
      <c r="M40" s="34">
        <v>23.643356000000001</v>
      </c>
      <c r="N40" s="36">
        <f t="shared" si="3"/>
        <v>2.9015860000000018</v>
      </c>
      <c r="O40" s="34">
        <v>20.741769999999999</v>
      </c>
      <c r="P40" s="37">
        <v>20</v>
      </c>
      <c r="Q40" s="37">
        <v>0</v>
      </c>
      <c r="R40" s="38">
        <f t="shared" si="4"/>
        <v>20</v>
      </c>
      <c r="S40" s="39">
        <v>956</v>
      </c>
      <c r="T40" s="86">
        <v>138000000</v>
      </c>
      <c r="U40" s="87">
        <v>3.5941798043478261</v>
      </c>
      <c r="V40" s="86">
        <v>495996813</v>
      </c>
      <c r="W40" s="85">
        <v>0.27271456670768746</v>
      </c>
      <c r="X40" s="86">
        <v>506023575</v>
      </c>
    </row>
    <row r="41" spans="1:24" s="4" customFormat="1" ht="15.75" x14ac:dyDescent="0.25">
      <c r="A41" s="77" t="s">
        <v>1167</v>
      </c>
      <c r="B41" s="62" t="s">
        <v>874</v>
      </c>
      <c r="C41" s="32" t="s">
        <v>875</v>
      </c>
      <c r="D41" s="32">
        <v>419.23</v>
      </c>
      <c r="E41" s="33">
        <v>44196</v>
      </c>
      <c r="F41" s="34">
        <v>1246.06014</v>
      </c>
      <c r="G41" s="35">
        <v>10</v>
      </c>
      <c r="H41" s="84">
        <f t="shared" si="2"/>
        <v>124606014</v>
      </c>
      <c r="I41" s="34">
        <v>7253.6860509999997</v>
      </c>
      <c r="J41" s="34">
        <v>9834.6390179999999</v>
      </c>
      <c r="K41" s="34">
        <v>7513.7668450000001</v>
      </c>
      <c r="L41" s="34">
        <v>49.914194999999999</v>
      </c>
      <c r="M41" s="34">
        <v>2267.329045</v>
      </c>
      <c r="N41" s="36">
        <f t="shared" si="3"/>
        <v>73.414103000000068</v>
      </c>
      <c r="O41" s="34">
        <v>2193.9149419999999</v>
      </c>
      <c r="P41" s="37">
        <v>35</v>
      </c>
      <c r="Q41" s="37">
        <v>10</v>
      </c>
      <c r="R41" s="38">
        <f t="shared" si="4"/>
        <v>45</v>
      </c>
      <c r="S41" s="39">
        <v>2646</v>
      </c>
      <c r="T41" s="86">
        <v>52238579249.220001</v>
      </c>
      <c r="U41" s="87">
        <v>0.13885687848427286</v>
      </c>
      <c r="V41" s="86">
        <v>7253686051</v>
      </c>
      <c r="W41" s="85">
        <v>5.3116925952858596</v>
      </c>
      <c r="X41" s="86">
        <v>9834639018</v>
      </c>
    </row>
    <row r="42" spans="1:24" s="4" customFormat="1" ht="15.75" x14ac:dyDescent="0.25">
      <c r="A42" s="77" t="s">
        <v>1168</v>
      </c>
      <c r="B42" s="62" t="s">
        <v>294</v>
      </c>
      <c r="C42" s="32" t="s">
        <v>295</v>
      </c>
      <c r="D42" s="32">
        <v>49</v>
      </c>
      <c r="E42" s="33">
        <v>44012</v>
      </c>
      <c r="F42" s="34">
        <v>124.17876</v>
      </c>
      <c r="G42" s="35">
        <v>10</v>
      </c>
      <c r="H42" s="84">
        <f t="shared" si="2"/>
        <v>12417876</v>
      </c>
      <c r="I42" s="34">
        <v>3262.03143</v>
      </c>
      <c r="J42" s="34">
        <v>2654.5316659999999</v>
      </c>
      <c r="K42" s="34">
        <v>5023.5701289999997</v>
      </c>
      <c r="L42" s="34">
        <v>144.53928999999999</v>
      </c>
      <c r="M42" s="34">
        <v>150.365768</v>
      </c>
      <c r="N42" s="36">
        <f t="shared" si="3"/>
        <v>41.596557000000004</v>
      </c>
      <c r="O42" s="34">
        <v>108.769211</v>
      </c>
      <c r="P42" s="37">
        <v>0</v>
      </c>
      <c r="Q42" s="37">
        <v>0</v>
      </c>
      <c r="R42" s="38">
        <f t="shared" si="4"/>
        <v>0</v>
      </c>
      <c r="S42" s="39">
        <v>1445</v>
      </c>
      <c r="T42" s="86">
        <v>608475924</v>
      </c>
      <c r="U42" s="87">
        <v>5.3609868547568036</v>
      </c>
      <c r="V42" s="86">
        <v>3262031430</v>
      </c>
      <c r="W42" s="85">
        <v>0.22922157297783766</v>
      </c>
      <c r="X42" s="86">
        <v>2654531666</v>
      </c>
    </row>
    <row r="43" spans="1:24" s="4" customFormat="1" ht="15.75" x14ac:dyDescent="0.25">
      <c r="A43" s="77" t="s">
        <v>1169</v>
      </c>
      <c r="B43" s="62" t="s">
        <v>298</v>
      </c>
      <c r="C43" s="32" t="s">
        <v>299</v>
      </c>
      <c r="D43" s="32">
        <v>2.31</v>
      </c>
      <c r="E43" s="33">
        <v>44012</v>
      </c>
      <c r="F43" s="34">
        <v>607.88099999999997</v>
      </c>
      <c r="G43" s="35">
        <v>5</v>
      </c>
      <c r="H43" s="84">
        <f t="shared" si="2"/>
        <v>121576200</v>
      </c>
      <c r="I43" s="34">
        <v>-2.6938680000000002</v>
      </c>
      <c r="J43" s="34">
        <v>868.90005199999996</v>
      </c>
      <c r="K43" s="34">
        <v>146.54853199999999</v>
      </c>
      <c r="L43" s="34">
        <v>2.8378E-2</v>
      </c>
      <c r="M43" s="34">
        <v>-48.275267999999997</v>
      </c>
      <c r="N43" s="36">
        <f t="shared" si="3"/>
        <v>2.1982280000000003</v>
      </c>
      <c r="O43" s="34">
        <v>-50.473495999999997</v>
      </c>
      <c r="P43" s="37">
        <v>0</v>
      </c>
      <c r="Q43" s="37">
        <v>0</v>
      </c>
      <c r="R43" s="38">
        <f t="shared" si="4"/>
        <v>0</v>
      </c>
      <c r="S43" s="39">
        <v>1450</v>
      </c>
      <c r="T43" s="86">
        <v>280841022</v>
      </c>
      <c r="U43" s="87">
        <v>-9.5921456944420315E-3</v>
      </c>
      <c r="V43" s="86">
        <v>-2693868</v>
      </c>
      <c r="W43" s="85">
        <v>0.32321441499925241</v>
      </c>
      <c r="X43" s="86">
        <v>868900052</v>
      </c>
    </row>
    <row r="44" spans="1:24" s="4" customFormat="1" ht="15.75" x14ac:dyDescent="0.25">
      <c r="A44" s="77" t="s">
        <v>1170</v>
      </c>
      <c r="B44" s="62" t="s">
        <v>450</v>
      </c>
      <c r="C44" s="32" t="s">
        <v>451</v>
      </c>
      <c r="D44" s="32">
        <v>28.54</v>
      </c>
      <c r="E44" s="33">
        <v>44012</v>
      </c>
      <c r="F44" s="34">
        <v>4854.0973100000001</v>
      </c>
      <c r="G44" s="35">
        <v>10</v>
      </c>
      <c r="H44" s="84">
        <f t="shared" si="2"/>
        <v>485409731</v>
      </c>
      <c r="I44" s="34">
        <v>1119.972119</v>
      </c>
      <c r="J44" s="34">
        <v>22981.326174000002</v>
      </c>
      <c r="K44" s="34">
        <v>16909.29938</v>
      </c>
      <c r="L44" s="34">
        <v>1282.483682</v>
      </c>
      <c r="M44" s="34">
        <v>-223.26377099999999</v>
      </c>
      <c r="N44" s="36">
        <f t="shared" si="3"/>
        <v>166.18538200000003</v>
      </c>
      <c r="O44" s="34">
        <v>-389.44915300000002</v>
      </c>
      <c r="P44" s="37">
        <v>0</v>
      </c>
      <c r="Q44" s="37">
        <v>0</v>
      </c>
      <c r="R44" s="38">
        <f t="shared" si="4"/>
        <v>0</v>
      </c>
      <c r="S44" s="39">
        <v>3754</v>
      </c>
      <c r="T44" s="86">
        <v>13853593722.74</v>
      </c>
      <c r="U44" s="87">
        <v>8.0843436108684219E-2</v>
      </c>
      <c r="V44" s="86">
        <v>1119972119</v>
      </c>
      <c r="W44" s="85">
        <v>0.60281959438934851</v>
      </c>
      <c r="X44" s="86">
        <v>22981326174</v>
      </c>
    </row>
    <row r="45" spans="1:24" s="4" customFormat="1" ht="15.75" x14ac:dyDescent="0.25">
      <c r="A45" s="77" t="s">
        <v>1171</v>
      </c>
      <c r="B45" s="31" t="s">
        <v>144</v>
      </c>
      <c r="C45" s="32" t="s">
        <v>145</v>
      </c>
      <c r="D45" s="32">
        <v>10.039999999999999</v>
      </c>
      <c r="E45" s="33">
        <v>44012</v>
      </c>
      <c r="F45" s="34">
        <v>1356</v>
      </c>
      <c r="G45" s="35">
        <v>10</v>
      </c>
      <c r="H45" s="84">
        <f t="shared" si="2"/>
        <v>135600000</v>
      </c>
      <c r="I45" s="34">
        <v>919.66486099999997</v>
      </c>
      <c r="J45" s="34">
        <v>1376.3454380000001</v>
      </c>
      <c r="K45" s="34">
        <v>147.43753100000001</v>
      </c>
      <c r="L45" s="34">
        <v>4.5226699999999997</v>
      </c>
      <c r="M45" s="34">
        <v>-28.214580999999999</v>
      </c>
      <c r="N45" s="36">
        <f t="shared" si="3"/>
        <v>1.6951660000000004</v>
      </c>
      <c r="O45" s="34">
        <v>-29.909746999999999</v>
      </c>
      <c r="P45" s="37">
        <v>0</v>
      </c>
      <c r="Q45" s="37">
        <v>0</v>
      </c>
      <c r="R45" s="38">
        <f t="shared" si="4"/>
        <v>0</v>
      </c>
      <c r="S45" s="39">
        <v>1132</v>
      </c>
      <c r="T45" s="86">
        <v>1361424000</v>
      </c>
      <c r="U45" s="87">
        <v>0.67551685661483862</v>
      </c>
      <c r="V45" s="86">
        <v>919664861</v>
      </c>
      <c r="W45" s="85">
        <v>0.98915865335254594</v>
      </c>
      <c r="X45" s="86">
        <v>1376345438</v>
      </c>
    </row>
    <row r="46" spans="1:24" s="4" customFormat="1" ht="15.75" x14ac:dyDescent="0.25">
      <c r="A46" s="77" t="s">
        <v>1172</v>
      </c>
      <c r="B46" s="31" t="s">
        <v>657</v>
      </c>
      <c r="C46" s="32" t="s">
        <v>658</v>
      </c>
      <c r="D46" s="32">
        <v>37.520000000000003</v>
      </c>
      <c r="E46" s="33">
        <v>44012</v>
      </c>
      <c r="F46" s="34">
        <v>4002.739</v>
      </c>
      <c r="G46" s="35">
        <v>10</v>
      </c>
      <c r="H46" s="84">
        <f t="shared" si="2"/>
        <v>400273900</v>
      </c>
      <c r="I46" s="34">
        <v>14506.114</v>
      </c>
      <c r="J46" s="34">
        <v>25510.081999999999</v>
      </c>
      <c r="K46" s="34">
        <v>8714.0889999999999</v>
      </c>
      <c r="L46" s="34">
        <v>606.60699999999997</v>
      </c>
      <c r="M46" s="34">
        <v>-561.68899999999996</v>
      </c>
      <c r="N46" s="36">
        <f t="shared" si="3"/>
        <v>-693.00599999999997</v>
      </c>
      <c r="O46" s="34">
        <v>131.31700000000001</v>
      </c>
      <c r="P46" s="37">
        <v>0</v>
      </c>
      <c r="Q46" s="37">
        <v>0</v>
      </c>
      <c r="R46" s="38">
        <f t="shared" si="4"/>
        <v>0</v>
      </c>
      <c r="S46" s="39">
        <v>3771</v>
      </c>
      <c r="T46" s="86">
        <v>15018276728.000002</v>
      </c>
      <c r="U46" s="87">
        <v>0.96589737043231272</v>
      </c>
      <c r="V46" s="86">
        <v>14506114000</v>
      </c>
      <c r="W46" s="85">
        <v>0.58871926511251516</v>
      </c>
      <c r="X46" s="86">
        <v>25510082000</v>
      </c>
    </row>
    <row r="47" spans="1:24" s="4" customFormat="1" ht="15.75" x14ac:dyDescent="0.25">
      <c r="A47" s="77" t="s">
        <v>1173</v>
      </c>
      <c r="B47" s="62" t="s">
        <v>551</v>
      </c>
      <c r="C47" s="32" t="s">
        <v>552</v>
      </c>
      <c r="D47" s="32">
        <v>46.93</v>
      </c>
      <c r="E47" s="33">
        <v>44012</v>
      </c>
      <c r="F47" s="34">
        <v>95.063000000000002</v>
      </c>
      <c r="G47" s="35">
        <v>10</v>
      </c>
      <c r="H47" s="84">
        <f t="shared" si="2"/>
        <v>9506300</v>
      </c>
      <c r="I47" s="34">
        <v>2760.5929999999998</v>
      </c>
      <c r="J47" s="34">
        <v>3438.77</v>
      </c>
      <c r="K47" s="34">
        <v>328.71300000000002</v>
      </c>
      <c r="L47" s="34">
        <v>61.064999999999998</v>
      </c>
      <c r="M47" s="34">
        <v>-122.43600000000001</v>
      </c>
      <c r="N47" s="36">
        <f t="shared" si="3"/>
        <v>-13.789000000000001</v>
      </c>
      <c r="O47" s="34">
        <v>-108.64700000000001</v>
      </c>
      <c r="P47" s="37">
        <v>0</v>
      </c>
      <c r="Q47" s="37">
        <v>0</v>
      </c>
      <c r="R47" s="38">
        <f t="shared" si="4"/>
        <v>0</v>
      </c>
      <c r="S47" s="39">
        <v>1164</v>
      </c>
      <c r="T47" s="86">
        <v>446130659</v>
      </c>
      <c r="U47" s="87">
        <v>6.1878576249116293</v>
      </c>
      <c r="V47" s="86">
        <v>2760593000</v>
      </c>
      <c r="W47" s="85">
        <v>0.12973553305396987</v>
      </c>
      <c r="X47" s="86">
        <v>3438770000</v>
      </c>
    </row>
    <row r="48" spans="1:24" s="4" customFormat="1" ht="15.75" x14ac:dyDescent="0.25">
      <c r="A48" s="77" t="s">
        <v>1174</v>
      </c>
      <c r="B48" s="31" t="s">
        <v>804</v>
      </c>
      <c r="C48" s="32" t="s">
        <v>805</v>
      </c>
      <c r="D48" s="32">
        <v>328.11</v>
      </c>
      <c r="E48" s="33">
        <v>43921</v>
      </c>
      <c r="F48" s="34">
        <v>1428</v>
      </c>
      <c r="G48" s="35">
        <v>10</v>
      </c>
      <c r="H48" s="84">
        <f t="shared" si="2"/>
        <v>142800000</v>
      </c>
      <c r="I48" s="34">
        <v>16557.254000000001</v>
      </c>
      <c r="J48" s="34">
        <v>31841.813999999998</v>
      </c>
      <c r="K48" s="34">
        <v>55046.264000000003</v>
      </c>
      <c r="L48" s="34">
        <v>727.44399999999996</v>
      </c>
      <c r="M48" s="34">
        <v>1547.2</v>
      </c>
      <c r="N48" s="36">
        <f t="shared" si="3"/>
        <v>865.44800000000009</v>
      </c>
      <c r="O48" s="34">
        <v>681.75199999999995</v>
      </c>
      <c r="P48" s="37">
        <v>10</v>
      </c>
      <c r="Q48" s="37">
        <v>0</v>
      </c>
      <c r="R48" s="38">
        <f t="shared" si="4"/>
        <v>10</v>
      </c>
      <c r="S48" s="39">
        <v>6374</v>
      </c>
      <c r="T48" s="86">
        <v>46854108000</v>
      </c>
      <c r="U48" s="87">
        <v>0.35337891823700923</v>
      </c>
      <c r="V48" s="86">
        <v>16557254000</v>
      </c>
      <c r="W48" s="85">
        <v>1.4714647852663167</v>
      </c>
      <c r="X48" s="86">
        <v>31841814000</v>
      </c>
    </row>
    <row r="49" spans="1:24" s="4" customFormat="1" ht="15.75" x14ac:dyDescent="0.25">
      <c r="A49" s="77" t="s">
        <v>1175</v>
      </c>
      <c r="B49" s="31" t="s">
        <v>810</v>
      </c>
      <c r="C49" s="32" t="s">
        <v>811</v>
      </c>
      <c r="D49" s="78">
        <v>1094.0899999999999</v>
      </c>
      <c r="E49" s="33">
        <v>44012</v>
      </c>
      <c r="F49" s="34">
        <v>498.29199999999997</v>
      </c>
      <c r="G49" s="35">
        <v>10</v>
      </c>
      <c r="H49" s="84">
        <f t="shared" si="2"/>
        <v>49829200</v>
      </c>
      <c r="I49" s="34">
        <v>4072.076</v>
      </c>
      <c r="J49" s="34">
        <v>10804.611999999999</v>
      </c>
      <c r="K49" s="34">
        <v>22942.275000000001</v>
      </c>
      <c r="L49" s="34">
        <v>217.83600000000001</v>
      </c>
      <c r="M49" s="34">
        <v>2969.6350000000002</v>
      </c>
      <c r="N49" s="36">
        <f t="shared" si="3"/>
        <v>819.08700000000044</v>
      </c>
      <c r="O49" s="34">
        <v>2150.5479999999998</v>
      </c>
      <c r="P49" s="37">
        <f>200+300</f>
        <v>500</v>
      </c>
      <c r="Q49" s="37">
        <v>0</v>
      </c>
      <c r="R49" s="38">
        <f t="shared" si="4"/>
        <v>500</v>
      </c>
      <c r="S49" s="39">
        <v>4748</v>
      </c>
      <c r="T49" s="86">
        <v>54517629427.999992</v>
      </c>
      <c r="U49" s="87">
        <v>7.4692829507157582E-2</v>
      </c>
      <c r="V49" s="86">
        <v>4072076000</v>
      </c>
      <c r="W49" s="85">
        <v>5.0457739183970691</v>
      </c>
      <c r="X49" s="86">
        <v>10804612000</v>
      </c>
    </row>
    <row r="50" spans="1:24" s="4" customFormat="1" ht="15.75" x14ac:dyDescent="0.25">
      <c r="A50" s="77" t="s">
        <v>1176</v>
      </c>
      <c r="B50" s="62" t="s">
        <v>935</v>
      </c>
      <c r="C50" s="32" t="s">
        <v>936</v>
      </c>
      <c r="D50" s="78">
        <v>2900</v>
      </c>
      <c r="E50" s="33">
        <v>44012</v>
      </c>
      <c r="F50" s="34">
        <v>575.45899999999995</v>
      </c>
      <c r="G50" s="35">
        <v>10</v>
      </c>
      <c r="H50" s="84">
        <f t="shared" si="2"/>
        <v>57545899.999999993</v>
      </c>
      <c r="I50" s="34">
        <v>17251.181</v>
      </c>
      <c r="J50" s="34">
        <v>22508.614000000001</v>
      </c>
      <c r="K50" s="34">
        <v>43530.322</v>
      </c>
      <c r="L50" s="34">
        <v>95.813000000000002</v>
      </c>
      <c r="M50" s="34">
        <v>6711.7669999999998</v>
      </c>
      <c r="N50" s="36">
        <f t="shared" si="3"/>
        <v>1846.951</v>
      </c>
      <c r="O50" s="34">
        <v>4864.8159999999998</v>
      </c>
      <c r="P50" s="37">
        <f>225+235</f>
        <v>460</v>
      </c>
      <c r="Q50" s="37">
        <v>10</v>
      </c>
      <c r="R50" s="38">
        <f t="shared" si="4"/>
        <v>470</v>
      </c>
      <c r="S50" s="39">
        <v>800</v>
      </c>
      <c r="T50" s="86">
        <v>166883109999.99997</v>
      </c>
      <c r="U50" s="87">
        <v>0.10337283982782922</v>
      </c>
      <c r="V50" s="86">
        <v>17251181000</v>
      </c>
      <c r="W50" s="85">
        <v>7.4141886301839808</v>
      </c>
      <c r="X50" s="86">
        <v>22508614000</v>
      </c>
    </row>
    <row r="51" spans="1:24" s="4" customFormat="1" ht="15.75" x14ac:dyDescent="0.25">
      <c r="A51" s="77" t="s">
        <v>1177</v>
      </c>
      <c r="B51" s="31" t="s">
        <v>653</v>
      </c>
      <c r="C51" s="32" t="s">
        <v>654</v>
      </c>
      <c r="D51" s="32">
        <v>34.31</v>
      </c>
      <c r="E51" s="33">
        <v>44012</v>
      </c>
      <c r="F51" s="34">
        <v>501.6</v>
      </c>
      <c r="G51" s="35">
        <v>10</v>
      </c>
      <c r="H51" s="84">
        <f t="shared" si="2"/>
        <v>50160000</v>
      </c>
      <c r="I51" s="34">
        <v>3508.011</v>
      </c>
      <c r="J51" s="34">
        <v>4833.8059999999996</v>
      </c>
      <c r="K51" s="34">
        <v>3463.904</v>
      </c>
      <c r="L51" s="34">
        <v>28.573</v>
      </c>
      <c r="M51" s="34">
        <v>-1034.2460000000001</v>
      </c>
      <c r="N51" s="36">
        <f t="shared" si="3"/>
        <v>-264.17500000000007</v>
      </c>
      <c r="O51" s="34">
        <v>-770.07100000000003</v>
      </c>
      <c r="P51" s="37">
        <v>0</v>
      </c>
      <c r="Q51" s="37">
        <v>0</v>
      </c>
      <c r="R51" s="38">
        <f t="shared" si="4"/>
        <v>0</v>
      </c>
      <c r="S51" s="39">
        <v>2205</v>
      </c>
      <c r="T51" s="86">
        <v>1720989600</v>
      </c>
      <c r="U51" s="87">
        <v>2.0383685061199674</v>
      </c>
      <c r="V51" s="86">
        <v>3508011000</v>
      </c>
      <c r="W51" s="85">
        <v>0.35603199631925653</v>
      </c>
      <c r="X51" s="86">
        <v>4833806000</v>
      </c>
    </row>
    <row r="52" spans="1:24" s="4" customFormat="1" ht="15.75" x14ac:dyDescent="0.25">
      <c r="A52" s="77" t="s">
        <v>1178</v>
      </c>
      <c r="B52" s="62" t="s">
        <v>840</v>
      </c>
      <c r="C52" s="32" t="s">
        <v>841</v>
      </c>
      <c r="D52" s="32">
        <v>40.130000000000003</v>
      </c>
      <c r="E52" s="33">
        <v>44196</v>
      </c>
      <c r="F52" s="34">
        <v>4976.8159999999998</v>
      </c>
      <c r="G52" s="35">
        <v>10</v>
      </c>
      <c r="H52" s="84">
        <f t="shared" si="2"/>
        <v>497681600</v>
      </c>
      <c r="I52" s="34">
        <v>31714.722000000002</v>
      </c>
      <c r="J52" s="34">
        <v>54793.343000000001</v>
      </c>
      <c r="K52" s="34">
        <v>28799.018</v>
      </c>
      <c r="L52" s="34">
        <v>2198.36</v>
      </c>
      <c r="M52" s="34">
        <v>355.94</v>
      </c>
      <c r="N52" s="36">
        <f t="shared" si="3"/>
        <v>132.09100000000001</v>
      </c>
      <c r="O52" s="34">
        <v>223.84899999999999</v>
      </c>
      <c r="P52" s="37">
        <v>0</v>
      </c>
      <c r="Q52" s="37">
        <v>0</v>
      </c>
      <c r="R52" s="38">
        <f t="shared" si="4"/>
        <v>0</v>
      </c>
      <c r="S52" s="39">
        <v>9538</v>
      </c>
      <c r="T52" s="86">
        <v>19971962608</v>
      </c>
      <c r="U52" s="87">
        <v>1.5879622159564981</v>
      </c>
      <c r="V52" s="86">
        <v>31714722000</v>
      </c>
      <c r="W52" s="85">
        <v>0.36449615070940278</v>
      </c>
      <c r="X52" s="86">
        <v>54793343000</v>
      </c>
    </row>
    <row r="53" spans="1:24" s="4" customFormat="1" ht="15.75" x14ac:dyDescent="0.25">
      <c r="A53" s="77" t="s">
        <v>1179</v>
      </c>
      <c r="B53" s="62" t="s">
        <v>939</v>
      </c>
      <c r="C53" s="32" t="s">
        <v>940</v>
      </c>
      <c r="D53" s="32">
        <v>36.200000000000003</v>
      </c>
      <c r="E53" s="33">
        <v>44012</v>
      </c>
      <c r="F53" s="34">
        <v>1508.8889999999999</v>
      </c>
      <c r="G53" s="35">
        <v>10</v>
      </c>
      <c r="H53" s="84">
        <f t="shared" si="2"/>
        <v>150888899.99999997</v>
      </c>
      <c r="I53" s="34">
        <v>1935.3150000000001</v>
      </c>
      <c r="J53" s="34">
        <v>2836.6849999999999</v>
      </c>
      <c r="K53" s="34">
        <v>2641.6149999999998</v>
      </c>
      <c r="L53" s="34">
        <v>81.42</v>
      </c>
      <c r="M53" s="34">
        <v>588.86199999999997</v>
      </c>
      <c r="N53" s="36">
        <f t="shared" si="3"/>
        <v>170.43899999999996</v>
      </c>
      <c r="O53" s="34">
        <v>418.423</v>
      </c>
      <c r="P53" s="37">
        <v>10</v>
      </c>
      <c r="Q53" s="37">
        <v>16</v>
      </c>
      <c r="R53" s="38">
        <f t="shared" si="4"/>
        <v>26</v>
      </c>
      <c r="S53" s="39">
        <v>3860</v>
      </c>
      <c r="T53" s="86">
        <v>5462178179.999999</v>
      </c>
      <c r="U53" s="87">
        <v>0.35431194959663515</v>
      </c>
      <c r="V53" s="86">
        <v>1935315000</v>
      </c>
      <c r="W53" s="85">
        <v>1.9255497808181026</v>
      </c>
      <c r="X53" s="86">
        <v>2836685000</v>
      </c>
    </row>
    <row r="54" spans="1:24" s="4" customFormat="1" ht="15.75" x14ac:dyDescent="0.25">
      <c r="A54" s="77" t="s">
        <v>1180</v>
      </c>
      <c r="B54" s="31" t="s">
        <v>65</v>
      </c>
      <c r="C54" s="32" t="s">
        <v>66</v>
      </c>
      <c r="D54" s="32">
        <v>3.5</v>
      </c>
      <c r="E54" s="33">
        <v>44012</v>
      </c>
      <c r="F54" s="34">
        <v>264.13803999999999</v>
      </c>
      <c r="G54" s="35">
        <v>10</v>
      </c>
      <c r="H54" s="84">
        <f t="shared" si="2"/>
        <v>26413804</v>
      </c>
      <c r="I54" s="34">
        <v>336.35025999999999</v>
      </c>
      <c r="J54" s="34">
        <v>377.988629</v>
      </c>
      <c r="K54" s="34">
        <v>24.401717000000001</v>
      </c>
      <c r="L54" s="34">
        <v>0</v>
      </c>
      <c r="M54" s="34">
        <v>-4.6530009999999997</v>
      </c>
      <c r="N54" s="36">
        <f t="shared" si="3"/>
        <v>0</v>
      </c>
      <c r="O54" s="34">
        <v>-4.6530009999999997</v>
      </c>
      <c r="P54" s="37">
        <v>0</v>
      </c>
      <c r="Q54" s="37">
        <v>0</v>
      </c>
      <c r="R54" s="38">
        <f t="shared" si="4"/>
        <v>0</v>
      </c>
      <c r="S54" s="39">
        <v>7419</v>
      </c>
      <c r="T54" s="86">
        <v>92448314</v>
      </c>
      <c r="U54" s="87">
        <v>3.6382519642272761</v>
      </c>
      <c r="V54" s="86">
        <v>336350260</v>
      </c>
      <c r="W54" s="85">
        <v>0.24457961670587716</v>
      </c>
      <c r="X54" s="86">
        <v>377988629</v>
      </c>
    </row>
    <row r="55" spans="1:24" s="4" customFormat="1" ht="15.75" x14ac:dyDescent="0.25">
      <c r="A55" s="77" t="s">
        <v>1181</v>
      </c>
      <c r="B55" s="31" t="s">
        <v>79</v>
      </c>
      <c r="C55" s="32" t="s">
        <v>80</v>
      </c>
      <c r="D55" s="32">
        <v>11.99</v>
      </c>
      <c r="E55" s="33">
        <v>44012</v>
      </c>
      <c r="F55" s="34">
        <v>211.63104000000001</v>
      </c>
      <c r="G55" s="35">
        <v>10</v>
      </c>
      <c r="H55" s="84">
        <f t="shared" si="2"/>
        <v>21163104</v>
      </c>
      <c r="I55" s="34">
        <v>182.38981699999999</v>
      </c>
      <c r="J55" s="34">
        <v>194.18123800000001</v>
      </c>
      <c r="K55" s="34">
        <v>26.755134999999999</v>
      </c>
      <c r="L55" s="34">
        <v>2.7520000000000001E-3</v>
      </c>
      <c r="M55" s="34">
        <v>2.2742659999999999</v>
      </c>
      <c r="N55" s="36">
        <f t="shared" si="3"/>
        <v>0</v>
      </c>
      <c r="O55" s="34">
        <v>2.2742659999999999</v>
      </c>
      <c r="P55" s="37">
        <v>1</v>
      </c>
      <c r="Q55" s="37">
        <v>0</v>
      </c>
      <c r="R55" s="38">
        <f t="shared" si="4"/>
        <v>1</v>
      </c>
      <c r="S55" s="39">
        <v>2577</v>
      </c>
      <c r="T55" s="86">
        <v>253745616.96000001</v>
      </c>
      <c r="U55" s="87">
        <v>0.7187900196469269</v>
      </c>
      <c r="V55" s="86">
        <v>182389817</v>
      </c>
      <c r="W55" s="85">
        <v>1.3067463137710555</v>
      </c>
      <c r="X55" s="86">
        <v>194181238</v>
      </c>
    </row>
    <row r="56" spans="1:24" s="4" customFormat="1" ht="15.75" x14ac:dyDescent="0.25">
      <c r="A56" s="77" t="s">
        <v>1182</v>
      </c>
      <c r="B56" s="62" t="s">
        <v>931</v>
      </c>
      <c r="C56" s="32" t="s">
        <v>932</v>
      </c>
      <c r="D56" s="79">
        <v>154.16</v>
      </c>
      <c r="E56" s="33">
        <v>44012</v>
      </c>
      <c r="F56" s="34">
        <v>348.48</v>
      </c>
      <c r="G56" s="35">
        <v>10</v>
      </c>
      <c r="H56" s="84">
        <f t="shared" si="2"/>
        <v>34848000</v>
      </c>
      <c r="I56" s="34">
        <v>1477.7692259999999</v>
      </c>
      <c r="J56" s="34">
        <v>2252.5052470000001</v>
      </c>
      <c r="K56" s="34">
        <v>1586.550076</v>
      </c>
      <c r="L56" s="34">
        <v>71.602784999999997</v>
      </c>
      <c r="M56" s="34">
        <v>304.52720799999997</v>
      </c>
      <c r="N56" s="36">
        <f t="shared" si="3"/>
        <v>58.656560999999982</v>
      </c>
      <c r="O56" s="34">
        <v>245.87064699999999</v>
      </c>
      <c r="P56" s="37">
        <f>15+15+10</f>
        <v>40</v>
      </c>
      <c r="Q56" s="37">
        <f>10+10</f>
        <v>20</v>
      </c>
      <c r="R56" s="38">
        <f t="shared" si="4"/>
        <v>60</v>
      </c>
      <c r="S56" s="39">
        <v>1499</v>
      </c>
      <c r="T56" s="86">
        <v>5372167680</v>
      </c>
      <c r="U56" s="87">
        <v>0.27507876038597512</v>
      </c>
      <c r="V56" s="86">
        <v>1477769226</v>
      </c>
      <c r="W56" s="85">
        <v>2.384974546521001</v>
      </c>
      <c r="X56" s="86">
        <v>2252505247</v>
      </c>
    </row>
    <row r="57" spans="1:24" s="4" customFormat="1" ht="15.75" x14ac:dyDescent="0.25">
      <c r="A57" s="77" t="s">
        <v>1183</v>
      </c>
      <c r="B57" s="31" t="s">
        <v>618</v>
      </c>
      <c r="C57" s="32" t="s">
        <v>619</v>
      </c>
      <c r="D57" s="79">
        <v>63.96</v>
      </c>
      <c r="E57" s="33">
        <v>44104</v>
      </c>
      <c r="F57" s="34">
        <v>120.111</v>
      </c>
      <c r="G57" s="35">
        <v>10</v>
      </c>
      <c r="H57" s="84">
        <f t="shared" si="2"/>
        <v>12011100</v>
      </c>
      <c r="I57" s="34">
        <v>2435.7449999999999</v>
      </c>
      <c r="J57" s="34">
        <v>4794.7370000000001</v>
      </c>
      <c r="K57" s="34">
        <v>4539.6790000000001</v>
      </c>
      <c r="L57" s="34">
        <v>138.785</v>
      </c>
      <c r="M57" s="34">
        <v>12.499000000000001</v>
      </c>
      <c r="N57" s="36">
        <f t="shared" si="3"/>
        <v>70.95</v>
      </c>
      <c r="O57" s="34">
        <v>-58.451000000000001</v>
      </c>
      <c r="P57" s="37">
        <v>0</v>
      </c>
      <c r="Q57" s="37">
        <v>0</v>
      </c>
      <c r="R57" s="38">
        <f t="shared" si="4"/>
        <v>0</v>
      </c>
      <c r="S57" s="39">
        <v>746</v>
      </c>
      <c r="T57" s="86">
        <v>768229956</v>
      </c>
      <c r="U57" s="87">
        <v>3.1705936236623398</v>
      </c>
      <c r="V57" s="86">
        <v>2435745000</v>
      </c>
      <c r="W57" s="85">
        <v>0.16022358598605096</v>
      </c>
      <c r="X57" s="86">
        <v>4794737000</v>
      </c>
    </row>
    <row r="58" spans="1:24" s="4" customFormat="1" ht="15.75" x14ac:dyDescent="0.25">
      <c r="A58" s="77" t="s">
        <v>1184</v>
      </c>
      <c r="B58" s="31" t="s">
        <v>51</v>
      </c>
      <c r="C58" s="32" t="s">
        <v>52</v>
      </c>
      <c r="D58" s="79">
        <v>8.81</v>
      </c>
      <c r="E58" s="33">
        <v>44012</v>
      </c>
      <c r="F58" s="34">
        <v>1000</v>
      </c>
      <c r="G58" s="35">
        <v>10</v>
      </c>
      <c r="H58" s="84">
        <f t="shared" si="2"/>
        <v>100000000</v>
      </c>
      <c r="I58" s="34">
        <v>1199.498124</v>
      </c>
      <c r="J58" s="34">
        <v>1243.6912339999999</v>
      </c>
      <c r="K58" s="34">
        <v>176.32474199999999</v>
      </c>
      <c r="L58" s="34">
        <v>0.10158399999999999</v>
      </c>
      <c r="M58" s="34">
        <v>102.646351</v>
      </c>
      <c r="N58" s="36">
        <f t="shared" si="3"/>
        <v>0</v>
      </c>
      <c r="O58" s="34">
        <v>102.646351</v>
      </c>
      <c r="P58" s="37">
        <v>8</v>
      </c>
      <c r="Q58" s="37">
        <v>0</v>
      </c>
      <c r="R58" s="38">
        <f t="shared" si="4"/>
        <v>8</v>
      </c>
      <c r="S58" s="39">
        <v>292</v>
      </c>
      <c r="T58" s="86">
        <v>881000000</v>
      </c>
      <c r="U58" s="87">
        <v>1.3615188694665152</v>
      </c>
      <c r="V58" s="86">
        <v>1199498124</v>
      </c>
      <c r="W58" s="85">
        <v>0.70837517859356403</v>
      </c>
      <c r="X58" s="86">
        <v>1243691234</v>
      </c>
    </row>
    <row r="59" spans="1:24" s="4" customFormat="1" ht="15.75" x14ac:dyDescent="0.25">
      <c r="A59" s="77" t="s">
        <v>1185</v>
      </c>
      <c r="B59" s="31" t="s">
        <v>189</v>
      </c>
      <c r="C59" s="32" t="s">
        <v>190</v>
      </c>
      <c r="D59" s="80">
        <v>35.33</v>
      </c>
      <c r="E59" s="33">
        <v>44196</v>
      </c>
      <c r="F59" s="34">
        <v>17771.651000000002</v>
      </c>
      <c r="G59" s="35">
        <v>10</v>
      </c>
      <c r="H59" s="84">
        <f t="shared" si="2"/>
        <v>1777165100.0000002</v>
      </c>
      <c r="I59" s="34">
        <v>91017.319000000003</v>
      </c>
      <c r="J59" s="34">
        <v>1384873.5490000001</v>
      </c>
      <c r="K59" s="34">
        <v>105410.75199999999</v>
      </c>
      <c r="L59" s="34">
        <v>0</v>
      </c>
      <c r="M59" s="34">
        <v>17878.322</v>
      </c>
      <c r="N59" s="36">
        <f t="shared" si="3"/>
        <v>7403.4120000000003</v>
      </c>
      <c r="O59" s="34">
        <v>10474.91</v>
      </c>
      <c r="P59" s="37">
        <f>20+20</f>
        <v>40</v>
      </c>
      <c r="Q59" s="37">
        <v>0</v>
      </c>
      <c r="R59" s="38">
        <f t="shared" si="4"/>
        <v>40</v>
      </c>
      <c r="S59" s="39">
        <v>11968</v>
      </c>
      <c r="T59" s="86">
        <v>62787242983.000008</v>
      </c>
      <c r="U59" s="87">
        <v>1.4496148369604864</v>
      </c>
      <c r="V59" s="86">
        <v>91017319000</v>
      </c>
      <c r="W59" s="85">
        <v>4.5337888811825378E-2</v>
      </c>
      <c r="X59" s="86">
        <v>1384873549000</v>
      </c>
    </row>
    <row r="60" spans="1:24" s="4" customFormat="1" ht="15.75" x14ac:dyDescent="0.25">
      <c r="A60" s="77" t="s">
        <v>1186</v>
      </c>
      <c r="B60" s="62" t="s">
        <v>302</v>
      </c>
      <c r="C60" s="32" t="s">
        <v>303</v>
      </c>
      <c r="D60" s="80">
        <v>46.71</v>
      </c>
      <c r="E60" s="33">
        <v>44012</v>
      </c>
      <c r="F60" s="34">
        <v>524.66749000000004</v>
      </c>
      <c r="G60" s="35">
        <v>10</v>
      </c>
      <c r="H60" s="84">
        <f t="shared" si="2"/>
        <v>52466749.000000007</v>
      </c>
      <c r="I60" s="34">
        <v>3109.880275</v>
      </c>
      <c r="J60" s="34">
        <v>12457.734710000001</v>
      </c>
      <c r="K60" s="34">
        <v>12482.831244999999</v>
      </c>
      <c r="L60" s="34">
        <v>814.75298599999996</v>
      </c>
      <c r="M60" s="34">
        <v>177.72229300000001</v>
      </c>
      <c r="N60" s="36">
        <f t="shared" si="3"/>
        <v>141.08674000000002</v>
      </c>
      <c r="O60" s="34">
        <v>36.635553000000002</v>
      </c>
      <c r="P60" s="37">
        <v>0</v>
      </c>
      <c r="Q60" s="37">
        <v>0</v>
      </c>
      <c r="R60" s="38">
        <f t="shared" si="4"/>
        <v>0</v>
      </c>
      <c r="S60" s="39"/>
      <c r="T60" s="86">
        <v>2450721845.7900004</v>
      </c>
      <c r="U60" s="87">
        <v>1.2689650114076969</v>
      </c>
      <c r="V60" s="86">
        <v>3109880275</v>
      </c>
      <c r="W60" s="85">
        <v>0.19672291173633449</v>
      </c>
      <c r="X60" s="86">
        <v>12457734710</v>
      </c>
    </row>
    <row r="61" spans="1:24" s="4" customFormat="1" ht="15.75" x14ac:dyDescent="0.25">
      <c r="A61" s="77" t="s">
        <v>1187</v>
      </c>
      <c r="B61" s="62" t="s">
        <v>1003</v>
      </c>
      <c r="C61" s="32" t="s">
        <v>1004</v>
      </c>
      <c r="D61" s="80">
        <v>32.06</v>
      </c>
      <c r="E61" s="33">
        <v>44012</v>
      </c>
      <c r="F61" s="34">
        <v>5440.5</v>
      </c>
      <c r="G61" s="35">
        <v>10</v>
      </c>
      <c r="H61" s="84">
        <f t="shared" si="2"/>
        <v>544050000</v>
      </c>
      <c r="I61" s="34">
        <v>5849.6909740000001</v>
      </c>
      <c r="J61" s="34">
        <v>18943.389566000002</v>
      </c>
      <c r="K61" s="34">
        <v>29872.020641999999</v>
      </c>
      <c r="L61" s="34">
        <v>544.98872100000006</v>
      </c>
      <c r="M61" s="34">
        <v>194.55028999999999</v>
      </c>
      <c r="N61" s="36">
        <f t="shared" si="3"/>
        <v>-15.078506000000004</v>
      </c>
      <c r="O61" s="34">
        <v>209.62879599999999</v>
      </c>
      <c r="P61" s="37">
        <v>0</v>
      </c>
      <c r="Q61" s="37">
        <v>0</v>
      </c>
      <c r="R61" s="38">
        <f t="shared" si="4"/>
        <v>0</v>
      </c>
      <c r="S61" s="39">
        <v>8738</v>
      </c>
      <c r="T61" s="86">
        <v>17442243000</v>
      </c>
      <c r="U61" s="87">
        <v>0.3353749270664329</v>
      </c>
      <c r="V61" s="86">
        <v>5849690974</v>
      </c>
      <c r="W61" s="85">
        <v>0.92075617931152676</v>
      </c>
      <c r="X61" s="86">
        <v>18943389566</v>
      </c>
    </row>
    <row r="62" spans="1:24" s="4" customFormat="1" ht="15.75" x14ac:dyDescent="0.25">
      <c r="A62" s="77" t="s">
        <v>1188</v>
      </c>
      <c r="B62" s="31" t="s">
        <v>67</v>
      </c>
      <c r="C62" s="32" t="s">
        <v>68</v>
      </c>
      <c r="D62" s="80">
        <v>9.9</v>
      </c>
      <c r="E62" s="33">
        <v>44012</v>
      </c>
      <c r="F62" s="34">
        <v>1008</v>
      </c>
      <c r="G62" s="35">
        <v>5</v>
      </c>
      <c r="H62" s="84">
        <f t="shared" si="2"/>
        <v>201600000</v>
      </c>
      <c r="I62" s="34">
        <v>3633.5540230000001</v>
      </c>
      <c r="J62" s="34">
        <v>9913.0572709999997</v>
      </c>
      <c r="K62" s="34">
        <v>1378.7666019999999</v>
      </c>
      <c r="L62" s="34">
        <v>765.34445000000005</v>
      </c>
      <c r="M62" s="34">
        <v>316.68307099999998</v>
      </c>
      <c r="N62" s="36">
        <f t="shared" si="3"/>
        <v>0</v>
      </c>
      <c r="O62" s="34">
        <v>316.68307099999998</v>
      </c>
      <c r="P62" s="37">
        <v>28</v>
      </c>
      <c r="Q62" s="37">
        <v>0</v>
      </c>
      <c r="R62" s="38">
        <f t="shared" si="4"/>
        <v>28</v>
      </c>
      <c r="S62" s="39">
        <v>4639</v>
      </c>
      <c r="T62" s="86">
        <v>1995840000</v>
      </c>
      <c r="U62" s="87">
        <v>1.8205637841710758</v>
      </c>
      <c r="V62" s="86">
        <v>3633554023</v>
      </c>
      <c r="W62" s="85">
        <v>0.20133445671081707</v>
      </c>
      <c r="X62" s="86">
        <v>9913057271</v>
      </c>
    </row>
    <row r="63" spans="1:24" s="4" customFormat="1" ht="15.75" x14ac:dyDescent="0.25">
      <c r="A63" s="77" t="s">
        <v>1189</v>
      </c>
      <c r="B63" s="31" t="s">
        <v>1093</v>
      </c>
      <c r="C63" s="32" t="s">
        <v>1094</v>
      </c>
      <c r="D63" s="80">
        <v>32.94</v>
      </c>
      <c r="E63" s="33">
        <v>44012</v>
      </c>
      <c r="F63" s="34">
        <v>381.48899999999998</v>
      </c>
      <c r="G63" s="35">
        <v>10</v>
      </c>
      <c r="H63" s="84">
        <f t="shared" si="2"/>
        <v>38148900</v>
      </c>
      <c r="I63" s="34">
        <v>804.62900000000002</v>
      </c>
      <c r="J63" s="34">
        <v>2155.4899999999998</v>
      </c>
      <c r="K63" s="34">
        <v>3053.9470000000001</v>
      </c>
      <c r="L63" s="34">
        <v>157.21299999999999</v>
      </c>
      <c r="M63" s="34">
        <v>-144.881</v>
      </c>
      <c r="N63" s="36">
        <f t="shared" si="3"/>
        <v>-41.180999999999997</v>
      </c>
      <c r="O63" s="34">
        <v>-103.7</v>
      </c>
      <c r="P63" s="37">
        <v>0</v>
      </c>
      <c r="Q63" s="37">
        <v>0</v>
      </c>
      <c r="R63" s="38">
        <f t="shared" si="4"/>
        <v>0</v>
      </c>
      <c r="S63" s="39"/>
      <c r="T63" s="86">
        <v>1256624766</v>
      </c>
      <c r="U63" s="87">
        <v>0.64030967856955323</v>
      </c>
      <c r="V63" s="86">
        <v>804629000</v>
      </c>
      <c r="W63" s="85">
        <v>0.5829879823149261</v>
      </c>
      <c r="X63" s="86">
        <v>2155490000</v>
      </c>
    </row>
    <row r="64" spans="1:24" s="4" customFormat="1" ht="15.75" x14ac:dyDescent="0.25">
      <c r="A64" s="77" t="s">
        <v>1190</v>
      </c>
      <c r="B64" s="31" t="s">
        <v>665</v>
      </c>
      <c r="C64" s="32" t="s">
        <v>666</v>
      </c>
      <c r="D64" s="80">
        <v>45.01</v>
      </c>
      <c r="E64" s="33">
        <v>44012</v>
      </c>
      <c r="F64" s="34">
        <v>10983.462</v>
      </c>
      <c r="G64" s="35">
        <v>10</v>
      </c>
      <c r="H64" s="84">
        <f t="shared" si="2"/>
        <v>1098346200</v>
      </c>
      <c r="I64" s="34">
        <v>31320.830999999998</v>
      </c>
      <c r="J64" s="34">
        <v>66009.770999999993</v>
      </c>
      <c r="K64" s="34">
        <v>29117.734</v>
      </c>
      <c r="L64" s="34">
        <v>2981.7220000000002</v>
      </c>
      <c r="M64" s="34">
        <v>-5269.0410000000002</v>
      </c>
      <c r="N64" s="36">
        <f t="shared" si="3"/>
        <v>-425.77599999999984</v>
      </c>
      <c r="O64" s="34">
        <v>-4843.2650000000003</v>
      </c>
      <c r="P64" s="37">
        <v>0</v>
      </c>
      <c r="Q64" s="37">
        <v>0</v>
      </c>
      <c r="R64" s="38">
        <f t="shared" si="4"/>
        <v>0</v>
      </c>
      <c r="S64" s="39">
        <v>15921</v>
      </c>
      <c r="T64" s="86">
        <v>49436562462</v>
      </c>
      <c r="U64" s="87">
        <v>0.63355600470957352</v>
      </c>
      <c r="V64" s="86">
        <v>31320831000</v>
      </c>
      <c r="W64" s="85">
        <v>0.74892794980306787</v>
      </c>
      <c r="X64" s="86">
        <v>66009770999.999992</v>
      </c>
    </row>
    <row r="65" spans="1:24" s="4" customFormat="1" ht="15.75" x14ac:dyDescent="0.25">
      <c r="A65" s="77" t="s">
        <v>1191</v>
      </c>
      <c r="B65" s="31" t="s">
        <v>920</v>
      </c>
      <c r="C65" s="32" t="s">
        <v>921</v>
      </c>
      <c r="D65" s="80">
        <v>249.23</v>
      </c>
      <c r="E65" s="33">
        <v>44012</v>
      </c>
      <c r="F65" s="34">
        <v>2124.2530000000002</v>
      </c>
      <c r="G65" s="35">
        <v>10</v>
      </c>
      <c r="H65" s="84">
        <f t="shared" si="2"/>
        <v>212425300.00000003</v>
      </c>
      <c r="I65" s="34">
        <v>16870.817999999999</v>
      </c>
      <c r="J65" s="34">
        <v>25381.165000000001</v>
      </c>
      <c r="K65" s="34">
        <v>16567.219000000001</v>
      </c>
      <c r="L65" s="34">
        <v>641.49099999999999</v>
      </c>
      <c r="M65" s="34">
        <v>3304.4780000000001</v>
      </c>
      <c r="N65" s="36">
        <f t="shared" si="3"/>
        <v>849.40099999999984</v>
      </c>
      <c r="O65" s="34">
        <v>2455.0770000000002</v>
      </c>
      <c r="P65" s="37">
        <v>25</v>
      </c>
      <c r="Q65" s="37">
        <v>0</v>
      </c>
      <c r="R65" s="38">
        <f t="shared" si="4"/>
        <v>25</v>
      </c>
      <c r="S65" s="39">
        <v>12592</v>
      </c>
      <c r="T65" s="86">
        <v>52942757519.000008</v>
      </c>
      <c r="U65" s="87">
        <v>0.31866149008096961</v>
      </c>
      <c r="V65" s="86">
        <v>16870818000</v>
      </c>
      <c r="W65" s="85">
        <v>2.085907306421908</v>
      </c>
      <c r="X65" s="86">
        <v>25381165000</v>
      </c>
    </row>
    <row r="66" spans="1:24" s="4" customFormat="1" ht="15.75" x14ac:dyDescent="0.25">
      <c r="A66" s="77" t="s">
        <v>1192</v>
      </c>
      <c r="B66" s="62" t="s">
        <v>458</v>
      </c>
      <c r="C66" s="32" t="s">
        <v>459</v>
      </c>
      <c r="D66" s="80">
        <v>35.39</v>
      </c>
      <c r="E66" s="33">
        <v>44012</v>
      </c>
      <c r="F66" s="34">
        <v>800</v>
      </c>
      <c r="G66" s="35">
        <v>10</v>
      </c>
      <c r="H66" s="84">
        <f t="shared" si="2"/>
        <v>80000000</v>
      </c>
      <c r="I66" s="34">
        <v>8639.7039999999997</v>
      </c>
      <c r="J66" s="34">
        <v>18794.867999999999</v>
      </c>
      <c r="K66" s="34">
        <v>13264.004999999999</v>
      </c>
      <c r="L66" s="34">
        <v>480.86599999999999</v>
      </c>
      <c r="M66" s="34">
        <v>176.52600000000001</v>
      </c>
      <c r="N66" s="36">
        <f t="shared" si="3"/>
        <v>142.92700000000002</v>
      </c>
      <c r="O66" s="34">
        <v>33.598999999999997</v>
      </c>
      <c r="P66" s="37">
        <v>0</v>
      </c>
      <c r="Q66" s="37">
        <v>0</v>
      </c>
      <c r="R66" s="38">
        <f t="shared" si="4"/>
        <v>0</v>
      </c>
      <c r="S66" s="39">
        <v>2406</v>
      </c>
      <c r="T66" s="86">
        <v>2831200000</v>
      </c>
      <c r="U66" s="87">
        <v>3.0516049731562589</v>
      </c>
      <c r="V66" s="86">
        <v>8639704000</v>
      </c>
      <c r="W66" s="85">
        <v>0.15063686534004922</v>
      </c>
      <c r="X66" s="86">
        <v>18794868000</v>
      </c>
    </row>
    <row r="67" spans="1:24" s="4" customFormat="1" ht="15.75" x14ac:dyDescent="0.25">
      <c r="A67" s="77" t="s">
        <v>1193</v>
      </c>
      <c r="B67" s="31" t="s">
        <v>620</v>
      </c>
      <c r="C67" s="32" t="s">
        <v>621</v>
      </c>
      <c r="D67" s="80">
        <v>107.87</v>
      </c>
      <c r="E67" s="33">
        <v>44104</v>
      </c>
      <c r="F67" s="34">
        <v>211.18700000000001</v>
      </c>
      <c r="G67" s="35">
        <v>10</v>
      </c>
      <c r="H67" s="84">
        <f t="shared" si="2"/>
        <v>21118700</v>
      </c>
      <c r="I67" s="34">
        <v>4779.0410000000002</v>
      </c>
      <c r="J67" s="34">
        <v>11311.536</v>
      </c>
      <c r="K67" s="34">
        <v>11143.607</v>
      </c>
      <c r="L67" s="34">
        <v>344.024</v>
      </c>
      <c r="M67" s="34">
        <v>931.58799999999997</v>
      </c>
      <c r="N67" s="36">
        <f t="shared" si="3"/>
        <v>171.27299999999991</v>
      </c>
      <c r="O67" s="34">
        <v>760.31500000000005</v>
      </c>
      <c r="P67" s="37">
        <v>120</v>
      </c>
      <c r="Q67" s="37">
        <v>0</v>
      </c>
      <c r="R67" s="38">
        <f t="shared" si="4"/>
        <v>120</v>
      </c>
      <c r="S67" s="39">
        <v>2366</v>
      </c>
      <c r="T67" s="86">
        <v>2278074169</v>
      </c>
      <c r="U67" s="87">
        <v>2.0978425834562895</v>
      </c>
      <c r="V67" s="86">
        <v>4779041000</v>
      </c>
      <c r="W67" s="85">
        <v>0.2013938839959489</v>
      </c>
      <c r="X67" s="86">
        <v>11311536000</v>
      </c>
    </row>
    <row r="68" spans="1:24" s="4" customFormat="1" ht="15.75" x14ac:dyDescent="0.25">
      <c r="A68" s="77" t="s">
        <v>1194</v>
      </c>
      <c r="B68" s="62" t="s">
        <v>961</v>
      </c>
      <c r="C68" s="32" t="s">
        <v>962</v>
      </c>
      <c r="D68" s="80">
        <v>153.33000000000001</v>
      </c>
      <c r="E68" s="33">
        <v>44196</v>
      </c>
      <c r="F68" s="34">
        <v>390.60399999999998</v>
      </c>
      <c r="G68" s="35">
        <v>10</v>
      </c>
      <c r="H68" s="84">
        <f t="shared" si="2"/>
        <v>39060400</v>
      </c>
      <c r="I68" s="34">
        <v>4501.8249999999998</v>
      </c>
      <c r="J68" s="34">
        <v>7389.1769999999997</v>
      </c>
      <c r="K68" s="34">
        <v>5545.1369999999997</v>
      </c>
      <c r="L68" s="34">
        <v>163.589</v>
      </c>
      <c r="M68" s="34">
        <v>452.71699999999998</v>
      </c>
      <c r="N68" s="36">
        <f t="shared" si="3"/>
        <v>106.43599999999998</v>
      </c>
      <c r="O68" s="34">
        <v>346.28100000000001</v>
      </c>
      <c r="P68" s="37">
        <v>0</v>
      </c>
      <c r="Q68" s="37">
        <v>20</v>
      </c>
      <c r="R68" s="38">
        <f t="shared" si="4"/>
        <v>20</v>
      </c>
      <c r="S68" s="39">
        <v>2395</v>
      </c>
      <c r="T68" s="86">
        <v>5989131132.000001</v>
      </c>
      <c r="U68" s="87">
        <v>0.75166579271351963</v>
      </c>
      <c r="V68" s="86">
        <v>4501825000</v>
      </c>
      <c r="W68" s="85">
        <v>0.81052749609327279</v>
      </c>
      <c r="X68" s="86">
        <v>7389177000</v>
      </c>
    </row>
    <row r="69" spans="1:24" s="4" customFormat="1" ht="15.75" x14ac:dyDescent="0.25">
      <c r="A69" s="77" t="s">
        <v>1195</v>
      </c>
      <c r="B69" s="31" t="s">
        <v>912</v>
      </c>
      <c r="C69" s="32" t="s">
        <v>913</v>
      </c>
      <c r="D69" s="80">
        <v>115.28</v>
      </c>
      <c r="E69" s="33">
        <v>44012</v>
      </c>
      <c r="F69" s="34">
        <v>540.87699999999995</v>
      </c>
      <c r="G69" s="35">
        <v>10</v>
      </c>
      <c r="H69" s="84">
        <f t="shared" si="2"/>
        <v>54087700</v>
      </c>
      <c r="I69" s="34">
        <v>1421.982</v>
      </c>
      <c r="J69" s="34">
        <v>2252.0239999999999</v>
      </c>
      <c r="K69" s="34">
        <v>2664.6039999999998</v>
      </c>
      <c r="L69" s="34">
        <v>30.995000000000001</v>
      </c>
      <c r="M69" s="34">
        <v>321.80900000000003</v>
      </c>
      <c r="N69" s="36">
        <f t="shared" ref="N69:N100" si="5">+M69-O69</f>
        <v>101.77900000000002</v>
      </c>
      <c r="O69" s="34">
        <v>220.03</v>
      </c>
      <c r="P69" s="37">
        <v>20</v>
      </c>
      <c r="Q69" s="37">
        <v>0</v>
      </c>
      <c r="R69" s="38">
        <f t="shared" ref="R69:R100" si="6">SUM(P69:Q69)</f>
        <v>20</v>
      </c>
      <c r="S69" s="39">
        <v>5233</v>
      </c>
      <c r="T69" s="86">
        <v>6235230056</v>
      </c>
      <c r="U69" s="87">
        <v>0.22805606003769879</v>
      </c>
      <c r="V69" s="86">
        <v>1421982000</v>
      </c>
      <c r="W69" s="85">
        <v>2.7687227383011903</v>
      </c>
      <c r="X69" s="86">
        <v>2252024000</v>
      </c>
    </row>
    <row r="70" spans="1:24" s="4" customFormat="1" ht="15.75" x14ac:dyDescent="0.25">
      <c r="A70" s="77" t="s">
        <v>1196</v>
      </c>
      <c r="B70" s="31">
        <v>786</v>
      </c>
      <c r="C70" s="32" t="s">
        <v>129</v>
      </c>
      <c r="D70" s="80">
        <v>11.81</v>
      </c>
      <c r="E70" s="33">
        <v>44012</v>
      </c>
      <c r="F70" s="34">
        <v>149.73750000000001</v>
      </c>
      <c r="G70" s="35">
        <v>10</v>
      </c>
      <c r="H70" s="84">
        <f t="shared" si="2"/>
        <v>14973750</v>
      </c>
      <c r="I70" s="34">
        <v>208.70282599999999</v>
      </c>
      <c r="J70" s="34">
        <v>227.87854100000001</v>
      </c>
      <c r="K70" s="34">
        <v>20.045919000000001</v>
      </c>
      <c r="L70" s="34">
        <v>6.8739999999999999E-3</v>
      </c>
      <c r="M70" s="34">
        <v>4.336697</v>
      </c>
      <c r="N70" s="36">
        <f t="shared" si="5"/>
        <v>1.511968</v>
      </c>
      <c r="O70" s="34">
        <v>2.824729</v>
      </c>
      <c r="P70" s="37">
        <v>0</v>
      </c>
      <c r="Q70" s="37">
        <v>0</v>
      </c>
      <c r="R70" s="38">
        <f t="shared" si="6"/>
        <v>0</v>
      </c>
      <c r="S70" s="39">
        <v>553</v>
      </c>
      <c r="T70" s="86">
        <v>176839987.5</v>
      </c>
      <c r="U70" s="87">
        <v>1.1801789230504216</v>
      </c>
      <c r="V70" s="86">
        <v>208702826</v>
      </c>
      <c r="W70" s="85">
        <v>0.77602738162168594</v>
      </c>
      <c r="X70" s="86">
        <v>227878541</v>
      </c>
    </row>
    <row r="71" spans="1:24" s="4" customFormat="1" ht="15.75" x14ac:dyDescent="0.25">
      <c r="A71" s="77" t="s">
        <v>1197</v>
      </c>
      <c r="B71" s="31" t="s">
        <v>134</v>
      </c>
      <c r="C71" s="32" t="s">
        <v>135</v>
      </c>
      <c r="D71" s="80">
        <v>11</v>
      </c>
      <c r="E71" s="33">
        <v>44196</v>
      </c>
      <c r="F71" s="34">
        <v>1000</v>
      </c>
      <c r="G71" s="35">
        <v>10</v>
      </c>
      <c r="H71" s="84">
        <f t="shared" ref="H71:H134" si="7">(+F71/G71)*1000000</f>
        <v>100000000</v>
      </c>
      <c r="I71" s="34">
        <v>782.19899999999996</v>
      </c>
      <c r="J71" s="34">
        <v>2680.7130000000002</v>
      </c>
      <c r="K71" s="34">
        <f>501.703+1.568</f>
        <v>503.27099999999996</v>
      </c>
      <c r="L71" s="34">
        <v>25.381</v>
      </c>
      <c r="M71" s="34">
        <v>137.995</v>
      </c>
      <c r="N71" s="36">
        <f t="shared" si="5"/>
        <v>43.995000000000005</v>
      </c>
      <c r="O71" s="34">
        <v>94</v>
      </c>
      <c r="P71" s="37">
        <v>0</v>
      </c>
      <c r="Q71" s="37">
        <v>0</v>
      </c>
      <c r="R71" s="38">
        <f t="shared" si="6"/>
        <v>0</v>
      </c>
      <c r="S71" s="39">
        <v>4283</v>
      </c>
      <c r="T71" s="86">
        <v>1100000000</v>
      </c>
      <c r="U71" s="87">
        <v>0.71109</v>
      </c>
      <c r="V71" s="86">
        <v>782199000</v>
      </c>
      <c r="W71" s="85">
        <v>0.41033859275498719</v>
      </c>
      <c r="X71" s="86">
        <v>2680713000</v>
      </c>
    </row>
    <row r="72" spans="1:24" s="4" customFormat="1" ht="15.75" x14ac:dyDescent="0.25">
      <c r="A72" s="77" t="s">
        <v>1198</v>
      </c>
      <c r="B72" s="31" t="s">
        <v>1091</v>
      </c>
      <c r="C72" s="32" t="s">
        <v>1092</v>
      </c>
      <c r="D72" s="80">
        <v>112.39</v>
      </c>
      <c r="E72" s="33">
        <v>44012</v>
      </c>
      <c r="F72" s="34">
        <v>40</v>
      </c>
      <c r="G72" s="35">
        <v>10</v>
      </c>
      <c r="H72" s="84">
        <f t="shared" si="7"/>
        <v>4000000</v>
      </c>
      <c r="I72" s="34">
        <v>371.38223299999999</v>
      </c>
      <c r="J72" s="34">
        <v>375.662308</v>
      </c>
      <c r="K72" s="34">
        <v>17.360576999999999</v>
      </c>
      <c r="L72" s="34">
        <v>6.7380000000000001E-3</v>
      </c>
      <c r="M72" s="34">
        <v>192.62913800000001</v>
      </c>
      <c r="N72" s="36">
        <f t="shared" si="5"/>
        <v>2.2258429999999976</v>
      </c>
      <c r="O72" s="34">
        <v>190.40329500000001</v>
      </c>
      <c r="P72" s="37">
        <v>0</v>
      </c>
      <c r="Q72" s="37">
        <v>0</v>
      </c>
      <c r="R72" s="38">
        <f t="shared" si="6"/>
        <v>0</v>
      </c>
      <c r="S72" s="39">
        <v>836</v>
      </c>
      <c r="T72" s="86">
        <v>449560000</v>
      </c>
      <c r="U72" s="87">
        <v>0.82610159489278401</v>
      </c>
      <c r="V72" s="86">
        <v>371382233</v>
      </c>
      <c r="W72" s="85">
        <v>1.1967130862646993</v>
      </c>
      <c r="X72" s="86">
        <v>375662308</v>
      </c>
    </row>
    <row r="73" spans="1:24" s="4" customFormat="1" ht="15.75" x14ac:dyDescent="0.25">
      <c r="A73" s="77" t="s">
        <v>1199</v>
      </c>
      <c r="B73" s="62" t="s">
        <v>310</v>
      </c>
      <c r="C73" s="32" t="s">
        <v>311</v>
      </c>
      <c r="D73" s="80">
        <v>95.9</v>
      </c>
      <c r="E73" s="33">
        <v>44012</v>
      </c>
      <c r="F73" s="34">
        <v>109.5</v>
      </c>
      <c r="G73" s="35">
        <v>10</v>
      </c>
      <c r="H73" s="84">
        <f t="shared" si="7"/>
        <v>10950000</v>
      </c>
      <c r="I73" s="34">
        <v>1755.13104</v>
      </c>
      <c r="J73" s="34">
        <v>5377.4196240000001</v>
      </c>
      <c r="K73" s="34">
        <v>6152.9294630000004</v>
      </c>
      <c r="L73" s="34">
        <v>189.347115</v>
      </c>
      <c r="M73" s="34">
        <v>361.36921999999998</v>
      </c>
      <c r="N73" s="36">
        <f t="shared" si="5"/>
        <v>135.48993899999999</v>
      </c>
      <c r="O73" s="34">
        <v>225.87928099999999</v>
      </c>
      <c r="P73" s="37">
        <v>0</v>
      </c>
      <c r="Q73" s="37">
        <v>0</v>
      </c>
      <c r="R73" s="38">
        <f t="shared" si="6"/>
        <v>0</v>
      </c>
      <c r="S73" s="39">
        <v>479</v>
      </c>
      <c r="T73" s="86">
        <v>1050105000.0000001</v>
      </c>
      <c r="U73" s="87">
        <v>1.6713862328052906</v>
      </c>
      <c r="V73" s="86">
        <v>1755131040</v>
      </c>
      <c r="W73" s="85">
        <v>0.19528046413065273</v>
      </c>
      <c r="X73" s="86">
        <v>5377419624</v>
      </c>
    </row>
    <row r="74" spans="1:24" s="4" customFormat="1" ht="15.75" x14ac:dyDescent="0.25">
      <c r="A74" s="77" t="s">
        <v>1200</v>
      </c>
      <c r="B74" s="62" t="s">
        <v>754</v>
      </c>
      <c r="C74" s="32" t="s">
        <v>755</v>
      </c>
      <c r="D74" s="80">
        <v>395.41</v>
      </c>
      <c r="E74" s="33">
        <v>44012</v>
      </c>
      <c r="F74" s="34">
        <v>2838.5509999999999</v>
      </c>
      <c r="G74" s="35">
        <v>10</v>
      </c>
      <c r="H74" s="84">
        <f t="shared" si="7"/>
        <v>283855100</v>
      </c>
      <c r="I74" s="34">
        <v>40266.870000000003</v>
      </c>
      <c r="J74" s="34">
        <v>91595.925000000003</v>
      </c>
      <c r="K74" s="34">
        <v>38195.803999999996</v>
      </c>
      <c r="L74" s="34">
        <v>2211.6170000000002</v>
      </c>
      <c r="M74" s="34">
        <v>21734.396000000001</v>
      </c>
      <c r="N74" s="36">
        <f t="shared" si="5"/>
        <v>5358.5460000000003</v>
      </c>
      <c r="O74" s="34">
        <v>16375.85</v>
      </c>
      <c r="P74" s="37">
        <f>200+300</f>
        <v>500</v>
      </c>
      <c r="Q74" s="37">
        <v>0</v>
      </c>
      <c r="R74" s="38">
        <f t="shared" si="6"/>
        <v>500</v>
      </c>
      <c r="S74" s="39">
        <v>7090</v>
      </c>
      <c r="T74" s="86">
        <v>112239145091</v>
      </c>
      <c r="U74" s="87">
        <v>0.35875959289740561</v>
      </c>
      <c r="V74" s="86">
        <v>40266870000</v>
      </c>
      <c r="W74" s="85">
        <v>1.2253726908811717</v>
      </c>
      <c r="X74" s="86">
        <v>91595925000</v>
      </c>
    </row>
    <row r="75" spans="1:24" s="4" customFormat="1" ht="15.75" x14ac:dyDescent="0.25">
      <c r="A75" s="77" t="s">
        <v>1201</v>
      </c>
      <c r="B75" s="31" t="s">
        <v>999</v>
      </c>
      <c r="C75" s="32" t="s">
        <v>1000</v>
      </c>
      <c r="D75" s="80">
        <v>190.5</v>
      </c>
      <c r="E75" s="33">
        <v>44012</v>
      </c>
      <c r="F75" s="34">
        <v>53.90652</v>
      </c>
      <c r="G75" s="35">
        <v>10</v>
      </c>
      <c r="H75" s="84">
        <f t="shared" si="7"/>
        <v>5390652</v>
      </c>
      <c r="I75" s="34">
        <v>1289.14588</v>
      </c>
      <c r="J75" s="34">
        <v>2417.1743999999999</v>
      </c>
      <c r="K75" s="34">
        <v>5268.4623499999998</v>
      </c>
      <c r="L75" s="34">
        <v>21.685075999999999</v>
      </c>
      <c r="M75" s="34">
        <v>206.79934700000001</v>
      </c>
      <c r="N75" s="36">
        <f t="shared" si="5"/>
        <v>122.62118600000001</v>
      </c>
      <c r="O75" s="34">
        <v>84.178161000000003</v>
      </c>
      <c r="P75" s="37">
        <v>0</v>
      </c>
      <c r="Q75" s="37">
        <v>0</v>
      </c>
      <c r="R75" s="38">
        <f t="shared" si="6"/>
        <v>0</v>
      </c>
      <c r="S75" s="39">
        <v>1112</v>
      </c>
      <c r="T75" s="86">
        <v>1026919206</v>
      </c>
      <c r="U75" s="87">
        <v>1.2553527799148008</v>
      </c>
      <c r="V75" s="86">
        <v>1289145880</v>
      </c>
      <c r="W75" s="85">
        <v>0.42484282722835393</v>
      </c>
      <c r="X75" s="86">
        <v>2417174400</v>
      </c>
    </row>
    <row r="76" spans="1:24" s="4" customFormat="1" ht="15.75" x14ac:dyDescent="0.25">
      <c r="A76" s="77" t="s">
        <v>1202</v>
      </c>
      <c r="B76" s="31" t="s">
        <v>168</v>
      </c>
      <c r="C76" s="32" t="s">
        <v>169</v>
      </c>
      <c r="D76" s="80">
        <v>14.82</v>
      </c>
      <c r="E76" s="33">
        <v>44012</v>
      </c>
      <c r="F76" s="34">
        <v>8014.7659999999996</v>
      </c>
      <c r="G76" s="35">
        <v>10</v>
      </c>
      <c r="H76" s="84">
        <f t="shared" si="7"/>
        <v>801476600</v>
      </c>
      <c r="I76" s="34">
        <v>9061.8809999999994</v>
      </c>
      <c r="J76" s="34">
        <v>11635.194</v>
      </c>
      <c r="K76" s="34">
        <v>1372.623</v>
      </c>
      <c r="L76" s="34">
        <v>0</v>
      </c>
      <c r="M76" s="34">
        <v>190.48599999999999</v>
      </c>
      <c r="N76" s="36">
        <f t="shared" si="5"/>
        <v>-3.7439999999999998</v>
      </c>
      <c r="O76" s="34">
        <v>194.23</v>
      </c>
      <c r="P76" s="37">
        <v>0</v>
      </c>
      <c r="Q76" s="37">
        <v>0</v>
      </c>
      <c r="R76" s="38">
        <f t="shared" si="6"/>
        <v>0</v>
      </c>
      <c r="S76" s="39">
        <v>2597</v>
      </c>
      <c r="T76" s="86">
        <v>11877883212</v>
      </c>
      <c r="U76" s="87">
        <v>0.76292053375680213</v>
      </c>
      <c r="V76" s="86">
        <v>9061881000</v>
      </c>
      <c r="W76" s="85">
        <v>1.0208582007313329</v>
      </c>
      <c r="X76" s="86">
        <v>11635194000</v>
      </c>
    </row>
    <row r="77" spans="1:24" s="4" customFormat="1" ht="15.75" x14ac:dyDescent="0.25">
      <c r="A77" s="77" t="s">
        <v>1203</v>
      </c>
      <c r="B77" s="62" t="s">
        <v>318</v>
      </c>
      <c r="C77" s="32" t="s">
        <v>319</v>
      </c>
      <c r="D77" s="80">
        <v>34</v>
      </c>
      <c r="E77" s="33">
        <v>44012</v>
      </c>
      <c r="F77" s="34">
        <v>99.2</v>
      </c>
      <c r="G77" s="35">
        <v>10</v>
      </c>
      <c r="H77" s="84">
        <f t="shared" si="7"/>
        <v>9920000</v>
      </c>
      <c r="I77" s="34">
        <v>690.28899999999999</v>
      </c>
      <c r="J77" s="34">
        <v>2114.36</v>
      </c>
      <c r="K77" s="34">
        <v>3923.7249999999999</v>
      </c>
      <c r="L77" s="34">
        <v>124.098</v>
      </c>
      <c r="M77" s="34">
        <v>146.66800000000001</v>
      </c>
      <c r="N77" s="36">
        <f t="shared" si="5"/>
        <v>39.721000000000004</v>
      </c>
      <c r="O77" s="34">
        <v>106.947</v>
      </c>
      <c r="P77" s="37">
        <v>13</v>
      </c>
      <c r="Q77" s="37">
        <v>0</v>
      </c>
      <c r="R77" s="38">
        <f t="shared" si="6"/>
        <v>13</v>
      </c>
      <c r="S77" s="39">
        <v>1443</v>
      </c>
      <c r="T77" s="86">
        <v>337280000</v>
      </c>
      <c r="U77" s="87">
        <v>2.0466348434535107</v>
      </c>
      <c r="V77" s="86">
        <v>690289000</v>
      </c>
      <c r="W77" s="85">
        <v>0.15951871961255412</v>
      </c>
      <c r="X77" s="86">
        <v>2114360000.0000002</v>
      </c>
    </row>
    <row r="78" spans="1:24" s="4" customFormat="1" ht="15.75" x14ac:dyDescent="0.25">
      <c r="A78" s="77" t="s">
        <v>1204</v>
      </c>
      <c r="B78" s="31" t="s">
        <v>682</v>
      </c>
      <c r="C78" s="32" t="s">
        <v>683</v>
      </c>
      <c r="D78" s="80">
        <v>454.67</v>
      </c>
      <c r="E78" s="33">
        <v>44012</v>
      </c>
      <c r="F78" s="34">
        <v>48.073639999999997</v>
      </c>
      <c r="G78" s="35">
        <v>10</v>
      </c>
      <c r="H78" s="84">
        <f t="shared" si="7"/>
        <v>4807364</v>
      </c>
      <c r="I78" s="34">
        <v>1298.4722730000001</v>
      </c>
      <c r="J78" s="34">
        <v>2602.3306790000001</v>
      </c>
      <c r="K78" s="34">
        <v>1828.7032899999999</v>
      </c>
      <c r="L78" s="34">
        <v>19.913983999999999</v>
      </c>
      <c r="M78" s="34">
        <v>42.012779999999999</v>
      </c>
      <c r="N78" s="36">
        <f t="shared" si="5"/>
        <v>3.4759409999999988</v>
      </c>
      <c r="O78" s="34">
        <v>38.536839000000001</v>
      </c>
      <c r="P78" s="37">
        <v>0</v>
      </c>
      <c r="Q78" s="37">
        <v>0</v>
      </c>
      <c r="R78" s="38">
        <f t="shared" si="6"/>
        <v>0</v>
      </c>
      <c r="S78" s="39">
        <v>1173</v>
      </c>
      <c r="T78" s="86">
        <v>2185764189.8800001</v>
      </c>
      <c r="U78" s="87">
        <v>0.59405871823313516</v>
      </c>
      <c r="V78" s="86">
        <v>1298472273</v>
      </c>
      <c r="W78" s="85">
        <v>0.83992561265116616</v>
      </c>
      <c r="X78" s="86">
        <v>2602330679</v>
      </c>
    </row>
    <row r="79" spans="1:24" s="4" customFormat="1" ht="15.75" x14ac:dyDescent="0.25">
      <c r="A79" s="77" t="s">
        <v>1205</v>
      </c>
      <c r="B79" s="62" t="s">
        <v>498</v>
      </c>
      <c r="C79" s="32" t="s">
        <v>499</v>
      </c>
      <c r="D79" s="80">
        <v>37</v>
      </c>
      <c r="E79" s="33">
        <v>44012</v>
      </c>
      <c r="F79" s="34">
        <v>308.10937000000001</v>
      </c>
      <c r="G79" s="35">
        <v>10</v>
      </c>
      <c r="H79" s="84">
        <f t="shared" si="7"/>
        <v>30810937.000000004</v>
      </c>
      <c r="I79" s="34">
        <v>3876.9133689999999</v>
      </c>
      <c r="J79" s="34">
        <v>15821.272292</v>
      </c>
      <c r="K79" s="34">
        <v>17275.165521999999</v>
      </c>
      <c r="L79" s="34">
        <v>1166.6152870000001</v>
      </c>
      <c r="M79" s="34">
        <v>147.61490599999999</v>
      </c>
      <c r="N79" s="36">
        <f t="shared" si="5"/>
        <v>86.344882999999982</v>
      </c>
      <c r="O79" s="34">
        <v>61.270023000000002</v>
      </c>
      <c r="P79" s="37">
        <v>0</v>
      </c>
      <c r="Q79" s="37">
        <v>0</v>
      </c>
      <c r="R79" s="38">
        <f t="shared" si="6"/>
        <v>0</v>
      </c>
      <c r="S79" s="39">
        <v>1660</v>
      </c>
      <c r="T79" s="86">
        <v>1140004669.0000002</v>
      </c>
      <c r="U79" s="87">
        <v>3.4007872725651085</v>
      </c>
      <c r="V79" s="86">
        <v>3876913369</v>
      </c>
      <c r="W79" s="85">
        <v>7.2055182918281585E-2</v>
      </c>
      <c r="X79" s="86">
        <v>15821272292</v>
      </c>
    </row>
    <row r="80" spans="1:24" s="4" customFormat="1" ht="15.75" x14ac:dyDescent="0.25">
      <c r="A80" s="77" t="s">
        <v>1206</v>
      </c>
      <c r="B80" s="31" t="s">
        <v>1074</v>
      </c>
      <c r="C80" s="32" t="s">
        <v>1075</v>
      </c>
      <c r="D80" s="80">
        <v>71.88</v>
      </c>
      <c r="E80" s="33">
        <v>44012</v>
      </c>
      <c r="F80" s="34">
        <v>5415.4266600000001</v>
      </c>
      <c r="G80" s="35">
        <v>10</v>
      </c>
      <c r="H80" s="84">
        <f t="shared" si="7"/>
        <v>541542666</v>
      </c>
      <c r="I80" s="34">
        <v>16050.051562000001</v>
      </c>
      <c r="J80" s="34">
        <v>25209.322172</v>
      </c>
      <c r="K80" s="34">
        <v>17096.244083000001</v>
      </c>
      <c r="L80" s="34">
        <v>33.971798999999997</v>
      </c>
      <c r="M80" s="34">
        <v>1603.363417</v>
      </c>
      <c r="N80" s="36">
        <f t="shared" si="5"/>
        <v>90.287958000000117</v>
      </c>
      <c r="O80" s="34">
        <v>1513.0754589999999</v>
      </c>
      <c r="P80" s="37">
        <f>20</f>
        <v>20</v>
      </c>
      <c r="Q80" s="37">
        <v>0</v>
      </c>
      <c r="R80" s="38">
        <f t="shared" si="6"/>
        <v>20</v>
      </c>
      <c r="S80" s="39">
        <v>2408</v>
      </c>
      <c r="T80" s="86">
        <v>38926086832.079994</v>
      </c>
      <c r="U80" s="87">
        <v>0.4123212187044894</v>
      </c>
      <c r="V80" s="86">
        <v>16050051562</v>
      </c>
      <c r="W80" s="85">
        <v>1.5441147749428665</v>
      </c>
      <c r="X80" s="86">
        <v>25209322172</v>
      </c>
    </row>
    <row r="81" spans="1:24" s="4" customFormat="1" ht="15.75" x14ac:dyDescent="0.25">
      <c r="A81" s="77" t="s">
        <v>1207</v>
      </c>
      <c r="B81" s="31" t="s">
        <v>53</v>
      </c>
      <c r="C81" s="32" t="s">
        <v>54</v>
      </c>
      <c r="D81" s="80">
        <v>6.3</v>
      </c>
      <c r="E81" s="33">
        <v>44012</v>
      </c>
      <c r="F81" s="34">
        <v>75.151587000000006</v>
      </c>
      <c r="G81" s="35">
        <v>10</v>
      </c>
      <c r="H81" s="84">
        <f t="shared" si="7"/>
        <v>7515158.7000000002</v>
      </c>
      <c r="I81" s="34">
        <v>126.53064000000001</v>
      </c>
      <c r="J81" s="34">
        <v>131.40410499999999</v>
      </c>
      <c r="K81" s="34">
        <v>10.866536999999999</v>
      </c>
      <c r="L81" s="34">
        <v>0</v>
      </c>
      <c r="M81" s="34">
        <v>3.9854769999999999</v>
      </c>
      <c r="N81" s="36">
        <f t="shared" si="5"/>
        <v>1.3289249999999999</v>
      </c>
      <c r="O81" s="34">
        <v>2.656552</v>
      </c>
      <c r="P81" s="37">
        <v>0</v>
      </c>
      <c r="Q81" s="37">
        <v>0</v>
      </c>
      <c r="R81" s="38">
        <f t="shared" si="6"/>
        <v>0</v>
      </c>
      <c r="S81" s="39">
        <v>1189</v>
      </c>
      <c r="T81" s="86">
        <v>47345499.810000002</v>
      </c>
      <c r="U81" s="87">
        <v>2.6724956016469181</v>
      </c>
      <c r="V81" s="86">
        <v>126530640</v>
      </c>
      <c r="W81" s="85">
        <v>0.36030457199187199</v>
      </c>
      <c r="X81" s="86">
        <v>131404104.99999999</v>
      </c>
    </row>
    <row r="82" spans="1:24" s="4" customFormat="1" ht="15.75" x14ac:dyDescent="0.25">
      <c r="A82" s="77" t="s">
        <v>1208</v>
      </c>
      <c r="B82" s="31" t="s">
        <v>814</v>
      </c>
      <c r="C82" s="32" t="s">
        <v>815</v>
      </c>
      <c r="D82" s="80">
        <v>181.32</v>
      </c>
      <c r="E82" s="33">
        <v>44012</v>
      </c>
      <c r="F82" s="34">
        <v>357.66842000000003</v>
      </c>
      <c r="G82" s="35">
        <v>10</v>
      </c>
      <c r="H82" s="84">
        <f t="shared" si="7"/>
        <v>35766842.000000007</v>
      </c>
      <c r="I82" s="34">
        <v>1768.959112</v>
      </c>
      <c r="J82" s="34">
        <v>2820.1701899999998</v>
      </c>
      <c r="K82" s="34">
        <v>2891.7545019999998</v>
      </c>
      <c r="L82" s="34">
        <v>64.061566999999997</v>
      </c>
      <c r="M82" s="34">
        <v>40.773628000000002</v>
      </c>
      <c r="N82" s="36">
        <f t="shared" si="5"/>
        <v>13.140081000000002</v>
      </c>
      <c r="O82" s="34">
        <v>27.633547</v>
      </c>
      <c r="P82" s="37">
        <v>0</v>
      </c>
      <c r="Q82" s="37">
        <v>30</v>
      </c>
      <c r="R82" s="38">
        <f t="shared" si="6"/>
        <v>30</v>
      </c>
      <c r="S82" s="39">
        <v>2920</v>
      </c>
      <c r="T82" s="86">
        <v>6485243791.4400015</v>
      </c>
      <c r="U82" s="87">
        <v>0.27276678701498985</v>
      </c>
      <c r="V82" s="86">
        <v>1768959112</v>
      </c>
      <c r="W82" s="85">
        <v>2.299593058048742</v>
      </c>
      <c r="X82" s="86">
        <v>2820170190</v>
      </c>
    </row>
    <row r="83" spans="1:24" s="4" customFormat="1" ht="15.75" x14ac:dyDescent="0.25">
      <c r="A83" s="77" t="s">
        <v>1209</v>
      </c>
      <c r="B83" s="62" t="s">
        <v>897</v>
      </c>
      <c r="C83" s="32" t="s">
        <v>898</v>
      </c>
      <c r="D83" s="80">
        <v>108.5</v>
      </c>
      <c r="E83" s="33">
        <v>44196</v>
      </c>
      <c r="F83" s="34">
        <v>12722.382</v>
      </c>
      <c r="G83" s="35">
        <v>10</v>
      </c>
      <c r="H83" s="84">
        <f t="shared" si="7"/>
        <v>1272238200</v>
      </c>
      <c r="I83" s="34">
        <v>42535.671000000002</v>
      </c>
      <c r="J83" s="34">
        <v>172948.758</v>
      </c>
      <c r="K83" s="34">
        <v>97654.752999999997</v>
      </c>
      <c r="L83" s="34">
        <v>1873.508</v>
      </c>
      <c r="M83" s="34">
        <v>29591.458999999999</v>
      </c>
      <c r="N83" s="36">
        <f t="shared" si="5"/>
        <v>8772</v>
      </c>
      <c r="O83" s="34">
        <v>20819.458999999999</v>
      </c>
      <c r="P83" s="37">
        <f>25+27.5+25.5+34</f>
        <v>112</v>
      </c>
      <c r="Q83" s="37">
        <v>0</v>
      </c>
      <c r="R83" s="38">
        <f t="shared" si="6"/>
        <v>112</v>
      </c>
      <c r="S83" s="39">
        <v>14811</v>
      </c>
      <c r="T83" s="86">
        <v>138037844700</v>
      </c>
      <c r="U83" s="87">
        <v>0.30814499525433403</v>
      </c>
      <c r="V83" s="86">
        <v>42535671000</v>
      </c>
      <c r="W83" s="85">
        <v>0.79814302395857617</v>
      </c>
      <c r="X83" s="86">
        <v>172948758000</v>
      </c>
    </row>
    <row r="84" spans="1:24" s="4" customFormat="1" ht="15.75" x14ac:dyDescent="0.25">
      <c r="A84" s="77" t="s">
        <v>1210</v>
      </c>
      <c r="B84" s="62" t="s">
        <v>1103</v>
      </c>
      <c r="C84" s="32" t="s">
        <v>1104</v>
      </c>
      <c r="D84" s="80">
        <v>950</v>
      </c>
      <c r="E84" s="33">
        <v>44012</v>
      </c>
      <c r="F84" s="34">
        <v>325.24200000000002</v>
      </c>
      <c r="G84" s="35">
        <v>10</v>
      </c>
      <c r="H84" s="84">
        <f t="shared" si="7"/>
        <v>32524200</v>
      </c>
      <c r="I84" s="34">
        <v>34925.294999999998</v>
      </c>
      <c r="J84" s="34">
        <v>55509.17</v>
      </c>
      <c r="K84" s="34">
        <v>8129.7179999999998</v>
      </c>
      <c r="L84" s="34">
        <v>1728.614</v>
      </c>
      <c r="M84" s="34">
        <v>-1843.4829999999999</v>
      </c>
      <c r="N84" s="36">
        <f t="shared" si="5"/>
        <v>-99.469000000000051</v>
      </c>
      <c r="O84" s="34">
        <v>-1744.0139999999999</v>
      </c>
      <c r="P84" s="37">
        <v>0</v>
      </c>
      <c r="Q84" s="37">
        <v>0</v>
      </c>
      <c r="R84" s="38">
        <f t="shared" si="6"/>
        <v>0</v>
      </c>
      <c r="S84" s="39"/>
      <c r="T84" s="86">
        <v>30897990000</v>
      </c>
      <c r="U84" s="87">
        <v>1.1303419737012019</v>
      </c>
      <c r="V84" s="86">
        <v>34925295000</v>
      </c>
      <c r="W84" s="85">
        <v>0.55662857145945432</v>
      </c>
      <c r="X84" s="86">
        <v>55509170000</v>
      </c>
    </row>
    <row r="85" spans="1:24" s="4" customFormat="1" ht="15.75" x14ac:dyDescent="0.25">
      <c r="A85" s="77" t="s">
        <v>1211</v>
      </c>
      <c r="B85" s="62" t="s">
        <v>480</v>
      </c>
      <c r="C85" s="32" t="s">
        <v>481</v>
      </c>
      <c r="D85" s="80">
        <v>40</v>
      </c>
      <c r="E85" s="33">
        <v>44012</v>
      </c>
      <c r="F85" s="34">
        <v>509.11011000000002</v>
      </c>
      <c r="G85" s="35">
        <v>10</v>
      </c>
      <c r="H85" s="84">
        <f t="shared" si="7"/>
        <v>50911011</v>
      </c>
      <c r="I85" s="34">
        <v>3959.1640379999999</v>
      </c>
      <c r="J85" s="34">
        <v>10292.382025000001</v>
      </c>
      <c r="K85" s="34">
        <v>11997.808169</v>
      </c>
      <c r="L85" s="34">
        <v>350.03067499999997</v>
      </c>
      <c r="M85" s="34">
        <v>485.807502</v>
      </c>
      <c r="N85" s="36">
        <f t="shared" si="5"/>
        <v>120.59475500000002</v>
      </c>
      <c r="O85" s="34">
        <v>365.21274699999998</v>
      </c>
      <c r="P85" s="37">
        <v>0</v>
      </c>
      <c r="Q85" s="37">
        <v>0</v>
      </c>
      <c r="R85" s="38">
        <f t="shared" si="6"/>
        <v>0</v>
      </c>
      <c r="S85" s="39">
        <v>1410</v>
      </c>
      <c r="T85" s="86">
        <v>2036440440</v>
      </c>
      <c r="U85" s="87">
        <v>1.9441590140490432</v>
      </c>
      <c r="V85" s="86">
        <v>3959164038</v>
      </c>
      <c r="W85" s="85">
        <v>0.19785900242077345</v>
      </c>
      <c r="X85" s="86">
        <v>10292382025</v>
      </c>
    </row>
    <row r="86" spans="1:24" s="4" customFormat="1" ht="15.75" x14ac:dyDescent="0.25">
      <c r="A86" s="77" t="s">
        <v>1212</v>
      </c>
      <c r="B86" s="31" t="s">
        <v>221</v>
      </c>
      <c r="C86" s="32" t="s">
        <v>222</v>
      </c>
      <c r="D86" s="80">
        <v>125.86</v>
      </c>
      <c r="E86" s="33">
        <v>44196</v>
      </c>
      <c r="F86" s="34">
        <v>12241.797</v>
      </c>
      <c r="G86" s="35">
        <v>10</v>
      </c>
      <c r="H86" s="84">
        <f t="shared" si="7"/>
        <v>1224179700.0000002</v>
      </c>
      <c r="I86" s="34">
        <v>184072.90700000001</v>
      </c>
      <c r="J86" s="34">
        <v>2049583.3130000001</v>
      </c>
      <c r="K86" s="34">
        <v>169097.549</v>
      </c>
      <c r="L86" s="34">
        <v>0</v>
      </c>
      <c r="M86" s="34">
        <v>34192.47</v>
      </c>
      <c r="N86" s="36">
        <f t="shared" si="5"/>
        <v>13293.687000000002</v>
      </c>
      <c r="O86" s="34">
        <v>20898.782999999999</v>
      </c>
      <c r="P86" s="37">
        <f>25+95</f>
        <v>120</v>
      </c>
      <c r="Q86" s="37">
        <v>0</v>
      </c>
      <c r="R86" s="38">
        <f t="shared" si="6"/>
        <v>120</v>
      </c>
      <c r="S86" s="39">
        <v>22339</v>
      </c>
      <c r="T86" s="86">
        <v>154075257042.00003</v>
      </c>
      <c r="U86" s="87">
        <v>1.1946947909346846</v>
      </c>
      <c r="V86" s="86">
        <v>184072907000</v>
      </c>
      <c r="W86" s="85">
        <v>7.5173941973833799E-2</v>
      </c>
      <c r="X86" s="86">
        <v>2049583313000</v>
      </c>
    </row>
    <row r="87" spans="1:24" s="4" customFormat="1" ht="15.75" x14ac:dyDescent="0.25">
      <c r="A87" s="77" t="s">
        <v>1213</v>
      </c>
      <c r="B87" s="31" t="s">
        <v>110</v>
      </c>
      <c r="C87" s="32" t="s">
        <v>111</v>
      </c>
      <c r="D87" s="80">
        <v>4.92</v>
      </c>
      <c r="E87" s="33">
        <v>44012</v>
      </c>
      <c r="F87" s="34">
        <v>215</v>
      </c>
      <c r="G87" s="35">
        <v>10</v>
      </c>
      <c r="H87" s="84">
        <f t="shared" si="7"/>
        <v>21500000</v>
      </c>
      <c r="I87" s="34">
        <v>63.742939999999997</v>
      </c>
      <c r="J87" s="34">
        <v>297.54413599999998</v>
      </c>
      <c r="K87" s="34">
        <v>18.912787999999999</v>
      </c>
      <c r="L87" s="34">
        <v>7.0447800000000003</v>
      </c>
      <c r="M87" s="34">
        <v>-2.9469750000000001</v>
      </c>
      <c r="N87" s="36">
        <f t="shared" si="5"/>
        <v>0.92367700000000008</v>
      </c>
      <c r="O87" s="34">
        <v>-3.8706520000000002</v>
      </c>
      <c r="P87" s="37">
        <v>0</v>
      </c>
      <c r="Q87" s="37">
        <v>0</v>
      </c>
      <c r="R87" s="38">
        <f t="shared" si="6"/>
        <v>0</v>
      </c>
      <c r="S87" s="39">
        <v>405</v>
      </c>
      <c r="T87" s="86">
        <v>105780000</v>
      </c>
      <c r="U87" s="87">
        <v>0.60259916808470415</v>
      </c>
      <c r="V87" s="86">
        <v>63742940</v>
      </c>
      <c r="W87" s="85">
        <v>0.35551028301898713</v>
      </c>
      <c r="X87" s="86">
        <v>297544136</v>
      </c>
    </row>
    <row r="88" spans="1:24" s="4" customFormat="1" ht="15.75" x14ac:dyDescent="0.25">
      <c r="A88" s="77" t="s">
        <v>1214</v>
      </c>
      <c r="B88" s="62" t="s">
        <v>320</v>
      </c>
      <c r="C88" s="32" t="s">
        <v>321</v>
      </c>
      <c r="D88" s="80">
        <v>520.11</v>
      </c>
      <c r="E88" s="33">
        <v>44012</v>
      </c>
      <c r="F88" s="34">
        <v>180.73699999999999</v>
      </c>
      <c r="G88" s="35">
        <v>10</v>
      </c>
      <c r="H88" s="84">
        <f t="shared" si="7"/>
        <v>18073700</v>
      </c>
      <c r="I88" s="34">
        <v>12467.5</v>
      </c>
      <c r="J88" s="34">
        <v>21850.637999999999</v>
      </c>
      <c r="K88" s="34">
        <v>27076.261999999999</v>
      </c>
      <c r="L88" s="34">
        <v>383.31299999999999</v>
      </c>
      <c r="M88" s="34">
        <v>1244.989</v>
      </c>
      <c r="N88" s="36">
        <f t="shared" si="5"/>
        <v>287.12400000000002</v>
      </c>
      <c r="O88" s="34">
        <v>957.86500000000001</v>
      </c>
      <c r="P88" s="37">
        <f>150+150</f>
        <v>300</v>
      </c>
      <c r="Q88" s="37">
        <v>0</v>
      </c>
      <c r="R88" s="38">
        <f t="shared" si="6"/>
        <v>300</v>
      </c>
      <c r="S88" s="39">
        <v>1233</v>
      </c>
      <c r="T88" s="86">
        <v>9400312107</v>
      </c>
      <c r="U88" s="87">
        <v>1.3262857507375738</v>
      </c>
      <c r="V88" s="86">
        <v>12467500000</v>
      </c>
      <c r="W88" s="85">
        <v>0.43020767205973576</v>
      </c>
      <c r="X88" s="86">
        <v>21850638000</v>
      </c>
    </row>
    <row r="89" spans="1:24" s="4" customFormat="1" ht="15.75" x14ac:dyDescent="0.25">
      <c r="A89" s="77" t="s">
        <v>1215</v>
      </c>
      <c r="B89" s="62" t="s">
        <v>322</v>
      </c>
      <c r="C89" s="32" t="s">
        <v>323</v>
      </c>
      <c r="D89" s="83">
        <v>1596.5</v>
      </c>
      <c r="E89" s="33">
        <v>44012</v>
      </c>
      <c r="F89" s="34">
        <v>5</v>
      </c>
      <c r="G89" s="35">
        <v>10</v>
      </c>
      <c r="H89" s="84">
        <f t="shared" si="7"/>
        <v>500000</v>
      </c>
      <c r="I89" s="34">
        <v>3526.7543609999998</v>
      </c>
      <c r="J89" s="34">
        <v>8509.1287269999993</v>
      </c>
      <c r="K89" s="34">
        <v>6749.3990379999996</v>
      </c>
      <c r="L89" s="34">
        <v>497.41556500000002</v>
      </c>
      <c r="M89" s="34">
        <v>-281.74016599999999</v>
      </c>
      <c r="N89" s="36">
        <f t="shared" si="5"/>
        <v>78.895905000000027</v>
      </c>
      <c r="O89" s="34">
        <v>-360.63607100000002</v>
      </c>
      <c r="P89" s="37">
        <v>0</v>
      </c>
      <c r="Q89" s="37">
        <v>0</v>
      </c>
      <c r="R89" s="38">
        <f t="shared" si="6"/>
        <v>0</v>
      </c>
      <c r="S89" s="39">
        <v>419</v>
      </c>
      <c r="T89" s="86">
        <v>798250000</v>
      </c>
      <c r="U89" s="87">
        <v>4.4181075615408707</v>
      </c>
      <c r="V89" s="86">
        <v>3526754361</v>
      </c>
      <c r="W89" s="85">
        <v>9.3811014689095334E-2</v>
      </c>
      <c r="X89" s="86">
        <v>8509128726.999999</v>
      </c>
    </row>
    <row r="90" spans="1:24" s="4" customFormat="1" ht="15.75" x14ac:dyDescent="0.25">
      <c r="A90" s="77" t="s">
        <v>1216</v>
      </c>
      <c r="B90" s="62" t="s">
        <v>1059</v>
      </c>
      <c r="C90" s="32" t="s">
        <v>1060</v>
      </c>
      <c r="D90" s="80">
        <v>31.33</v>
      </c>
      <c r="E90" s="33">
        <v>44012</v>
      </c>
      <c r="F90" s="34">
        <v>1698.3130000000001</v>
      </c>
      <c r="G90" s="35">
        <v>10</v>
      </c>
      <c r="H90" s="84">
        <f t="shared" si="7"/>
        <v>169831300</v>
      </c>
      <c r="I90" s="34">
        <v>11253.976000000001</v>
      </c>
      <c r="J90" s="34">
        <v>21724.027999999998</v>
      </c>
      <c r="K90" s="34">
        <v>6040.1049999999996</v>
      </c>
      <c r="L90" s="34">
        <v>1113.6279999999999</v>
      </c>
      <c r="M90" s="34">
        <v>-104.723</v>
      </c>
      <c r="N90" s="36">
        <f t="shared" si="5"/>
        <v>85.409000000000006</v>
      </c>
      <c r="O90" s="34">
        <v>-190.13200000000001</v>
      </c>
      <c r="P90" s="37">
        <v>0</v>
      </c>
      <c r="Q90" s="37">
        <v>0</v>
      </c>
      <c r="R90" s="38">
        <f t="shared" si="6"/>
        <v>0</v>
      </c>
      <c r="S90" s="39">
        <v>7946</v>
      </c>
      <c r="T90" s="86">
        <v>5320814629</v>
      </c>
      <c r="U90" s="87">
        <v>2.1150851485527293</v>
      </c>
      <c r="V90" s="86">
        <v>11253976000</v>
      </c>
      <c r="W90" s="85">
        <v>0.24492762709567489</v>
      </c>
      <c r="X90" s="86">
        <v>21724028000</v>
      </c>
    </row>
    <row r="91" spans="1:24" s="4" customFormat="1" ht="15.75" x14ac:dyDescent="0.25">
      <c r="A91" s="77" t="s">
        <v>1217</v>
      </c>
      <c r="B91" s="62" t="s">
        <v>556</v>
      </c>
      <c r="C91" s="32" t="s">
        <v>557</v>
      </c>
      <c r="D91" s="80">
        <v>620</v>
      </c>
      <c r="E91" s="33">
        <v>44012</v>
      </c>
      <c r="F91" s="34">
        <v>383.64499999999998</v>
      </c>
      <c r="G91" s="35">
        <v>10</v>
      </c>
      <c r="H91" s="84">
        <f t="shared" si="7"/>
        <v>38364500</v>
      </c>
      <c r="I91" s="34">
        <v>5332.7290000000003</v>
      </c>
      <c r="J91" s="34">
        <v>10285.279</v>
      </c>
      <c r="K91" s="34">
        <v>12938.377</v>
      </c>
      <c r="L91" s="34">
        <v>205.68100000000001</v>
      </c>
      <c r="M91" s="34">
        <v>1458.319</v>
      </c>
      <c r="N91" s="36">
        <f t="shared" si="5"/>
        <v>397.68599999999992</v>
      </c>
      <c r="O91" s="34">
        <v>1060.633</v>
      </c>
      <c r="P91" s="37">
        <f>125</f>
        <v>125</v>
      </c>
      <c r="Q91" s="37">
        <v>0</v>
      </c>
      <c r="R91" s="38">
        <f t="shared" si="6"/>
        <v>125</v>
      </c>
      <c r="S91" s="39">
        <v>1239</v>
      </c>
      <c r="T91" s="86">
        <v>23785990000</v>
      </c>
      <c r="U91" s="87">
        <v>0.22419621802582107</v>
      </c>
      <c r="V91" s="86">
        <v>5332729000</v>
      </c>
      <c r="W91" s="85">
        <v>2.3126246745469907</v>
      </c>
      <c r="X91" s="86">
        <v>10285279000</v>
      </c>
    </row>
    <row r="92" spans="1:24" s="4" customFormat="1" ht="15.75" x14ac:dyDescent="0.25">
      <c r="A92" s="77" t="s">
        <v>1218</v>
      </c>
      <c r="B92" s="62" t="s">
        <v>558</v>
      </c>
      <c r="C92" s="32" t="s">
        <v>559</v>
      </c>
      <c r="D92" s="80">
        <v>124.03</v>
      </c>
      <c r="E92" s="33">
        <v>44012</v>
      </c>
      <c r="F92" s="34">
        <v>3105.0699500000001</v>
      </c>
      <c r="G92" s="35">
        <v>10</v>
      </c>
      <c r="H92" s="84">
        <f t="shared" si="7"/>
        <v>310506995</v>
      </c>
      <c r="I92" s="34">
        <v>37865.163709</v>
      </c>
      <c r="J92" s="34">
        <v>59587.801348000001</v>
      </c>
      <c r="K92" s="34">
        <v>47078.366163999999</v>
      </c>
      <c r="L92" s="34">
        <v>1658.07491</v>
      </c>
      <c r="M92" s="34">
        <v>-850.81536500000004</v>
      </c>
      <c r="N92" s="36">
        <f t="shared" si="5"/>
        <v>444.66657599999996</v>
      </c>
      <c r="O92" s="34">
        <v>-1295.481941</v>
      </c>
      <c r="P92" s="37">
        <v>0</v>
      </c>
      <c r="Q92" s="37">
        <v>0</v>
      </c>
      <c r="R92" s="38">
        <f t="shared" si="6"/>
        <v>0</v>
      </c>
      <c r="S92" s="39">
        <v>2120</v>
      </c>
      <c r="T92" s="86">
        <v>38512182589.849998</v>
      </c>
      <c r="U92" s="87">
        <v>0.98319963093910645</v>
      </c>
      <c r="V92" s="86">
        <v>37865163709</v>
      </c>
      <c r="W92" s="85">
        <v>0.6463098439382613</v>
      </c>
      <c r="X92" s="86">
        <v>59587801348</v>
      </c>
    </row>
    <row r="93" spans="1:24" s="4" customFormat="1" ht="15.75" x14ac:dyDescent="0.25">
      <c r="A93" s="77" t="s">
        <v>1219</v>
      </c>
      <c r="B93" s="62" t="s">
        <v>474</v>
      </c>
      <c r="C93" s="32" t="s">
        <v>475</v>
      </c>
      <c r="D93" s="80">
        <v>15</v>
      </c>
      <c r="E93" s="33">
        <v>44012</v>
      </c>
      <c r="F93" s="34">
        <v>96.75</v>
      </c>
      <c r="G93" s="35">
        <v>10</v>
      </c>
      <c r="H93" s="84">
        <f t="shared" si="7"/>
        <v>9675000</v>
      </c>
      <c r="I93" s="34">
        <v>123.788498</v>
      </c>
      <c r="J93" s="34">
        <v>312.027536</v>
      </c>
      <c r="K93" s="34">
        <v>537.45742299999995</v>
      </c>
      <c r="L93" s="34">
        <v>13.304144000000001</v>
      </c>
      <c r="M93" s="34">
        <v>16.865217000000001</v>
      </c>
      <c r="N93" s="36">
        <f t="shared" si="5"/>
        <v>9.1300710000000009</v>
      </c>
      <c r="O93" s="34">
        <v>7.7351460000000003</v>
      </c>
      <c r="P93" s="37">
        <v>5</v>
      </c>
      <c r="Q93" s="37">
        <v>0</v>
      </c>
      <c r="R93" s="38">
        <f t="shared" si="6"/>
        <v>5</v>
      </c>
      <c r="S93" s="39">
        <v>1272</v>
      </c>
      <c r="T93" s="86">
        <v>145125000</v>
      </c>
      <c r="U93" s="87">
        <v>0.85297845305770892</v>
      </c>
      <c r="V93" s="86">
        <v>123788498</v>
      </c>
      <c r="W93" s="85">
        <v>0.46510318243195048</v>
      </c>
      <c r="X93" s="86">
        <v>312027536</v>
      </c>
    </row>
    <row r="94" spans="1:24" s="4" customFormat="1" ht="15.75" x14ac:dyDescent="0.25">
      <c r="A94" s="77" t="s">
        <v>1220</v>
      </c>
      <c r="B94" s="62" t="s">
        <v>433</v>
      </c>
      <c r="C94" s="32" t="s">
        <v>434</v>
      </c>
      <c r="D94" s="80">
        <v>4.8499999999999996</v>
      </c>
      <c r="E94" s="33">
        <v>44012</v>
      </c>
      <c r="F94" s="34">
        <v>900</v>
      </c>
      <c r="G94" s="35">
        <v>10</v>
      </c>
      <c r="H94" s="84">
        <f t="shared" si="7"/>
        <v>90000000</v>
      </c>
      <c r="I94" s="34">
        <v>-120.607872</v>
      </c>
      <c r="J94" s="34">
        <v>985.72274600000003</v>
      </c>
      <c r="K94" s="34">
        <v>415.49458900000002</v>
      </c>
      <c r="L94" s="34">
        <v>0.177623</v>
      </c>
      <c r="M94" s="34">
        <v>-69.176890999999998</v>
      </c>
      <c r="N94" s="36">
        <f t="shared" si="5"/>
        <v>6.3036189999999976</v>
      </c>
      <c r="O94" s="34">
        <v>-75.480509999999995</v>
      </c>
      <c r="P94" s="37">
        <v>0</v>
      </c>
      <c r="Q94" s="37">
        <v>0</v>
      </c>
      <c r="R94" s="38">
        <f t="shared" si="6"/>
        <v>0</v>
      </c>
      <c r="S94" s="39">
        <v>1641</v>
      </c>
      <c r="T94" s="86">
        <v>436499999.99999994</v>
      </c>
      <c r="U94" s="87">
        <v>-0.27630669415807563</v>
      </c>
      <c r="V94" s="86">
        <v>-120607872</v>
      </c>
      <c r="W94" s="85">
        <v>0.44282228625776271</v>
      </c>
      <c r="X94" s="86">
        <v>985722746</v>
      </c>
    </row>
    <row r="95" spans="1:24" s="4" customFormat="1" ht="15.75" x14ac:dyDescent="0.25">
      <c r="A95" s="77" t="s">
        <v>1221</v>
      </c>
      <c r="B95" s="62" t="s">
        <v>352</v>
      </c>
      <c r="C95" s="32" t="s">
        <v>353</v>
      </c>
      <c r="D95" s="80">
        <v>14.78</v>
      </c>
      <c r="E95" s="33">
        <v>44012</v>
      </c>
      <c r="F95" s="34">
        <v>44.491590000000002</v>
      </c>
      <c r="G95" s="35">
        <v>10</v>
      </c>
      <c r="H95" s="84">
        <f t="shared" si="7"/>
        <v>4449159</v>
      </c>
      <c r="I95" s="34">
        <v>543.910844</v>
      </c>
      <c r="J95" s="34">
        <v>828.57696299999998</v>
      </c>
      <c r="K95" s="34">
        <v>921.24986899999999</v>
      </c>
      <c r="L95" s="34">
        <v>7.5998890000000001</v>
      </c>
      <c r="M95" s="34">
        <v>-1.8324</v>
      </c>
      <c r="N95" s="36">
        <f t="shared" si="5"/>
        <v>23.210066000000001</v>
      </c>
      <c r="O95" s="34">
        <v>-25.042466000000001</v>
      </c>
      <c r="P95" s="37">
        <v>0</v>
      </c>
      <c r="Q95" s="37">
        <v>0</v>
      </c>
      <c r="R95" s="38">
        <f t="shared" si="6"/>
        <v>0</v>
      </c>
      <c r="S95" s="39">
        <v>1281</v>
      </c>
      <c r="T95" s="86">
        <v>65758570.019999996</v>
      </c>
      <c r="U95" s="87">
        <v>8.2713301678332343</v>
      </c>
      <c r="V95" s="86">
        <v>543910844</v>
      </c>
      <c r="W95" s="85">
        <v>7.9363261297912768E-2</v>
      </c>
      <c r="X95" s="86">
        <v>828576963</v>
      </c>
    </row>
    <row r="96" spans="1:24" s="4" customFormat="1" ht="15.75" x14ac:dyDescent="0.25">
      <c r="A96" s="77" t="s">
        <v>1222</v>
      </c>
      <c r="B96" s="31" t="s">
        <v>97</v>
      </c>
      <c r="C96" s="32" t="s">
        <v>98</v>
      </c>
      <c r="D96" s="80">
        <v>17.55</v>
      </c>
      <c r="E96" s="33">
        <v>44012</v>
      </c>
      <c r="F96" s="34">
        <v>453.83530000000002</v>
      </c>
      <c r="G96" s="35">
        <v>10</v>
      </c>
      <c r="H96" s="84">
        <f t="shared" si="7"/>
        <v>45383530</v>
      </c>
      <c r="I96" s="34">
        <v>1174.4728050000001</v>
      </c>
      <c r="J96" s="34">
        <v>7246.3671780000004</v>
      </c>
      <c r="K96" s="34">
        <v>2079.5113489999999</v>
      </c>
      <c r="L96" s="34">
        <v>598.93824500000005</v>
      </c>
      <c r="M96" s="34">
        <v>127.458456</v>
      </c>
      <c r="N96" s="36">
        <f t="shared" si="5"/>
        <v>0</v>
      </c>
      <c r="O96" s="34">
        <v>127.458456</v>
      </c>
      <c r="P96" s="37">
        <v>25</v>
      </c>
      <c r="Q96" s="37">
        <v>0</v>
      </c>
      <c r="R96" s="38">
        <f t="shared" si="6"/>
        <v>25</v>
      </c>
      <c r="S96" s="39">
        <v>8487</v>
      </c>
      <c r="T96" s="86">
        <v>796480951.5</v>
      </c>
      <c r="U96" s="87">
        <v>1.4745773929535086</v>
      </c>
      <c r="V96" s="86">
        <v>1174472805</v>
      </c>
      <c r="W96" s="85">
        <v>0.1099145174313164</v>
      </c>
      <c r="X96" s="86">
        <v>7246367178</v>
      </c>
    </row>
    <row r="97" spans="1:24" s="4" customFormat="1" ht="15.75" x14ac:dyDescent="0.25">
      <c r="A97" s="77" t="s">
        <v>1223</v>
      </c>
      <c r="B97" s="62" t="s">
        <v>464</v>
      </c>
      <c r="C97" s="32" t="s">
        <v>465</v>
      </c>
      <c r="D97" s="80">
        <v>99.38</v>
      </c>
      <c r="E97" s="33">
        <v>44012</v>
      </c>
      <c r="F97" s="34">
        <v>3768.009</v>
      </c>
      <c r="G97" s="35">
        <v>10</v>
      </c>
      <c r="H97" s="84">
        <f t="shared" si="7"/>
        <v>376800900</v>
      </c>
      <c r="I97" s="34">
        <v>21147.058000000001</v>
      </c>
      <c r="J97" s="34">
        <v>43096.656999999999</v>
      </c>
      <c r="K97" s="34">
        <v>31205.677</v>
      </c>
      <c r="L97" s="34">
        <v>346.959</v>
      </c>
      <c r="M97" s="34">
        <v>3283.625</v>
      </c>
      <c r="N97" s="36">
        <f t="shared" si="5"/>
        <v>346.404</v>
      </c>
      <c r="O97" s="34">
        <v>2937.221</v>
      </c>
      <c r="P97" s="37">
        <f>17.5+5.9</f>
        <v>23.4</v>
      </c>
      <c r="Q97" s="37">
        <v>0</v>
      </c>
      <c r="R97" s="38">
        <f t="shared" si="6"/>
        <v>23.4</v>
      </c>
      <c r="S97" s="39">
        <v>1068</v>
      </c>
      <c r="T97" s="86">
        <v>37446473442</v>
      </c>
      <c r="U97" s="87">
        <v>0.5647276246921944</v>
      </c>
      <c r="V97" s="86">
        <v>21147058000</v>
      </c>
      <c r="W97" s="85">
        <v>0.86889508487862532</v>
      </c>
      <c r="X97" s="86">
        <v>43096657000</v>
      </c>
    </row>
    <row r="98" spans="1:24" s="4" customFormat="1" ht="15.75" x14ac:dyDescent="0.25">
      <c r="A98" s="77" t="s">
        <v>1224</v>
      </c>
      <c r="B98" s="62" t="s">
        <v>346</v>
      </c>
      <c r="C98" s="32" t="s">
        <v>347</v>
      </c>
      <c r="D98" s="80">
        <v>7.75</v>
      </c>
      <c r="E98" s="33">
        <v>44012</v>
      </c>
      <c r="F98" s="34">
        <v>522.14400000000001</v>
      </c>
      <c r="G98" s="35">
        <v>10</v>
      </c>
      <c r="H98" s="84">
        <f t="shared" si="7"/>
        <v>52214400</v>
      </c>
      <c r="I98" s="34">
        <v>685.00019199999997</v>
      </c>
      <c r="J98" s="34">
        <v>1034.175225</v>
      </c>
      <c r="K98" s="34">
        <v>275.02725500000003</v>
      </c>
      <c r="L98" s="34">
        <v>6.2823370000000001</v>
      </c>
      <c r="M98" s="34">
        <v>-32.970320000000001</v>
      </c>
      <c r="N98" s="36">
        <f t="shared" si="5"/>
        <v>-4.8778640000000024</v>
      </c>
      <c r="O98" s="34">
        <v>-28.092455999999999</v>
      </c>
      <c r="P98" s="37">
        <v>0</v>
      </c>
      <c r="Q98" s="37">
        <v>0</v>
      </c>
      <c r="R98" s="38">
        <f t="shared" si="6"/>
        <v>0</v>
      </c>
      <c r="S98" s="39">
        <v>985</v>
      </c>
      <c r="T98" s="86">
        <v>404661600</v>
      </c>
      <c r="U98" s="87">
        <v>1.6927729045701396</v>
      </c>
      <c r="V98" s="86">
        <v>685000192</v>
      </c>
      <c r="W98" s="85">
        <v>0.39128920343261947</v>
      </c>
      <c r="X98" s="86">
        <v>1034175225</v>
      </c>
    </row>
    <row r="99" spans="1:24" s="4" customFormat="1" ht="15.75" x14ac:dyDescent="0.25">
      <c r="A99" s="77" t="s">
        <v>1225</v>
      </c>
      <c r="B99" s="31" t="s">
        <v>49</v>
      </c>
      <c r="C99" s="32" t="s">
        <v>50</v>
      </c>
      <c r="D99" s="80">
        <v>10.5</v>
      </c>
      <c r="E99" s="33">
        <v>44012</v>
      </c>
      <c r="F99" s="34">
        <v>2200</v>
      </c>
      <c r="G99" s="35">
        <v>10</v>
      </c>
      <c r="H99" s="84">
        <f t="shared" si="7"/>
        <v>220000000</v>
      </c>
      <c r="I99" s="34">
        <v>5351.7184189999998</v>
      </c>
      <c r="J99" s="34">
        <v>8634.2826060000007</v>
      </c>
      <c r="K99" s="34">
        <f>3431.380539+28.166539</f>
        <v>3459.5470780000001</v>
      </c>
      <c r="L99" s="34">
        <v>300.21579400000002</v>
      </c>
      <c r="M99" s="34">
        <v>227.52091300000001</v>
      </c>
      <c r="N99" s="36">
        <f t="shared" si="5"/>
        <v>0</v>
      </c>
      <c r="O99" s="34">
        <v>227.52091300000001</v>
      </c>
      <c r="P99" s="37">
        <v>7.5</v>
      </c>
      <c r="Q99" s="37">
        <v>0</v>
      </c>
      <c r="R99" s="38">
        <f t="shared" si="6"/>
        <v>7.5</v>
      </c>
      <c r="S99" s="39">
        <v>439</v>
      </c>
      <c r="T99" s="86">
        <v>2310000000</v>
      </c>
      <c r="U99" s="87">
        <v>2.3167612203463204</v>
      </c>
      <c r="V99" s="86">
        <v>5351718419</v>
      </c>
      <c r="W99" s="85">
        <v>0.26753815058065983</v>
      </c>
      <c r="X99" s="86">
        <v>8634282606</v>
      </c>
    </row>
    <row r="100" spans="1:24" s="4" customFormat="1" ht="15.75" x14ac:dyDescent="0.25">
      <c r="A100" s="77" t="s">
        <v>1226</v>
      </c>
      <c r="B100" s="31" t="s">
        <v>73</v>
      </c>
      <c r="C100" s="52" t="s">
        <v>74</v>
      </c>
      <c r="D100" s="81">
        <v>2.2799999999999998</v>
      </c>
      <c r="E100" s="33">
        <v>44012</v>
      </c>
      <c r="F100" s="34">
        <v>340.2</v>
      </c>
      <c r="G100" s="35">
        <v>10</v>
      </c>
      <c r="H100" s="84">
        <f t="shared" si="7"/>
        <v>34019999.999999993</v>
      </c>
      <c r="I100" s="34">
        <v>137.29823200000001</v>
      </c>
      <c r="J100" s="34">
        <v>2083.9736250000001</v>
      </c>
      <c r="K100" s="34">
        <v>198.084181</v>
      </c>
      <c r="L100" s="34">
        <v>207.67604900000001</v>
      </c>
      <c r="M100" s="34">
        <v>-55.310890999999998</v>
      </c>
      <c r="N100" s="36">
        <f t="shared" si="5"/>
        <v>0</v>
      </c>
      <c r="O100" s="34">
        <v>-55.310890999999998</v>
      </c>
      <c r="P100" s="37">
        <v>0</v>
      </c>
      <c r="Q100" s="37">
        <v>0</v>
      </c>
      <c r="R100" s="38">
        <f t="shared" si="6"/>
        <v>0</v>
      </c>
      <c r="S100" s="39">
        <v>4203</v>
      </c>
      <c r="T100" s="86">
        <v>77565599.99999997</v>
      </c>
      <c r="U100" s="87">
        <v>1.7700917932691818</v>
      </c>
      <c r="V100" s="86">
        <v>137298232</v>
      </c>
      <c r="W100" s="85">
        <v>3.7220048790204803E-2</v>
      </c>
      <c r="X100" s="86">
        <v>2083973625</v>
      </c>
    </row>
    <row r="101" spans="1:24" s="4" customFormat="1" ht="15.75" x14ac:dyDescent="0.25">
      <c r="A101" s="77" t="s">
        <v>1227</v>
      </c>
      <c r="B101" s="31" t="s">
        <v>900</v>
      </c>
      <c r="C101" s="32" t="s">
        <v>901</v>
      </c>
      <c r="D101" s="80">
        <v>755.37</v>
      </c>
      <c r="E101" s="33">
        <v>44196</v>
      </c>
      <c r="F101" s="34">
        <v>979.00300000000004</v>
      </c>
      <c r="G101" s="35">
        <v>10</v>
      </c>
      <c r="H101" s="84">
        <f t="shared" si="7"/>
        <v>97900300</v>
      </c>
      <c r="I101" s="34">
        <v>15590.252</v>
      </c>
      <c r="J101" s="34">
        <v>24915.743999999999</v>
      </c>
      <c r="K101" s="34">
        <v>35283.377</v>
      </c>
      <c r="L101" s="34">
        <v>76.905000000000001</v>
      </c>
      <c r="M101" s="34">
        <v>6243.5590000000002</v>
      </c>
      <c r="N101" s="36">
        <f t="shared" ref="N101:N132" si="8">+M101-O101</f>
        <v>1708.3000000000002</v>
      </c>
      <c r="O101" s="34">
        <v>4535.259</v>
      </c>
      <c r="P101" s="37">
        <f>150+250</f>
        <v>400</v>
      </c>
      <c r="Q101" s="37">
        <v>0</v>
      </c>
      <c r="R101" s="38">
        <f t="shared" ref="R101:R132" si="9">SUM(P101:Q101)</f>
        <v>400</v>
      </c>
      <c r="S101" s="39">
        <v>2535</v>
      </c>
      <c r="T101" s="86">
        <v>73950949611</v>
      </c>
      <c r="U101" s="87">
        <v>0.21081882088071244</v>
      </c>
      <c r="V101" s="86">
        <v>15590252000</v>
      </c>
      <c r="W101" s="85">
        <v>2.9680409949227284</v>
      </c>
      <c r="X101" s="86">
        <v>24915744000</v>
      </c>
    </row>
    <row r="102" spans="1:24" s="4" customFormat="1" ht="15.75" x14ac:dyDescent="0.25">
      <c r="A102" s="77" t="s">
        <v>1228</v>
      </c>
      <c r="B102" s="31" t="s">
        <v>1037</v>
      </c>
      <c r="C102" s="32" t="s">
        <v>1038</v>
      </c>
      <c r="D102" s="80">
        <v>362.1</v>
      </c>
      <c r="E102" s="33">
        <v>44104</v>
      </c>
      <c r="F102" s="34">
        <v>78.75</v>
      </c>
      <c r="G102" s="35">
        <v>10</v>
      </c>
      <c r="H102" s="84">
        <f t="shared" si="7"/>
        <v>7875000</v>
      </c>
      <c r="I102" s="34">
        <v>74.309776999999997</v>
      </c>
      <c r="J102" s="34">
        <v>1380.619277</v>
      </c>
      <c r="K102" s="34">
        <v>2112.4925760000001</v>
      </c>
      <c r="L102" s="34">
        <v>74.272355000000005</v>
      </c>
      <c r="M102" s="34">
        <v>-27.256193</v>
      </c>
      <c r="N102" s="36">
        <f t="shared" si="8"/>
        <v>28.189242000000004</v>
      </c>
      <c r="O102" s="34">
        <v>-55.445435000000003</v>
      </c>
      <c r="P102" s="37">
        <v>0</v>
      </c>
      <c r="Q102" s="37">
        <v>0</v>
      </c>
      <c r="R102" s="38">
        <f t="shared" si="9"/>
        <v>0</v>
      </c>
      <c r="S102" s="39">
        <v>896</v>
      </c>
      <c r="T102" s="86">
        <v>2851537500</v>
      </c>
      <c r="U102" s="87">
        <v>2.6059547524800216E-2</v>
      </c>
      <c r="V102" s="86">
        <v>74309777</v>
      </c>
      <c r="W102" s="85">
        <v>2.0654046684008454</v>
      </c>
      <c r="X102" s="86">
        <v>1380619277</v>
      </c>
    </row>
    <row r="103" spans="1:24" s="4" customFormat="1" ht="15.75" x14ac:dyDescent="0.25">
      <c r="A103" s="77" t="s">
        <v>1229</v>
      </c>
      <c r="B103" s="31" t="s">
        <v>148</v>
      </c>
      <c r="C103" s="32" t="s">
        <v>149</v>
      </c>
      <c r="D103" s="80">
        <v>1.38</v>
      </c>
      <c r="E103" s="33">
        <v>44012</v>
      </c>
      <c r="F103" s="34">
        <v>3166.1011199999998</v>
      </c>
      <c r="G103" s="35">
        <v>10</v>
      </c>
      <c r="H103" s="84">
        <f t="shared" si="7"/>
        <v>316610111.99999994</v>
      </c>
      <c r="I103" s="34">
        <v>1712.8230820000001</v>
      </c>
      <c r="J103" s="34">
        <v>3850.2908809999999</v>
      </c>
      <c r="K103" s="34">
        <v>-136.99221900000001</v>
      </c>
      <c r="L103" s="34">
        <v>242.768587</v>
      </c>
      <c r="M103" s="34">
        <v>-428.54760099999999</v>
      </c>
      <c r="N103" s="36">
        <f t="shared" si="8"/>
        <v>-2.0259149999999977</v>
      </c>
      <c r="O103" s="34">
        <v>-426.52168599999999</v>
      </c>
      <c r="P103" s="37">
        <v>0</v>
      </c>
      <c r="Q103" s="37">
        <v>0</v>
      </c>
      <c r="R103" s="38">
        <f t="shared" si="9"/>
        <v>0</v>
      </c>
      <c r="S103" s="39">
        <v>4239</v>
      </c>
      <c r="T103" s="86">
        <v>436921954.55999988</v>
      </c>
      <c r="U103" s="87">
        <v>3.9202037437667561</v>
      </c>
      <c r="V103" s="86">
        <v>1712823082</v>
      </c>
      <c r="W103" s="85">
        <v>0.11347764832939641</v>
      </c>
      <c r="X103" s="86">
        <v>3850290881</v>
      </c>
    </row>
    <row r="104" spans="1:24" s="4" customFormat="1" ht="15.75" x14ac:dyDescent="0.25">
      <c r="A104" s="77" t="s">
        <v>1230</v>
      </c>
      <c r="B104" s="31" t="s">
        <v>819</v>
      </c>
      <c r="C104" s="32" t="s">
        <v>820</v>
      </c>
      <c r="D104" s="80">
        <v>234.25</v>
      </c>
      <c r="E104" s="33">
        <v>44012</v>
      </c>
      <c r="F104" s="34">
        <v>144</v>
      </c>
      <c r="G104" s="35">
        <v>5</v>
      </c>
      <c r="H104" s="84">
        <f t="shared" si="7"/>
        <v>28800000</v>
      </c>
      <c r="I104" s="34">
        <v>3911.4</v>
      </c>
      <c r="J104" s="34">
        <v>4682.375</v>
      </c>
      <c r="K104" s="34">
        <v>3768.7559999999999</v>
      </c>
      <c r="L104" s="34">
        <v>2.9910000000000001</v>
      </c>
      <c r="M104" s="34">
        <v>10.416</v>
      </c>
      <c r="N104" s="36">
        <f t="shared" si="8"/>
        <v>40.213999999999999</v>
      </c>
      <c r="O104" s="34">
        <v>-29.797999999999998</v>
      </c>
      <c r="P104" s="37">
        <v>20</v>
      </c>
      <c r="Q104" s="37">
        <v>0</v>
      </c>
      <c r="R104" s="38">
        <f t="shared" si="9"/>
        <v>20</v>
      </c>
      <c r="S104" s="39">
        <v>3435</v>
      </c>
      <c r="T104" s="86">
        <v>6746400000</v>
      </c>
      <c r="U104" s="87">
        <v>0.57977588046958373</v>
      </c>
      <c r="V104" s="86">
        <v>3911400000</v>
      </c>
      <c r="W104" s="85">
        <v>1.4408072826290077</v>
      </c>
      <c r="X104" s="86">
        <v>4682375000</v>
      </c>
    </row>
    <row r="105" spans="1:24" s="4" customFormat="1" ht="15.75" x14ac:dyDescent="0.25">
      <c r="A105" s="77" t="s">
        <v>1231</v>
      </c>
      <c r="B105" s="62" t="s">
        <v>423</v>
      </c>
      <c r="C105" s="32" t="s">
        <v>424</v>
      </c>
      <c r="D105" s="80">
        <v>11</v>
      </c>
      <c r="E105" s="33">
        <v>44012</v>
      </c>
      <c r="F105" s="34">
        <v>349.85</v>
      </c>
      <c r="G105" s="35">
        <v>10</v>
      </c>
      <c r="H105" s="84">
        <f t="shared" si="7"/>
        <v>34985000</v>
      </c>
      <c r="I105" s="34">
        <v>978.60510199999999</v>
      </c>
      <c r="J105" s="34">
        <v>1202.897886</v>
      </c>
      <c r="K105" s="34">
        <v>387.08536400000003</v>
      </c>
      <c r="L105" s="34">
        <v>0.46530899999999997</v>
      </c>
      <c r="M105" s="34">
        <v>17.252797999999999</v>
      </c>
      <c r="N105" s="36">
        <f t="shared" si="8"/>
        <v>2.1580649999999988</v>
      </c>
      <c r="O105" s="34">
        <v>15.094733</v>
      </c>
      <c r="P105" s="37">
        <v>0</v>
      </c>
      <c r="Q105" s="37">
        <v>10</v>
      </c>
      <c r="R105" s="38">
        <f t="shared" si="9"/>
        <v>10</v>
      </c>
      <c r="S105" s="39">
        <v>525</v>
      </c>
      <c r="T105" s="86">
        <v>384835000</v>
      </c>
      <c r="U105" s="87">
        <v>2.5429212571621602</v>
      </c>
      <c r="V105" s="86">
        <v>978605102</v>
      </c>
      <c r="W105" s="85">
        <v>0.31992324907951497</v>
      </c>
      <c r="X105" s="86">
        <v>1202897886</v>
      </c>
    </row>
    <row r="106" spans="1:24" s="4" customFormat="1" ht="15.75" x14ac:dyDescent="0.25">
      <c r="A106" s="77" t="s">
        <v>1232</v>
      </c>
      <c r="B106" s="62" t="s">
        <v>1055</v>
      </c>
      <c r="C106" s="32" t="s">
        <v>1056</v>
      </c>
      <c r="D106" s="80">
        <v>350.52</v>
      </c>
      <c r="E106" s="33">
        <v>44012</v>
      </c>
      <c r="F106" s="34">
        <v>87.846000000000004</v>
      </c>
      <c r="G106" s="35">
        <v>10</v>
      </c>
      <c r="H106" s="84">
        <f t="shared" si="7"/>
        <v>8784600.0000000019</v>
      </c>
      <c r="I106" s="34">
        <v>1949.653</v>
      </c>
      <c r="J106" s="34">
        <v>4769.1369999999997</v>
      </c>
      <c r="K106" s="34">
        <v>7313.0420000000004</v>
      </c>
      <c r="L106" s="34">
        <v>206.98599999999999</v>
      </c>
      <c r="M106" s="34">
        <v>-302.67</v>
      </c>
      <c r="N106" s="36">
        <f t="shared" si="8"/>
        <v>-66.886000000000024</v>
      </c>
      <c r="O106" s="34">
        <v>-235.78399999999999</v>
      </c>
      <c r="P106" s="37">
        <v>0</v>
      </c>
      <c r="Q106" s="37">
        <v>0</v>
      </c>
      <c r="R106" s="38">
        <f t="shared" si="9"/>
        <v>0</v>
      </c>
      <c r="S106" s="39">
        <v>664</v>
      </c>
      <c r="T106" s="86">
        <v>3079177992.0000005</v>
      </c>
      <c r="U106" s="87">
        <v>0.63317320566248048</v>
      </c>
      <c r="V106" s="86">
        <v>1949653000</v>
      </c>
      <c r="W106" s="85">
        <v>0.64564678934574549</v>
      </c>
      <c r="X106" s="86">
        <v>4769137000</v>
      </c>
    </row>
    <row r="107" spans="1:24" s="4" customFormat="1" ht="15.75" x14ac:dyDescent="0.25">
      <c r="A107" s="77" t="s">
        <v>1233</v>
      </c>
      <c r="B107" s="62" t="s">
        <v>957</v>
      </c>
      <c r="C107" s="32" t="s">
        <v>958</v>
      </c>
      <c r="D107" s="80">
        <v>86</v>
      </c>
      <c r="E107" s="33">
        <v>44012</v>
      </c>
      <c r="F107" s="34">
        <v>1105.9054599999999</v>
      </c>
      <c r="G107" s="35">
        <v>10</v>
      </c>
      <c r="H107" s="84">
        <f t="shared" si="7"/>
        <v>110590545.99999999</v>
      </c>
      <c r="I107" s="34">
        <v>3623.3240430000001</v>
      </c>
      <c r="J107" s="34">
        <v>10848.594058999999</v>
      </c>
      <c r="K107" s="34">
        <v>17172.579881000001</v>
      </c>
      <c r="L107" s="34">
        <v>601.53826700000002</v>
      </c>
      <c r="M107" s="34">
        <v>1349.1125549999999</v>
      </c>
      <c r="N107" s="36">
        <f t="shared" si="8"/>
        <v>422.63528999999994</v>
      </c>
      <c r="O107" s="34">
        <v>926.47726499999999</v>
      </c>
      <c r="P107" s="37">
        <f>15+15</f>
        <v>30</v>
      </c>
      <c r="Q107" s="37">
        <v>0</v>
      </c>
      <c r="R107" s="38">
        <f t="shared" si="9"/>
        <v>30</v>
      </c>
      <c r="S107" s="39">
        <v>1840</v>
      </c>
      <c r="T107" s="86">
        <v>9510786955.9999981</v>
      </c>
      <c r="U107" s="87">
        <v>0.38096995125247557</v>
      </c>
      <c r="V107" s="86">
        <v>3623324043</v>
      </c>
      <c r="W107" s="85">
        <v>0.87668382688813429</v>
      </c>
      <c r="X107" s="86">
        <v>10848594059</v>
      </c>
    </row>
    <row r="108" spans="1:24" s="4" customFormat="1" ht="15.75" x14ac:dyDescent="0.25">
      <c r="A108" s="77" t="s">
        <v>1234</v>
      </c>
      <c r="B108" s="62" t="s">
        <v>1117</v>
      </c>
      <c r="C108" s="32" t="s">
        <v>1118</v>
      </c>
      <c r="D108" s="80">
        <v>62</v>
      </c>
      <c r="E108" s="33">
        <v>44012</v>
      </c>
      <c r="F108" s="34">
        <v>352.71300000000002</v>
      </c>
      <c r="G108" s="35">
        <v>10</v>
      </c>
      <c r="H108" s="84">
        <f t="shared" si="7"/>
        <v>35271300</v>
      </c>
      <c r="I108" s="34">
        <v>2225.7860000000001</v>
      </c>
      <c r="J108" s="34">
        <v>2649.4340000000002</v>
      </c>
      <c r="K108" s="34">
        <v>644.31799999999998</v>
      </c>
      <c r="L108" s="34">
        <v>17.385999999999999</v>
      </c>
      <c r="M108" s="34">
        <v>-276.81900000000002</v>
      </c>
      <c r="N108" s="36">
        <f t="shared" si="8"/>
        <v>-53.78000000000003</v>
      </c>
      <c r="O108" s="34">
        <v>-223.03899999999999</v>
      </c>
      <c r="P108" s="37">
        <v>0</v>
      </c>
      <c r="Q108" s="37">
        <v>0</v>
      </c>
      <c r="R108" s="38">
        <f t="shared" si="9"/>
        <v>0</v>
      </c>
      <c r="S108" s="39"/>
      <c r="T108" s="86">
        <v>2186820600</v>
      </c>
      <c r="U108" s="87">
        <v>1.0178182883406166</v>
      </c>
      <c r="V108" s="86">
        <v>2225786000</v>
      </c>
      <c r="W108" s="85">
        <v>0.82539161194428701</v>
      </c>
      <c r="X108" s="86">
        <v>2649434000</v>
      </c>
    </row>
    <row r="109" spans="1:24" s="4" customFormat="1" ht="15.75" x14ac:dyDescent="0.25">
      <c r="A109" s="77" t="s">
        <v>1235</v>
      </c>
      <c r="B109" s="62" t="s">
        <v>752</v>
      </c>
      <c r="C109" s="32" t="s">
        <v>753</v>
      </c>
      <c r="D109" s="80">
        <v>103.77</v>
      </c>
      <c r="E109" s="33">
        <v>44012</v>
      </c>
      <c r="F109" s="34">
        <v>43009.284</v>
      </c>
      <c r="G109" s="35">
        <v>10</v>
      </c>
      <c r="H109" s="84">
        <f t="shared" si="7"/>
        <v>4300928400</v>
      </c>
      <c r="I109" s="34">
        <v>688858.00699999998</v>
      </c>
      <c r="J109" s="34">
        <v>861463.64500000002</v>
      </c>
      <c r="K109" s="34">
        <v>244856.75399999999</v>
      </c>
      <c r="L109" s="34">
        <v>3011.4540000000002</v>
      </c>
      <c r="M109" s="34">
        <v>143064.90400000001</v>
      </c>
      <c r="N109" s="36">
        <f t="shared" si="8"/>
        <v>42983.233000000007</v>
      </c>
      <c r="O109" s="34">
        <v>100081.671</v>
      </c>
      <c r="P109" s="37">
        <f>25+17.5+25</f>
        <v>67.5</v>
      </c>
      <c r="Q109" s="37">
        <v>0</v>
      </c>
      <c r="R109" s="38">
        <f t="shared" si="9"/>
        <v>67.5</v>
      </c>
      <c r="S109" s="39">
        <v>26519</v>
      </c>
      <c r="T109" s="86">
        <v>446307340068</v>
      </c>
      <c r="U109" s="87">
        <v>1.5434610752649613</v>
      </c>
      <c r="V109" s="86">
        <v>688858007000</v>
      </c>
      <c r="W109" s="85">
        <v>0.51808029585276349</v>
      </c>
      <c r="X109" s="86">
        <v>861463645000</v>
      </c>
    </row>
    <row r="110" spans="1:24" s="4" customFormat="1" ht="15.75" x14ac:dyDescent="0.25">
      <c r="A110" s="77" t="s">
        <v>1236</v>
      </c>
      <c r="B110" s="31" t="s">
        <v>77</v>
      </c>
      <c r="C110" s="32" t="s">
        <v>78</v>
      </c>
      <c r="D110" s="80">
        <v>15.77</v>
      </c>
      <c r="E110" s="33">
        <v>44012</v>
      </c>
      <c r="F110" s="34">
        <v>1956</v>
      </c>
      <c r="G110" s="35">
        <v>10</v>
      </c>
      <c r="H110" s="84">
        <f t="shared" si="7"/>
        <v>195600000</v>
      </c>
      <c r="I110" s="34">
        <v>-1006.377</v>
      </c>
      <c r="J110" s="34">
        <v>11551.425999999999</v>
      </c>
      <c r="K110" s="34">
        <v>4477.7870000000003</v>
      </c>
      <c r="L110" s="34">
        <v>614.78200000000004</v>
      </c>
      <c r="M110" s="34">
        <v>-3048.0410000000002</v>
      </c>
      <c r="N110" s="36">
        <f t="shared" si="8"/>
        <v>1.1779999999998836</v>
      </c>
      <c r="O110" s="34">
        <v>-3049.2190000000001</v>
      </c>
      <c r="P110" s="37">
        <v>0</v>
      </c>
      <c r="Q110" s="37">
        <v>0</v>
      </c>
      <c r="R110" s="38">
        <f t="shared" si="9"/>
        <v>0</v>
      </c>
      <c r="S110" s="39">
        <v>223</v>
      </c>
      <c r="T110" s="86">
        <v>3084612000</v>
      </c>
      <c r="U110" s="87">
        <v>-0.32625724078101231</v>
      </c>
      <c r="V110" s="86">
        <v>-1006377000</v>
      </c>
      <c r="W110" s="85">
        <v>0.26703300527571228</v>
      </c>
      <c r="X110" s="86">
        <v>11551426000</v>
      </c>
    </row>
    <row r="111" spans="1:24" s="4" customFormat="1" ht="15.75" x14ac:dyDescent="0.25">
      <c r="A111" s="77" t="s">
        <v>1237</v>
      </c>
      <c r="B111" s="62" t="s">
        <v>354</v>
      </c>
      <c r="C111" s="32" t="s">
        <v>355</v>
      </c>
      <c r="D111" s="80">
        <v>20.03</v>
      </c>
      <c r="E111" s="33">
        <v>44012</v>
      </c>
      <c r="F111" s="34">
        <v>176.36718999999999</v>
      </c>
      <c r="G111" s="35">
        <v>10</v>
      </c>
      <c r="H111" s="84">
        <f t="shared" si="7"/>
        <v>17636719</v>
      </c>
      <c r="I111" s="34">
        <v>501.80444399999999</v>
      </c>
      <c r="J111" s="34">
        <v>1209.6842859999999</v>
      </c>
      <c r="K111" s="34">
        <v>111.55421200000001</v>
      </c>
      <c r="L111" s="34">
        <v>0.39787699999999998</v>
      </c>
      <c r="M111" s="34">
        <v>10.51946</v>
      </c>
      <c r="N111" s="36">
        <f t="shared" si="8"/>
        <v>9.5109510000000004</v>
      </c>
      <c r="O111" s="34">
        <v>1.0085090000000001</v>
      </c>
      <c r="P111" s="37">
        <v>0</v>
      </c>
      <c r="Q111" s="37">
        <v>0</v>
      </c>
      <c r="R111" s="38">
        <f t="shared" si="9"/>
        <v>0</v>
      </c>
      <c r="S111" s="39">
        <v>1146</v>
      </c>
      <c r="T111" s="86">
        <v>353263481.56999999</v>
      </c>
      <c r="U111" s="87">
        <v>1.4204820769184607</v>
      </c>
      <c r="V111" s="86">
        <v>501804444</v>
      </c>
      <c r="W111" s="85">
        <v>0.29202948708056542</v>
      </c>
      <c r="X111" s="86">
        <v>1209684286</v>
      </c>
    </row>
    <row r="112" spans="1:24" s="4" customFormat="1" ht="15.75" x14ac:dyDescent="0.25">
      <c r="A112" s="77" t="s">
        <v>1238</v>
      </c>
      <c r="B112" s="62" t="s">
        <v>1041</v>
      </c>
      <c r="C112" s="32" t="s">
        <v>1042</v>
      </c>
      <c r="D112" s="80">
        <v>627.41999999999996</v>
      </c>
      <c r="E112" s="33">
        <v>44012</v>
      </c>
      <c r="F112" s="34">
        <v>276.63600000000002</v>
      </c>
      <c r="G112" s="35">
        <v>10</v>
      </c>
      <c r="H112" s="84">
        <f t="shared" si="7"/>
        <v>27663600.000000004</v>
      </c>
      <c r="I112" s="34">
        <v>9985.6720000000005</v>
      </c>
      <c r="J112" s="34">
        <v>12040.294</v>
      </c>
      <c r="K112" s="34">
        <v>8996.9089999999997</v>
      </c>
      <c r="L112" s="34">
        <v>28.064</v>
      </c>
      <c r="M112" s="34">
        <v>1037.972</v>
      </c>
      <c r="N112" s="36">
        <f t="shared" si="8"/>
        <v>356.24400000000003</v>
      </c>
      <c r="O112" s="34">
        <v>681.72799999999995</v>
      </c>
      <c r="P112" s="37">
        <f>50+100+50+50</f>
        <v>250</v>
      </c>
      <c r="Q112" s="37">
        <v>0</v>
      </c>
      <c r="R112" s="38">
        <f t="shared" si="9"/>
        <v>250</v>
      </c>
      <c r="S112" s="39">
        <v>1254</v>
      </c>
      <c r="T112" s="86">
        <v>17356695912</v>
      </c>
      <c r="U112" s="87">
        <v>0.57532102023497156</v>
      </c>
      <c r="V112" s="86">
        <v>9985672000</v>
      </c>
      <c r="W112" s="85">
        <v>1.441550838542647</v>
      </c>
      <c r="X112" s="86">
        <v>12040294000</v>
      </c>
    </row>
    <row r="113" spans="1:24" s="4" customFormat="1" ht="15.75" x14ac:dyDescent="0.25">
      <c r="A113" s="77" t="s">
        <v>1239</v>
      </c>
      <c r="B113" s="31" t="s">
        <v>765</v>
      </c>
      <c r="C113" s="32" t="s">
        <v>766</v>
      </c>
      <c r="D113" s="80">
        <v>112.81</v>
      </c>
      <c r="E113" s="33">
        <v>44012</v>
      </c>
      <c r="F113" s="34">
        <v>114.72529</v>
      </c>
      <c r="G113" s="35">
        <v>10</v>
      </c>
      <c r="H113" s="84">
        <f t="shared" si="7"/>
        <v>11472529</v>
      </c>
      <c r="I113" s="34">
        <v>94.39255</v>
      </c>
      <c r="J113" s="34">
        <v>933.11444800000004</v>
      </c>
      <c r="K113" s="34">
        <v>1332.5681199999999</v>
      </c>
      <c r="L113" s="34">
        <v>78.330090999999996</v>
      </c>
      <c r="M113" s="34">
        <v>-259.61747700000001</v>
      </c>
      <c r="N113" s="36">
        <f t="shared" si="8"/>
        <v>12.070847000000015</v>
      </c>
      <c r="O113" s="34">
        <v>-271.68832400000002</v>
      </c>
      <c r="P113" s="37">
        <v>0</v>
      </c>
      <c r="Q113" s="37">
        <v>0</v>
      </c>
      <c r="R113" s="38">
        <f t="shared" si="9"/>
        <v>0</v>
      </c>
      <c r="S113" s="39">
        <v>1221</v>
      </c>
      <c r="T113" s="86">
        <v>1294215996.49</v>
      </c>
      <c r="U113" s="87">
        <v>7.2934154929315417E-2</v>
      </c>
      <c r="V113" s="86">
        <v>94392550</v>
      </c>
      <c r="W113" s="85">
        <v>1.3869852720252811</v>
      </c>
      <c r="X113" s="86">
        <v>933114448</v>
      </c>
    </row>
    <row r="114" spans="1:24" s="4" customFormat="1" ht="15.75" x14ac:dyDescent="0.25">
      <c r="A114" s="77" t="s">
        <v>1240</v>
      </c>
      <c r="B114" s="62" t="s">
        <v>328</v>
      </c>
      <c r="C114" s="32" t="s">
        <v>329</v>
      </c>
      <c r="D114" s="80">
        <v>43</v>
      </c>
      <c r="E114" s="33">
        <v>44012</v>
      </c>
      <c r="F114" s="34">
        <v>730.83900000000006</v>
      </c>
      <c r="G114" s="35">
        <v>10</v>
      </c>
      <c r="H114" s="84">
        <f t="shared" si="7"/>
        <v>73083900</v>
      </c>
      <c r="I114" s="34">
        <v>5424.9830000000002</v>
      </c>
      <c r="J114" s="34">
        <v>11251.715</v>
      </c>
      <c r="K114" s="34">
        <v>14827.225</v>
      </c>
      <c r="L114" s="34">
        <v>396.61799999999999</v>
      </c>
      <c r="M114" s="34">
        <v>1306.8920000000001</v>
      </c>
      <c r="N114" s="36">
        <f t="shared" si="8"/>
        <v>164.92000000000007</v>
      </c>
      <c r="O114" s="34">
        <v>1141.972</v>
      </c>
      <c r="P114" s="37">
        <v>10</v>
      </c>
      <c r="Q114" s="37">
        <v>40</v>
      </c>
      <c r="R114" s="38">
        <f t="shared" si="9"/>
        <v>50</v>
      </c>
      <c r="S114" s="39">
        <v>257</v>
      </c>
      <c r="T114" s="86">
        <v>3142607700</v>
      </c>
      <c r="U114" s="87">
        <v>1.7262679652951909</v>
      </c>
      <c r="V114" s="86">
        <v>5424983000</v>
      </c>
      <c r="W114" s="85">
        <v>0.27930032888319689</v>
      </c>
      <c r="X114" s="86">
        <v>11251715000</v>
      </c>
    </row>
    <row r="115" spans="1:24" s="4" customFormat="1" ht="15.75" x14ac:dyDescent="0.25">
      <c r="A115" s="77" t="s">
        <v>1241</v>
      </c>
      <c r="B115" s="62" t="s">
        <v>691</v>
      </c>
      <c r="C115" s="32" t="s">
        <v>692</v>
      </c>
      <c r="D115" s="80">
        <v>8.85</v>
      </c>
      <c r="E115" s="33">
        <v>44012</v>
      </c>
      <c r="F115" s="34">
        <v>53298.847000000002</v>
      </c>
      <c r="G115" s="35">
        <v>10</v>
      </c>
      <c r="H115" s="84">
        <f t="shared" si="7"/>
        <v>5329884700.000001</v>
      </c>
      <c r="I115" s="34">
        <v>26200.815999999999</v>
      </c>
      <c r="J115" s="34">
        <v>126016.15300000001</v>
      </c>
      <c r="K115" s="34">
        <v>173898.93</v>
      </c>
      <c r="L115" s="34">
        <v>3960.395</v>
      </c>
      <c r="M115" s="34">
        <v>-2430.799</v>
      </c>
      <c r="N115" s="36">
        <f t="shared" si="8"/>
        <v>0</v>
      </c>
      <c r="O115" s="34">
        <v>-2430.799</v>
      </c>
      <c r="P115" s="37">
        <v>0</v>
      </c>
      <c r="Q115" s="37">
        <v>0</v>
      </c>
      <c r="R115" s="38">
        <f t="shared" si="9"/>
        <v>0</v>
      </c>
      <c r="S115" s="39">
        <v>16460</v>
      </c>
      <c r="T115" s="86">
        <v>47169479595.000008</v>
      </c>
      <c r="U115" s="87">
        <v>0.55546120552869749</v>
      </c>
      <c r="V115" s="86">
        <v>26200816000</v>
      </c>
      <c r="W115" s="85">
        <v>0.3743129628389783</v>
      </c>
      <c r="X115" s="86">
        <v>126016153000</v>
      </c>
    </row>
    <row r="116" spans="1:24" s="4" customFormat="1" ht="15.75" x14ac:dyDescent="0.25">
      <c r="A116" s="77" t="s">
        <v>1242</v>
      </c>
      <c r="B116" s="31" t="s">
        <v>671</v>
      </c>
      <c r="C116" s="32" t="s">
        <v>672</v>
      </c>
      <c r="D116" s="80">
        <v>7.55</v>
      </c>
      <c r="E116" s="33">
        <v>44012</v>
      </c>
      <c r="F116" s="34">
        <v>250</v>
      </c>
      <c r="G116" s="35">
        <v>10</v>
      </c>
      <c r="H116" s="84">
        <f t="shared" si="7"/>
        <v>25000000</v>
      </c>
      <c r="I116" s="34">
        <v>177.35603499999999</v>
      </c>
      <c r="J116" s="34">
        <v>490.06278700000001</v>
      </c>
      <c r="K116" s="34">
        <v>409.44782700000002</v>
      </c>
      <c r="L116" s="34">
        <v>12.952980999999999</v>
      </c>
      <c r="M116" s="34">
        <v>-110.022623</v>
      </c>
      <c r="N116" s="36">
        <f t="shared" si="8"/>
        <v>-11.245581999999999</v>
      </c>
      <c r="O116" s="34">
        <v>-98.777040999999997</v>
      </c>
      <c r="P116" s="37">
        <v>0</v>
      </c>
      <c r="Q116" s="37">
        <v>0</v>
      </c>
      <c r="R116" s="38">
        <f t="shared" si="9"/>
        <v>0</v>
      </c>
      <c r="S116" s="39">
        <v>1022</v>
      </c>
      <c r="T116" s="86">
        <v>188750000</v>
      </c>
      <c r="U116" s="87">
        <v>0.93963462251655627</v>
      </c>
      <c r="V116" s="86">
        <v>177356035</v>
      </c>
      <c r="W116" s="85">
        <v>0.38515472916330618</v>
      </c>
      <c r="X116" s="86">
        <v>490062787</v>
      </c>
    </row>
    <row r="117" spans="1:24" s="4" customFormat="1" ht="15.75" x14ac:dyDescent="0.25">
      <c r="A117" s="77" t="s">
        <v>1243</v>
      </c>
      <c r="B117" s="62" t="s">
        <v>472</v>
      </c>
      <c r="C117" s="32" t="s">
        <v>473</v>
      </c>
      <c r="D117" s="80">
        <v>68.069999999999993</v>
      </c>
      <c r="E117" s="33">
        <v>44012</v>
      </c>
      <c r="F117" s="34">
        <v>8694</v>
      </c>
      <c r="G117" s="35">
        <v>10</v>
      </c>
      <c r="H117" s="84">
        <f t="shared" si="7"/>
        <v>869400000</v>
      </c>
      <c r="I117" s="34">
        <v>17279.691999999999</v>
      </c>
      <c r="J117" s="34">
        <v>45367.328999999998</v>
      </c>
      <c r="K117" s="34">
        <v>36302.794000000002</v>
      </c>
      <c r="L117" s="34">
        <v>99.001000000000005</v>
      </c>
      <c r="M117" s="34">
        <v>2115.8310000000001</v>
      </c>
      <c r="N117" s="36">
        <f t="shared" si="8"/>
        <v>319.42800000000011</v>
      </c>
      <c r="O117" s="34">
        <v>1796.403</v>
      </c>
      <c r="P117" s="37">
        <f>10+10</f>
        <v>20</v>
      </c>
      <c r="Q117" s="37">
        <v>0</v>
      </c>
      <c r="R117" s="38">
        <f t="shared" si="9"/>
        <v>20</v>
      </c>
      <c r="S117" s="39">
        <v>4377</v>
      </c>
      <c r="T117" s="86">
        <v>59180057999.999992</v>
      </c>
      <c r="U117" s="87">
        <v>0.29198504671962305</v>
      </c>
      <c r="V117" s="86">
        <v>17279692000</v>
      </c>
      <c r="W117" s="85">
        <v>1.3044642323994871</v>
      </c>
      <c r="X117" s="86">
        <v>45367329000</v>
      </c>
    </row>
    <row r="118" spans="1:24" s="4" customFormat="1" ht="15.75" x14ac:dyDescent="0.25">
      <c r="A118" s="77" t="s">
        <v>1244</v>
      </c>
      <c r="B118" s="31" t="s">
        <v>150</v>
      </c>
      <c r="C118" s="32" t="s">
        <v>151</v>
      </c>
      <c r="D118" s="80">
        <v>2.21</v>
      </c>
      <c r="E118" s="33">
        <v>44012</v>
      </c>
      <c r="F118" s="34">
        <v>1483.90023</v>
      </c>
      <c r="G118" s="35">
        <v>10</v>
      </c>
      <c r="H118" s="84">
        <f t="shared" si="7"/>
        <v>148390023</v>
      </c>
      <c r="I118" s="34">
        <v>475.173407</v>
      </c>
      <c r="J118" s="34">
        <v>941.74345700000003</v>
      </c>
      <c r="K118" s="34">
        <v>9.7017559999999996</v>
      </c>
      <c r="L118" s="34">
        <v>8.6938390000000005</v>
      </c>
      <c r="M118" s="34">
        <v>11.125714</v>
      </c>
      <c r="N118" s="36">
        <f t="shared" si="8"/>
        <v>74.534836999999996</v>
      </c>
      <c r="O118" s="34">
        <v>-63.409123000000001</v>
      </c>
      <c r="P118" s="37">
        <v>0</v>
      </c>
      <c r="Q118" s="37">
        <v>0</v>
      </c>
      <c r="R118" s="38">
        <f t="shared" si="9"/>
        <v>0</v>
      </c>
      <c r="S118" s="39">
        <v>4149</v>
      </c>
      <c r="T118" s="86">
        <v>327941950.82999998</v>
      </c>
      <c r="U118" s="87">
        <v>1.448955846598359</v>
      </c>
      <c r="V118" s="86">
        <v>475173407</v>
      </c>
      <c r="W118" s="85">
        <v>0.34822854185224245</v>
      </c>
      <c r="X118" s="86">
        <v>941743457</v>
      </c>
    </row>
    <row r="119" spans="1:24" s="4" customFormat="1" ht="15.75" x14ac:dyDescent="0.25">
      <c r="A119" s="77" t="s">
        <v>1245</v>
      </c>
      <c r="B119" s="62" t="s">
        <v>851</v>
      </c>
      <c r="C119" s="32" t="s">
        <v>852</v>
      </c>
      <c r="D119" s="80">
        <v>4.7300000000000004</v>
      </c>
      <c r="E119" s="33">
        <v>44196</v>
      </c>
      <c r="F119" s="34">
        <v>52345.11</v>
      </c>
      <c r="G119" s="35">
        <v>10</v>
      </c>
      <c r="H119" s="84">
        <f t="shared" si="7"/>
        <v>5234511000</v>
      </c>
      <c r="I119" s="34">
        <v>-448766.81300000002</v>
      </c>
      <c r="J119" s="34">
        <v>140993.22500000001</v>
      </c>
      <c r="K119" s="34">
        <v>94989.391000000003</v>
      </c>
      <c r="L119" s="34">
        <v>29724.511999999999</v>
      </c>
      <c r="M119" s="34">
        <v>-35353.673000000003</v>
      </c>
      <c r="N119" s="36">
        <f t="shared" si="8"/>
        <v>-710.86200000000099</v>
      </c>
      <c r="O119" s="34">
        <v>-34642.811000000002</v>
      </c>
      <c r="P119" s="37">
        <v>0</v>
      </c>
      <c r="Q119" s="37">
        <v>0</v>
      </c>
      <c r="R119" s="38">
        <f t="shared" si="9"/>
        <v>0</v>
      </c>
      <c r="S119" s="39">
        <v>57093</v>
      </c>
      <c r="T119" s="86">
        <v>24759237030.000004</v>
      </c>
      <c r="U119" s="87">
        <v>-18.125227867734498</v>
      </c>
      <c r="V119" s="86">
        <v>-448766813000</v>
      </c>
      <c r="W119" s="85">
        <v>0.17560586354415259</v>
      </c>
      <c r="X119" s="86">
        <v>140993225000</v>
      </c>
    </row>
    <row r="120" spans="1:24" s="4" customFormat="1" ht="15.75" x14ac:dyDescent="0.25">
      <c r="A120" s="77" t="s">
        <v>1246</v>
      </c>
      <c r="B120" s="62" t="s">
        <v>959</v>
      </c>
      <c r="C120" s="32" t="s">
        <v>960</v>
      </c>
      <c r="D120" s="80">
        <v>9.51</v>
      </c>
      <c r="E120" s="33">
        <v>44012</v>
      </c>
      <c r="F120" s="34">
        <v>1413.21064</v>
      </c>
      <c r="G120" s="35">
        <v>5</v>
      </c>
      <c r="H120" s="84">
        <f t="shared" si="7"/>
        <v>282642128</v>
      </c>
      <c r="I120" s="34">
        <v>1712.1215970000001</v>
      </c>
      <c r="J120" s="34">
        <v>3529.190713</v>
      </c>
      <c r="K120" s="34">
        <v>4499.1047120000003</v>
      </c>
      <c r="L120" s="34">
        <v>185.128264</v>
      </c>
      <c r="M120" s="34">
        <v>187.03973099999999</v>
      </c>
      <c r="N120" s="36">
        <f t="shared" si="8"/>
        <v>59.824729999999988</v>
      </c>
      <c r="O120" s="34">
        <v>127.215001</v>
      </c>
      <c r="P120" s="37">
        <v>0</v>
      </c>
      <c r="Q120" s="37">
        <v>0</v>
      </c>
      <c r="R120" s="38">
        <f t="shared" si="9"/>
        <v>0</v>
      </c>
      <c r="S120" s="39">
        <v>5655</v>
      </c>
      <c r="T120" s="86">
        <v>2687926637.2799997</v>
      </c>
      <c r="U120" s="87">
        <v>0.63696738342998505</v>
      </c>
      <c r="V120" s="86">
        <v>1712121597</v>
      </c>
      <c r="W120" s="85">
        <v>0.76162691559253226</v>
      </c>
      <c r="X120" s="86">
        <v>3529190713</v>
      </c>
    </row>
    <row r="121" spans="1:24" s="4" customFormat="1" ht="15.75" x14ac:dyDescent="0.25">
      <c r="A121" s="77" t="s">
        <v>1247</v>
      </c>
      <c r="B121" s="62" t="s">
        <v>1082</v>
      </c>
      <c r="C121" s="32" t="s">
        <v>1083</v>
      </c>
      <c r="D121" s="80">
        <v>87.78</v>
      </c>
      <c r="E121" s="33">
        <v>44012</v>
      </c>
      <c r="F121" s="34">
        <v>1101.8699999999999</v>
      </c>
      <c r="G121" s="35">
        <v>10</v>
      </c>
      <c r="H121" s="84">
        <f t="shared" si="7"/>
        <v>110186999.99999999</v>
      </c>
      <c r="I121" s="34">
        <v>6741.5605919999998</v>
      </c>
      <c r="J121" s="34">
        <v>17206.605695999999</v>
      </c>
      <c r="K121" s="34">
        <v>13587.297888999999</v>
      </c>
      <c r="L121" s="34">
        <v>567.74343699999997</v>
      </c>
      <c r="M121" s="34">
        <v>1045.462272</v>
      </c>
      <c r="N121" s="36">
        <f t="shared" si="8"/>
        <v>283.87300500000003</v>
      </c>
      <c r="O121" s="34">
        <v>761.58926699999995</v>
      </c>
      <c r="P121" s="37">
        <v>0</v>
      </c>
      <c r="Q121" s="37">
        <f>50</f>
        <v>50</v>
      </c>
      <c r="R121" s="38">
        <f t="shared" si="9"/>
        <v>50</v>
      </c>
      <c r="S121" s="39">
        <v>3166</v>
      </c>
      <c r="T121" s="86">
        <v>9672214859.9999981</v>
      </c>
      <c r="U121" s="87">
        <v>0.69700277439866565</v>
      </c>
      <c r="V121" s="86">
        <v>6741560592</v>
      </c>
      <c r="W121" s="85">
        <v>0.56212218905257338</v>
      </c>
      <c r="X121" s="86">
        <v>17206605696</v>
      </c>
    </row>
    <row r="122" spans="1:24" s="4" customFormat="1" ht="15.75" x14ac:dyDescent="0.25">
      <c r="A122" s="77" t="s">
        <v>1248</v>
      </c>
      <c r="B122" s="62" t="s">
        <v>348</v>
      </c>
      <c r="C122" s="32" t="s">
        <v>349</v>
      </c>
      <c r="D122" s="80">
        <v>15.5</v>
      </c>
      <c r="E122" s="33">
        <v>44012</v>
      </c>
      <c r="F122" s="34">
        <v>264.12900000000002</v>
      </c>
      <c r="G122" s="35">
        <v>10</v>
      </c>
      <c r="H122" s="84">
        <f t="shared" si="7"/>
        <v>26412900</v>
      </c>
      <c r="I122" s="34">
        <v>3161.279</v>
      </c>
      <c r="J122" s="34">
        <v>11886.994000000001</v>
      </c>
      <c r="K122" s="34">
        <v>7651.433</v>
      </c>
      <c r="L122" s="34">
        <v>855.55399999999997</v>
      </c>
      <c r="M122" s="34">
        <v>-623.86199999999997</v>
      </c>
      <c r="N122" s="36">
        <f t="shared" si="8"/>
        <v>47.748000000000047</v>
      </c>
      <c r="O122" s="34">
        <v>-671.61</v>
      </c>
      <c r="P122" s="37">
        <v>0</v>
      </c>
      <c r="Q122" s="37">
        <v>0</v>
      </c>
      <c r="R122" s="38">
        <f t="shared" si="9"/>
        <v>0</v>
      </c>
      <c r="S122" s="39">
        <v>1379</v>
      </c>
      <c r="T122" s="86">
        <v>409399950</v>
      </c>
      <c r="U122" s="87">
        <v>7.7217376308912593</v>
      </c>
      <c r="V122" s="86">
        <v>3161279000</v>
      </c>
      <c r="W122" s="85">
        <v>3.4440999128963978E-2</v>
      </c>
      <c r="X122" s="86">
        <v>11886994000</v>
      </c>
    </row>
    <row r="123" spans="1:24" s="4" customFormat="1" ht="15.75" x14ac:dyDescent="0.25">
      <c r="A123" s="77" t="s">
        <v>1249</v>
      </c>
      <c r="B123" s="31" t="s">
        <v>248</v>
      </c>
      <c r="C123" s="32" t="s">
        <v>249</v>
      </c>
      <c r="D123" s="80">
        <v>203.44</v>
      </c>
      <c r="E123" s="33">
        <v>44196</v>
      </c>
      <c r="F123" s="34">
        <v>1426.3050000000001</v>
      </c>
      <c r="G123" s="35">
        <v>10</v>
      </c>
      <c r="H123" s="84">
        <f t="shared" si="7"/>
        <v>142630500</v>
      </c>
      <c r="I123" s="34">
        <v>14291.633</v>
      </c>
      <c r="J123" s="34">
        <v>16327.633</v>
      </c>
      <c r="K123" s="34">
        <v>1111.3969999999999</v>
      </c>
      <c r="L123" s="34">
        <v>192.40199999999999</v>
      </c>
      <c r="M123" s="34">
        <v>974.84500000000003</v>
      </c>
      <c r="N123" s="36">
        <f t="shared" si="8"/>
        <v>30.517000000000053</v>
      </c>
      <c r="O123" s="34">
        <v>944.32799999999997</v>
      </c>
      <c r="P123" s="37">
        <v>50</v>
      </c>
      <c r="Q123" s="37">
        <v>0</v>
      </c>
      <c r="R123" s="38">
        <f t="shared" si="9"/>
        <v>50</v>
      </c>
      <c r="S123" s="39">
        <v>3432</v>
      </c>
      <c r="T123" s="86">
        <v>29016748920</v>
      </c>
      <c r="U123" s="87">
        <v>0.49253047057071891</v>
      </c>
      <c r="V123" s="86">
        <v>14291633000</v>
      </c>
      <c r="W123" s="85">
        <v>1.777155875563837</v>
      </c>
      <c r="X123" s="86">
        <v>16327633000</v>
      </c>
    </row>
    <row r="124" spans="1:24" s="4" customFormat="1" ht="15.75" x14ac:dyDescent="0.25">
      <c r="A124" s="77" t="s">
        <v>1250</v>
      </c>
      <c r="B124" s="31" t="s">
        <v>980</v>
      </c>
      <c r="C124" s="32" t="s">
        <v>981</v>
      </c>
      <c r="D124" s="80">
        <v>237.18</v>
      </c>
      <c r="E124" s="33">
        <v>44012</v>
      </c>
      <c r="F124" s="34">
        <v>425.06900000000002</v>
      </c>
      <c r="G124" s="35">
        <v>10</v>
      </c>
      <c r="H124" s="84">
        <f t="shared" si="7"/>
        <v>42506900</v>
      </c>
      <c r="I124" s="34">
        <v>4774.4040000000005</v>
      </c>
      <c r="J124" s="34">
        <v>11160.731</v>
      </c>
      <c r="K124" s="34">
        <v>9436.1929999999993</v>
      </c>
      <c r="L124" s="34">
        <v>783.50300000000004</v>
      </c>
      <c r="M124" s="34">
        <v>98.677999999999997</v>
      </c>
      <c r="N124" s="36">
        <f t="shared" si="8"/>
        <v>28.442999999999998</v>
      </c>
      <c r="O124" s="34">
        <v>70.234999999999999</v>
      </c>
      <c r="P124" s="37">
        <v>10</v>
      </c>
      <c r="Q124" s="37">
        <v>0</v>
      </c>
      <c r="R124" s="38">
        <f t="shared" si="9"/>
        <v>10</v>
      </c>
      <c r="S124" s="39">
        <v>2167</v>
      </c>
      <c r="T124" s="86">
        <v>10081786542</v>
      </c>
      <c r="U124" s="87">
        <v>0.47356725716321957</v>
      </c>
      <c r="V124" s="86">
        <v>4774404000</v>
      </c>
      <c r="W124" s="85">
        <v>0.90332672134110215</v>
      </c>
      <c r="X124" s="86">
        <v>11160731000</v>
      </c>
    </row>
    <row r="125" spans="1:24" s="4" customFormat="1" ht="15.75" x14ac:dyDescent="0.25">
      <c r="A125" s="77" t="s">
        <v>1251</v>
      </c>
      <c r="B125" s="31" t="s">
        <v>929</v>
      </c>
      <c r="C125" s="32" t="s">
        <v>930</v>
      </c>
      <c r="D125" s="80">
        <v>91.5</v>
      </c>
      <c r="E125" s="33">
        <v>44012</v>
      </c>
      <c r="F125" s="34">
        <v>204.59700000000001</v>
      </c>
      <c r="G125" s="35">
        <v>10</v>
      </c>
      <c r="H125" s="84">
        <f t="shared" si="7"/>
        <v>20459700</v>
      </c>
      <c r="I125" s="34">
        <v>2055.0219999999999</v>
      </c>
      <c r="J125" s="34">
        <v>4554.96</v>
      </c>
      <c r="K125" s="34">
        <v>4177.951</v>
      </c>
      <c r="L125" s="34">
        <v>190.05</v>
      </c>
      <c r="M125" s="34">
        <v>114.532</v>
      </c>
      <c r="N125" s="36">
        <f t="shared" si="8"/>
        <v>40.224999999999994</v>
      </c>
      <c r="O125" s="34">
        <v>74.307000000000002</v>
      </c>
      <c r="P125" s="37">
        <v>10</v>
      </c>
      <c r="Q125" s="37">
        <v>0</v>
      </c>
      <c r="R125" s="38">
        <f t="shared" si="9"/>
        <v>10</v>
      </c>
      <c r="S125" s="39"/>
      <c r="T125" s="86">
        <v>1872062550</v>
      </c>
      <c r="U125" s="87">
        <v>1.0977314833844627</v>
      </c>
      <c r="V125" s="86">
        <v>2055022000</v>
      </c>
      <c r="W125" s="85">
        <v>0.41099428974129298</v>
      </c>
      <c r="X125" s="86">
        <v>4554960000</v>
      </c>
    </row>
    <row r="126" spans="1:24" s="4" customFormat="1" ht="15.75" x14ac:dyDescent="0.25">
      <c r="A126" s="77" t="s">
        <v>1252</v>
      </c>
      <c r="B126" s="62" t="s">
        <v>312</v>
      </c>
      <c r="C126" s="32" t="s">
        <v>313</v>
      </c>
      <c r="D126" s="80">
        <v>135</v>
      </c>
      <c r="E126" s="33">
        <v>44012</v>
      </c>
      <c r="F126" s="34">
        <v>300</v>
      </c>
      <c r="G126" s="35">
        <v>10</v>
      </c>
      <c r="H126" s="84">
        <f t="shared" si="7"/>
        <v>30000000</v>
      </c>
      <c r="I126" s="34">
        <v>20842.155709999999</v>
      </c>
      <c r="J126" s="34">
        <v>51664.848402000003</v>
      </c>
      <c r="K126" s="34">
        <v>34416.031374999999</v>
      </c>
      <c r="L126" s="34">
        <v>2558.3131250000001</v>
      </c>
      <c r="M126" s="34">
        <v>962.73543900000004</v>
      </c>
      <c r="N126" s="36">
        <f t="shared" si="8"/>
        <v>562.01771400000007</v>
      </c>
      <c r="O126" s="34">
        <v>400.71772499999997</v>
      </c>
      <c r="P126" s="37">
        <v>0</v>
      </c>
      <c r="Q126" s="37">
        <v>0</v>
      </c>
      <c r="R126" s="38">
        <f t="shared" si="9"/>
        <v>0</v>
      </c>
      <c r="S126" s="39">
        <v>1358</v>
      </c>
      <c r="T126" s="86">
        <v>4050000000</v>
      </c>
      <c r="U126" s="87">
        <v>5.1462112864197529</v>
      </c>
      <c r="V126" s="86">
        <v>20842155710</v>
      </c>
      <c r="W126" s="85">
        <v>7.8389855487183052E-2</v>
      </c>
      <c r="X126" s="86">
        <v>51664848402</v>
      </c>
    </row>
    <row r="127" spans="1:24" s="4" customFormat="1" ht="15.75" x14ac:dyDescent="0.25">
      <c r="A127" s="77" t="s">
        <v>1253</v>
      </c>
      <c r="B127" s="62" t="s">
        <v>140</v>
      </c>
      <c r="C127" s="32" t="s">
        <v>141</v>
      </c>
      <c r="D127" s="80">
        <v>121.54</v>
      </c>
      <c r="E127" s="33">
        <v>44196</v>
      </c>
      <c r="F127" s="34">
        <v>4812.8710000000001</v>
      </c>
      <c r="G127" s="35">
        <v>10</v>
      </c>
      <c r="H127" s="84">
        <f t="shared" si="7"/>
        <v>481287100</v>
      </c>
      <c r="I127" s="34">
        <v>31002.411</v>
      </c>
      <c r="J127" s="34">
        <v>39171.730000000003</v>
      </c>
      <c r="K127" s="34">
        <f>6970.128</f>
        <v>6970.1279999999997</v>
      </c>
      <c r="L127" s="34">
        <v>1019.432</v>
      </c>
      <c r="M127" s="34">
        <v>4924.2370000000001</v>
      </c>
      <c r="N127" s="36">
        <f t="shared" si="8"/>
        <v>1196.2429999999999</v>
      </c>
      <c r="O127" s="34">
        <v>3727.9940000000001</v>
      </c>
      <c r="P127" s="37">
        <f>20+50+20</f>
        <v>90</v>
      </c>
      <c r="Q127" s="37">
        <v>0</v>
      </c>
      <c r="R127" s="38">
        <f t="shared" si="9"/>
        <v>90</v>
      </c>
      <c r="S127" s="39">
        <v>3839</v>
      </c>
      <c r="T127" s="86">
        <v>58495634134</v>
      </c>
      <c r="U127" s="87">
        <v>0.52999529723843375</v>
      </c>
      <c r="V127" s="86">
        <v>31002411000</v>
      </c>
      <c r="W127" s="85">
        <v>1.4933125020008051</v>
      </c>
      <c r="X127" s="86">
        <v>39171730000</v>
      </c>
    </row>
    <row r="128" spans="1:24" s="4" customFormat="1" ht="15.75" x14ac:dyDescent="0.25">
      <c r="A128" s="77" t="s">
        <v>1254</v>
      </c>
      <c r="B128" s="62" t="s">
        <v>326</v>
      </c>
      <c r="C128" s="32" t="s">
        <v>327</v>
      </c>
      <c r="D128" s="80">
        <v>76.27</v>
      </c>
      <c r="E128" s="33">
        <v>44012</v>
      </c>
      <c r="F128" s="34">
        <v>47.847999999999999</v>
      </c>
      <c r="G128" s="35">
        <v>10</v>
      </c>
      <c r="H128" s="84">
        <f t="shared" si="7"/>
        <v>4784800</v>
      </c>
      <c r="I128" s="34">
        <v>3295.3389999999999</v>
      </c>
      <c r="J128" s="34">
        <v>5052.3149999999996</v>
      </c>
      <c r="K128" s="34">
        <v>2754.5639999999999</v>
      </c>
      <c r="L128" s="34">
        <v>126.23</v>
      </c>
      <c r="M128" s="34">
        <v>-60.203000000000003</v>
      </c>
      <c r="N128" s="36">
        <f t="shared" si="8"/>
        <v>33.444000000000003</v>
      </c>
      <c r="O128" s="34">
        <v>-93.647000000000006</v>
      </c>
      <c r="P128" s="37">
        <v>0</v>
      </c>
      <c r="Q128" s="37">
        <v>0</v>
      </c>
      <c r="R128" s="38">
        <f t="shared" si="9"/>
        <v>0</v>
      </c>
      <c r="S128" s="39">
        <v>1153</v>
      </c>
      <c r="T128" s="86">
        <v>364936696</v>
      </c>
      <c r="U128" s="87">
        <v>9.0298921323055978</v>
      </c>
      <c r="V128" s="86">
        <v>3295339000</v>
      </c>
      <c r="W128" s="85">
        <v>7.2231580176612104E-2</v>
      </c>
      <c r="X128" s="86">
        <v>5052315000</v>
      </c>
    </row>
    <row r="129" spans="1:24" s="4" customFormat="1" ht="15.75" x14ac:dyDescent="0.25">
      <c r="A129" s="77" t="s">
        <v>1255</v>
      </c>
      <c r="B129" s="62" t="s">
        <v>502</v>
      </c>
      <c r="C129" s="32" t="s">
        <v>503</v>
      </c>
      <c r="D129" s="80">
        <v>944</v>
      </c>
      <c r="E129" s="33">
        <v>44012</v>
      </c>
      <c r="F129" s="34">
        <v>206.71875</v>
      </c>
      <c r="G129" s="35">
        <v>10</v>
      </c>
      <c r="H129" s="84">
        <f t="shared" si="7"/>
        <v>20671875</v>
      </c>
      <c r="I129" s="34">
        <v>15888.229934999999</v>
      </c>
      <c r="J129" s="34">
        <v>34316.762152000003</v>
      </c>
      <c r="K129" s="34">
        <v>22491.61881</v>
      </c>
      <c r="L129" s="34">
        <v>1463.422255</v>
      </c>
      <c r="M129" s="34">
        <v>1511.069487</v>
      </c>
      <c r="N129" s="36">
        <f t="shared" si="8"/>
        <v>385.74626399999988</v>
      </c>
      <c r="O129" s="34">
        <v>1125.3232230000001</v>
      </c>
      <c r="P129" s="37">
        <v>0</v>
      </c>
      <c r="Q129" s="37">
        <v>0</v>
      </c>
      <c r="R129" s="38">
        <f t="shared" si="9"/>
        <v>0</v>
      </c>
      <c r="S129" s="39">
        <v>654</v>
      </c>
      <c r="T129" s="86">
        <v>19514250000</v>
      </c>
      <c r="U129" s="87">
        <v>0.81418604020139129</v>
      </c>
      <c r="V129" s="86">
        <v>15888229935</v>
      </c>
      <c r="W129" s="85">
        <v>0.56865067612046538</v>
      </c>
      <c r="X129" s="86">
        <v>34316762152.000004</v>
      </c>
    </row>
    <row r="130" spans="1:24" s="4" customFormat="1" ht="15.75" x14ac:dyDescent="0.25">
      <c r="A130" s="77" t="s">
        <v>1256</v>
      </c>
      <c r="B130" s="31" t="s">
        <v>763</v>
      </c>
      <c r="C130" s="32" t="s">
        <v>764</v>
      </c>
      <c r="D130" s="80">
        <v>48.26</v>
      </c>
      <c r="E130" s="33">
        <v>44012</v>
      </c>
      <c r="F130" s="34">
        <v>2970.114</v>
      </c>
      <c r="G130" s="35">
        <v>10</v>
      </c>
      <c r="H130" s="84">
        <f t="shared" si="7"/>
        <v>297011400</v>
      </c>
      <c r="I130" s="34">
        <v>11113.186</v>
      </c>
      <c r="J130" s="34">
        <v>35469.446000000004</v>
      </c>
      <c r="K130" s="34">
        <v>26532.144</v>
      </c>
      <c r="L130" s="34">
        <v>2299.2710000000002</v>
      </c>
      <c r="M130" s="34">
        <v>-1780.463</v>
      </c>
      <c r="N130" s="36">
        <f t="shared" si="8"/>
        <v>-653.846</v>
      </c>
      <c r="O130" s="34">
        <v>-1126.617</v>
      </c>
      <c r="P130" s="37">
        <v>0</v>
      </c>
      <c r="Q130" s="37">
        <v>0</v>
      </c>
      <c r="R130" s="38">
        <f t="shared" si="9"/>
        <v>0</v>
      </c>
      <c r="S130" s="39">
        <v>11110</v>
      </c>
      <c r="T130" s="86">
        <v>14333770164</v>
      </c>
      <c r="U130" s="87">
        <v>0.77531492920901834</v>
      </c>
      <c r="V130" s="86">
        <v>11113186000</v>
      </c>
      <c r="W130" s="85">
        <v>0.40411598658744202</v>
      </c>
      <c r="X130" s="86">
        <v>35469446000</v>
      </c>
    </row>
    <row r="131" spans="1:24" s="4" customFormat="1" ht="15.75" x14ac:dyDescent="0.25">
      <c r="A131" s="77" t="s">
        <v>1257</v>
      </c>
      <c r="B131" s="62" t="s">
        <v>949</v>
      </c>
      <c r="C131" s="32" t="s">
        <v>950</v>
      </c>
      <c r="D131" s="80">
        <v>760.09</v>
      </c>
      <c r="E131" s="33">
        <v>44012</v>
      </c>
      <c r="F131" s="34">
        <v>923.59100000000001</v>
      </c>
      <c r="G131" s="35">
        <v>10</v>
      </c>
      <c r="H131" s="84">
        <f t="shared" si="7"/>
        <v>92359100</v>
      </c>
      <c r="I131" s="34">
        <v>20763.055</v>
      </c>
      <c r="J131" s="34">
        <v>42123.385999999999</v>
      </c>
      <c r="K131" s="34">
        <v>53598.536999999997</v>
      </c>
      <c r="L131" s="34">
        <v>1594.7760000000001</v>
      </c>
      <c r="M131" s="34">
        <v>4235.7209999999995</v>
      </c>
      <c r="N131" s="36">
        <f t="shared" si="8"/>
        <v>1206.7179999999994</v>
      </c>
      <c r="O131" s="34">
        <v>3029.0030000000002</v>
      </c>
      <c r="P131" s="37">
        <f>110+50</f>
        <v>160</v>
      </c>
      <c r="Q131" s="37">
        <v>0</v>
      </c>
      <c r="R131" s="38">
        <f t="shared" si="9"/>
        <v>160</v>
      </c>
      <c r="S131" s="39">
        <v>9993</v>
      </c>
      <c r="T131" s="86">
        <v>70201228319</v>
      </c>
      <c r="U131" s="87">
        <v>0.29576483912291412</v>
      </c>
      <c r="V131" s="86">
        <v>20763055000</v>
      </c>
      <c r="W131" s="85">
        <v>1.6665618551889443</v>
      </c>
      <c r="X131" s="86">
        <v>42123386000</v>
      </c>
    </row>
    <row r="132" spans="1:24" s="4" customFormat="1" ht="15.75" x14ac:dyDescent="0.25">
      <c r="A132" s="77" t="s">
        <v>1258</v>
      </c>
      <c r="B132" s="31" t="s">
        <v>806</v>
      </c>
      <c r="C132" s="32" t="s">
        <v>807</v>
      </c>
      <c r="D132" s="80">
        <v>404.67</v>
      </c>
      <c r="E132" s="33">
        <v>43921</v>
      </c>
      <c r="F132" s="34">
        <v>124.006</v>
      </c>
      <c r="G132" s="35">
        <v>10</v>
      </c>
      <c r="H132" s="84">
        <f t="shared" si="7"/>
        <v>12400600</v>
      </c>
      <c r="I132" s="34">
        <v>1709.088</v>
      </c>
      <c r="J132" s="34">
        <v>9456.76</v>
      </c>
      <c r="K132" s="34">
        <v>13191.06</v>
      </c>
      <c r="L132" s="34">
        <v>1034.779</v>
      </c>
      <c r="M132" s="34">
        <v>-1843.998</v>
      </c>
      <c r="N132" s="36">
        <f t="shared" si="8"/>
        <v>210.97800000000007</v>
      </c>
      <c r="O132" s="34">
        <v>-2054.9760000000001</v>
      </c>
      <c r="P132" s="37">
        <v>0</v>
      </c>
      <c r="Q132" s="37">
        <v>0</v>
      </c>
      <c r="R132" s="38">
        <f t="shared" si="9"/>
        <v>0</v>
      </c>
      <c r="S132" s="39">
        <v>1592</v>
      </c>
      <c r="T132" s="86">
        <v>5018150802</v>
      </c>
      <c r="U132" s="87">
        <v>0.34058123548595581</v>
      </c>
      <c r="V132" s="86">
        <v>1709088000</v>
      </c>
      <c r="W132" s="85">
        <v>0.53064165760789106</v>
      </c>
      <c r="X132" s="86">
        <v>9456760000</v>
      </c>
    </row>
    <row r="133" spans="1:24" s="4" customFormat="1" ht="15.75" x14ac:dyDescent="0.25">
      <c r="A133" s="77" t="s">
        <v>1259</v>
      </c>
      <c r="B133" s="62" t="s">
        <v>488</v>
      </c>
      <c r="C133" s="32" t="s">
        <v>489</v>
      </c>
      <c r="D133" s="80">
        <v>61.11</v>
      </c>
      <c r="E133" s="33">
        <v>44012</v>
      </c>
      <c r="F133" s="34">
        <v>675</v>
      </c>
      <c r="G133" s="35">
        <v>10</v>
      </c>
      <c r="H133" s="84">
        <f t="shared" si="7"/>
        <v>67500000</v>
      </c>
      <c r="I133" s="34">
        <v>8810.1650000000009</v>
      </c>
      <c r="J133" s="34">
        <v>36997.108999999997</v>
      </c>
      <c r="K133" s="34">
        <v>28668.642</v>
      </c>
      <c r="L133" s="34">
        <v>1699.2860000000001</v>
      </c>
      <c r="M133" s="34">
        <v>-3751.65</v>
      </c>
      <c r="N133" s="36">
        <f t="shared" ref="N133:N164" si="10">+M133-O133</f>
        <v>368.62900000000036</v>
      </c>
      <c r="O133" s="34">
        <v>-4120.2790000000005</v>
      </c>
      <c r="P133" s="37">
        <v>0</v>
      </c>
      <c r="Q133" s="37">
        <v>0</v>
      </c>
      <c r="R133" s="38">
        <f t="shared" ref="R133:R164" si="11">SUM(P133:Q133)</f>
        <v>0</v>
      </c>
      <c r="S133" s="39">
        <v>1322</v>
      </c>
      <c r="T133" s="86">
        <v>4124925000</v>
      </c>
      <c r="U133" s="87">
        <v>2.1358364091468331</v>
      </c>
      <c r="V133" s="86">
        <v>8810165000</v>
      </c>
      <c r="W133" s="85">
        <v>0.11149317099344168</v>
      </c>
      <c r="X133" s="86">
        <v>36997109000</v>
      </c>
    </row>
    <row r="134" spans="1:24" s="4" customFormat="1" ht="15.75" x14ac:dyDescent="0.25">
      <c r="A134" s="77" t="s">
        <v>1260</v>
      </c>
      <c r="B134" s="31" t="s">
        <v>1023</v>
      </c>
      <c r="C134" s="32" t="s">
        <v>1024</v>
      </c>
      <c r="D134" s="80">
        <v>15.54</v>
      </c>
      <c r="E134" s="33">
        <v>44012</v>
      </c>
      <c r="F134" s="34">
        <v>1999.5930000000001</v>
      </c>
      <c r="G134" s="35">
        <v>10</v>
      </c>
      <c r="H134" s="84">
        <f t="shared" si="7"/>
        <v>199959300</v>
      </c>
      <c r="I134" s="34">
        <v>5318.6790000000001</v>
      </c>
      <c r="J134" s="34">
        <v>8282.8690000000006</v>
      </c>
      <c r="K134" s="34">
        <v>3912.0059999999999</v>
      </c>
      <c r="L134" s="34">
        <v>297.87700000000001</v>
      </c>
      <c r="M134" s="34">
        <v>152.465</v>
      </c>
      <c r="N134" s="36">
        <f t="shared" si="10"/>
        <v>-20.310000000000002</v>
      </c>
      <c r="O134" s="34">
        <v>172.77500000000001</v>
      </c>
      <c r="P134" s="37">
        <v>0</v>
      </c>
      <c r="Q134" s="37">
        <v>0</v>
      </c>
      <c r="R134" s="38">
        <f t="shared" si="11"/>
        <v>0</v>
      </c>
      <c r="S134" s="39">
        <v>5392</v>
      </c>
      <c r="T134" s="86">
        <v>3107367522</v>
      </c>
      <c r="U134" s="87">
        <v>1.7116349972586216</v>
      </c>
      <c r="V134" s="86">
        <v>5318679000</v>
      </c>
      <c r="W134" s="85">
        <v>0.37515594198097296</v>
      </c>
      <c r="X134" s="86">
        <v>8282869000.000001</v>
      </c>
    </row>
    <row r="135" spans="1:24" s="4" customFormat="1" ht="15.75" x14ac:dyDescent="0.25">
      <c r="A135" s="77" t="s">
        <v>1261</v>
      </c>
      <c r="B135" s="31" t="s">
        <v>1105</v>
      </c>
      <c r="C135" s="32" t="s">
        <v>1106</v>
      </c>
      <c r="D135" s="80">
        <v>199.99</v>
      </c>
      <c r="E135" s="33">
        <v>44012</v>
      </c>
      <c r="F135" s="34">
        <v>619.74900000000002</v>
      </c>
      <c r="G135" s="35">
        <v>10</v>
      </c>
      <c r="H135" s="84">
        <f t="shared" ref="H135:H198" si="12">(+F135/G135)*1000000</f>
        <v>61974900.000000007</v>
      </c>
      <c r="I135" s="34">
        <v>7767.5479999999998</v>
      </c>
      <c r="J135" s="34">
        <v>15259.253000000001</v>
      </c>
      <c r="K135" s="34">
        <v>12151.762000000001</v>
      </c>
      <c r="L135" s="34">
        <v>478.59800000000001</v>
      </c>
      <c r="M135" s="34">
        <v>797.45299999999997</v>
      </c>
      <c r="N135" s="36">
        <f t="shared" si="10"/>
        <v>292.262</v>
      </c>
      <c r="O135" s="34">
        <v>505.19099999999997</v>
      </c>
      <c r="P135" s="37">
        <v>0</v>
      </c>
      <c r="Q135" s="37">
        <v>0</v>
      </c>
      <c r="R135" s="38">
        <f t="shared" si="11"/>
        <v>0</v>
      </c>
      <c r="S135" s="39">
        <v>2225</v>
      </c>
      <c r="T135" s="86">
        <v>12394360251.000002</v>
      </c>
      <c r="U135" s="87">
        <v>0.62670019611325234</v>
      </c>
      <c r="V135" s="86">
        <v>7767548000</v>
      </c>
      <c r="W135" s="85">
        <v>0.81225209720292346</v>
      </c>
      <c r="X135" s="86">
        <v>15259253000</v>
      </c>
    </row>
    <row r="136" spans="1:24" s="4" customFormat="1" ht="15.75" x14ac:dyDescent="0.25">
      <c r="A136" s="77" t="s">
        <v>1262</v>
      </c>
      <c r="B136" s="62" t="s">
        <v>185</v>
      </c>
      <c r="C136" s="32" t="s">
        <v>186</v>
      </c>
      <c r="D136" s="80">
        <v>85.37</v>
      </c>
      <c r="E136" s="33">
        <v>44196</v>
      </c>
      <c r="F136" s="34">
        <v>11450.739</v>
      </c>
      <c r="G136" s="35">
        <v>10</v>
      </c>
      <c r="H136" s="84">
        <f t="shared" si="12"/>
        <v>1145073899.9999998</v>
      </c>
      <c r="I136" s="34">
        <v>131560.10699999999</v>
      </c>
      <c r="J136" s="34">
        <v>1590458.0149999999</v>
      </c>
      <c r="K136" s="34">
        <v>123089.164</v>
      </c>
      <c r="L136" s="34">
        <v>0</v>
      </c>
      <c r="M136" s="34">
        <v>29515.4</v>
      </c>
      <c r="N136" s="36">
        <f t="shared" si="10"/>
        <v>11485.943000000003</v>
      </c>
      <c r="O136" s="34">
        <v>18029.456999999999</v>
      </c>
      <c r="P136" s="37">
        <f>20+60</f>
        <v>80</v>
      </c>
      <c r="Q136" s="37">
        <v>0</v>
      </c>
      <c r="R136" s="38">
        <f t="shared" si="11"/>
        <v>80</v>
      </c>
      <c r="S136" s="39">
        <v>19316</v>
      </c>
      <c r="T136" s="86">
        <v>97754958842.999985</v>
      </c>
      <c r="U136" s="87">
        <v>1.3458151745661617</v>
      </c>
      <c r="V136" s="86">
        <v>131560106999.99998</v>
      </c>
      <c r="W136" s="85">
        <v>6.1463401058719544E-2</v>
      </c>
      <c r="X136" s="86">
        <v>1590458015000</v>
      </c>
    </row>
    <row r="137" spans="1:24" s="4" customFormat="1" ht="15.75" x14ac:dyDescent="0.25">
      <c r="A137" s="77" t="s">
        <v>1263</v>
      </c>
      <c r="B137" s="31" t="s">
        <v>616</v>
      </c>
      <c r="C137" s="32" t="s">
        <v>617</v>
      </c>
      <c r="D137" s="80">
        <v>13</v>
      </c>
      <c r="E137" s="33">
        <v>44104</v>
      </c>
      <c r="F137" s="34">
        <v>104.25</v>
      </c>
      <c r="G137" s="35">
        <v>10</v>
      </c>
      <c r="H137" s="84">
        <f t="shared" si="12"/>
        <v>10425000</v>
      </c>
      <c r="I137" s="34">
        <v>1141.9093809999999</v>
      </c>
      <c r="J137" s="34">
        <v>3316.6907019999999</v>
      </c>
      <c r="K137" s="34">
        <v>3025.752336</v>
      </c>
      <c r="L137" s="34">
        <v>164.98260300000001</v>
      </c>
      <c r="M137" s="34">
        <v>-166.14902799999999</v>
      </c>
      <c r="N137" s="36">
        <f t="shared" si="10"/>
        <v>-0.75252799999998388</v>
      </c>
      <c r="O137" s="34">
        <v>-165.3965</v>
      </c>
      <c r="P137" s="37">
        <v>0</v>
      </c>
      <c r="Q137" s="37">
        <v>0</v>
      </c>
      <c r="R137" s="38">
        <f t="shared" si="11"/>
        <v>0</v>
      </c>
      <c r="S137" s="39">
        <v>1775</v>
      </c>
      <c r="T137" s="86">
        <v>135525000</v>
      </c>
      <c r="U137" s="87">
        <v>8.4258209260284076</v>
      </c>
      <c r="V137" s="86">
        <v>1141909381</v>
      </c>
      <c r="W137" s="85">
        <v>4.086151292861797E-2</v>
      </c>
      <c r="X137" s="86">
        <v>3316690702</v>
      </c>
    </row>
    <row r="138" spans="1:24" s="4" customFormat="1" ht="15.75" x14ac:dyDescent="0.25">
      <c r="A138" s="77" t="s">
        <v>1264</v>
      </c>
      <c r="B138" s="31" t="s">
        <v>232</v>
      </c>
      <c r="C138" s="32" t="s">
        <v>233</v>
      </c>
      <c r="D138" s="80">
        <v>61.54</v>
      </c>
      <c r="E138" s="33">
        <v>44196</v>
      </c>
      <c r="F138" s="34">
        <v>848.95299999999997</v>
      </c>
      <c r="G138" s="35">
        <v>10</v>
      </c>
      <c r="H138" s="84">
        <f t="shared" si="12"/>
        <v>84895299.999999985</v>
      </c>
      <c r="I138" s="34">
        <v>4775.2269999999999</v>
      </c>
      <c r="J138" s="34">
        <v>9661.7450000000008</v>
      </c>
      <c r="K138" s="34">
        <f>1405.342+239.702+47.95</f>
        <v>1692.9940000000001</v>
      </c>
      <c r="L138" s="34">
        <v>9.9540000000000006</v>
      </c>
      <c r="M138" s="34">
        <v>907.77499999999998</v>
      </c>
      <c r="N138" s="36">
        <f t="shared" si="10"/>
        <v>262.34799999999996</v>
      </c>
      <c r="O138" s="34">
        <v>645.42700000000002</v>
      </c>
      <c r="P138" s="37">
        <v>70</v>
      </c>
      <c r="Q138" s="37">
        <v>0</v>
      </c>
      <c r="R138" s="38">
        <f t="shared" si="11"/>
        <v>70</v>
      </c>
      <c r="S138" s="39">
        <v>1202</v>
      </c>
      <c r="T138" s="86">
        <v>5224456761.999999</v>
      </c>
      <c r="U138" s="87">
        <v>0.91401407218689901</v>
      </c>
      <c r="V138" s="86">
        <v>4775227000</v>
      </c>
      <c r="W138" s="85">
        <v>0.54073635373320239</v>
      </c>
      <c r="X138" s="86">
        <v>9661745000</v>
      </c>
    </row>
    <row r="139" spans="1:24" s="4" customFormat="1" ht="15.75" x14ac:dyDescent="0.25">
      <c r="A139" s="77" t="s">
        <v>1265</v>
      </c>
      <c r="B139" s="31" t="s">
        <v>904</v>
      </c>
      <c r="C139" s="32" t="s">
        <v>905</v>
      </c>
      <c r="D139" s="80">
        <v>330.39</v>
      </c>
      <c r="E139" s="33">
        <v>44012</v>
      </c>
      <c r="F139" s="34">
        <v>301.86840999999998</v>
      </c>
      <c r="G139" s="35">
        <v>10</v>
      </c>
      <c r="H139" s="84">
        <f t="shared" si="12"/>
        <v>30186840.999999996</v>
      </c>
      <c r="I139" s="34">
        <v>5619.842353</v>
      </c>
      <c r="J139" s="34">
        <v>7524.6022510000003</v>
      </c>
      <c r="K139" s="34">
        <v>5394.043009</v>
      </c>
      <c r="L139" s="34">
        <v>27.133700000000001</v>
      </c>
      <c r="M139" s="34">
        <v>560.52988000000005</v>
      </c>
      <c r="N139" s="36">
        <f t="shared" si="10"/>
        <v>164.87479900000005</v>
      </c>
      <c r="O139" s="34">
        <v>395.655081</v>
      </c>
      <c r="P139" s="37">
        <v>40</v>
      </c>
      <c r="Q139" s="37">
        <v>20</v>
      </c>
      <c r="R139" s="38">
        <f t="shared" si="11"/>
        <v>60</v>
      </c>
      <c r="S139" s="39">
        <v>5689</v>
      </c>
      <c r="T139" s="86">
        <v>9973430397.9899979</v>
      </c>
      <c r="U139" s="87">
        <v>0.56348138290839211</v>
      </c>
      <c r="V139" s="86">
        <v>5619842353</v>
      </c>
      <c r="W139" s="85">
        <v>1.3254428693110729</v>
      </c>
      <c r="X139" s="86">
        <v>7524602251</v>
      </c>
    </row>
    <row r="140" spans="1:24" s="4" customFormat="1" ht="15.75" x14ac:dyDescent="0.25">
      <c r="A140" s="77" t="s">
        <v>1266</v>
      </c>
      <c r="B140" s="31" t="s">
        <v>99</v>
      </c>
      <c r="C140" s="32" t="s">
        <v>100</v>
      </c>
      <c r="D140" s="80">
        <v>8.6999999999999993</v>
      </c>
      <c r="E140" s="33">
        <v>44012</v>
      </c>
      <c r="F140" s="34">
        <v>450</v>
      </c>
      <c r="G140" s="35">
        <v>10</v>
      </c>
      <c r="H140" s="84">
        <f t="shared" si="12"/>
        <v>45000000</v>
      </c>
      <c r="I140" s="34">
        <v>1609.97442</v>
      </c>
      <c r="J140" s="34">
        <v>1706.170652</v>
      </c>
      <c r="K140" s="34">
        <f>188.071755+3.41265</f>
        <v>191.48440500000001</v>
      </c>
      <c r="L140" s="34">
        <v>0</v>
      </c>
      <c r="M140" s="34">
        <v>107.88476</v>
      </c>
      <c r="N140" s="36">
        <f t="shared" si="10"/>
        <v>0</v>
      </c>
      <c r="O140" s="34">
        <v>107.88476</v>
      </c>
      <c r="P140" s="37">
        <v>13.5</v>
      </c>
      <c r="Q140" s="37">
        <v>0</v>
      </c>
      <c r="R140" s="38">
        <f t="shared" si="11"/>
        <v>13.5</v>
      </c>
      <c r="S140" s="39">
        <v>763</v>
      </c>
      <c r="T140" s="86">
        <v>391499999.99999994</v>
      </c>
      <c r="U140" s="87">
        <v>4.1123229118773956</v>
      </c>
      <c r="V140" s="86">
        <v>1609974420</v>
      </c>
      <c r="W140" s="85">
        <v>0.22946122038910791</v>
      </c>
      <c r="X140" s="86">
        <v>1706170652</v>
      </c>
    </row>
    <row r="141" spans="1:24" s="4" customFormat="1" ht="15.75" x14ac:dyDescent="0.25">
      <c r="A141" s="77" t="s">
        <v>1267</v>
      </c>
      <c r="B141" s="62" t="s">
        <v>1076</v>
      </c>
      <c r="C141" s="32" t="s">
        <v>1077</v>
      </c>
      <c r="D141" s="80">
        <v>43.47</v>
      </c>
      <c r="E141" s="33">
        <v>44012</v>
      </c>
      <c r="F141" s="34">
        <v>580.31272999999999</v>
      </c>
      <c r="G141" s="35">
        <v>10</v>
      </c>
      <c r="H141" s="84">
        <f t="shared" si="12"/>
        <v>58031273</v>
      </c>
      <c r="I141" s="34">
        <v>951.03268000000003</v>
      </c>
      <c r="J141" s="34">
        <v>1314.2184669999999</v>
      </c>
      <c r="K141" s="34">
        <v>1639.594746</v>
      </c>
      <c r="L141" s="34">
        <v>0</v>
      </c>
      <c r="M141" s="34">
        <v>229.37628900000001</v>
      </c>
      <c r="N141" s="36">
        <f t="shared" si="10"/>
        <v>-0.80119399999998109</v>
      </c>
      <c r="O141" s="34">
        <v>230.177483</v>
      </c>
      <c r="P141" s="37">
        <f>20+30</f>
        <v>50</v>
      </c>
      <c r="Q141" s="37">
        <v>0</v>
      </c>
      <c r="R141" s="38">
        <f t="shared" si="11"/>
        <v>50</v>
      </c>
      <c r="S141" s="39">
        <v>1063</v>
      </c>
      <c r="T141" s="86">
        <v>2522619437.3099999</v>
      </c>
      <c r="U141" s="87">
        <v>0.37700204237470536</v>
      </c>
      <c r="V141" s="86">
        <v>951032680</v>
      </c>
      <c r="W141" s="85">
        <v>1.919482567512879</v>
      </c>
      <c r="X141" s="86">
        <v>1314218467</v>
      </c>
    </row>
    <row r="142" spans="1:24" s="4" customFormat="1" ht="15.75" x14ac:dyDescent="0.25">
      <c r="A142" s="77" t="s">
        <v>1268</v>
      </c>
      <c r="B142" s="31" t="s">
        <v>594</v>
      </c>
      <c r="C142" s="32" t="s">
        <v>595</v>
      </c>
      <c r="D142" s="80">
        <v>33.909999999999997</v>
      </c>
      <c r="E142" s="33">
        <v>44104</v>
      </c>
      <c r="F142" s="34">
        <v>750</v>
      </c>
      <c r="G142" s="35">
        <v>5</v>
      </c>
      <c r="H142" s="84">
        <f t="shared" si="12"/>
        <v>150000000</v>
      </c>
      <c r="I142" s="34">
        <v>8622.9619999999995</v>
      </c>
      <c r="J142" s="34">
        <v>11106.205</v>
      </c>
      <c r="K142" s="34">
        <v>10138.210999999999</v>
      </c>
      <c r="L142" s="34">
        <v>274.00299999999999</v>
      </c>
      <c r="M142" s="34">
        <v>804.29499999999996</v>
      </c>
      <c r="N142" s="36">
        <f t="shared" si="10"/>
        <v>110</v>
      </c>
      <c r="O142" s="34">
        <v>694.29499999999996</v>
      </c>
      <c r="P142" s="37">
        <v>55</v>
      </c>
      <c r="Q142" s="37">
        <v>0</v>
      </c>
      <c r="R142" s="38">
        <f t="shared" si="11"/>
        <v>55</v>
      </c>
      <c r="S142" s="39">
        <v>4928</v>
      </c>
      <c r="T142" s="86">
        <v>5086499999.999999</v>
      </c>
      <c r="U142" s="87">
        <v>1.6952643271404702</v>
      </c>
      <c r="V142" s="86">
        <v>8622962000</v>
      </c>
      <c r="W142" s="85">
        <v>0.45798722425887139</v>
      </c>
      <c r="X142" s="86">
        <v>11106205000</v>
      </c>
    </row>
    <row r="143" spans="1:24" s="4" customFormat="1" ht="15.75" x14ac:dyDescent="0.25">
      <c r="A143" s="77" t="s">
        <v>1269</v>
      </c>
      <c r="B143" s="31" t="s">
        <v>234</v>
      </c>
      <c r="C143" s="32" t="s">
        <v>235</v>
      </c>
      <c r="D143" s="80">
        <v>22.75</v>
      </c>
      <c r="E143" s="33">
        <v>44196</v>
      </c>
      <c r="F143" s="34">
        <v>502.96803</v>
      </c>
      <c r="G143" s="35">
        <v>10</v>
      </c>
      <c r="H143" s="84">
        <f t="shared" si="12"/>
        <v>50296803</v>
      </c>
      <c r="I143" s="34">
        <v>2049.065552</v>
      </c>
      <c r="J143" s="34">
        <v>3402.8482199999999</v>
      </c>
      <c r="K143" s="34">
        <v>1012.006134</v>
      </c>
      <c r="L143" s="34">
        <v>6.240748</v>
      </c>
      <c r="M143" s="34">
        <v>342.41678100000001</v>
      </c>
      <c r="N143" s="36">
        <f t="shared" si="10"/>
        <v>99.814471000000026</v>
      </c>
      <c r="O143" s="34">
        <v>242.60230999999999</v>
      </c>
      <c r="P143" s="37">
        <v>20</v>
      </c>
      <c r="Q143" s="37">
        <v>0</v>
      </c>
      <c r="R143" s="38">
        <f t="shared" si="11"/>
        <v>20</v>
      </c>
      <c r="S143" s="39">
        <v>1195</v>
      </c>
      <c r="T143" s="86">
        <v>1144252268.25</v>
      </c>
      <c r="U143" s="87">
        <v>1.7907463317803216</v>
      </c>
      <c r="V143" s="86">
        <v>2049065552</v>
      </c>
      <c r="W143" s="85">
        <v>0.33626309323017645</v>
      </c>
      <c r="X143" s="86">
        <v>3402848220</v>
      </c>
    </row>
    <row r="144" spans="1:24" s="4" customFormat="1" ht="15.75" x14ac:dyDescent="0.25">
      <c r="A144" s="77" t="s">
        <v>1270</v>
      </c>
      <c r="B144" s="31" t="s">
        <v>584</v>
      </c>
      <c r="C144" s="32" t="s">
        <v>585</v>
      </c>
      <c r="D144" s="80">
        <v>6.99</v>
      </c>
      <c r="E144" s="33">
        <v>44104</v>
      </c>
      <c r="F144" s="34">
        <v>792.61666000000002</v>
      </c>
      <c r="G144" s="35">
        <v>10</v>
      </c>
      <c r="H144" s="84">
        <f t="shared" si="12"/>
        <v>79261666</v>
      </c>
      <c r="I144" s="34">
        <v>368.03278699999998</v>
      </c>
      <c r="J144" s="34">
        <v>3826.0621369999999</v>
      </c>
      <c r="K144" s="34">
        <v>58.427349999999997</v>
      </c>
      <c r="L144" s="34">
        <v>77.877791000000002</v>
      </c>
      <c r="M144" s="34">
        <v>-294.74297100000001</v>
      </c>
      <c r="N144" s="36">
        <f t="shared" si="10"/>
        <v>-85.444884000000002</v>
      </c>
      <c r="O144" s="34">
        <v>-209.29808700000001</v>
      </c>
      <c r="P144" s="37">
        <v>0</v>
      </c>
      <c r="Q144" s="37">
        <v>0</v>
      </c>
      <c r="R144" s="38">
        <f t="shared" si="11"/>
        <v>0</v>
      </c>
      <c r="S144" s="39">
        <v>2315</v>
      </c>
      <c r="T144" s="86">
        <v>554039045.34000003</v>
      </c>
      <c r="U144" s="87">
        <v>0.66427229289254763</v>
      </c>
      <c r="V144" s="86">
        <v>368032787</v>
      </c>
      <c r="W144" s="85">
        <v>0.14480659892638853</v>
      </c>
      <c r="X144" s="86">
        <v>3826062137</v>
      </c>
    </row>
    <row r="145" spans="1:24" s="4" customFormat="1" ht="15.75" x14ac:dyDescent="0.25">
      <c r="A145" s="77" t="s">
        <v>1271</v>
      </c>
      <c r="B145" s="62" t="s">
        <v>466</v>
      </c>
      <c r="C145" s="32" t="s">
        <v>467</v>
      </c>
      <c r="D145" s="80">
        <v>36.75</v>
      </c>
      <c r="E145" s="33">
        <v>44012</v>
      </c>
      <c r="F145" s="34">
        <v>4277.9459999999999</v>
      </c>
      <c r="G145" s="35">
        <v>10</v>
      </c>
      <c r="H145" s="84">
        <f t="shared" si="12"/>
        <v>427794600</v>
      </c>
      <c r="I145" s="34">
        <v>13963.2</v>
      </c>
      <c r="J145" s="34">
        <v>68721.195000000007</v>
      </c>
      <c r="K145" s="34">
        <v>53941.017</v>
      </c>
      <c r="L145" s="34">
        <v>2007.673</v>
      </c>
      <c r="M145" s="34">
        <v>-76.111999999999995</v>
      </c>
      <c r="N145" s="36">
        <f t="shared" si="10"/>
        <v>403.25300000000004</v>
      </c>
      <c r="O145" s="34">
        <v>-479.36500000000001</v>
      </c>
      <c r="P145" s="37">
        <v>0</v>
      </c>
      <c r="Q145" s="37">
        <v>0</v>
      </c>
      <c r="R145" s="38">
        <f t="shared" si="11"/>
        <v>0</v>
      </c>
      <c r="S145" s="39">
        <v>5503</v>
      </c>
      <c r="T145" s="86">
        <v>15721451550</v>
      </c>
      <c r="U145" s="87">
        <v>0.88816226387187514</v>
      </c>
      <c r="V145" s="86">
        <v>13963200000</v>
      </c>
      <c r="W145" s="85">
        <v>0.22877151001230406</v>
      </c>
      <c r="X145" s="86">
        <v>68721195000</v>
      </c>
    </row>
    <row r="146" spans="1:24" s="4" customFormat="1" ht="15.75" x14ac:dyDescent="0.25">
      <c r="A146" s="77" t="s">
        <v>1272</v>
      </c>
      <c r="B146" s="62" t="s">
        <v>986</v>
      </c>
      <c r="C146" s="32" t="s">
        <v>987</v>
      </c>
      <c r="D146" s="80">
        <v>98.01</v>
      </c>
      <c r="E146" s="33">
        <v>44012</v>
      </c>
      <c r="F146" s="34">
        <v>80</v>
      </c>
      <c r="G146" s="35">
        <v>10</v>
      </c>
      <c r="H146" s="84">
        <f t="shared" si="12"/>
        <v>8000000</v>
      </c>
      <c r="I146" s="34">
        <v>955.04999599999996</v>
      </c>
      <c r="J146" s="34">
        <v>1376.352142</v>
      </c>
      <c r="K146" s="34">
        <v>913.309572</v>
      </c>
      <c r="L146" s="34">
        <v>22.825348999999999</v>
      </c>
      <c r="M146" s="34">
        <v>21.615673000000001</v>
      </c>
      <c r="N146" s="36">
        <f t="shared" si="10"/>
        <v>6.0453090000000014</v>
      </c>
      <c r="O146" s="34">
        <v>15.570364</v>
      </c>
      <c r="P146" s="37">
        <v>12.5</v>
      </c>
      <c r="Q146" s="37">
        <v>0</v>
      </c>
      <c r="R146" s="38">
        <f t="shared" si="11"/>
        <v>12.5</v>
      </c>
      <c r="S146" s="39">
        <v>774</v>
      </c>
      <c r="T146" s="86">
        <v>784080000</v>
      </c>
      <c r="U146" s="87">
        <v>1.2180517243138456</v>
      </c>
      <c r="V146" s="86">
        <v>955049996</v>
      </c>
      <c r="W146" s="85">
        <v>0.56967979056627205</v>
      </c>
      <c r="X146" s="86">
        <v>1376352142</v>
      </c>
    </row>
    <row r="147" spans="1:24" s="4" customFormat="1" ht="15.75" x14ac:dyDescent="0.25">
      <c r="A147" s="77" t="s">
        <v>1273</v>
      </c>
      <c r="B147" s="31" t="s">
        <v>219</v>
      </c>
      <c r="C147" s="32" t="s">
        <v>220</v>
      </c>
      <c r="D147" s="80">
        <v>9.9499999999999993</v>
      </c>
      <c r="E147" s="33">
        <v>44196</v>
      </c>
      <c r="F147" s="34">
        <v>11024.636</v>
      </c>
      <c r="G147" s="35">
        <v>10</v>
      </c>
      <c r="H147" s="84">
        <f t="shared" si="12"/>
        <v>1102463600</v>
      </c>
      <c r="I147" s="34">
        <v>23157.038</v>
      </c>
      <c r="J147" s="34">
        <v>485345.223</v>
      </c>
      <c r="K147" s="34">
        <v>46035.68</v>
      </c>
      <c r="L147" s="34">
        <v>0</v>
      </c>
      <c r="M147" s="34">
        <v>4034.7550000000001</v>
      </c>
      <c r="N147" s="36">
        <f t="shared" si="10"/>
        <v>1634.4830000000002</v>
      </c>
      <c r="O147" s="34">
        <v>2400.2719999999999</v>
      </c>
      <c r="P147" s="37">
        <v>12.5</v>
      </c>
      <c r="Q147" s="37">
        <v>0</v>
      </c>
      <c r="R147" s="38">
        <f t="shared" si="11"/>
        <v>12.5</v>
      </c>
      <c r="S147" s="39">
        <v>7803</v>
      </c>
      <c r="T147" s="86">
        <v>10969512820</v>
      </c>
      <c r="U147" s="87">
        <v>2.111036139889392</v>
      </c>
      <c r="V147" s="86">
        <v>23157038000</v>
      </c>
      <c r="W147" s="85">
        <v>2.2601464483766022E-2</v>
      </c>
      <c r="X147" s="86">
        <v>485345223000</v>
      </c>
    </row>
    <row r="148" spans="1:24" s="4" customFormat="1" ht="15.75" x14ac:dyDescent="0.25">
      <c r="A148" s="77" t="s">
        <v>1274</v>
      </c>
      <c r="B148" s="62" t="s">
        <v>750</v>
      </c>
      <c r="C148" s="32" t="s">
        <v>751</v>
      </c>
      <c r="D148" s="83">
        <v>1339.82</v>
      </c>
      <c r="E148" s="33">
        <v>44012</v>
      </c>
      <c r="F148" s="34">
        <v>1334.0250000000001</v>
      </c>
      <c r="G148" s="35">
        <v>10</v>
      </c>
      <c r="H148" s="84">
        <f t="shared" si="12"/>
        <v>133402500</v>
      </c>
      <c r="I148" s="34">
        <v>93149.106</v>
      </c>
      <c r="J148" s="34">
        <v>282077.30300000001</v>
      </c>
      <c r="K148" s="34">
        <v>72014.895999999993</v>
      </c>
      <c r="L148" s="34">
        <v>985.57600000000002</v>
      </c>
      <c r="M148" s="34">
        <v>41279.445</v>
      </c>
      <c r="N148" s="36">
        <f t="shared" si="10"/>
        <v>10966.572</v>
      </c>
      <c r="O148" s="34">
        <v>30312.873</v>
      </c>
      <c r="P148" s="37">
        <f>41+20</f>
        <v>61</v>
      </c>
      <c r="Q148" s="37">
        <v>0</v>
      </c>
      <c r="R148" s="38">
        <f t="shared" si="11"/>
        <v>61</v>
      </c>
      <c r="S148" s="39">
        <v>2731</v>
      </c>
      <c r="T148" s="86">
        <v>178735337550</v>
      </c>
      <c r="U148" s="87">
        <v>0.52115662899588711</v>
      </c>
      <c r="V148" s="86">
        <v>93149106000</v>
      </c>
      <c r="W148" s="85">
        <v>0.63363955784134818</v>
      </c>
      <c r="X148" s="86">
        <v>282077303000</v>
      </c>
    </row>
    <row r="149" spans="1:24" s="4" customFormat="1" ht="15.75" x14ac:dyDescent="0.25">
      <c r="A149" s="77" t="s">
        <v>1275</v>
      </c>
      <c r="B149" s="31" t="s">
        <v>242</v>
      </c>
      <c r="C149" s="32" t="s">
        <v>243</v>
      </c>
      <c r="D149" s="80">
        <v>89.26</v>
      </c>
      <c r="E149" s="33">
        <v>44196</v>
      </c>
      <c r="F149" s="34">
        <v>1183.3579999999999</v>
      </c>
      <c r="G149" s="35">
        <v>10</v>
      </c>
      <c r="H149" s="84">
        <f t="shared" si="12"/>
        <v>118335799.99999999</v>
      </c>
      <c r="I149" s="34">
        <v>1648.7660000000001</v>
      </c>
      <c r="J149" s="34">
        <v>3961.277</v>
      </c>
      <c r="K149" s="34">
        <f>1852.506+84.025+0.056+12.483</f>
        <v>1949.0700000000002</v>
      </c>
      <c r="L149" s="34">
        <v>1.645</v>
      </c>
      <c r="M149" s="34">
        <v>297.399</v>
      </c>
      <c r="N149" s="36">
        <f t="shared" si="10"/>
        <v>66.024000000000001</v>
      </c>
      <c r="O149" s="34">
        <v>231.375</v>
      </c>
      <c r="P149" s="37">
        <v>0</v>
      </c>
      <c r="Q149" s="37">
        <f>15</f>
        <v>15</v>
      </c>
      <c r="R149" s="38">
        <f t="shared" si="11"/>
        <v>15</v>
      </c>
      <c r="S149" s="39">
        <v>276</v>
      </c>
      <c r="T149" s="86">
        <v>10562653508</v>
      </c>
      <c r="U149" s="87">
        <v>0.15609392078905635</v>
      </c>
      <c r="V149" s="86">
        <v>1648766000</v>
      </c>
      <c r="W149" s="85">
        <v>2.6664768729881803</v>
      </c>
      <c r="X149" s="86">
        <v>3961277000</v>
      </c>
    </row>
    <row r="150" spans="1:24" s="4" customFormat="1" ht="15.75" x14ac:dyDescent="0.25">
      <c r="A150" s="77" t="s">
        <v>1276</v>
      </c>
      <c r="B150" s="62" t="s">
        <v>364</v>
      </c>
      <c r="C150" s="32" t="s">
        <v>365</v>
      </c>
      <c r="D150" s="80">
        <v>34</v>
      </c>
      <c r="E150" s="33">
        <v>44012</v>
      </c>
      <c r="F150" s="34">
        <v>179.71372</v>
      </c>
      <c r="G150" s="35">
        <v>10</v>
      </c>
      <c r="H150" s="84">
        <f t="shared" si="12"/>
        <v>17971372</v>
      </c>
      <c r="I150" s="34">
        <v>2347.8488320000001</v>
      </c>
      <c r="J150" s="34">
        <v>4011.7751899999998</v>
      </c>
      <c r="K150" s="34">
        <v>4315.2365989999998</v>
      </c>
      <c r="L150" s="34">
        <v>78.241943000000006</v>
      </c>
      <c r="M150" s="34">
        <v>62.568432999999999</v>
      </c>
      <c r="N150" s="36">
        <f t="shared" si="10"/>
        <v>16.966476</v>
      </c>
      <c r="O150" s="34">
        <v>45.601956999999999</v>
      </c>
      <c r="P150" s="37">
        <v>0</v>
      </c>
      <c r="Q150" s="37">
        <v>0</v>
      </c>
      <c r="R150" s="38">
        <f t="shared" si="11"/>
        <v>0</v>
      </c>
      <c r="S150" s="39">
        <v>784</v>
      </c>
      <c r="T150" s="86">
        <v>611026648</v>
      </c>
      <c r="U150" s="87">
        <v>3.8424655286065361</v>
      </c>
      <c r="V150" s="86">
        <v>2347848832</v>
      </c>
      <c r="W150" s="85">
        <v>0.15230829721542796</v>
      </c>
      <c r="X150" s="86">
        <v>4011775190</v>
      </c>
    </row>
    <row r="151" spans="1:24" s="4" customFormat="1" ht="15.75" x14ac:dyDescent="0.25">
      <c r="A151" s="77" t="s">
        <v>1277</v>
      </c>
      <c r="B151" s="31" t="s">
        <v>172</v>
      </c>
      <c r="C151" s="32" t="s">
        <v>173</v>
      </c>
      <c r="D151" s="80">
        <v>10.46</v>
      </c>
      <c r="E151" s="33">
        <v>44012</v>
      </c>
      <c r="F151" s="34">
        <v>300</v>
      </c>
      <c r="G151" s="35">
        <v>10</v>
      </c>
      <c r="H151" s="84">
        <f t="shared" si="12"/>
        <v>30000000</v>
      </c>
      <c r="I151" s="34">
        <v>205.13091600000001</v>
      </c>
      <c r="J151" s="34">
        <v>297.87861800000002</v>
      </c>
      <c r="K151" s="34">
        <v>140.52673100000001</v>
      </c>
      <c r="L151" s="34">
        <v>0.82553799999999999</v>
      </c>
      <c r="M151" s="34">
        <v>30.189274999999999</v>
      </c>
      <c r="N151" s="36">
        <f t="shared" si="10"/>
        <v>-4.7013390000000008</v>
      </c>
      <c r="O151" s="34">
        <v>34.890613999999999</v>
      </c>
      <c r="P151" s="37">
        <v>0</v>
      </c>
      <c r="Q151" s="37">
        <v>0</v>
      </c>
      <c r="R151" s="38">
        <f t="shared" si="11"/>
        <v>0</v>
      </c>
      <c r="S151" s="39">
        <v>860</v>
      </c>
      <c r="T151" s="86">
        <v>313800000</v>
      </c>
      <c r="U151" s="87">
        <v>0.65369954110898665</v>
      </c>
      <c r="V151" s="86">
        <v>205130916</v>
      </c>
      <c r="W151" s="85">
        <v>1.0534492274299461</v>
      </c>
      <c r="X151" s="86">
        <v>297878618</v>
      </c>
    </row>
    <row r="152" spans="1:24" s="4" customFormat="1" ht="15.75" x14ac:dyDescent="0.25">
      <c r="A152" s="77" t="s">
        <v>1278</v>
      </c>
      <c r="B152" s="31" t="s">
        <v>698</v>
      </c>
      <c r="C152" s="32" t="s">
        <v>699</v>
      </c>
      <c r="D152" s="80">
        <v>10.23</v>
      </c>
      <c r="E152" s="33">
        <v>44012</v>
      </c>
      <c r="F152" s="34">
        <v>80</v>
      </c>
      <c r="G152" s="35">
        <v>10</v>
      </c>
      <c r="H152" s="84">
        <f t="shared" si="12"/>
        <v>8000000</v>
      </c>
      <c r="I152" s="34">
        <v>97.250789999999995</v>
      </c>
      <c r="J152" s="34">
        <v>174.727833</v>
      </c>
      <c r="K152" s="34">
        <v>0</v>
      </c>
      <c r="L152" s="34">
        <v>2.0140000000000002E-3</v>
      </c>
      <c r="M152" s="34">
        <v>-25.859210999999998</v>
      </c>
      <c r="N152" s="36">
        <f t="shared" si="10"/>
        <v>0</v>
      </c>
      <c r="O152" s="34">
        <v>-25.859210999999998</v>
      </c>
      <c r="P152" s="37">
        <v>0</v>
      </c>
      <c r="Q152" s="37">
        <v>0</v>
      </c>
      <c r="R152" s="38">
        <f t="shared" si="11"/>
        <v>0</v>
      </c>
      <c r="S152" s="39">
        <v>371</v>
      </c>
      <c r="T152" s="86">
        <v>81840000</v>
      </c>
      <c r="U152" s="87">
        <v>1.1883038856304986</v>
      </c>
      <c r="V152" s="86">
        <v>97250790</v>
      </c>
      <c r="W152" s="85">
        <v>0.46838559486970804</v>
      </c>
      <c r="X152" s="86">
        <v>174727833</v>
      </c>
    </row>
    <row r="153" spans="1:24" s="4" customFormat="1" ht="15.75" x14ac:dyDescent="0.25">
      <c r="A153" s="77" t="s">
        <v>1279</v>
      </c>
      <c r="B153" s="62" t="s">
        <v>296</v>
      </c>
      <c r="C153" s="32" t="s">
        <v>297</v>
      </c>
      <c r="D153" s="80">
        <v>5.35</v>
      </c>
      <c r="E153" s="33">
        <v>44012</v>
      </c>
      <c r="F153" s="34">
        <v>4980.1000000000004</v>
      </c>
      <c r="G153" s="35">
        <v>10</v>
      </c>
      <c r="H153" s="84">
        <f t="shared" si="12"/>
        <v>498010000.00000006</v>
      </c>
      <c r="I153" s="34">
        <v>9398.68</v>
      </c>
      <c r="J153" s="34">
        <v>27401.614000000001</v>
      </c>
      <c r="K153" s="34">
        <v>17700.292000000001</v>
      </c>
      <c r="L153" s="34">
        <v>968.61099999999999</v>
      </c>
      <c r="M153" s="34">
        <v>-170.03899999999999</v>
      </c>
      <c r="N153" s="36">
        <f t="shared" si="10"/>
        <v>205.02300000000002</v>
      </c>
      <c r="O153" s="34">
        <v>-375.06200000000001</v>
      </c>
      <c r="P153" s="37">
        <v>0</v>
      </c>
      <c r="Q153" s="37">
        <v>0</v>
      </c>
      <c r="R153" s="38">
        <f t="shared" si="11"/>
        <v>0</v>
      </c>
      <c r="S153" s="39">
        <v>2705</v>
      </c>
      <c r="T153" s="86">
        <v>2664353500</v>
      </c>
      <c r="U153" s="87">
        <v>3.5275649421144752</v>
      </c>
      <c r="V153" s="86">
        <v>9398680000</v>
      </c>
      <c r="W153" s="85">
        <v>9.7233451285022851E-2</v>
      </c>
      <c r="X153" s="86">
        <v>27401614000</v>
      </c>
    </row>
    <row r="154" spans="1:24" s="4" customFormat="1" ht="15.75" x14ac:dyDescent="0.25">
      <c r="A154" s="77" t="s">
        <v>1280</v>
      </c>
      <c r="B154" s="62" t="s">
        <v>283</v>
      </c>
      <c r="C154" s="32" t="s">
        <v>284</v>
      </c>
      <c r="D154" s="80">
        <v>10.6</v>
      </c>
      <c r="E154" s="33">
        <v>44012</v>
      </c>
      <c r="F154" s="34">
        <v>22237</v>
      </c>
      <c r="G154" s="35">
        <v>10</v>
      </c>
      <c r="H154" s="84">
        <f t="shared" si="12"/>
        <v>2223700000</v>
      </c>
      <c r="I154" s="34">
        <v>51282.373</v>
      </c>
      <c r="J154" s="34">
        <v>52034.42</v>
      </c>
      <c r="K154" s="34">
        <v>3156.95</v>
      </c>
      <c r="L154" s="34">
        <v>0</v>
      </c>
      <c r="M154" s="34">
        <v>8117.8829999999998</v>
      </c>
      <c r="N154" s="36">
        <f t="shared" si="10"/>
        <v>0</v>
      </c>
      <c r="O154" s="34">
        <v>8117.8829999999998</v>
      </c>
      <c r="P154" s="37">
        <f>3.5+3.5+3.5+2</f>
        <v>12.5</v>
      </c>
      <c r="Q154" s="37">
        <v>0</v>
      </c>
      <c r="R154" s="38">
        <f t="shared" si="11"/>
        <v>12.5</v>
      </c>
      <c r="S154" s="39">
        <v>4042</v>
      </c>
      <c r="T154" s="86">
        <v>23571220000</v>
      </c>
      <c r="U154" s="87">
        <v>2.175635075316424</v>
      </c>
      <c r="V154" s="86">
        <v>51282373000</v>
      </c>
      <c r="W154" s="85">
        <v>0.4529928458893171</v>
      </c>
      <c r="X154" s="86">
        <v>52034420000</v>
      </c>
    </row>
    <row r="155" spans="1:24" s="4" customFormat="1" ht="15.75" x14ac:dyDescent="0.25">
      <c r="A155" s="77" t="s">
        <v>1281</v>
      </c>
      <c r="B155" s="31" t="s">
        <v>55</v>
      </c>
      <c r="C155" s="32" t="s">
        <v>56</v>
      </c>
      <c r="D155" s="80">
        <v>12.13</v>
      </c>
      <c r="E155" s="33">
        <v>44012</v>
      </c>
      <c r="F155" s="34">
        <v>863.62262999999996</v>
      </c>
      <c r="G155" s="35">
        <v>10</v>
      </c>
      <c r="H155" s="84">
        <f t="shared" si="12"/>
        <v>86362263</v>
      </c>
      <c r="I155" s="34">
        <v>1731.1609570000001</v>
      </c>
      <c r="J155" s="34">
        <v>2113.4319059999998</v>
      </c>
      <c r="K155" s="34">
        <v>342.942635</v>
      </c>
      <c r="L155" s="34">
        <v>10.473549999999999</v>
      </c>
      <c r="M155" s="34">
        <v>149.10381000000001</v>
      </c>
      <c r="N155" s="36">
        <f t="shared" si="10"/>
        <v>0</v>
      </c>
      <c r="O155" s="34">
        <v>149.10381000000001</v>
      </c>
      <c r="P155" s="37">
        <v>7.8</v>
      </c>
      <c r="Q155" s="37">
        <v>0</v>
      </c>
      <c r="R155" s="38">
        <f t="shared" si="11"/>
        <v>7.8</v>
      </c>
      <c r="S155" s="39">
        <v>7758</v>
      </c>
      <c r="T155" s="86">
        <v>1047574250.1900001</v>
      </c>
      <c r="U155" s="87">
        <v>1.6525424872614203</v>
      </c>
      <c r="V155" s="86">
        <v>1731160957</v>
      </c>
      <c r="W155" s="85">
        <v>0.49567447487470656</v>
      </c>
      <c r="X155" s="86">
        <v>2113431905.9999998</v>
      </c>
    </row>
    <row r="156" spans="1:24" s="4" customFormat="1" ht="15.75" x14ac:dyDescent="0.25">
      <c r="A156" s="77" t="s">
        <v>1282</v>
      </c>
      <c r="B156" s="62" t="s">
        <v>342</v>
      </c>
      <c r="C156" s="32" t="s">
        <v>343</v>
      </c>
      <c r="D156" s="80">
        <v>265</v>
      </c>
      <c r="E156" s="33">
        <v>44012</v>
      </c>
      <c r="F156" s="34">
        <v>61.63</v>
      </c>
      <c r="G156" s="35">
        <v>10</v>
      </c>
      <c r="H156" s="84">
        <f t="shared" si="12"/>
        <v>6163000</v>
      </c>
      <c r="I156" s="34">
        <v>2050.3301190000002</v>
      </c>
      <c r="J156" s="34">
        <v>9555.1861320000007</v>
      </c>
      <c r="K156" s="34">
        <v>8771.4137659999997</v>
      </c>
      <c r="L156" s="34">
        <v>568.08676700000001</v>
      </c>
      <c r="M156" s="34">
        <v>270.16729600000002</v>
      </c>
      <c r="N156" s="36">
        <f t="shared" si="10"/>
        <v>88.715441000000027</v>
      </c>
      <c r="O156" s="34">
        <v>181.45185499999999</v>
      </c>
      <c r="P156" s="37">
        <v>80</v>
      </c>
      <c r="Q156" s="37">
        <v>0</v>
      </c>
      <c r="R156" s="38">
        <f t="shared" si="11"/>
        <v>80</v>
      </c>
      <c r="S156" s="39">
        <v>744</v>
      </c>
      <c r="T156" s="86">
        <v>1633195000</v>
      </c>
      <c r="U156" s="87">
        <v>1.2554104800712715</v>
      </c>
      <c r="V156" s="86">
        <v>2050330119.0000002</v>
      </c>
      <c r="W156" s="85">
        <v>0.17092236377588546</v>
      </c>
      <c r="X156" s="86">
        <v>9555186132</v>
      </c>
    </row>
    <row r="157" spans="1:24" s="4" customFormat="1" ht="15.75" x14ac:dyDescent="0.25">
      <c r="A157" s="77" t="s">
        <v>1283</v>
      </c>
      <c r="B157" s="31" t="s">
        <v>602</v>
      </c>
      <c r="C157" s="32" t="s">
        <v>603</v>
      </c>
      <c r="D157" s="80">
        <v>23.23</v>
      </c>
      <c r="E157" s="33">
        <v>44104</v>
      </c>
      <c r="F157" s="34">
        <v>341.28453000000002</v>
      </c>
      <c r="G157" s="35">
        <v>10</v>
      </c>
      <c r="H157" s="84">
        <f t="shared" si="12"/>
        <v>34128453</v>
      </c>
      <c r="I157" s="34">
        <v>4696.2824639999999</v>
      </c>
      <c r="J157" s="34">
        <f>5128.054943+748.309979</f>
        <v>5876.3649219999998</v>
      </c>
      <c r="K157" s="34">
        <v>3502.8365090000002</v>
      </c>
      <c r="L157" s="34">
        <v>231.17817500000001</v>
      </c>
      <c r="M157" s="34">
        <v>196.39121800000001</v>
      </c>
      <c r="N157" s="36">
        <f t="shared" si="10"/>
        <v>-16.937528999999984</v>
      </c>
      <c r="O157" s="34">
        <v>213.32874699999999</v>
      </c>
      <c r="P157" s="37">
        <v>10</v>
      </c>
      <c r="Q157" s="37">
        <v>0</v>
      </c>
      <c r="R157" s="38">
        <f t="shared" si="11"/>
        <v>10</v>
      </c>
      <c r="S157" s="39">
        <v>1266</v>
      </c>
      <c r="T157" s="86">
        <v>792803963.19000006</v>
      </c>
      <c r="U157" s="87">
        <v>5.9236364625418867</v>
      </c>
      <c r="V157" s="86">
        <v>4696282464</v>
      </c>
      <c r="W157" s="85">
        <v>0.13491401124901073</v>
      </c>
      <c r="X157" s="86">
        <v>5876364922</v>
      </c>
    </row>
    <row r="158" spans="1:24" s="4" customFormat="1" ht="15.75" x14ac:dyDescent="0.25">
      <c r="A158" s="77" t="s">
        <v>1284</v>
      </c>
      <c r="B158" s="31" t="s">
        <v>228</v>
      </c>
      <c r="C158" s="32" t="s">
        <v>229</v>
      </c>
      <c r="D158" s="80">
        <v>39.32</v>
      </c>
      <c r="E158" s="33">
        <v>44196</v>
      </c>
      <c r="F158" s="34">
        <v>3500</v>
      </c>
      <c r="G158" s="35">
        <v>10</v>
      </c>
      <c r="H158" s="84">
        <f t="shared" si="12"/>
        <v>350000000</v>
      </c>
      <c r="I158" s="34">
        <v>22234.859</v>
      </c>
      <c r="J158" s="34">
        <v>49520.148999999998</v>
      </c>
      <c r="K158" s="34">
        <f>13294.626+1092.506+112.717+242.866</f>
        <v>14742.715</v>
      </c>
      <c r="L158" s="34">
        <v>15.044</v>
      </c>
      <c r="M158" s="34">
        <v>1910.1859999999999</v>
      </c>
      <c r="N158" s="36">
        <f t="shared" si="10"/>
        <v>34.679999999999836</v>
      </c>
      <c r="O158" s="34">
        <v>1875.5060000000001</v>
      </c>
      <c r="P158" s="37">
        <f>12.5+12.5</f>
        <v>25</v>
      </c>
      <c r="Q158" s="37">
        <v>0</v>
      </c>
      <c r="R158" s="38">
        <f t="shared" si="11"/>
        <v>25</v>
      </c>
      <c r="S158" s="39">
        <v>4830</v>
      </c>
      <c r="T158" s="86">
        <v>13762000000</v>
      </c>
      <c r="U158" s="87">
        <v>1.6156706147362303</v>
      </c>
      <c r="V158" s="86">
        <v>22234859000</v>
      </c>
      <c r="W158" s="85">
        <v>0.2779070798030111</v>
      </c>
      <c r="X158" s="86">
        <v>49520149000</v>
      </c>
    </row>
    <row r="159" spans="1:24" s="4" customFormat="1" ht="15.75" x14ac:dyDescent="0.25">
      <c r="A159" s="77" t="s">
        <v>1285</v>
      </c>
      <c r="B159" s="62" t="s">
        <v>324</v>
      </c>
      <c r="C159" s="52" t="s">
        <v>325</v>
      </c>
      <c r="D159" s="81">
        <v>7.8</v>
      </c>
      <c r="E159" s="33">
        <v>44012</v>
      </c>
      <c r="F159" s="71">
        <v>126.0116</v>
      </c>
      <c r="G159" s="72">
        <v>10</v>
      </c>
      <c r="H159" s="84">
        <f t="shared" si="12"/>
        <v>12601160</v>
      </c>
      <c r="I159" s="71">
        <v>261.27303699999999</v>
      </c>
      <c r="J159" s="71">
        <v>518.53451700000005</v>
      </c>
      <c r="K159" s="71">
        <v>932.14860599999997</v>
      </c>
      <c r="L159" s="71">
        <v>8.0051999999999998E-2</v>
      </c>
      <c r="M159" s="71">
        <v>20.693038000000001</v>
      </c>
      <c r="N159" s="73">
        <f t="shared" si="10"/>
        <v>13.145000000000001</v>
      </c>
      <c r="O159" s="71">
        <v>7.548038</v>
      </c>
      <c r="P159" s="74">
        <v>0</v>
      </c>
      <c r="Q159" s="74">
        <v>0</v>
      </c>
      <c r="R159" s="75">
        <f t="shared" si="11"/>
        <v>0</v>
      </c>
      <c r="S159" s="76">
        <v>1739</v>
      </c>
      <c r="T159" s="86">
        <v>98289048</v>
      </c>
      <c r="U159" s="87">
        <v>2.6582110857356152</v>
      </c>
      <c r="V159" s="86">
        <v>261273037</v>
      </c>
      <c r="W159" s="85">
        <v>0.18955160124856257</v>
      </c>
      <c r="X159" s="86">
        <v>518534517.00000006</v>
      </c>
    </row>
    <row r="160" spans="1:24" s="4" customFormat="1" ht="15.75" x14ac:dyDescent="0.25">
      <c r="A160" s="77" t="s">
        <v>1286</v>
      </c>
      <c r="B160" s="31" t="s">
        <v>154</v>
      </c>
      <c r="C160" s="32" t="s">
        <v>155</v>
      </c>
      <c r="D160" s="80">
        <v>2.11</v>
      </c>
      <c r="E160" s="33">
        <v>44012</v>
      </c>
      <c r="F160" s="34">
        <v>2848.66896</v>
      </c>
      <c r="G160" s="35">
        <v>10</v>
      </c>
      <c r="H160" s="84">
        <f t="shared" si="12"/>
        <v>284866896</v>
      </c>
      <c r="I160" s="34">
        <v>291.45007399999997</v>
      </c>
      <c r="J160" s="34">
        <v>968.39036299999998</v>
      </c>
      <c r="K160" s="34">
        <f>91.466615+36.316828</f>
        <v>127.78344300000001</v>
      </c>
      <c r="L160" s="34">
        <v>21.246345000000002</v>
      </c>
      <c r="M160" s="34">
        <v>68.887828999999996</v>
      </c>
      <c r="N160" s="36">
        <f t="shared" si="10"/>
        <v>22.765007999999995</v>
      </c>
      <c r="O160" s="34">
        <v>46.122821000000002</v>
      </c>
      <c r="P160" s="37">
        <v>0</v>
      </c>
      <c r="Q160" s="37">
        <v>0</v>
      </c>
      <c r="R160" s="38">
        <f t="shared" si="11"/>
        <v>0</v>
      </c>
      <c r="S160" s="39">
        <v>9493</v>
      </c>
      <c r="T160" s="86">
        <v>601069150.55999994</v>
      </c>
      <c r="U160" s="87">
        <v>0.48488609626440454</v>
      </c>
      <c r="V160" s="86">
        <v>291450074</v>
      </c>
      <c r="W160" s="85">
        <v>0.6206889014239394</v>
      </c>
      <c r="X160" s="86">
        <v>968390363</v>
      </c>
    </row>
    <row r="161" spans="1:24" s="4" customFormat="1" ht="15.75" x14ac:dyDescent="0.25">
      <c r="A161" s="77" t="s">
        <v>1287</v>
      </c>
      <c r="B161" s="31" t="s">
        <v>700</v>
      </c>
      <c r="C161" s="32" t="s">
        <v>701</v>
      </c>
      <c r="D161" s="80">
        <v>24.61</v>
      </c>
      <c r="E161" s="33">
        <v>44012</v>
      </c>
      <c r="F161" s="34">
        <v>3633.8</v>
      </c>
      <c r="G161" s="35">
        <v>10</v>
      </c>
      <c r="H161" s="84">
        <f t="shared" si="12"/>
        <v>363380000</v>
      </c>
      <c r="I161" s="34">
        <v>4200.7950000000001</v>
      </c>
      <c r="J161" s="34">
        <v>4317.8329999999996</v>
      </c>
      <c r="K161" s="34">
        <v>116.80200000000001</v>
      </c>
      <c r="L161" s="34">
        <v>14.941000000000001</v>
      </c>
      <c r="M161" s="34">
        <v>1691.837</v>
      </c>
      <c r="N161" s="36">
        <f t="shared" si="10"/>
        <v>2.2159999999998945</v>
      </c>
      <c r="O161" s="34">
        <v>1689.6210000000001</v>
      </c>
      <c r="P161" s="37">
        <f>26.5</f>
        <v>26.5</v>
      </c>
      <c r="Q161" s="37">
        <v>0</v>
      </c>
      <c r="R161" s="38">
        <f t="shared" si="11"/>
        <v>26.5</v>
      </c>
      <c r="S161" s="39">
        <v>437</v>
      </c>
      <c r="T161" s="86">
        <v>8942781800</v>
      </c>
      <c r="U161" s="87">
        <v>0.46974141759782173</v>
      </c>
      <c r="V161" s="86">
        <v>4200795000</v>
      </c>
      <c r="W161" s="85">
        <v>2.0711272992725749</v>
      </c>
      <c r="X161" s="86">
        <v>4317833000</v>
      </c>
    </row>
    <row r="162" spans="1:24" s="4" customFormat="1" ht="15.75" x14ac:dyDescent="0.25">
      <c r="A162" s="77" t="s">
        <v>1288</v>
      </c>
      <c r="B162" s="31" t="s">
        <v>63</v>
      </c>
      <c r="C162" s="32" t="s">
        <v>64</v>
      </c>
      <c r="D162" s="80">
        <v>3.15</v>
      </c>
      <c r="E162" s="33">
        <v>44012</v>
      </c>
      <c r="F162" s="34">
        <v>524.4</v>
      </c>
      <c r="G162" s="35">
        <v>10</v>
      </c>
      <c r="H162" s="84">
        <f t="shared" si="12"/>
        <v>52440000</v>
      </c>
      <c r="I162" s="34">
        <v>592.84863499999994</v>
      </c>
      <c r="J162" s="34">
        <v>636.69071099999996</v>
      </c>
      <c r="K162" s="34">
        <v>16.691167</v>
      </c>
      <c r="L162" s="34">
        <v>3.5790000000000001E-3</v>
      </c>
      <c r="M162" s="34">
        <v>-5.8613099999999996</v>
      </c>
      <c r="N162" s="36">
        <f t="shared" si="10"/>
        <v>0</v>
      </c>
      <c r="O162" s="34">
        <v>-5.8613099999999996</v>
      </c>
      <c r="P162" s="37">
        <v>0</v>
      </c>
      <c r="Q162" s="37">
        <v>0</v>
      </c>
      <c r="R162" s="38">
        <f t="shared" si="11"/>
        <v>0</v>
      </c>
      <c r="S162" s="39">
        <v>5024</v>
      </c>
      <c r="T162" s="86">
        <v>165186000</v>
      </c>
      <c r="U162" s="87">
        <v>3.5889762752291356</v>
      </c>
      <c r="V162" s="86">
        <v>592848635</v>
      </c>
      <c r="W162" s="85">
        <v>0.25944465208319961</v>
      </c>
      <c r="X162" s="86">
        <v>636690711</v>
      </c>
    </row>
    <row r="163" spans="1:24" s="4" customFormat="1" ht="15.75" x14ac:dyDescent="0.25">
      <c r="A163" s="77" t="s">
        <v>1289</v>
      </c>
      <c r="B163" s="62" t="s">
        <v>506</v>
      </c>
      <c r="C163" s="32" t="s">
        <v>507</v>
      </c>
      <c r="D163" s="80">
        <v>224.5</v>
      </c>
      <c r="E163" s="33">
        <v>44012</v>
      </c>
      <c r="F163" s="34">
        <v>366.71300000000002</v>
      </c>
      <c r="G163" s="35">
        <v>10</v>
      </c>
      <c r="H163" s="84">
        <f t="shared" si="12"/>
        <v>36671300</v>
      </c>
      <c r="I163" s="34">
        <v>6616.6130000000003</v>
      </c>
      <c r="J163" s="34">
        <v>13011.465</v>
      </c>
      <c r="K163" s="34">
        <v>12882.572</v>
      </c>
      <c r="L163" s="34">
        <v>189.56299999999999</v>
      </c>
      <c r="M163" s="34">
        <v>851.20100000000002</v>
      </c>
      <c r="N163" s="36">
        <f t="shared" si="10"/>
        <v>131.65200000000004</v>
      </c>
      <c r="O163" s="34">
        <v>719.54899999999998</v>
      </c>
      <c r="P163" s="37">
        <v>40</v>
      </c>
      <c r="Q163" s="37">
        <v>10</v>
      </c>
      <c r="R163" s="38">
        <f t="shared" si="11"/>
        <v>50</v>
      </c>
      <c r="S163" s="39">
        <v>711</v>
      </c>
      <c r="T163" s="86">
        <v>8232706850</v>
      </c>
      <c r="U163" s="87">
        <v>0.80369836076454004</v>
      </c>
      <c r="V163" s="86">
        <v>6616613000</v>
      </c>
      <c r="W163" s="85">
        <v>0.63272712565418265</v>
      </c>
      <c r="X163" s="86">
        <v>13011465000</v>
      </c>
    </row>
    <row r="164" spans="1:24" s="4" customFormat="1" ht="15.75" x14ac:dyDescent="0.25">
      <c r="A164" s="77" t="s">
        <v>1290</v>
      </c>
      <c r="B164" s="62" t="s">
        <v>925</v>
      </c>
      <c r="C164" s="32" t="s">
        <v>926</v>
      </c>
      <c r="D164" s="80">
        <v>5.1100000000000003</v>
      </c>
      <c r="E164" s="33">
        <v>44196</v>
      </c>
      <c r="F164" s="34">
        <v>3924.3</v>
      </c>
      <c r="G164" s="35">
        <v>10</v>
      </c>
      <c r="H164" s="84">
        <f t="shared" si="12"/>
        <v>392430000</v>
      </c>
      <c r="I164" s="34">
        <v>6440.663931</v>
      </c>
      <c r="J164" s="34">
        <v>67176.553698999996</v>
      </c>
      <c r="K164" s="34">
        <v>5699.7230019999997</v>
      </c>
      <c r="L164" s="34">
        <v>2945.1452199999999</v>
      </c>
      <c r="M164" s="34">
        <v>-4486.518615</v>
      </c>
      <c r="N164" s="36">
        <f t="shared" si="10"/>
        <v>-189.61815999999999</v>
      </c>
      <c r="O164" s="34">
        <v>-4296.900455</v>
      </c>
      <c r="P164" s="37">
        <v>0</v>
      </c>
      <c r="Q164" s="37">
        <v>0</v>
      </c>
      <c r="R164" s="38">
        <f t="shared" si="11"/>
        <v>0</v>
      </c>
      <c r="S164" s="39">
        <v>3761</v>
      </c>
      <c r="T164" s="86">
        <v>2005317300.0000002</v>
      </c>
      <c r="U164" s="87">
        <v>3.2117929322207508</v>
      </c>
      <c r="V164" s="86">
        <v>6440663931</v>
      </c>
      <c r="W164" s="85">
        <v>2.9851446517862253E-2</v>
      </c>
      <c r="X164" s="86">
        <v>67176553699</v>
      </c>
    </row>
    <row r="165" spans="1:24" s="4" customFormat="1" ht="15.75" x14ac:dyDescent="0.25">
      <c r="A165" s="77" t="s">
        <v>1291</v>
      </c>
      <c r="B165" s="31" t="s">
        <v>95</v>
      </c>
      <c r="C165" s="52" t="s">
        <v>96</v>
      </c>
      <c r="D165" s="81">
        <v>7.5</v>
      </c>
      <c r="E165" s="33">
        <v>44012</v>
      </c>
      <c r="F165" s="34">
        <v>750</v>
      </c>
      <c r="G165" s="35">
        <v>10</v>
      </c>
      <c r="H165" s="84">
        <f t="shared" si="12"/>
        <v>75000000</v>
      </c>
      <c r="I165" s="34">
        <v>827.79059199999995</v>
      </c>
      <c r="J165" s="34">
        <v>1677.154841</v>
      </c>
      <c r="K165" s="34">
        <v>1161.0601280000001</v>
      </c>
      <c r="L165" s="34">
        <v>68.796688000000003</v>
      </c>
      <c r="M165" s="34">
        <v>30.304554</v>
      </c>
      <c r="N165" s="36">
        <f t="shared" ref="N165:N196" si="13">+M165-O165</f>
        <v>0</v>
      </c>
      <c r="O165" s="34">
        <v>30.304554</v>
      </c>
      <c r="P165" s="37">
        <v>1.8</v>
      </c>
      <c r="Q165" s="37">
        <v>0</v>
      </c>
      <c r="R165" s="38">
        <f t="shared" ref="R165:R196" si="14">SUM(P165:Q165)</f>
        <v>1.8</v>
      </c>
      <c r="S165" s="39">
        <v>733</v>
      </c>
      <c r="T165" s="86">
        <v>562500000</v>
      </c>
      <c r="U165" s="87">
        <v>1.4716277191111111</v>
      </c>
      <c r="V165" s="86">
        <v>827790592</v>
      </c>
      <c r="W165" s="85">
        <v>0.33538942633621743</v>
      </c>
      <c r="X165" s="86">
        <v>1677154841</v>
      </c>
    </row>
    <row r="166" spans="1:24" s="4" customFormat="1" ht="15.75" x14ac:dyDescent="0.25">
      <c r="A166" s="77" t="s">
        <v>1292</v>
      </c>
      <c r="B166" s="31" t="s">
        <v>582</v>
      </c>
      <c r="C166" s="32" t="s">
        <v>583</v>
      </c>
      <c r="D166" s="80">
        <v>250.74</v>
      </c>
      <c r="E166" s="33">
        <v>44104</v>
      </c>
      <c r="F166" s="34">
        <v>173.62299999999999</v>
      </c>
      <c r="G166" s="35">
        <v>10</v>
      </c>
      <c r="H166" s="84">
        <f t="shared" si="12"/>
        <v>17362299.999999996</v>
      </c>
      <c r="I166" s="34">
        <v>3394.65</v>
      </c>
      <c r="J166" s="34">
        <v>6489.2420000000002</v>
      </c>
      <c r="K166" s="34">
        <v>8153.5439999999999</v>
      </c>
      <c r="L166" s="34">
        <v>52.978999999999999</v>
      </c>
      <c r="M166" s="34">
        <v>1370.241</v>
      </c>
      <c r="N166" s="36">
        <f t="shared" si="13"/>
        <v>125.89400000000001</v>
      </c>
      <c r="O166" s="34">
        <v>1244.347</v>
      </c>
      <c r="P166" s="37">
        <f>65+335+100</f>
        <v>500</v>
      </c>
      <c r="Q166" s="37">
        <v>0</v>
      </c>
      <c r="R166" s="38">
        <f t="shared" si="14"/>
        <v>500</v>
      </c>
      <c r="S166" s="39">
        <v>1020</v>
      </c>
      <c r="T166" s="86">
        <v>4353423101.999999</v>
      </c>
      <c r="U166" s="87">
        <v>0.77976569712244814</v>
      </c>
      <c r="V166" s="86">
        <v>3394650000</v>
      </c>
      <c r="W166" s="85">
        <v>0.67086773801932476</v>
      </c>
      <c r="X166" s="86">
        <v>6489242000</v>
      </c>
    </row>
    <row r="167" spans="1:24" s="4" customFormat="1" ht="15.75" x14ac:dyDescent="0.25">
      <c r="A167" s="77" t="s">
        <v>1293</v>
      </c>
      <c r="B167" s="62" t="s">
        <v>562</v>
      </c>
      <c r="C167" s="32" t="s">
        <v>563</v>
      </c>
      <c r="D167" s="80">
        <v>20.99</v>
      </c>
      <c r="E167" s="33">
        <v>44012</v>
      </c>
      <c r="F167" s="34">
        <v>840.6</v>
      </c>
      <c r="G167" s="35">
        <v>10</v>
      </c>
      <c r="H167" s="84">
        <f t="shared" si="12"/>
        <v>84060000</v>
      </c>
      <c r="I167" s="34">
        <v>1602.2529999999999</v>
      </c>
      <c r="J167" s="34">
        <v>5099.8149999999996</v>
      </c>
      <c r="K167" s="34">
        <v>6587.1549999999997</v>
      </c>
      <c r="L167" s="34">
        <v>389.303</v>
      </c>
      <c r="M167" s="34">
        <v>-99.108999999999995</v>
      </c>
      <c r="N167" s="36">
        <f t="shared" si="13"/>
        <v>-6.599999999998829E-2</v>
      </c>
      <c r="O167" s="34">
        <v>-99.043000000000006</v>
      </c>
      <c r="P167" s="37">
        <v>0</v>
      </c>
      <c r="Q167" s="37">
        <v>0</v>
      </c>
      <c r="R167" s="38">
        <f t="shared" si="14"/>
        <v>0</v>
      </c>
      <c r="S167" s="39">
        <v>1390</v>
      </c>
      <c r="T167" s="86">
        <v>1764419399.9999998</v>
      </c>
      <c r="U167" s="87">
        <v>0.90809078612488625</v>
      </c>
      <c r="V167" s="86">
        <v>1602253000</v>
      </c>
      <c r="W167" s="85">
        <v>0.34597713838639238</v>
      </c>
      <c r="X167" s="86">
        <v>5099815000</v>
      </c>
    </row>
    <row r="168" spans="1:24" s="4" customFormat="1" ht="15.75" x14ac:dyDescent="0.25">
      <c r="A168" s="77" t="s">
        <v>1294</v>
      </c>
      <c r="B168" s="31" t="s">
        <v>802</v>
      </c>
      <c r="C168" s="32" t="s">
        <v>803</v>
      </c>
      <c r="D168" s="80">
        <v>124.32</v>
      </c>
      <c r="E168" s="33">
        <v>44012</v>
      </c>
      <c r="F168" s="34">
        <v>570.02499999999998</v>
      </c>
      <c r="G168" s="35">
        <v>10</v>
      </c>
      <c r="H168" s="84">
        <f t="shared" si="12"/>
        <v>57002500</v>
      </c>
      <c r="I168" s="34">
        <v>5878.64</v>
      </c>
      <c r="J168" s="34">
        <v>6901.8519999999999</v>
      </c>
      <c r="K168" s="34">
        <v>1663.08</v>
      </c>
      <c r="L168" s="34">
        <v>64.093999999999994</v>
      </c>
      <c r="M168" s="34">
        <v>-215.93199999999999</v>
      </c>
      <c r="N168" s="36">
        <f t="shared" si="13"/>
        <v>-9.3089999999999975</v>
      </c>
      <c r="O168" s="34">
        <v>-206.62299999999999</v>
      </c>
      <c r="P168" s="37">
        <v>0</v>
      </c>
      <c r="Q168" s="37">
        <v>0</v>
      </c>
      <c r="R168" s="38">
        <f t="shared" si="14"/>
        <v>0</v>
      </c>
      <c r="S168" s="39">
        <v>6258</v>
      </c>
      <c r="T168" s="86">
        <v>7086550800</v>
      </c>
      <c r="U168" s="87">
        <v>0.82954884060098744</v>
      </c>
      <c r="V168" s="86">
        <v>5878640000</v>
      </c>
      <c r="W168" s="85">
        <v>1.0267607592860584</v>
      </c>
      <c r="X168" s="86">
        <v>6901852000</v>
      </c>
    </row>
    <row r="169" spans="1:24" s="4" customFormat="1" ht="15.75" x14ac:dyDescent="0.25">
      <c r="A169" s="77" t="s">
        <v>1295</v>
      </c>
      <c r="B169" s="62" t="s">
        <v>350</v>
      </c>
      <c r="C169" s="32" t="s">
        <v>351</v>
      </c>
      <c r="D169" s="80">
        <v>250</v>
      </c>
      <c r="E169" s="33">
        <v>44012</v>
      </c>
      <c r="F169" s="34">
        <v>33.425699999999999</v>
      </c>
      <c r="G169" s="35">
        <v>10</v>
      </c>
      <c r="H169" s="84">
        <f t="shared" si="12"/>
        <v>3342570</v>
      </c>
      <c r="I169" s="34">
        <v>4027.9189510000001</v>
      </c>
      <c r="J169" s="34">
        <v>8103.8036609999999</v>
      </c>
      <c r="K169" s="34">
        <v>6298.4526850000002</v>
      </c>
      <c r="L169" s="34">
        <v>371.69390299999998</v>
      </c>
      <c r="M169" s="34">
        <v>-292.58981399999999</v>
      </c>
      <c r="N169" s="36">
        <f t="shared" si="13"/>
        <v>33.273944000000029</v>
      </c>
      <c r="O169" s="34">
        <v>-325.86375800000002</v>
      </c>
      <c r="P169" s="37">
        <v>0</v>
      </c>
      <c r="Q169" s="37">
        <v>0</v>
      </c>
      <c r="R169" s="38">
        <f t="shared" si="14"/>
        <v>0</v>
      </c>
      <c r="S169" s="39">
        <v>1316</v>
      </c>
      <c r="T169" s="86">
        <v>835642500</v>
      </c>
      <c r="U169" s="87">
        <v>4.8201461163117001</v>
      </c>
      <c r="V169" s="86">
        <v>4027918951</v>
      </c>
      <c r="W169" s="85">
        <v>0.10311731810847978</v>
      </c>
      <c r="X169" s="86">
        <v>8103803661</v>
      </c>
    </row>
    <row r="170" spans="1:24" s="4" customFormat="1" ht="15.75" x14ac:dyDescent="0.25">
      <c r="A170" s="77" t="s">
        <v>1296</v>
      </c>
      <c r="B170" s="62" t="s">
        <v>286</v>
      </c>
      <c r="C170" s="32" t="s">
        <v>287</v>
      </c>
      <c r="D170" s="80">
        <v>8.66</v>
      </c>
      <c r="E170" s="33">
        <v>44012</v>
      </c>
      <c r="F170" s="34">
        <v>151.77000000000001</v>
      </c>
      <c r="G170" s="35">
        <v>10</v>
      </c>
      <c r="H170" s="84">
        <f t="shared" si="12"/>
        <v>15177000.000000002</v>
      </c>
      <c r="I170" s="34">
        <v>273.72995800000001</v>
      </c>
      <c r="J170" s="34">
        <v>1104.254025</v>
      </c>
      <c r="K170" s="34">
        <v>1471.6703520000001</v>
      </c>
      <c r="L170" s="34">
        <v>4.5782999999999997E-2</v>
      </c>
      <c r="M170" s="34">
        <v>28.659303999999999</v>
      </c>
      <c r="N170" s="36">
        <f t="shared" si="13"/>
        <v>10.014496999999999</v>
      </c>
      <c r="O170" s="34">
        <v>18.644807</v>
      </c>
      <c r="P170" s="37">
        <v>0</v>
      </c>
      <c r="Q170" s="37">
        <v>0</v>
      </c>
      <c r="R170" s="38">
        <f t="shared" si="14"/>
        <v>0</v>
      </c>
      <c r="S170" s="39">
        <v>2016</v>
      </c>
      <c r="T170" s="86">
        <v>131432820.00000001</v>
      </c>
      <c r="U170" s="87">
        <v>2.0826606170361401</v>
      </c>
      <c r="V170" s="86">
        <v>273729958</v>
      </c>
      <c r="W170" s="85">
        <v>0.11902408053255682</v>
      </c>
      <c r="X170" s="86">
        <v>1104254025</v>
      </c>
    </row>
    <row r="171" spans="1:24" s="4" customFormat="1" ht="15.75" x14ac:dyDescent="0.25">
      <c r="A171" s="77" t="s">
        <v>1297</v>
      </c>
      <c r="B171" s="62" t="s">
        <v>448</v>
      </c>
      <c r="C171" s="32" t="s">
        <v>449</v>
      </c>
      <c r="D171" s="80">
        <v>48.94</v>
      </c>
      <c r="E171" s="33">
        <v>44012</v>
      </c>
      <c r="F171" s="34">
        <v>144.08248800000001</v>
      </c>
      <c r="G171" s="35">
        <v>10</v>
      </c>
      <c r="H171" s="84">
        <f t="shared" si="12"/>
        <v>14408248.800000001</v>
      </c>
      <c r="I171" s="34">
        <v>1824.6627940000001</v>
      </c>
      <c r="J171" s="34">
        <v>4584.443456</v>
      </c>
      <c r="K171" s="34">
        <v>7351.4145369999997</v>
      </c>
      <c r="L171" s="34">
        <v>208.01887300000001</v>
      </c>
      <c r="M171" s="34">
        <v>194.351427</v>
      </c>
      <c r="N171" s="36">
        <f t="shared" si="13"/>
        <v>73.320620000000005</v>
      </c>
      <c r="O171" s="34">
        <v>121.030807</v>
      </c>
      <c r="P171" s="37">
        <v>15</v>
      </c>
      <c r="Q171" s="37">
        <v>0</v>
      </c>
      <c r="R171" s="38">
        <f t="shared" si="14"/>
        <v>15</v>
      </c>
      <c r="S171" s="39">
        <v>708</v>
      </c>
      <c r="T171" s="86">
        <v>705139696.27199996</v>
      </c>
      <c r="U171" s="87">
        <v>2.5876614288584263</v>
      </c>
      <c r="V171" s="86">
        <v>1824662794</v>
      </c>
      <c r="W171" s="85">
        <v>0.15381140656214912</v>
      </c>
      <c r="X171" s="86">
        <v>4584443456</v>
      </c>
    </row>
    <row r="172" spans="1:24" s="4" customFormat="1" ht="15.75" x14ac:dyDescent="0.25">
      <c r="A172" s="77" t="s">
        <v>1298</v>
      </c>
      <c r="B172" s="62" t="s">
        <v>452</v>
      </c>
      <c r="C172" s="32" t="s">
        <v>453</v>
      </c>
      <c r="D172" s="80">
        <v>15.15</v>
      </c>
      <c r="E172" s="33">
        <v>44012</v>
      </c>
      <c r="F172" s="34">
        <v>104.5789</v>
      </c>
      <c r="G172" s="35">
        <v>10</v>
      </c>
      <c r="H172" s="84">
        <f t="shared" si="12"/>
        <v>10457890</v>
      </c>
      <c r="I172" s="34">
        <v>390.92199900000003</v>
      </c>
      <c r="J172" s="34">
        <v>1248.384941</v>
      </c>
      <c r="K172" s="34">
        <v>147.84562399999999</v>
      </c>
      <c r="L172" s="34">
        <v>55.281762999999998</v>
      </c>
      <c r="M172" s="34">
        <v>23.062847000000001</v>
      </c>
      <c r="N172" s="36">
        <f t="shared" si="13"/>
        <v>12.555483000000001</v>
      </c>
      <c r="O172" s="34">
        <v>10.507364000000001</v>
      </c>
      <c r="P172" s="37">
        <v>0</v>
      </c>
      <c r="Q172" s="37">
        <v>0</v>
      </c>
      <c r="R172" s="38">
        <f t="shared" si="14"/>
        <v>0</v>
      </c>
      <c r="S172" s="39">
        <v>619</v>
      </c>
      <c r="T172" s="86">
        <v>158437033.5</v>
      </c>
      <c r="U172" s="87">
        <v>2.4673650494724768</v>
      </c>
      <c r="V172" s="86">
        <v>390921999</v>
      </c>
      <c r="W172" s="85">
        <v>0.12691360516819947</v>
      </c>
      <c r="X172" s="86">
        <v>1248384941</v>
      </c>
    </row>
    <row r="173" spans="1:24" s="4" customFormat="1" ht="15.75" x14ac:dyDescent="0.25">
      <c r="A173" s="77" t="s">
        <v>1299</v>
      </c>
      <c r="B173" s="62" t="s">
        <v>332</v>
      </c>
      <c r="C173" s="52" t="s">
        <v>333</v>
      </c>
      <c r="D173" s="81">
        <v>14.05</v>
      </c>
      <c r="E173" s="33">
        <v>44012</v>
      </c>
      <c r="F173" s="71">
        <v>208</v>
      </c>
      <c r="G173" s="72">
        <v>10</v>
      </c>
      <c r="H173" s="84">
        <f t="shared" si="12"/>
        <v>20800000</v>
      </c>
      <c r="I173" s="71">
        <v>1651.2950000000001</v>
      </c>
      <c r="J173" s="71">
        <v>3612.1190000000001</v>
      </c>
      <c r="K173" s="71">
        <v>2590.7190000000001</v>
      </c>
      <c r="L173" s="71">
        <v>180.655</v>
      </c>
      <c r="M173" s="71">
        <v>-76.881</v>
      </c>
      <c r="N173" s="73">
        <f t="shared" si="13"/>
        <v>-11.653000000000006</v>
      </c>
      <c r="O173" s="71">
        <v>-65.227999999999994</v>
      </c>
      <c r="P173" s="74">
        <v>0</v>
      </c>
      <c r="Q173" s="74">
        <v>0</v>
      </c>
      <c r="R173" s="75">
        <f t="shared" si="14"/>
        <v>0</v>
      </c>
      <c r="S173" s="76">
        <v>759</v>
      </c>
      <c r="T173" s="86">
        <v>292240000</v>
      </c>
      <c r="U173" s="87">
        <v>5.650475636463181</v>
      </c>
      <c r="V173" s="86">
        <v>1651295000</v>
      </c>
      <c r="W173" s="85">
        <v>8.0905418675298352E-2</v>
      </c>
      <c r="X173" s="86">
        <v>3612119000</v>
      </c>
    </row>
    <row r="174" spans="1:24" s="4" customFormat="1" ht="15.75" x14ac:dyDescent="0.25">
      <c r="A174" s="77" t="s">
        <v>1300</v>
      </c>
      <c r="B174" s="31" t="s">
        <v>626</v>
      </c>
      <c r="C174" s="32" t="s">
        <v>627</v>
      </c>
      <c r="D174" s="80">
        <v>275.2</v>
      </c>
      <c r="E174" s="33">
        <v>44104</v>
      </c>
      <c r="F174" s="34">
        <v>150.23231999999999</v>
      </c>
      <c r="G174" s="35">
        <v>10</v>
      </c>
      <c r="H174" s="84">
        <f t="shared" si="12"/>
        <v>15023231.999999998</v>
      </c>
      <c r="I174" s="34">
        <v>3472.4039240000002</v>
      </c>
      <c r="J174" s="34">
        <v>8611.6179630000006</v>
      </c>
      <c r="K174" s="34">
        <v>16220.377603000001</v>
      </c>
      <c r="L174" s="34">
        <v>775.92470500000002</v>
      </c>
      <c r="M174" s="34">
        <v>1597.273719</v>
      </c>
      <c r="N174" s="36">
        <f t="shared" si="13"/>
        <v>333.50286600000004</v>
      </c>
      <c r="O174" s="34">
        <v>1263.770853</v>
      </c>
      <c r="P174" s="37">
        <v>30</v>
      </c>
      <c r="Q174" s="37">
        <v>0</v>
      </c>
      <c r="R174" s="38">
        <f t="shared" si="14"/>
        <v>30</v>
      </c>
      <c r="S174" s="39">
        <v>1017</v>
      </c>
      <c r="T174" s="86">
        <v>4134393446.3999991</v>
      </c>
      <c r="U174" s="87">
        <v>0.8398823114001347</v>
      </c>
      <c r="V174" s="86">
        <v>3472403924</v>
      </c>
      <c r="W174" s="85">
        <v>0.48009485141625052</v>
      </c>
      <c r="X174" s="86">
        <v>8611617963</v>
      </c>
    </row>
    <row r="175" spans="1:24" s="4" customFormat="1" ht="15.75" x14ac:dyDescent="0.25">
      <c r="A175" s="77" t="s">
        <v>1301</v>
      </c>
      <c r="B175" s="31" t="s">
        <v>641</v>
      </c>
      <c r="C175" s="32" t="s">
        <v>642</v>
      </c>
      <c r="D175" s="80">
        <v>150.05000000000001</v>
      </c>
      <c r="E175" s="33">
        <v>44012</v>
      </c>
      <c r="F175" s="34">
        <v>1374.27</v>
      </c>
      <c r="G175" s="35">
        <v>10</v>
      </c>
      <c r="H175" s="84">
        <f t="shared" si="12"/>
        <v>137427000</v>
      </c>
      <c r="I175" s="34">
        <v>16552.655999999999</v>
      </c>
      <c r="J175" s="34">
        <v>27422.444</v>
      </c>
      <c r="K175" s="34">
        <v>18500.574000000001</v>
      </c>
      <c r="L175" s="34">
        <v>525.89400000000001</v>
      </c>
      <c r="M175" s="34">
        <v>1532.491</v>
      </c>
      <c r="N175" s="36">
        <f t="shared" si="13"/>
        <v>425</v>
      </c>
      <c r="O175" s="34">
        <v>1107.491</v>
      </c>
      <c r="P175" s="37">
        <v>35</v>
      </c>
      <c r="Q175" s="37">
        <v>0</v>
      </c>
      <c r="R175" s="38">
        <f t="shared" si="14"/>
        <v>35</v>
      </c>
      <c r="S175" s="39">
        <v>2261</v>
      </c>
      <c r="T175" s="86">
        <v>20620921350</v>
      </c>
      <c r="U175" s="87">
        <v>0.80271175662090377</v>
      </c>
      <c r="V175" s="86">
        <v>16552655999.999998</v>
      </c>
      <c r="W175" s="85">
        <v>0.75197241172231033</v>
      </c>
      <c r="X175" s="86">
        <v>27422444000</v>
      </c>
    </row>
    <row r="176" spans="1:24" s="4" customFormat="1" ht="15.75" x14ac:dyDescent="0.25">
      <c r="A176" s="77" t="s">
        <v>1302</v>
      </c>
      <c r="B176" s="31" t="s">
        <v>160</v>
      </c>
      <c r="C176" s="32" t="s">
        <v>161</v>
      </c>
      <c r="D176" s="80">
        <v>23.25</v>
      </c>
      <c r="E176" s="33">
        <v>44196</v>
      </c>
      <c r="F176" s="34">
        <v>617.74256000000003</v>
      </c>
      <c r="G176" s="35">
        <v>10</v>
      </c>
      <c r="H176" s="84">
        <f t="shared" si="12"/>
        <v>61774256</v>
      </c>
      <c r="I176" s="34">
        <v>1774.9867850000001</v>
      </c>
      <c r="J176" s="34">
        <v>2305.2891639999998</v>
      </c>
      <c r="K176" s="34">
        <f>333.64608+14.821145</f>
        <v>348.46722499999998</v>
      </c>
      <c r="L176" s="34">
        <v>35.002110000000002</v>
      </c>
      <c r="M176" s="34">
        <v>-22.992308999999999</v>
      </c>
      <c r="N176" s="36">
        <f t="shared" si="13"/>
        <v>16.808691000000003</v>
      </c>
      <c r="O176" s="34">
        <v>-39.801000000000002</v>
      </c>
      <c r="P176" s="37">
        <v>0</v>
      </c>
      <c r="Q176" s="37">
        <v>0</v>
      </c>
      <c r="R176" s="38">
        <f t="shared" si="14"/>
        <v>0</v>
      </c>
      <c r="S176" s="39">
        <v>1587</v>
      </c>
      <c r="T176" s="86">
        <v>1436251452</v>
      </c>
      <c r="U176" s="87">
        <v>1.2358468167452896</v>
      </c>
      <c r="V176" s="86">
        <v>1774986785</v>
      </c>
      <c r="W176" s="85">
        <v>0.6230244233256631</v>
      </c>
      <c r="X176" s="86">
        <v>2305289164</v>
      </c>
    </row>
    <row r="177" spans="1:24" s="4" customFormat="1" ht="15.75" x14ac:dyDescent="0.25">
      <c r="A177" s="77" t="s">
        <v>1303</v>
      </c>
      <c r="B177" s="31" t="s">
        <v>610</v>
      </c>
      <c r="C177" s="32" t="s">
        <v>611</v>
      </c>
      <c r="D177" s="80">
        <v>84.09</v>
      </c>
      <c r="E177" s="33">
        <v>44104</v>
      </c>
      <c r="F177" s="34">
        <v>165.17500000000001</v>
      </c>
      <c r="G177" s="35">
        <v>10</v>
      </c>
      <c r="H177" s="84">
        <f t="shared" si="12"/>
        <v>16517500.000000002</v>
      </c>
      <c r="I177" s="34">
        <v>1133.01</v>
      </c>
      <c r="J177" s="34">
        <v>4273.3909999999996</v>
      </c>
      <c r="K177" s="34">
        <v>6138.1660000000002</v>
      </c>
      <c r="L177" s="34">
        <v>335.44900000000001</v>
      </c>
      <c r="M177" s="34">
        <v>322.36799999999999</v>
      </c>
      <c r="N177" s="36">
        <f t="shared" si="13"/>
        <v>66.307999999999993</v>
      </c>
      <c r="O177" s="34">
        <v>256.06</v>
      </c>
      <c r="P177" s="37">
        <v>35</v>
      </c>
      <c r="Q177" s="37">
        <v>0</v>
      </c>
      <c r="R177" s="38">
        <f t="shared" si="14"/>
        <v>35</v>
      </c>
      <c r="S177" s="39">
        <v>1799</v>
      </c>
      <c r="T177" s="86">
        <v>1388956575.0000002</v>
      </c>
      <c r="U177" s="87">
        <v>0.81572744633863004</v>
      </c>
      <c r="V177" s="86">
        <v>1133010000</v>
      </c>
      <c r="W177" s="85">
        <v>0.32502445364816851</v>
      </c>
      <c r="X177" s="86">
        <v>4273390999.9999995</v>
      </c>
    </row>
    <row r="178" spans="1:24" s="4" customFormat="1" ht="15.75" x14ac:dyDescent="0.25">
      <c r="A178" s="77" t="s">
        <v>1304</v>
      </c>
      <c r="B178" s="62" t="s">
        <v>338</v>
      </c>
      <c r="C178" s="32" t="s">
        <v>339</v>
      </c>
      <c r="D178" s="80">
        <v>46.22</v>
      </c>
      <c r="E178" s="33">
        <v>44012</v>
      </c>
      <c r="F178" s="34">
        <v>187</v>
      </c>
      <c r="G178" s="35">
        <v>10</v>
      </c>
      <c r="H178" s="84">
        <f t="shared" si="12"/>
        <v>18700000</v>
      </c>
      <c r="I178" s="34">
        <v>1880.4950260000001</v>
      </c>
      <c r="J178" s="34">
        <v>6924.3128070000002</v>
      </c>
      <c r="K178" s="34">
        <v>7070.1720009999999</v>
      </c>
      <c r="L178" s="34">
        <v>277.81327399999998</v>
      </c>
      <c r="M178" s="34">
        <v>100.273943</v>
      </c>
      <c r="N178" s="36">
        <f t="shared" si="13"/>
        <v>92.644567000000009</v>
      </c>
      <c r="O178" s="34">
        <v>7.6293759999999997</v>
      </c>
      <c r="P178" s="37">
        <v>0</v>
      </c>
      <c r="Q178" s="37">
        <v>0</v>
      </c>
      <c r="R178" s="38">
        <f t="shared" si="14"/>
        <v>0</v>
      </c>
      <c r="S178" s="39">
        <v>951</v>
      </c>
      <c r="T178" s="86">
        <v>864314000</v>
      </c>
      <c r="U178" s="87">
        <v>2.175708163931164</v>
      </c>
      <c r="V178" s="86">
        <v>1880495026</v>
      </c>
      <c r="W178" s="85">
        <v>0.12482307256919972</v>
      </c>
      <c r="X178" s="86">
        <v>6924312807</v>
      </c>
    </row>
    <row r="179" spans="1:24" s="4" customFormat="1" ht="15.75" x14ac:dyDescent="0.25">
      <c r="A179" s="77" t="s">
        <v>1305</v>
      </c>
      <c r="B179" s="31" t="s">
        <v>612</v>
      </c>
      <c r="C179" s="32" t="s">
        <v>613</v>
      </c>
      <c r="D179" s="80">
        <v>446</v>
      </c>
      <c r="E179" s="33">
        <v>44104</v>
      </c>
      <c r="F179" s="34">
        <v>37.5</v>
      </c>
      <c r="G179" s="35">
        <v>10</v>
      </c>
      <c r="H179" s="84">
        <f t="shared" si="12"/>
        <v>3750000</v>
      </c>
      <c r="I179" s="34">
        <v>1324.441</v>
      </c>
      <c r="J179" s="34">
        <v>2030.4639999999999</v>
      </c>
      <c r="K179" s="34">
        <v>938.404</v>
      </c>
      <c r="L179" s="34">
        <v>95.617999999999995</v>
      </c>
      <c r="M179" s="34">
        <v>-48.47</v>
      </c>
      <c r="N179" s="36">
        <f t="shared" si="13"/>
        <v>0.27900000000000347</v>
      </c>
      <c r="O179" s="34">
        <v>-48.749000000000002</v>
      </c>
      <c r="P179" s="37">
        <v>0</v>
      </c>
      <c r="Q179" s="37">
        <v>0</v>
      </c>
      <c r="R179" s="38">
        <f t="shared" si="14"/>
        <v>0</v>
      </c>
      <c r="S179" s="39">
        <v>1287</v>
      </c>
      <c r="T179" s="86">
        <v>1672500000</v>
      </c>
      <c r="U179" s="87">
        <v>0.7918929745889387</v>
      </c>
      <c r="V179" s="86">
        <v>1324441000</v>
      </c>
      <c r="W179" s="85">
        <v>0.82370335056420596</v>
      </c>
      <c r="X179" s="86">
        <v>2030464000</v>
      </c>
    </row>
    <row r="180" spans="1:24" s="4" customFormat="1" ht="15.75" x14ac:dyDescent="0.25">
      <c r="A180" s="77" t="s">
        <v>1306</v>
      </c>
      <c r="B180" s="31" t="s">
        <v>1080</v>
      </c>
      <c r="C180" s="32" t="s">
        <v>1081</v>
      </c>
      <c r="D180" s="80">
        <v>21.25</v>
      </c>
      <c r="E180" s="33">
        <v>44012</v>
      </c>
      <c r="F180" s="34">
        <v>1196.5999999999999</v>
      </c>
      <c r="G180" s="35">
        <v>5</v>
      </c>
      <c r="H180" s="84">
        <f t="shared" si="12"/>
        <v>239320000</v>
      </c>
      <c r="I180" s="34">
        <v>1719.048</v>
      </c>
      <c r="J180" s="34">
        <v>5388.8810000000003</v>
      </c>
      <c r="K180" s="34">
        <v>6474.4690000000001</v>
      </c>
      <c r="L180" s="34">
        <v>87.078000000000003</v>
      </c>
      <c r="M180" s="34">
        <v>-280.81700000000001</v>
      </c>
      <c r="N180" s="36">
        <f t="shared" si="13"/>
        <v>44.956999999999994</v>
      </c>
      <c r="O180" s="34">
        <v>-325.774</v>
      </c>
      <c r="P180" s="37">
        <v>0</v>
      </c>
      <c r="Q180" s="37">
        <v>0</v>
      </c>
      <c r="R180" s="38">
        <f t="shared" si="14"/>
        <v>0</v>
      </c>
      <c r="S180" s="39">
        <v>4904</v>
      </c>
      <c r="T180" s="86">
        <v>5085550000</v>
      </c>
      <c r="U180" s="87">
        <v>0.33802597555819919</v>
      </c>
      <c r="V180" s="86">
        <v>1719048000</v>
      </c>
      <c r="W180" s="85">
        <v>0.94371169079443395</v>
      </c>
      <c r="X180" s="86">
        <v>5388881000</v>
      </c>
    </row>
    <row r="181" spans="1:24" s="4" customFormat="1" ht="15.75" x14ac:dyDescent="0.25">
      <c r="A181" s="77" t="s">
        <v>1307</v>
      </c>
      <c r="B181" s="62" t="s">
        <v>454</v>
      </c>
      <c r="C181" s="32" t="s">
        <v>455</v>
      </c>
      <c r="D181" s="80">
        <v>832.51</v>
      </c>
      <c r="E181" s="33">
        <v>44012</v>
      </c>
      <c r="F181" s="34">
        <v>30</v>
      </c>
      <c r="G181" s="35">
        <v>10</v>
      </c>
      <c r="H181" s="84">
        <f t="shared" si="12"/>
        <v>3000000</v>
      </c>
      <c r="I181" s="34">
        <v>4919.1200500000004</v>
      </c>
      <c r="J181" s="34">
        <v>8788.8703089999999</v>
      </c>
      <c r="K181" s="34">
        <v>8923.6114469999993</v>
      </c>
      <c r="L181" s="34">
        <v>181.44044199999999</v>
      </c>
      <c r="M181" s="34">
        <v>455.63625500000001</v>
      </c>
      <c r="N181" s="36">
        <f t="shared" si="13"/>
        <v>126.23737399999999</v>
      </c>
      <c r="O181" s="34">
        <v>329.39888100000002</v>
      </c>
      <c r="P181" s="37">
        <f>500</f>
        <v>500</v>
      </c>
      <c r="Q181" s="37">
        <v>0</v>
      </c>
      <c r="R181" s="38">
        <f t="shared" si="14"/>
        <v>500</v>
      </c>
      <c r="S181" s="39">
        <v>385</v>
      </c>
      <c r="T181" s="86">
        <v>2497530000</v>
      </c>
      <c r="U181" s="87">
        <v>1.969593978851105</v>
      </c>
      <c r="V181" s="86">
        <v>4919120050</v>
      </c>
      <c r="W181" s="85">
        <v>0.28416962728901274</v>
      </c>
      <c r="X181" s="86">
        <v>8788870309</v>
      </c>
    </row>
    <row r="182" spans="1:24" s="4" customFormat="1" ht="15.75" x14ac:dyDescent="0.25">
      <c r="A182" s="77" t="s">
        <v>1308</v>
      </c>
      <c r="B182" s="62" t="s">
        <v>478</v>
      </c>
      <c r="C182" s="32" t="s">
        <v>479</v>
      </c>
      <c r="D182" s="80">
        <v>273.05</v>
      </c>
      <c r="E182" s="33">
        <v>44012</v>
      </c>
      <c r="F182" s="34">
        <v>12.275029999999999</v>
      </c>
      <c r="G182" s="35">
        <v>10</v>
      </c>
      <c r="H182" s="84">
        <f t="shared" si="12"/>
        <v>1227503</v>
      </c>
      <c r="I182" s="34">
        <v>904.85859100000005</v>
      </c>
      <c r="J182" s="34">
        <v>995.15178700000001</v>
      </c>
      <c r="K182" s="34">
        <v>8.0616000000000003</v>
      </c>
      <c r="L182" s="34">
        <v>4.2960000000000003E-3</v>
      </c>
      <c r="M182" s="34">
        <v>-3.998853</v>
      </c>
      <c r="N182" s="36">
        <f t="shared" si="13"/>
        <v>-1.8737460000000001</v>
      </c>
      <c r="O182" s="34">
        <v>-2.1251069999999999</v>
      </c>
      <c r="P182" s="37">
        <v>0</v>
      </c>
      <c r="Q182" s="37">
        <v>0</v>
      </c>
      <c r="R182" s="38">
        <f t="shared" si="14"/>
        <v>0</v>
      </c>
      <c r="S182" s="39">
        <v>475</v>
      </c>
      <c r="T182" s="86">
        <v>335169694.15000004</v>
      </c>
      <c r="U182" s="87">
        <v>2.6997028872038906</v>
      </c>
      <c r="V182" s="86">
        <v>904858591</v>
      </c>
      <c r="W182" s="85">
        <v>0.33680258482015873</v>
      </c>
      <c r="X182" s="86">
        <v>995151787</v>
      </c>
    </row>
    <row r="183" spans="1:24" s="4" customFormat="1" ht="15.75" x14ac:dyDescent="0.25">
      <c r="A183" s="77" t="s">
        <v>1309</v>
      </c>
      <c r="B183" s="62" t="s">
        <v>292</v>
      </c>
      <c r="C183" s="32" t="s">
        <v>293</v>
      </c>
      <c r="D183" s="80">
        <v>44.48</v>
      </c>
      <c r="E183" s="33">
        <v>44012</v>
      </c>
      <c r="F183" s="34">
        <v>226.601</v>
      </c>
      <c r="G183" s="35">
        <v>10</v>
      </c>
      <c r="H183" s="84">
        <f t="shared" si="12"/>
        <v>22660100</v>
      </c>
      <c r="I183" s="34">
        <v>4696.9560000000001</v>
      </c>
      <c r="J183" s="34">
        <v>6829.4629999999997</v>
      </c>
      <c r="K183" s="34">
        <v>5517.1840000000002</v>
      </c>
      <c r="L183" s="34">
        <v>104.27</v>
      </c>
      <c r="M183" s="34">
        <v>51.817</v>
      </c>
      <c r="N183" s="36">
        <f t="shared" si="13"/>
        <v>10.268999999999998</v>
      </c>
      <c r="O183" s="34">
        <v>41.548000000000002</v>
      </c>
      <c r="P183" s="37">
        <v>0</v>
      </c>
      <c r="Q183" s="37">
        <v>0</v>
      </c>
      <c r="R183" s="38">
        <f t="shared" si="14"/>
        <v>0</v>
      </c>
      <c r="S183" s="39">
        <v>1460</v>
      </c>
      <c r="T183" s="86">
        <v>1007921247.9999999</v>
      </c>
      <c r="U183" s="87">
        <v>4.6600426465064464</v>
      </c>
      <c r="V183" s="86">
        <v>4696956000</v>
      </c>
      <c r="W183" s="85">
        <v>0.14758426072445224</v>
      </c>
      <c r="X183" s="86">
        <v>6829463000</v>
      </c>
    </row>
    <row r="184" spans="1:24" s="4" customFormat="1" ht="15.75" x14ac:dyDescent="0.25">
      <c r="A184" s="77" t="s">
        <v>1310</v>
      </c>
      <c r="B184" s="62" t="s">
        <v>468</v>
      </c>
      <c r="C184" s="32" t="s">
        <v>469</v>
      </c>
      <c r="D184" s="80">
        <v>5.3</v>
      </c>
      <c r="E184" s="33">
        <v>44012</v>
      </c>
      <c r="F184" s="34">
        <v>326.35599999999999</v>
      </c>
      <c r="G184" s="35">
        <v>10</v>
      </c>
      <c r="H184" s="84">
        <f t="shared" si="12"/>
        <v>32635599.999999996</v>
      </c>
      <c r="I184" s="34">
        <v>1135.669079</v>
      </c>
      <c r="J184" s="34">
        <v>2976.359864</v>
      </c>
      <c r="K184" s="34">
        <v>4703.8593209999999</v>
      </c>
      <c r="L184" s="34">
        <v>173.055882</v>
      </c>
      <c r="M184" s="34">
        <v>-204.90759499999999</v>
      </c>
      <c r="N184" s="36">
        <f t="shared" si="13"/>
        <v>18.686946000000006</v>
      </c>
      <c r="O184" s="34">
        <v>-223.59454099999999</v>
      </c>
      <c r="P184" s="37">
        <v>0</v>
      </c>
      <c r="Q184" s="37">
        <v>0</v>
      </c>
      <c r="R184" s="38">
        <f t="shared" si="14"/>
        <v>0</v>
      </c>
      <c r="S184" s="39">
        <v>4791</v>
      </c>
      <c r="T184" s="86">
        <v>172968679.99999997</v>
      </c>
      <c r="U184" s="87">
        <v>6.5657498166720138</v>
      </c>
      <c r="V184" s="86">
        <v>1135669079</v>
      </c>
      <c r="W184" s="85">
        <v>5.8114168952521521E-2</v>
      </c>
      <c r="X184" s="86">
        <v>2976359864</v>
      </c>
    </row>
    <row r="185" spans="1:24" s="4" customFormat="1" ht="15.75" x14ac:dyDescent="0.25">
      <c r="A185" s="77" t="s">
        <v>1311</v>
      </c>
      <c r="B185" s="62" t="s">
        <v>308</v>
      </c>
      <c r="C185" s="32" t="s">
        <v>309</v>
      </c>
      <c r="D185" s="80">
        <v>35</v>
      </c>
      <c r="E185" s="33">
        <v>44012</v>
      </c>
      <c r="F185" s="34">
        <v>13</v>
      </c>
      <c r="G185" s="35">
        <v>10</v>
      </c>
      <c r="H185" s="84">
        <f t="shared" si="12"/>
        <v>1300000</v>
      </c>
      <c r="I185" s="34">
        <v>60.755603000000001</v>
      </c>
      <c r="J185" s="34">
        <v>180.23471699999999</v>
      </c>
      <c r="K185" s="34">
        <v>436.15602799999999</v>
      </c>
      <c r="L185" s="34">
        <v>5.1525000000000001E-2</v>
      </c>
      <c r="M185" s="34">
        <v>12.032629999999999</v>
      </c>
      <c r="N185" s="36">
        <f t="shared" si="13"/>
        <v>5.6284169999999989</v>
      </c>
      <c r="O185" s="34">
        <v>6.4042130000000004</v>
      </c>
      <c r="P185" s="37">
        <v>0</v>
      </c>
      <c r="Q185" s="37">
        <v>0</v>
      </c>
      <c r="R185" s="38">
        <f t="shared" si="14"/>
        <v>0</v>
      </c>
      <c r="S185" s="39">
        <v>130</v>
      </c>
      <c r="T185" s="86">
        <v>45500000</v>
      </c>
      <c r="U185" s="87">
        <v>1.335287978021978</v>
      </c>
      <c r="V185" s="86">
        <v>60755603</v>
      </c>
      <c r="W185" s="85">
        <v>0.25244858902516543</v>
      </c>
      <c r="X185" s="86">
        <v>180234717</v>
      </c>
    </row>
    <row r="186" spans="1:24" s="4" customFormat="1" ht="15.75" x14ac:dyDescent="0.25">
      <c r="A186" s="77" t="s">
        <v>1312</v>
      </c>
      <c r="B186" s="31" t="s">
        <v>645</v>
      </c>
      <c r="C186" s="32" t="s">
        <v>646</v>
      </c>
      <c r="D186" s="80">
        <v>146.19</v>
      </c>
      <c r="E186" s="33">
        <v>44012</v>
      </c>
      <c r="F186" s="34">
        <v>1942.95</v>
      </c>
      <c r="G186" s="35">
        <v>10</v>
      </c>
      <c r="H186" s="84">
        <f t="shared" si="12"/>
        <v>194295000.00000003</v>
      </c>
      <c r="I186" s="34">
        <v>10053.558000000001</v>
      </c>
      <c r="J186" s="34">
        <v>32921.845000000001</v>
      </c>
      <c r="K186" s="34">
        <v>17090.154999999999</v>
      </c>
      <c r="L186" s="34">
        <v>2526.9969999999998</v>
      </c>
      <c r="M186" s="34">
        <v>-2722.7269999999999</v>
      </c>
      <c r="N186" s="36">
        <f t="shared" si="13"/>
        <v>-829.61899999999991</v>
      </c>
      <c r="O186" s="34">
        <v>-1893.1079999999999</v>
      </c>
      <c r="P186" s="37">
        <v>0</v>
      </c>
      <c r="Q186" s="37">
        <v>0</v>
      </c>
      <c r="R186" s="38">
        <f t="shared" si="14"/>
        <v>0</v>
      </c>
      <c r="S186" s="39">
        <v>5806</v>
      </c>
      <c r="T186" s="86">
        <v>28403986050.000004</v>
      </c>
      <c r="U186" s="87">
        <v>0.35394884303571184</v>
      </c>
      <c r="V186" s="86">
        <v>10053558000</v>
      </c>
      <c r="W186" s="85">
        <v>0.86277017737007156</v>
      </c>
      <c r="X186" s="86">
        <v>32921845000</v>
      </c>
    </row>
    <row r="187" spans="1:24" s="4" customFormat="1" ht="15.75" x14ac:dyDescent="0.25">
      <c r="A187" s="77" t="s">
        <v>1313</v>
      </c>
      <c r="B187" s="31" t="s">
        <v>982</v>
      </c>
      <c r="C187" s="32" t="s">
        <v>983</v>
      </c>
      <c r="D187" s="80">
        <v>15.3</v>
      </c>
      <c r="E187" s="33">
        <v>44012</v>
      </c>
      <c r="F187" s="34">
        <v>806.28398000000004</v>
      </c>
      <c r="G187" s="35">
        <v>10</v>
      </c>
      <c r="H187" s="84">
        <f t="shared" si="12"/>
        <v>80628398</v>
      </c>
      <c r="I187" s="34">
        <v>571.29384400000004</v>
      </c>
      <c r="J187" s="34">
        <v>4713.4875650000004</v>
      </c>
      <c r="K187" s="34">
        <v>2158.3862650000001</v>
      </c>
      <c r="L187" s="34">
        <v>353.011461</v>
      </c>
      <c r="M187" s="34">
        <v>-769.44095000000004</v>
      </c>
      <c r="N187" s="36">
        <f t="shared" si="13"/>
        <v>-76.761474000000021</v>
      </c>
      <c r="O187" s="34">
        <v>-692.67947600000002</v>
      </c>
      <c r="P187" s="37">
        <v>0</v>
      </c>
      <c r="Q187" s="37">
        <v>0</v>
      </c>
      <c r="R187" s="38">
        <f t="shared" si="14"/>
        <v>0</v>
      </c>
      <c r="S187" s="39">
        <v>2526</v>
      </c>
      <c r="T187" s="86">
        <v>1233614489.4000001</v>
      </c>
      <c r="U187" s="87">
        <v>0.46310565327249303</v>
      </c>
      <c r="V187" s="86">
        <v>571293844</v>
      </c>
      <c r="W187" s="85">
        <v>0.26172011114661764</v>
      </c>
      <c r="X187" s="86">
        <v>4713487565</v>
      </c>
    </row>
    <row r="188" spans="1:24" s="4" customFormat="1" ht="15.75" x14ac:dyDescent="0.25">
      <c r="A188" s="77" t="s">
        <v>1314</v>
      </c>
      <c r="B188" s="31" t="s">
        <v>1097</v>
      </c>
      <c r="C188" s="32" t="s">
        <v>1098</v>
      </c>
      <c r="D188" s="80">
        <v>23.51</v>
      </c>
      <c r="E188" s="33">
        <v>44012</v>
      </c>
      <c r="F188" s="34">
        <v>593.01149999999996</v>
      </c>
      <c r="G188" s="35">
        <v>10</v>
      </c>
      <c r="H188" s="84">
        <f t="shared" si="12"/>
        <v>59301149.999999993</v>
      </c>
      <c r="I188" s="34">
        <v>1211.8270809999999</v>
      </c>
      <c r="J188" s="34">
        <v>2973.9521450000002</v>
      </c>
      <c r="K188" s="34">
        <v>2164.9538560000001</v>
      </c>
      <c r="L188" s="34">
        <v>157.005124</v>
      </c>
      <c r="M188" s="34">
        <v>-161.40845400000001</v>
      </c>
      <c r="N188" s="36">
        <f t="shared" si="13"/>
        <v>-98.553356000000008</v>
      </c>
      <c r="O188" s="34">
        <v>-62.855097999999998</v>
      </c>
      <c r="P188" s="37">
        <v>0</v>
      </c>
      <c r="Q188" s="37">
        <v>0</v>
      </c>
      <c r="R188" s="38">
        <f t="shared" si="14"/>
        <v>0</v>
      </c>
      <c r="S188" s="39">
        <v>1040</v>
      </c>
      <c r="T188" s="86">
        <v>1394170036.5</v>
      </c>
      <c r="U188" s="87">
        <v>0.86921038989063082</v>
      </c>
      <c r="V188" s="86">
        <v>1211827081</v>
      </c>
      <c r="W188" s="85">
        <v>0.4687937022940899</v>
      </c>
      <c r="X188" s="86">
        <v>2973952145</v>
      </c>
    </row>
    <row r="189" spans="1:24" s="4" customFormat="1" ht="15.75" x14ac:dyDescent="0.25">
      <c r="A189" s="77" t="s">
        <v>1315</v>
      </c>
      <c r="B189" s="31" t="s">
        <v>162</v>
      </c>
      <c r="C189" s="32" t="s">
        <v>163</v>
      </c>
      <c r="D189" s="80">
        <v>28.09</v>
      </c>
      <c r="E189" s="33">
        <v>44012</v>
      </c>
      <c r="F189" s="34">
        <v>720</v>
      </c>
      <c r="G189" s="35">
        <v>10</v>
      </c>
      <c r="H189" s="84">
        <f t="shared" si="12"/>
        <v>72000000</v>
      </c>
      <c r="I189" s="34">
        <v>1550.695426</v>
      </c>
      <c r="J189" s="34">
        <v>2265.5724009999999</v>
      </c>
      <c r="K189" s="34">
        <v>840.44955000000004</v>
      </c>
      <c r="L189" s="34">
        <v>8.2370300000000007</v>
      </c>
      <c r="M189" s="34">
        <v>345.10088999999999</v>
      </c>
      <c r="N189" s="36">
        <f t="shared" si="13"/>
        <v>87.431777000000011</v>
      </c>
      <c r="O189" s="34">
        <v>257.66911299999998</v>
      </c>
      <c r="P189" s="37">
        <f>10+22.5</f>
        <v>32.5</v>
      </c>
      <c r="Q189" s="37">
        <v>0</v>
      </c>
      <c r="R189" s="38">
        <f t="shared" si="14"/>
        <v>32.5</v>
      </c>
      <c r="S189" s="39">
        <v>843</v>
      </c>
      <c r="T189" s="86">
        <v>2022480000</v>
      </c>
      <c r="U189" s="87">
        <v>0.7667296714924251</v>
      </c>
      <c r="V189" s="86">
        <v>1550695426</v>
      </c>
      <c r="W189" s="85">
        <v>0.89270155264395812</v>
      </c>
      <c r="X189" s="86">
        <v>2265572401</v>
      </c>
    </row>
    <row r="190" spans="1:24" s="4" customFormat="1" ht="15.75" x14ac:dyDescent="0.25">
      <c r="A190" s="77" t="s">
        <v>1316</v>
      </c>
      <c r="B190" s="62" t="s">
        <v>1016</v>
      </c>
      <c r="C190" s="32" t="s">
        <v>1017</v>
      </c>
      <c r="D190" s="80">
        <v>834.15</v>
      </c>
      <c r="E190" s="33">
        <v>44196</v>
      </c>
      <c r="F190" s="34">
        <v>234.93700000000001</v>
      </c>
      <c r="G190" s="35">
        <v>10</v>
      </c>
      <c r="H190" s="84">
        <f t="shared" si="12"/>
        <v>23493700</v>
      </c>
      <c r="I190" s="34">
        <v>7282.5919999999996</v>
      </c>
      <c r="J190" s="34">
        <v>24451.218000000001</v>
      </c>
      <c r="K190" s="34">
        <v>24442.491999999998</v>
      </c>
      <c r="L190" s="34">
        <v>1084.627</v>
      </c>
      <c r="M190" s="34">
        <v>1161.184</v>
      </c>
      <c r="N190" s="36">
        <f t="shared" si="13"/>
        <v>471.15999999999997</v>
      </c>
      <c r="O190" s="34">
        <v>690.024</v>
      </c>
      <c r="P190" s="37">
        <v>150</v>
      </c>
      <c r="Q190" s="37">
        <v>100</v>
      </c>
      <c r="R190" s="38">
        <f t="shared" si="14"/>
        <v>250</v>
      </c>
      <c r="S190" s="39">
        <v>1771</v>
      </c>
      <c r="T190" s="86">
        <v>19597269855</v>
      </c>
      <c r="U190" s="87">
        <v>0.37161257939926451</v>
      </c>
      <c r="V190" s="86">
        <v>7282592000</v>
      </c>
      <c r="W190" s="85">
        <v>0.80148440274018251</v>
      </c>
      <c r="X190" s="86">
        <v>24451218000</v>
      </c>
    </row>
    <row r="191" spans="1:24" s="4" customFormat="1" ht="15.75" x14ac:dyDescent="0.25">
      <c r="A191" s="77" t="s">
        <v>1317</v>
      </c>
      <c r="B191" s="31" t="s">
        <v>781</v>
      </c>
      <c r="C191" s="32" t="s">
        <v>782</v>
      </c>
      <c r="D191" s="80">
        <v>75.73</v>
      </c>
      <c r="E191" s="33">
        <v>44012</v>
      </c>
      <c r="F191" s="34">
        <v>2515.9965000000002</v>
      </c>
      <c r="G191" s="35">
        <v>10</v>
      </c>
      <c r="H191" s="84">
        <f t="shared" si="12"/>
        <v>251599650.00000003</v>
      </c>
      <c r="I191" s="34">
        <v>8157.5735759999998</v>
      </c>
      <c r="J191" s="34">
        <v>25606.107478000002</v>
      </c>
      <c r="K191" s="34">
        <v>27304.991322999998</v>
      </c>
      <c r="L191" s="34">
        <v>1514.7858799999999</v>
      </c>
      <c r="M191" s="34">
        <v>553.72699499999999</v>
      </c>
      <c r="N191" s="36">
        <f t="shared" si="13"/>
        <v>-39.145070000000032</v>
      </c>
      <c r="O191" s="34">
        <v>592.87206500000002</v>
      </c>
      <c r="P191" s="37">
        <v>0</v>
      </c>
      <c r="Q191" s="37">
        <v>0</v>
      </c>
      <c r="R191" s="38">
        <f t="shared" si="14"/>
        <v>0</v>
      </c>
      <c r="S191" s="39">
        <v>7079</v>
      </c>
      <c r="T191" s="86">
        <v>19053641494.500004</v>
      </c>
      <c r="U191" s="87">
        <v>0.42813724496468314</v>
      </c>
      <c r="V191" s="86">
        <v>8157573576</v>
      </c>
      <c r="W191" s="85">
        <v>0.74410534716650401</v>
      </c>
      <c r="X191" s="86">
        <v>25606107478</v>
      </c>
    </row>
    <row r="192" spans="1:24" s="4" customFormat="1" ht="15.75" x14ac:dyDescent="0.25">
      <c r="A192" s="77" t="s">
        <v>1318</v>
      </c>
      <c r="B192" s="62" t="s">
        <v>560</v>
      </c>
      <c r="C192" s="32" t="s">
        <v>561</v>
      </c>
      <c r="D192" s="80">
        <v>20.47</v>
      </c>
      <c r="E192" s="33">
        <v>44012</v>
      </c>
      <c r="F192" s="34">
        <v>155.53174000000001</v>
      </c>
      <c r="G192" s="35">
        <v>10</v>
      </c>
      <c r="H192" s="84">
        <f t="shared" si="12"/>
        <v>15553174.000000002</v>
      </c>
      <c r="I192" s="34">
        <v>806.40167199999996</v>
      </c>
      <c r="J192" s="34">
        <v>1168.6531419999999</v>
      </c>
      <c r="K192" s="34">
        <v>802.72853599999996</v>
      </c>
      <c r="L192" s="34">
        <v>6.6713800000000001</v>
      </c>
      <c r="M192" s="34">
        <v>-43.080022</v>
      </c>
      <c r="N192" s="36">
        <f t="shared" si="13"/>
        <v>3.8270989999999969</v>
      </c>
      <c r="O192" s="34">
        <v>-46.907120999999997</v>
      </c>
      <c r="P192" s="37">
        <v>0</v>
      </c>
      <c r="Q192" s="37">
        <v>0</v>
      </c>
      <c r="R192" s="38">
        <f t="shared" si="14"/>
        <v>0</v>
      </c>
      <c r="S192" s="39">
        <v>600</v>
      </c>
      <c r="T192" s="86">
        <v>318373471.78000003</v>
      </c>
      <c r="U192" s="87">
        <v>2.5328796004625453</v>
      </c>
      <c r="V192" s="86">
        <v>806401672</v>
      </c>
      <c r="W192" s="85">
        <v>0.2724276864862954</v>
      </c>
      <c r="X192" s="86">
        <v>1168653142</v>
      </c>
    </row>
    <row r="193" spans="1:24" s="4" customFormat="1" ht="15.75" x14ac:dyDescent="0.25">
      <c r="A193" s="77" t="s">
        <v>1319</v>
      </c>
      <c r="B193" s="31" t="s">
        <v>1025</v>
      </c>
      <c r="C193" s="32" t="s">
        <v>1026</v>
      </c>
      <c r="D193" s="80">
        <v>80.3</v>
      </c>
      <c r="E193" s="33">
        <v>44012</v>
      </c>
      <c r="F193" s="34">
        <v>311.43099999999998</v>
      </c>
      <c r="G193" s="35">
        <v>10</v>
      </c>
      <c r="H193" s="84">
        <f t="shared" si="12"/>
        <v>31143099.999999996</v>
      </c>
      <c r="I193" s="34">
        <v>872.14800000000002</v>
      </c>
      <c r="J193" s="34">
        <v>967.31399999999996</v>
      </c>
      <c r="K193" s="34">
        <v>394.428</v>
      </c>
      <c r="L193" s="34">
        <v>3.0459999999999998</v>
      </c>
      <c r="M193" s="34">
        <v>-152.74199999999999</v>
      </c>
      <c r="N193" s="36">
        <f t="shared" si="13"/>
        <v>2.4759999999999991</v>
      </c>
      <c r="O193" s="34">
        <v>-155.21799999999999</v>
      </c>
      <c r="P193" s="37">
        <v>0</v>
      </c>
      <c r="Q193" s="37">
        <f>25</f>
        <v>25</v>
      </c>
      <c r="R193" s="38">
        <f t="shared" si="14"/>
        <v>25</v>
      </c>
      <c r="S193" s="39">
        <v>2041</v>
      </c>
      <c r="T193" s="86">
        <v>2500790929.9999995</v>
      </c>
      <c r="U193" s="87">
        <v>0.34874886562388491</v>
      </c>
      <c r="V193" s="86">
        <v>872148000</v>
      </c>
      <c r="W193" s="85">
        <v>2.5852938446047502</v>
      </c>
      <c r="X193" s="86">
        <v>967314000</v>
      </c>
    </row>
    <row r="194" spans="1:24" s="4" customFormat="1" ht="15.75" x14ac:dyDescent="0.25">
      <c r="A194" s="77" t="s">
        <v>1320</v>
      </c>
      <c r="B194" s="62" t="s">
        <v>429</v>
      </c>
      <c r="C194" s="32" t="s">
        <v>430</v>
      </c>
      <c r="D194" s="80">
        <v>3.91</v>
      </c>
      <c r="E194" s="33">
        <v>44012</v>
      </c>
      <c r="F194" s="34">
        <v>267.27999999999997</v>
      </c>
      <c r="G194" s="35">
        <v>10</v>
      </c>
      <c r="H194" s="84">
        <f t="shared" si="12"/>
        <v>26727999.999999996</v>
      </c>
      <c r="I194" s="34">
        <v>-61.353133999999997</v>
      </c>
      <c r="J194" s="34">
        <v>104.15383</v>
      </c>
      <c r="K194" s="34">
        <v>0</v>
      </c>
      <c r="L194" s="34">
        <v>13.426486000000001</v>
      </c>
      <c r="M194" s="34">
        <v>-1.9033880000000001</v>
      </c>
      <c r="N194" s="36">
        <f t="shared" si="13"/>
        <v>0</v>
      </c>
      <c r="O194" s="34">
        <v>-1.9033880000000001</v>
      </c>
      <c r="P194" s="37">
        <v>0</v>
      </c>
      <c r="Q194" s="37">
        <v>0</v>
      </c>
      <c r="R194" s="38">
        <f t="shared" si="14"/>
        <v>0</v>
      </c>
      <c r="S194" s="39">
        <v>710</v>
      </c>
      <c r="T194" s="86">
        <v>104506479.99999999</v>
      </c>
      <c r="U194" s="87">
        <v>-0.58707492588019428</v>
      </c>
      <c r="V194" s="86">
        <v>-61353134</v>
      </c>
      <c r="W194" s="85">
        <v>1.00338585724596</v>
      </c>
      <c r="X194" s="86">
        <v>104153830</v>
      </c>
    </row>
    <row r="195" spans="1:24" s="4" customFormat="1" ht="15.75" x14ac:dyDescent="0.25">
      <c r="A195" s="77" t="s">
        <v>1321</v>
      </c>
      <c r="B195" s="62" t="s">
        <v>955</v>
      </c>
      <c r="C195" s="32" t="s">
        <v>956</v>
      </c>
      <c r="D195" s="80">
        <v>20.5</v>
      </c>
      <c r="E195" s="33">
        <v>44012</v>
      </c>
      <c r="F195" s="34">
        <v>75</v>
      </c>
      <c r="G195" s="35">
        <v>10</v>
      </c>
      <c r="H195" s="84">
        <f t="shared" si="12"/>
        <v>7500000</v>
      </c>
      <c r="I195" s="34">
        <v>407.99</v>
      </c>
      <c r="J195" s="34">
        <v>994.89200000000005</v>
      </c>
      <c r="K195" s="34">
        <v>660.88800000000003</v>
      </c>
      <c r="L195" s="34">
        <v>28.925999999999998</v>
      </c>
      <c r="M195" s="34">
        <v>11.238</v>
      </c>
      <c r="N195" s="36">
        <f t="shared" si="13"/>
        <v>9.3099999999999987</v>
      </c>
      <c r="O195" s="34">
        <v>1.9279999999999999</v>
      </c>
      <c r="P195" s="37">
        <v>0</v>
      </c>
      <c r="Q195" s="37">
        <v>0</v>
      </c>
      <c r="R195" s="38">
        <f t="shared" si="14"/>
        <v>0</v>
      </c>
      <c r="S195" s="39">
        <v>587</v>
      </c>
      <c r="T195" s="86">
        <v>153750000</v>
      </c>
      <c r="U195" s="87">
        <v>2.6535934959349592</v>
      </c>
      <c r="V195" s="86">
        <v>407990000</v>
      </c>
      <c r="W195" s="85">
        <v>0.15453938718976531</v>
      </c>
      <c r="X195" s="86">
        <v>994892000</v>
      </c>
    </row>
    <row r="196" spans="1:24" s="4" customFormat="1" ht="15.75" x14ac:dyDescent="0.25">
      <c r="A196" s="77" t="s">
        <v>1322</v>
      </c>
      <c r="B196" s="62" t="s">
        <v>304</v>
      </c>
      <c r="C196" s="32" t="s">
        <v>305</v>
      </c>
      <c r="D196" s="80">
        <v>21.65</v>
      </c>
      <c r="E196" s="33">
        <v>44012</v>
      </c>
      <c r="F196" s="34">
        <v>30.524290000000001</v>
      </c>
      <c r="G196" s="35">
        <v>10</v>
      </c>
      <c r="H196" s="84">
        <f t="shared" si="12"/>
        <v>3052429</v>
      </c>
      <c r="I196" s="34">
        <v>538.36319800000001</v>
      </c>
      <c r="J196" s="34">
        <v>677.15953100000002</v>
      </c>
      <c r="K196" s="34">
        <v>27.635802000000002</v>
      </c>
      <c r="L196" s="34">
        <v>0.21340600000000001</v>
      </c>
      <c r="M196" s="34">
        <v>18.847348</v>
      </c>
      <c r="N196" s="36">
        <f t="shared" si="13"/>
        <v>5.3387139999999995</v>
      </c>
      <c r="O196" s="34">
        <v>13.508634000000001</v>
      </c>
      <c r="P196" s="37">
        <v>0</v>
      </c>
      <c r="Q196" s="37">
        <v>0</v>
      </c>
      <c r="R196" s="38">
        <f t="shared" si="14"/>
        <v>0</v>
      </c>
      <c r="S196" s="39">
        <v>329</v>
      </c>
      <c r="T196" s="86">
        <v>66085087.849999994</v>
      </c>
      <c r="U196" s="87">
        <v>8.1465155833942049</v>
      </c>
      <c r="V196" s="86">
        <v>538363198</v>
      </c>
      <c r="W196" s="85">
        <v>9.7591608512706582E-2</v>
      </c>
      <c r="X196" s="86">
        <v>677159531</v>
      </c>
    </row>
    <row r="197" spans="1:24" s="4" customFormat="1" ht="15.75" x14ac:dyDescent="0.25">
      <c r="A197" s="77" t="s">
        <v>1323</v>
      </c>
      <c r="B197" s="62" t="s">
        <v>316</v>
      </c>
      <c r="C197" s="32" t="s">
        <v>317</v>
      </c>
      <c r="D197" s="80">
        <v>16.87</v>
      </c>
      <c r="E197" s="33">
        <v>44012</v>
      </c>
      <c r="F197" s="34">
        <v>198.52799999999999</v>
      </c>
      <c r="G197" s="35">
        <v>10</v>
      </c>
      <c r="H197" s="84">
        <f t="shared" si="12"/>
        <v>19852800</v>
      </c>
      <c r="I197" s="34">
        <v>1597.488789</v>
      </c>
      <c r="J197" s="34">
        <v>4291.3244699999996</v>
      </c>
      <c r="K197" s="34">
        <v>3239.2562360000002</v>
      </c>
      <c r="L197" s="34">
        <v>240.606638</v>
      </c>
      <c r="M197" s="34">
        <v>-78.821520000000007</v>
      </c>
      <c r="N197" s="36">
        <f t="shared" ref="N197:N204" si="15">+M197-O197</f>
        <v>23.759981999999994</v>
      </c>
      <c r="O197" s="34">
        <v>-102.581502</v>
      </c>
      <c r="P197" s="37">
        <v>0</v>
      </c>
      <c r="Q197" s="37">
        <v>0</v>
      </c>
      <c r="R197" s="38">
        <f t="shared" ref="R197:R204" si="16">SUM(P197:Q197)</f>
        <v>0</v>
      </c>
      <c r="S197" s="39">
        <v>1459</v>
      </c>
      <c r="T197" s="86">
        <v>334916736</v>
      </c>
      <c r="U197" s="87">
        <v>4.769808783159764</v>
      </c>
      <c r="V197" s="86">
        <v>1597488789</v>
      </c>
      <c r="W197" s="85">
        <v>7.8045074042140658E-2</v>
      </c>
      <c r="X197" s="86">
        <v>4291324469.9999995</v>
      </c>
    </row>
    <row r="198" spans="1:24" s="4" customFormat="1" ht="15.75" x14ac:dyDescent="0.25">
      <c r="A198" s="77" t="s">
        <v>1324</v>
      </c>
      <c r="B198" s="31" t="s">
        <v>93</v>
      </c>
      <c r="C198" s="52" t="s">
        <v>94</v>
      </c>
      <c r="D198" s="81">
        <v>5.5</v>
      </c>
      <c r="E198" s="33">
        <v>44012</v>
      </c>
      <c r="F198" s="34">
        <v>100</v>
      </c>
      <c r="G198" s="35">
        <v>10</v>
      </c>
      <c r="H198" s="84">
        <f t="shared" si="12"/>
        <v>10000000</v>
      </c>
      <c r="I198" s="34">
        <v>88.123930000000001</v>
      </c>
      <c r="J198" s="34">
        <v>131.956639</v>
      </c>
      <c r="K198" s="34">
        <f>34.558002+0.933037</f>
        <v>35.491039000000001</v>
      </c>
      <c r="L198" s="34">
        <v>0</v>
      </c>
      <c r="M198" s="34">
        <v>5.5431819999999998</v>
      </c>
      <c r="N198" s="36">
        <f t="shared" si="15"/>
        <v>0</v>
      </c>
      <c r="O198" s="34">
        <v>5.5431819999999998</v>
      </c>
      <c r="P198" s="37">
        <v>4.0350000000000001</v>
      </c>
      <c r="Q198" s="37">
        <v>0</v>
      </c>
      <c r="R198" s="38">
        <f t="shared" si="16"/>
        <v>4.0350000000000001</v>
      </c>
      <c r="S198" s="39">
        <v>1014</v>
      </c>
      <c r="T198" s="86">
        <v>55000000</v>
      </c>
      <c r="U198" s="87">
        <v>1.6022532727272727</v>
      </c>
      <c r="V198" s="86">
        <v>88123930</v>
      </c>
      <c r="W198" s="85">
        <v>0.41680358348623897</v>
      </c>
      <c r="X198" s="86">
        <v>131956639</v>
      </c>
    </row>
    <row r="199" spans="1:24" s="4" customFormat="1" ht="15.75" x14ac:dyDescent="0.25">
      <c r="A199" s="77" t="s">
        <v>1325</v>
      </c>
      <c r="B199" s="31" t="s">
        <v>114</v>
      </c>
      <c r="C199" s="32" t="s">
        <v>115</v>
      </c>
      <c r="D199" s="80">
        <v>11.3</v>
      </c>
      <c r="E199" s="33">
        <v>44012</v>
      </c>
      <c r="F199" s="34">
        <v>253.69800000000001</v>
      </c>
      <c r="G199" s="35">
        <v>10</v>
      </c>
      <c r="H199" s="84">
        <f t="shared" ref="H199:H204" si="17">(+F199/G199)*1000000</f>
        <v>25369800</v>
      </c>
      <c r="I199" s="34">
        <v>749.61431900000002</v>
      </c>
      <c r="J199" s="34">
        <v>2727.3311250000002</v>
      </c>
      <c r="K199" s="34">
        <v>265.44464699999997</v>
      </c>
      <c r="L199" s="34">
        <v>114.025954</v>
      </c>
      <c r="M199" s="34">
        <v>21.619233999999999</v>
      </c>
      <c r="N199" s="36">
        <f t="shared" si="15"/>
        <v>10.724985999999999</v>
      </c>
      <c r="O199" s="34">
        <v>10.894247999999999</v>
      </c>
      <c r="P199" s="37">
        <v>2.5</v>
      </c>
      <c r="Q199" s="37">
        <v>0</v>
      </c>
      <c r="R199" s="38">
        <f t="shared" si="16"/>
        <v>2.5</v>
      </c>
      <c r="S199" s="39">
        <v>177</v>
      </c>
      <c r="T199" s="86">
        <v>286678740</v>
      </c>
      <c r="U199" s="87">
        <v>2.6148235442921228</v>
      </c>
      <c r="V199" s="86">
        <v>749614319</v>
      </c>
      <c r="W199" s="85">
        <v>0.10511328726173651</v>
      </c>
      <c r="X199" s="86">
        <v>2727331125</v>
      </c>
    </row>
    <row r="200" spans="1:24" s="4" customFormat="1" ht="15.75" x14ac:dyDescent="0.25">
      <c r="A200" s="77" t="s">
        <v>1326</v>
      </c>
      <c r="B200" s="31" t="s">
        <v>205</v>
      </c>
      <c r="C200" s="32" t="s">
        <v>206</v>
      </c>
      <c r="D200" s="80">
        <v>6.42</v>
      </c>
      <c r="E200" s="33">
        <v>44196</v>
      </c>
      <c r="F200" s="34">
        <v>10119.242</v>
      </c>
      <c r="G200" s="35">
        <v>10</v>
      </c>
      <c r="H200" s="84">
        <f t="shared" si="17"/>
        <v>1011924200</v>
      </c>
      <c r="I200" s="34">
        <v>20592.207999999999</v>
      </c>
      <c r="J200" s="34">
        <v>532168.402</v>
      </c>
      <c r="K200" s="34">
        <v>49775.347000000002</v>
      </c>
      <c r="L200" s="34">
        <v>0</v>
      </c>
      <c r="M200" s="34">
        <v>2022.941</v>
      </c>
      <c r="N200" s="36">
        <f t="shared" si="15"/>
        <v>872.88100000000009</v>
      </c>
      <c r="O200" s="34">
        <v>1150.06</v>
      </c>
      <c r="P200" s="37">
        <v>0</v>
      </c>
      <c r="Q200" s="37">
        <v>0</v>
      </c>
      <c r="R200" s="38">
        <f t="shared" si="16"/>
        <v>0</v>
      </c>
      <c r="S200" s="39">
        <v>4340</v>
      </c>
      <c r="T200" s="86">
        <v>6496553364</v>
      </c>
      <c r="U200" s="87">
        <v>3.1697127455474559</v>
      </c>
      <c r="V200" s="86">
        <v>20592208000</v>
      </c>
      <c r="W200" s="85">
        <v>1.2207702185219181E-2</v>
      </c>
      <c r="X200" s="86">
        <v>532168402000</v>
      </c>
    </row>
    <row r="201" spans="1:24" s="4" customFormat="1" ht="15.75" x14ac:dyDescent="0.25">
      <c r="A201" s="77" t="s">
        <v>1327</v>
      </c>
      <c r="B201" s="31" t="s">
        <v>193</v>
      </c>
      <c r="C201" s="32" t="s">
        <v>194</v>
      </c>
      <c r="D201" s="80">
        <v>12.01</v>
      </c>
      <c r="E201" s="33">
        <v>44196</v>
      </c>
      <c r="F201" s="34">
        <v>11007.991</v>
      </c>
      <c r="G201" s="35">
        <v>10</v>
      </c>
      <c r="H201" s="84">
        <f t="shared" si="17"/>
        <v>1100799100</v>
      </c>
      <c r="I201" s="34">
        <v>19895.172999999999</v>
      </c>
      <c r="J201" s="34">
        <v>3366297.298</v>
      </c>
      <c r="K201" s="34">
        <v>27379.117999999999</v>
      </c>
      <c r="L201" s="34">
        <v>0</v>
      </c>
      <c r="M201" s="34">
        <v>2759.4470000000001</v>
      </c>
      <c r="N201" s="36">
        <f t="shared" si="15"/>
        <v>1056.3120000000001</v>
      </c>
      <c r="O201" s="34">
        <v>1703.135</v>
      </c>
      <c r="P201" s="37">
        <v>0</v>
      </c>
      <c r="Q201" s="37">
        <v>0</v>
      </c>
      <c r="R201" s="38">
        <f t="shared" si="16"/>
        <v>0</v>
      </c>
      <c r="S201" s="39">
        <v>20750</v>
      </c>
      <c r="T201" s="86">
        <v>13220597191</v>
      </c>
      <c r="U201" s="87">
        <v>1.5048618993961753</v>
      </c>
      <c r="V201" s="86">
        <v>19895173000</v>
      </c>
      <c r="W201" s="85">
        <v>3.9273409389166793E-3</v>
      </c>
      <c r="X201" s="86">
        <v>3366297298000</v>
      </c>
    </row>
    <row r="202" spans="1:24" s="4" customFormat="1" ht="15.75" x14ac:dyDescent="0.25">
      <c r="A202" s="77" t="s">
        <v>1328</v>
      </c>
      <c r="B202" s="31" t="s">
        <v>857</v>
      </c>
      <c r="C202" s="32" t="s">
        <v>858</v>
      </c>
      <c r="D202" s="80">
        <v>91.4</v>
      </c>
      <c r="E202" s="33">
        <v>44012</v>
      </c>
      <c r="F202" s="34">
        <v>1320.634</v>
      </c>
      <c r="G202" s="35">
        <v>10</v>
      </c>
      <c r="H202" s="84">
        <f t="shared" si="17"/>
        <v>132063400</v>
      </c>
      <c r="I202" s="34">
        <v>10828.121999999999</v>
      </c>
      <c r="J202" s="34">
        <v>52349.025000000001</v>
      </c>
      <c r="K202" s="34">
        <v>1953.0419999999999</v>
      </c>
      <c r="L202" s="34">
        <v>1129.6610000000001</v>
      </c>
      <c r="M202" s="34">
        <v>-752.63599999999997</v>
      </c>
      <c r="N202" s="36">
        <f t="shared" si="15"/>
        <v>88.206000000000017</v>
      </c>
      <c r="O202" s="34">
        <v>-840.84199999999998</v>
      </c>
      <c r="P202" s="37">
        <v>22.5</v>
      </c>
      <c r="Q202" s="37">
        <v>0</v>
      </c>
      <c r="R202" s="38">
        <f t="shared" si="16"/>
        <v>22.5</v>
      </c>
      <c r="S202" s="39">
        <v>16400</v>
      </c>
      <c r="T202" s="86">
        <v>12070594760</v>
      </c>
      <c r="U202" s="87">
        <v>0.89706615252155142</v>
      </c>
      <c r="V202" s="86">
        <v>10828122000</v>
      </c>
      <c r="W202" s="85">
        <v>0.23057917048120763</v>
      </c>
      <c r="X202" s="86">
        <v>52349025000</v>
      </c>
    </row>
    <row r="203" spans="1:24" s="4" customFormat="1" ht="15.75" x14ac:dyDescent="0.25">
      <c r="A203" s="77" t="s">
        <v>1329</v>
      </c>
      <c r="B203" s="62" t="s">
        <v>967</v>
      </c>
      <c r="C203" s="32" t="s">
        <v>968</v>
      </c>
      <c r="D203" s="80">
        <v>22.99</v>
      </c>
      <c r="E203" s="33">
        <v>44012</v>
      </c>
      <c r="F203" s="34">
        <v>551</v>
      </c>
      <c r="G203" s="35">
        <v>10</v>
      </c>
      <c r="H203" s="84">
        <f t="shared" si="17"/>
        <v>55100000</v>
      </c>
      <c r="I203" s="34">
        <v>2029.46263</v>
      </c>
      <c r="J203" s="34">
        <v>3604.44479</v>
      </c>
      <c r="K203" s="34">
        <v>1745.3558989999999</v>
      </c>
      <c r="L203" s="34">
        <v>81.996212999999997</v>
      </c>
      <c r="M203" s="34">
        <v>88.955149000000006</v>
      </c>
      <c r="N203" s="36">
        <f t="shared" si="15"/>
        <v>14.713173000000012</v>
      </c>
      <c r="O203" s="34">
        <v>74.241975999999994</v>
      </c>
      <c r="P203" s="37">
        <v>0</v>
      </c>
      <c r="Q203" s="37">
        <v>0</v>
      </c>
      <c r="R203" s="38">
        <f t="shared" si="16"/>
        <v>0</v>
      </c>
      <c r="S203" s="39">
        <v>7517</v>
      </c>
      <c r="T203" s="86">
        <v>1266749000</v>
      </c>
      <c r="U203" s="87">
        <v>1.6021032027655044</v>
      </c>
      <c r="V203" s="86">
        <v>2029462630</v>
      </c>
      <c r="W203" s="85">
        <v>0.35144081094386798</v>
      </c>
      <c r="X203" s="86">
        <v>3604444790</v>
      </c>
    </row>
    <row r="204" spans="1:24" s="4" customFormat="1" ht="15.75" x14ac:dyDescent="0.25">
      <c r="A204" s="77" t="s">
        <v>1330</v>
      </c>
      <c r="B204" s="31" t="s">
        <v>85</v>
      </c>
      <c r="C204" s="32" t="s">
        <v>86</v>
      </c>
      <c r="D204" s="80">
        <v>4.75</v>
      </c>
      <c r="E204" s="33">
        <v>44012</v>
      </c>
      <c r="F204" s="34">
        <v>184.23945000000001</v>
      </c>
      <c r="G204" s="35">
        <v>10</v>
      </c>
      <c r="H204" s="84">
        <f t="shared" si="17"/>
        <v>18423945</v>
      </c>
      <c r="I204" s="34">
        <v>248.759669</v>
      </c>
      <c r="J204" s="34">
        <v>272.31555200000003</v>
      </c>
      <c r="K204" s="34">
        <f>24.861687+1.1179</f>
        <v>25.979586999999999</v>
      </c>
      <c r="L204" s="34">
        <v>0</v>
      </c>
      <c r="M204" s="34">
        <v>19.291502999999999</v>
      </c>
      <c r="N204" s="36">
        <f t="shared" si="15"/>
        <v>0.68447899999999962</v>
      </c>
      <c r="O204" s="34">
        <v>18.607023999999999</v>
      </c>
      <c r="P204" s="37">
        <v>7</v>
      </c>
      <c r="Q204" s="37">
        <v>0</v>
      </c>
      <c r="R204" s="38">
        <f t="shared" si="16"/>
        <v>7</v>
      </c>
      <c r="S204" s="39">
        <v>3530</v>
      </c>
      <c r="T204" s="86">
        <v>87513738.75</v>
      </c>
      <c r="U204" s="87">
        <v>2.8425213292581448</v>
      </c>
      <c r="V204" s="86">
        <v>248759669</v>
      </c>
      <c r="W204" s="85">
        <v>0.32136886089414385</v>
      </c>
      <c r="X204" s="86">
        <v>272315552</v>
      </c>
    </row>
    <row r="205" spans="1:24" ht="14.25" x14ac:dyDescent="0.2">
      <c r="D205" s="82"/>
    </row>
    <row r="206" spans="1:24" ht="14.25" x14ac:dyDescent="0.2">
      <c r="D206" s="82"/>
    </row>
  </sheetData>
  <phoneticPr fontId="16" type="noConversion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4DF38-8F24-49B3-8C4F-A1524AA18FF8}">
  <dimension ref="A1:GS181"/>
  <sheetViews>
    <sheetView workbookViewId="0">
      <pane ySplit="1" topLeftCell="A2" activePane="bottomLeft" state="frozen"/>
      <selection pane="bottomLeft" activeCell="C7" sqref="C7"/>
    </sheetView>
  </sheetViews>
  <sheetFormatPr defaultRowHeight="12.75" x14ac:dyDescent="0.2"/>
  <cols>
    <col min="2" max="2" width="11.5703125" bestFit="1" customWidth="1"/>
  </cols>
  <sheetData>
    <row r="1" spans="1:201" ht="15.75" x14ac:dyDescent="0.25">
      <c r="B1" s="62" t="s">
        <v>508</v>
      </c>
      <c r="C1" s="31" t="s">
        <v>704</v>
      </c>
      <c r="D1" s="31" t="s">
        <v>158</v>
      </c>
      <c r="E1" s="62" t="s">
        <v>494</v>
      </c>
      <c r="F1" s="31" t="s">
        <v>146</v>
      </c>
      <c r="G1" s="62" t="s">
        <v>486</v>
      </c>
      <c r="H1" s="31" t="s">
        <v>61</v>
      </c>
      <c r="I1" s="62" t="s">
        <v>492</v>
      </c>
      <c r="J1" s="31" t="s">
        <v>130</v>
      </c>
      <c r="K1" s="62" t="s">
        <v>733</v>
      </c>
      <c r="L1" s="31" t="s">
        <v>708</v>
      </c>
      <c r="M1" s="62" t="s">
        <v>290</v>
      </c>
      <c r="N1" s="62" t="s">
        <v>356</v>
      </c>
      <c r="O1" s="62" t="s">
        <v>446</v>
      </c>
      <c r="P1" s="117" t="s">
        <v>504</v>
      </c>
      <c r="Q1" s="62" t="s">
        <v>244</v>
      </c>
      <c r="R1" s="31" t="s">
        <v>91</v>
      </c>
      <c r="S1" s="31" t="s">
        <v>914</v>
      </c>
      <c r="T1" s="31" t="s">
        <v>207</v>
      </c>
      <c r="U1" s="62" t="s">
        <v>496</v>
      </c>
      <c r="V1" s="31" t="s">
        <v>706</v>
      </c>
      <c r="W1" s="31" t="s">
        <v>720</v>
      </c>
      <c r="X1" s="31" t="s">
        <v>1078</v>
      </c>
      <c r="Y1" s="31" t="s">
        <v>838</v>
      </c>
      <c r="Z1" s="62" t="s">
        <v>965</v>
      </c>
      <c r="AA1" s="31" t="s">
        <v>1049</v>
      </c>
      <c r="AB1" s="31" t="s">
        <v>673</v>
      </c>
      <c r="AC1" s="118" t="s">
        <v>829</v>
      </c>
      <c r="AD1" s="62" t="s">
        <v>460</v>
      </c>
      <c r="AE1" s="62" t="s">
        <v>500</v>
      </c>
      <c r="AF1" s="31" t="s">
        <v>152</v>
      </c>
      <c r="AG1" s="62" t="s">
        <v>334</v>
      </c>
      <c r="AH1" s="31" t="s">
        <v>586</v>
      </c>
      <c r="AI1" s="31" t="s">
        <v>669</v>
      </c>
      <c r="AJ1" s="31" t="s">
        <v>199</v>
      </c>
      <c r="AK1" s="62" t="s">
        <v>470</v>
      </c>
      <c r="AL1" s="62" t="s">
        <v>874</v>
      </c>
      <c r="AM1" s="62" t="s">
        <v>294</v>
      </c>
      <c r="AN1" s="62" t="s">
        <v>298</v>
      </c>
      <c r="AO1" s="62" t="s">
        <v>450</v>
      </c>
      <c r="AP1" s="31" t="s">
        <v>144</v>
      </c>
      <c r="AQ1" s="31" t="s">
        <v>657</v>
      </c>
      <c r="AR1" s="62" t="s">
        <v>551</v>
      </c>
      <c r="AS1" s="31" t="s">
        <v>804</v>
      </c>
      <c r="AT1" s="31" t="s">
        <v>810</v>
      </c>
      <c r="AU1" s="62" t="s">
        <v>935</v>
      </c>
      <c r="AV1" s="31" t="s">
        <v>653</v>
      </c>
      <c r="AW1" s="62" t="s">
        <v>840</v>
      </c>
      <c r="AX1" s="62" t="s">
        <v>939</v>
      </c>
      <c r="AY1" s="31" t="s">
        <v>65</v>
      </c>
      <c r="AZ1" s="31" t="s">
        <v>79</v>
      </c>
      <c r="BA1" s="62" t="s">
        <v>931</v>
      </c>
      <c r="BB1" s="31" t="s">
        <v>618</v>
      </c>
      <c r="BC1" s="31" t="s">
        <v>51</v>
      </c>
      <c r="BD1" s="31" t="s">
        <v>189</v>
      </c>
      <c r="BE1" s="62" t="s">
        <v>302</v>
      </c>
      <c r="BF1" s="62" t="s">
        <v>1003</v>
      </c>
      <c r="BG1" s="31" t="s">
        <v>67</v>
      </c>
      <c r="BH1" s="31" t="s">
        <v>1093</v>
      </c>
      <c r="BI1" s="31" t="s">
        <v>665</v>
      </c>
      <c r="BJ1" s="31" t="s">
        <v>920</v>
      </c>
      <c r="BK1" s="62" t="s">
        <v>458</v>
      </c>
      <c r="BL1" s="31" t="s">
        <v>620</v>
      </c>
      <c r="BM1" s="62" t="s">
        <v>961</v>
      </c>
      <c r="BN1" s="31" t="s">
        <v>912</v>
      </c>
      <c r="BO1" s="31">
        <v>786</v>
      </c>
      <c r="BP1" s="31" t="s">
        <v>134</v>
      </c>
      <c r="BQ1" s="31" t="s">
        <v>1091</v>
      </c>
      <c r="BR1" s="62" t="s">
        <v>310</v>
      </c>
      <c r="BS1" s="62" t="s">
        <v>754</v>
      </c>
      <c r="BT1" s="31" t="s">
        <v>999</v>
      </c>
      <c r="BU1" s="31" t="s">
        <v>168</v>
      </c>
      <c r="BV1" s="62" t="s">
        <v>318</v>
      </c>
      <c r="BW1" s="31" t="s">
        <v>682</v>
      </c>
      <c r="BX1" s="62" t="s">
        <v>498</v>
      </c>
      <c r="BY1" s="31" t="s">
        <v>1074</v>
      </c>
      <c r="BZ1" s="31" t="s">
        <v>53</v>
      </c>
      <c r="CA1" s="31" t="s">
        <v>814</v>
      </c>
      <c r="CB1" s="62" t="s">
        <v>897</v>
      </c>
      <c r="CC1" s="62" t="s">
        <v>1103</v>
      </c>
      <c r="CD1" s="62" t="s">
        <v>480</v>
      </c>
      <c r="CE1" s="31" t="s">
        <v>221</v>
      </c>
      <c r="CF1" s="31" t="s">
        <v>110</v>
      </c>
      <c r="CG1" s="62" t="s">
        <v>320</v>
      </c>
      <c r="CH1" s="62" t="s">
        <v>322</v>
      </c>
      <c r="CI1" s="62" t="s">
        <v>1059</v>
      </c>
      <c r="CJ1" s="62" t="s">
        <v>556</v>
      </c>
      <c r="CK1" s="62" t="s">
        <v>558</v>
      </c>
      <c r="CL1" s="62" t="s">
        <v>474</v>
      </c>
      <c r="CM1" s="62" t="s">
        <v>433</v>
      </c>
      <c r="CN1" s="62" t="s">
        <v>352</v>
      </c>
      <c r="CO1" s="31" t="s">
        <v>97</v>
      </c>
      <c r="CP1" s="62" t="s">
        <v>464</v>
      </c>
      <c r="CQ1" s="62" t="s">
        <v>346</v>
      </c>
      <c r="CR1" s="31" t="s">
        <v>49</v>
      </c>
      <c r="CS1" s="31" t="s">
        <v>73</v>
      </c>
      <c r="CT1" s="31" t="s">
        <v>900</v>
      </c>
      <c r="CU1" s="31" t="s">
        <v>1037</v>
      </c>
      <c r="CV1" s="31" t="s">
        <v>148</v>
      </c>
      <c r="CW1" s="31" t="s">
        <v>819</v>
      </c>
      <c r="CX1" s="62" t="s">
        <v>423</v>
      </c>
      <c r="CY1" s="62" t="s">
        <v>1055</v>
      </c>
      <c r="CZ1" s="62" t="s">
        <v>957</v>
      </c>
      <c r="DA1" s="62" t="s">
        <v>1117</v>
      </c>
      <c r="DB1" s="62" t="s">
        <v>752</v>
      </c>
      <c r="DC1" s="31" t="s">
        <v>77</v>
      </c>
      <c r="DD1" s="62" t="s">
        <v>354</v>
      </c>
      <c r="DE1" s="62" t="s">
        <v>1041</v>
      </c>
      <c r="DF1" s="31" t="s">
        <v>765</v>
      </c>
      <c r="DG1" s="62" t="s">
        <v>328</v>
      </c>
      <c r="DH1" s="62" t="s">
        <v>691</v>
      </c>
      <c r="DI1" s="31" t="s">
        <v>671</v>
      </c>
      <c r="DJ1" s="62" t="s">
        <v>472</v>
      </c>
      <c r="DK1" s="31" t="s">
        <v>150</v>
      </c>
      <c r="DL1" s="62" t="s">
        <v>851</v>
      </c>
      <c r="DM1" s="62" t="s">
        <v>959</v>
      </c>
      <c r="DN1" s="62" t="s">
        <v>1082</v>
      </c>
      <c r="DO1" s="62" t="s">
        <v>348</v>
      </c>
      <c r="DP1" s="31" t="s">
        <v>248</v>
      </c>
      <c r="DQ1" s="31" t="s">
        <v>980</v>
      </c>
      <c r="DR1" s="31" t="s">
        <v>929</v>
      </c>
      <c r="DS1" s="62" t="s">
        <v>312</v>
      </c>
      <c r="DT1" s="62" t="s">
        <v>140</v>
      </c>
      <c r="DU1" s="62" t="s">
        <v>326</v>
      </c>
      <c r="DV1" s="62" t="s">
        <v>502</v>
      </c>
      <c r="DW1" s="31" t="s">
        <v>763</v>
      </c>
      <c r="DX1" s="62" t="s">
        <v>949</v>
      </c>
      <c r="DY1" s="31" t="s">
        <v>806</v>
      </c>
      <c r="DZ1" s="62" t="s">
        <v>488</v>
      </c>
      <c r="EA1" s="31" t="s">
        <v>1023</v>
      </c>
      <c r="EB1" s="31" t="s">
        <v>1105</v>
      </c>
      <c r="EC1" s="62" t="s">
        <v>185</v>
      </c>
      <c r="ED1" s="31" t="s">
        <v>616</v>
      </c>
      <c r="EE1" s="31" t="s">
        <v>232</v>
      </c>
      <c r="EF1" s="31" t="s">
        <v>904</v>
      </c>
      <c r="EG1" s="31" t="s">
        <v>99</v>
      </c>
      <c r="EH1" s="62" t="s">
        <v>1076</v>
      </c>
      <c r="EI1" s="31" t="s">
        <v>594</v>
      </c>
      <c r="EJ1" s="31" t="s">
        <v>234</v>
      </c>
      <c r="EK1" s="31" t="s">
        <v>584</v>
      </c>
      <c r="EL1" s="62" t="s">
        <v>466</v>
      </c>
      <c r="EM1" s="62" t="s">
        <v>986</v>
      </c>
      <c r="EN1" s="31" t="s">
        <v>219</v>
      </c>
      <c r="EO1" s="62" t="s">
        <v>750</v>
      </c>
      <c r="EP1" s="31" t="s">
        <v>242</v>
      </c>
      <c r="EQ1" s="62" t="s">
        <v>364</v>
      </c>
      <c r="ER1" s="31" t="s">
        <v>172</v>
      </c>
      <c r="ES1" s="31" t="s">
        <v>698</v>
      </c>
      <c r="ET1" s="62" t="s">
        <v>296</v>
      </c>
      <c r="EU1" s="62" t="s">
        <v>283</v>
      </c>
      <c r="EV1" s="31" t="s">
        <v>55</v>
      </c>
      <c r="EW1" s="62" t="s">
        <v>342</v>
      </c>
      <c r="EX1" s="31" t="s">
        <v>602</v>
      </c>
      <c r="EY1" s="31" t="s">
        <v>228</v>
      </c>
      <c r="EZ1" s="62" t="s">
        <v>324</v>
      </c>
      <c r="FA1" s="31" t="s">
        <v>154</v>
      </c>
      <c r="FB1" s="31" t="s">
        <v>700</v>
      </c>
      <c r="FC1" s="31" t="s">
        <v>63</v>
      </c>
      <c r="FD1" s="62" t="s">
        <v>506</v>
      </c>
      <c r="FE1" s="62" t="s">
        <v>925</v>
      </c>
      <c r="FF1" s="31" t="s">
        <v>95</v>
      </c>
      <c r="FG1" s="31" t="s">
        <v>582</v>
      </c>
      <c r="FH1" s="62" t="s">
        <v>562</v>
      </c>
      <c r="FI1" s="31" t="s">
        <v>802</v>
      </c>
      <c r="FJ1" s="62" t="s">
        <v>350</v>
      </c>
      <c r="FK1" s="62" t="s">
        <v>286</v>
      </c>
      <c r="FL1" s="62" t="s">
        <v>448</v>
      </c>
      <c r="FM1" s="62" t="s">
        <v>452</v>
      </c>
      <c r="FN1" s="62" t="s">
        <v>332</v>
      </c>
      <c r="FO1" s="31" t="s">
        <v>626</v>
      </c>
      <c r="FP1" s="31" t="s">
        <v>641</v>
      </c>
      <c r="FQ1" s="31" t="s">
        <v>160</v>
      </c>
      <c r="FR1" s="31" t="s">
        <v>610</v>
      </c>
      <c r="FS1" s="62" t="s">
        <v>338</v>
      </c>
      <c r="FT1" s="31" t="s">
        <v>612</v>
      </c>
      <c r="FU1" s="31" t="s">
        <v>1080</v>
      </c>
      <c r="FV1" s="62" t="s">
        <v>454</v>
      </c>
      <c r="FW1" s="62" t="s">
        <v>478</v>
      </c>
      <c r="FX1" s="62" t="s">
        <v>292</v>
      </c>
      <c r="FY1" s="62" t="s">
        <v>468</v>
      </c>
      <c r="FZ1" s="62" t="s">
        <v>308</v>
      </c>
      <c r="GA1" s="31" t="s">
        <v>645</v>
      </c>
      <c r="GB1" s="31" t="s">
        <v>982</v>
      </c>
      <c r="GC1" s="31" t="s">
        <v>1097</v>
      </c>
      <c r="GD1" s="31" t="s">
        <v>162</v>
      </c>
      <c r="GE1" s="62" t="s">
        <v>1016</v>
      </c>
      <c r="GF1" s="31" t="s">
        <v>781</v>
      </c>
      <c r="GG1" s="62" t="s">
        <v>560</v>
      </c>
      <c r="GH1" s="31" t="s">
        <v>1025</v>
      </c>
      <c r="GI1" s="62" t="s">
        <v>429</v>
      </c>
      <c r="GJ1" s="62" t="s">
        <v>955</v>
      </c>
      <c r="GK1" s="62" t="s">
        <v>304</v>
      </c>
      <c r="GL1" s="62" t="s">
        <v>316</v>
      </c>
      <c r="GM1" s="31" t="s">
        <v>93</v>
      </c>
      <c r="GN1" s="31" t="s">
        <v>114</v>
      </c>
      <c r="GO1" s="31" t="s">
        <v>205</v>
      </c>
      <c r="GP1" s="31" t="s">
        <v>193</v>
      </c>
      <c r="GQ1" s="31" t="s">
        <v>857</v>
      </c>
      <c r="GR1" s="62" t="s">
        <v>967</v>
      </c>
      <c r="GS1" s="31" t="s">
        <v>85</v>
      </c>
    </row>
    <row r="2" spans="1:201" ht="13.5" thickBot="1" x14ac:dyDescent="0.25">
      <c r="A2" s="119" t="s">
        <v>1356</v>
      </c>
      <c r="B2" s="120">
        <v>100.19</v>
      </c>
      <c r="C2">
        <v>79.33</v>
      </c>
      <c r="D2">
        <v>83</v>
      </c>
      <c r="E2">
        <v>8.5</v>
      </c>
      <c r="F2">
        <v>6.43</v>
      </c>
      <c r="G2">
        <v>460</v>
      </c>
      <c r="H2">
        <v>3.1</v>
      </c>
      <c r="I2">
        <v>101.77</v>
      </c>
      <c r="J2">
        <v>70.489999999999995</v>
      </c>
      <c r="K2">
        <v>334.63</v>
      </c>
      <c r="L2">
        <v>3.91</v>
      </c>
      <c r="M2">
        <v>43.1</v>
      </c>
      <c r="N2">
        <v>35.5</v>
      </c>
      <c r="O2">
        <v>128.62</v>
      </c>
      <c r="P2" s="121">
        <v>46.5</v>
      </c>
      <c r="Q2">
        <v>7.77</v>
      </c>
      <c r="R2">
        <v>9.24</v>
      </c>
      <c r="S2">
        <v>152.65</v>
      </c>
      <c r="T2">
        <v>185.28</v>
      </c>
      <c r="U2">
        <v>6.25</v>
      </c>
      <c r="V2">
        <v>27.2</v>
      </c>
      <c r="W2">
        <v>17.75</v>
      </c>
      <c r="X2">
        <v>33</v>
      </c>
      <c r="Y2">
        <v>29.71</v>
      </c>
      <c r="Z2">
        <v>310</v>
      </c>
      <c r="AA2">
        <v>4.78</v>
      </c>
      <c r="AB2">
        <v>20.079999999999998</v>
      </c>
      <c r="AC2" s="122">
        <v>19.47</v>
      </c>
      <c r="AD2">
        <v>234.77</v>
      </c>
      <c r="AE2">
        <v>828.67</v>
      </c>
      <c r="AF2">
        <v>13.63</v>
      </c>
      <c r="AG2">
        <v>3.95</v>
      </c>
      <c r="AH2">
        <v>50.5</v>
      </c>
      <c r="AI2">
        <v>9.8800000000000008</v>
      </c>
      <c r="AJ2">
        <v>17.28</v>
      </c>
      <c r="AK2">
        <v>115</v>
      </c>
      <c r="AL2">
        <v>419.23</v>
      </c>
      <c r="AM2">
        <v>49</v>
      </c>
      <c r="AN2">
        <v>2.31</v>
      </c>
      <c r="AO2">
        <v>28.54</v>
      </c>
      <c r="AP2">
        <v>10.039999999999999</v>
      </c>
      <c r="AQ2">
        <v>37.520000000000003</v>
      </c>
      <c r="AR2">
        <v>46.93</v>
      </c>
      <c r="AS2">
        <v>328.11</v>
      </c>
      <c r="AT2">
        <v>1094.0899999999999</v>
      </c>
      <c r="AU2">
        <v>2900</v>
      </c>
      <c r="AV2">
        <v>34.31</v>
      </c>
      <c r="AW2">
        <v>40.130000000000003</v>
      </c>
      <c r="AX2">
        <v>36.200000000000003</v>
      </c>
      <c r="AY2">
        <v>3.5</v>
      </c>
      <c r="AZ2">
        <v>11.99</v>
      </c>
      <c r="BA2">
        <v>154.16</v>
      </c>
      <c r="BB2">
        <v>63.96</v>
      </c>
      <c r="BC2">
        <v>8.81</v>
      </c>
      <c r="BD2">
        <v>35.33</v>
      </c>
      <c r="BE2">
        <v>46.71</v>
      </c>
      <c r="BF2">
        <v>32.06</v>
      </c>
      <c r="BG2">
        <v>9.9</v>
      </c>
      <c r="BH2">
        <v>32.94</v>
      </c>
      <c r="BI2">
        <v>45.01</v>
      </c>
      <c r="BJ2">
        <v>249.23</v>
      </c>
      <c r="BK2">
        <v>35.39</v>
      </c>
      <c r="BL2">
        <v>107.87</v>
      </c>
      <c r="BM2">
        <v>153.33000000000001</v>
      </c>
      <c r="BN2">
        <v>115.28</v>
      </c>
      <c r="BO2">
        <v>11.81</v>
      </c>
      <c r="BP2">
        <v>11</v>
      </c>
      <c r="BQ2">
        <v>112.39</v>
      </c>
      <c r="BR2">
        <v>95.9</v>
      </c>
      <c r="BS2">
        <v>395.41</v>
      </c>
      <c r="BT2">
        <v>190.5</v>
      </c>
      <c r="BU2">
        <v>14.82</v>
      </c>
      <c r="BV2">
        <v>34</v>
      </c>
      <c r="BW2">
        <v>454.67</v>
      </c>
      <c r="BX2">
        <v>37</v>
      </c>
      <c r="BY2">
        <v>71.88</v>
      </c>
      <c r="BZ2">
        <v>6.3</v>
      </c>
      <c r="CA2">
        <v>181.32</v>
      </c>
      <c r="CB2">
        <v>108.5</v>
      </c>
      <c r="CC2">
        <v>950</v>
      </c>
      <c r="CD2">
        <v>40</v>
      </c>
      <c r="CE2">
        <v>125.86</v>
      </c>
      <c r="CF2">
        <v>4.92</v>
      </c>
      <c r="CG2">
        <v>520.11</v>
      </c>
      <c r="CH2">
        <v>1596.5</v>
      </c>
      <c r="CI2">
        <v>31.33</v>
      </c>
      <c r="CJ2">
        <v>620</v>
      </c>
      <c r="CK2">
        <v>124.03</v>
      </c>
      <c r="CL2">
        <v>15</v>
      </c>
      <c r="CM2">
        <v>4.8499999999999996</v>
      </c>
      <c r="CN2">
        <v>14.78</v>
      </c>
      <c r="CO2">
        <v>17.55</v>
      </c>
      <c r="CP2">
        <v>99.38</v>
      </c>
      <c r="CQ2">
        <v>7.75</v>
      </c>
      <c r="CR2">
        <v>10.5</v>
      </c>
      <c r="CS2">
        <v>2.2799999999999998</v>
      </c>
      <c r="CT2">
        <v>755.37</v>
      </c>
      <c r="CU2">
        <v>362.1</v>
      </c>
      <c r="CV2">
        <v>1.38</v>
      </c>
      <c r="CW2">
        <v>234.25</v>
      </c>
      <c r="CX2">
        <v>11</v>
      </c>
      <c r="CY2">
        <v>350.52</v>
      </c>
      <c r="CZ2">
        <v>86</v>
      </c>
      <c r="DA2">
        <v>62</v>
      </c>
      <c r="DB2">
        <v>103.77</v>
      </c>
      <c r="DC2">
        <v>15.77</v>
      </c>
      <c r="DD2">
        <v>20.03</v>
      </c>
      <c r="DE2">
        <v>627.41999999999996</v>
      </c>
      <c r="DF2">
        <v>112.81</v>
      </c>
      <c r="DG2">
        <v>43</v>
      </c>
      <c r="DH2">
        <v>8.85</v>
      </c>
      <c r="DI2">
        <v>7.55</v>
      </c>
      <c r="DJ2">
        <v>68.069999999999993</v>
      </c>
      <c r="DK2">
        <v>2.21</v>
      </c>
      <c r="DL2">
        <v>4.7300000000000004</v>
      </c>
      <c r="DM2">
        <v>9.51</v>
      </c>
      <c r="DN2">
        <v>87.78</v>
      </c>
      <c r="DO2">
        <v>14.52</v>
      </c>
      <c r="DP2">
        <v>203.44</v>
      </c>
      <c r="DQ2">
        <v>237.18</v>
      </c>
      <c r="DR2">
        <v>91.5</v>
      </c>
      <c r="DS2">
        <v>135</v>
      </c>
      <c r="DT2">
        <v>121.54</v>
      </c>
      <c r="DU2">
        <v>76.27</v>
      </c>
      <c r="DV2">
        <v>944</v>
      </c>
      <c r="DW2">
        <v>48.26</v>
      </c>
      <c r="DX2">
        <v>760.09</v>
      </c>
      <c r="DY2">
        <v>404.67</v>
      </c>
      <c r="DZ2">
        <v>61.11</v>
      </c>
      <c r="EA2">
        <v>15.54</v>
      </c>
      <c r="EB2">
        <v>199.99</v>
      </c>
      <c r="EC2">
        <v>85.37</v>
      </c>
      <c r="ED2">
        <v>13</v>
      </c>
      <c r="EE2">
        <v>61.54</v>
      </c>
      <c r="EF2">
        <v>99.38</v>
      </c>
      <c r="EG2">
        <v>8.6999999999999993</v>
      </c>
      <c r="EH2">
        <v>43.47</v>
      </c>
      <c r="EI2">
        <v>33.909999999999997</v>
      </c>
      <c r="EJ2">
        <v>22.75</v>
      </c>
      <c r="EK2">
        <v>6.99</v>
      </c>
      <c r="EL2">
        <v>36.75</v>
      </c>
      <c r="EM2">
        <v>98.01</v>
      </c>
      <c r="EN2">
        <v>9.9499999999999993</v>
      </c>
      <c r="EO2">
        <v>1339.82</v>
      </c>
      <c r="EP2">
        <v>89.26</v>
      </c>
      <c r="EQ2">
        <v>34</v>
      </c>
      <c r="ER2">
        <v>10.46</v>
      </c>
      <c r="ES2">
        <v>10.23</v>
      </c>
      <c r="ET2">
        <v>5.35</v>
      </c>
      <c r="EU2">
        <v>10.6</v>
      </c>
      <c r="EV2">
        <v>12.13</v>
      </c>
      <c r="EW2">
        <v>265</v>
      </c>
      <c r="EX2">
        <v>23.23</v>
      </c>
      <c r="EY2">
        <v>39.32</v>
      </c>
      <c r="EZ2">
        <v>7.8</v>
      </c>
      <c r="FA2">
        <v>2.11</v>
      </c>
      <c r="FB2">
        <v>24.61</v>
      </c>
      <c r="FC2">
        <v>3.15</v>
      </c>
      <c r="FD2">
        <v>224.5</v>
      </c>
      <c r="FE2">
        <v>5.1100000000000003</v>
      </c>
      <c r="FF2">
        <v>7.5</v>
      </c>
      <c r="FG2">
        <v>335.97</v>
      </c>
      <c r="FH2">
        <v>20.99</v>
      </c>
      <c r="FI2">
        <v>124.32</v>
      </c>
      <c r="FJ2">
        <v>250</v>
      </c>
      <c r="FK2">
        <v>8.66</v>
      </c>
      <c r="FL2">
        <v>48.94</v>
      </c>
      <c r="FM2">
        <v>15.15</v>
      </c>
      <c r="FN2">
        <v>14.05</v>
      </c>
      <c r="FO2">
        <v>275.2</v>
      </c>
      <c r="FP2">
        <v>150.05000000000001</v>
      </c>
      <c r="FQ2">
        <v>23.25</v>
      </c>
      <c r="FR2" s="120">
        <v>84.09</v>
      </c>
      <c r="FS2">
        <v>46.22</v>
      </c>
      <c r="FT2">
        <v>446</v>
      </c>
      <c r="FU2">
        <v>21.25</v>
      </c>
      <c r="FV2">
        <v>832.51</v>
      </c>
      <c r="FW2">
        <v>273.05</v>
      </c>
      <c r="FX2">
        <v>44.48</v>
      </c>
      <c r="FY2">
        <v>5.3</v>
      </c>
      <c r="FZ2">
        <v>35</v>
      </c>
      <c r="GA2">
        <v>146.19</v>
      </c>
      <c r="GB2">
        <v>15.3</v>
      </c>
      <c r="GC2">
        <v>23.51</v>
      </c>
      <c r="GD2">
        <v>28.09</v>
      </c>
      <c r="GE2">
        <v>834.15</v>
      </c>
      <c r="GF2">
        <v>75.73</v>
      </c>
      <c r="GG2">
        <v>20.47</v>
      </c>
      <c r="GH2">
        <v>80.3</v>
      </c>
      <c r="GI2">
        <v>3.91</v>
      </c>
      <c r="GJ2">
        <v>20.5</v>
      </c>
      <c r="GL2">
        <v>16.87</v>
      </c>
      <c r="GM2">
        <v>5.5</v>
      </c>
      <c r="GN2">
        <v>11.3</v>
      </c>
      <c r="GO2">
        <v>6.42</v>
      </c>
      <c r="GP2">
        <v>12.01</v>
      </c>
      <c r="GQ2">
        <v>91.4</v>
      </c>
      <c r="GR2">
        <v>1.25</v>
      </c>
      <c r="GS2">
        <v>4.75</v>
      </c>
    </row>
    <row r="3" spans="1:201" ht="13.5" thickBot="1" x14ac:dyDescent="0.25">
      <c r="A3" s="119" t="s">
        <v>1357</v>
      </c>
      <c r="B3" s="120">
        <v>72.05</v>
      </c>
      <c r="C3">
        <v>78.7</v>
      </c>
      <c r="D3">
        <v>60</v>
      </c>
      <c r="E3">
        <v>9</v>
      </c>
      <c r="F3">
        <v>6.85</v>
      </c>
      <c r="G3">
        <v>460</v>
      </c>
      <c r="H3">
        <v>3</v>
      </c>
      <c r="I3">
        <v>91.46</v>
      </c>
      <c r="J3">
        <v>52.62</v>
      </c>
      <c r="K3">
        <v>322.16000000000003</v>
      </c>
      <c r="L3">
        <v>3.65</v>
      </c>
      <c r="M3">
        <v>50.86</v>
      </c>
      <c r="N3">
        <v>32.89</v>
      </c>
      <c r="O3">
        <v>83.18</v>
      </c>
      <c r="P3" s="121">
        <v>35</v>
      </c>
      <c r="Q3">
        <v>7.25</v>
      </c>
      <c r="R3">
        <v>8.34</v>
      </c>
      <c r="S3">
        <v>169.51</v>
      </c>
      <c r="T3">
        <v>177.05</v>
      </c>
      <c r="U3">
        <v>6.3</v>
      </c>
      <c r="V3">
        <v>28</v>
      </c>
      <c r="W3">
        <v>17.98</v>
      </c>
      <c r="X3">
        <v>33.200000000000003</v>
      </c>
      <c r="Y3">
        <v>29.9</v>
      </c>
      <c r="Z3">
        <v>332.2</v>
      </c>
      <c r="AA3">
        <v>4.47</v>
      </c>
      <c r="AB3">
        <v>19.100000000000001</v>
      </c>
      <c r="AC3" s="122">
        <v>17.079999999999998</v>
      </c>
      <c r="AD3">
        <v>184.99</v>
      </c>
      <c r="AE3">
        <v>518.74</v>
      </c>
      <c r="AF3">
        <v>14.03</v>
      </c>
      <c r="AG3">
        <v>3.74</v>
      </c>
      <c r="AH3">
        <v>46.5</v>
      </c>
      <c r="AI3">
        <v>9.61</v>
      </c>
      <c r="AJ3">
        <v>16.989999999999998</v>
      </c>
      <c r="AK3">
        <v>109.45</v>
      </c>
      <c r="AL3">
        <v>368</v>
      </c>
      <c r="AM3">
        <v>46.5</v>
      </c>
      <c r="AN3">
        <v>2.0499999999999998</v>
      </c>
      <c r="AO3">
        <v>19.96</v>
      </c>
      <c r="AP3">
        <v>9.6</v>
      </c>
      <c r="AQ3">
        <v>27.34</v>
      </c>
      <c r="AR3">
        <v>42.48</v>
      </c>
      <c r="AS3">
        <v>292.89999999999998</v>
      </c>
      <c r="AT3">
        <v>1024.28</v>
      </c>
      <c r="AU3">
        <v>2947.99</v>
      </c>
      <c r="AV3">
        <v>35.700000000000003</v>
      </c>
      <c r="AW3">
        <v>32.79</v>
      </c>
      <c r="AX3">
        <v>31.97</v>
      </c>
      <c r="AY3">
        <v>3.5</v>
      </c>
      <c r="AZ3">
        <v>11.99</v>
      </c>
      <c r="BA3">
        <v>148.97999999999999</v>
      </c>
      <c r="BB3">
        <v>63.56</v>
      </c>
      <c r="BC3">
        <v>10.76</v>
      </c>
      <c r="BD3">
        <v>34.85</v>
      </c>
      <c r="BE3">
        <v>50.45</v>
      </c>
      <c r="BF3">
        <v>25.66</v>
      </c>
      <c r="BG3">
        <v>10.029999999999999</v>
      </c>
      <c r="BH3">
        <v>27.45</v>
      </c>
      <c r="BI3">
        <v>39.69</v>
      </c>
      <c r="BJ3">
        <v>235</v>
      </c>
      <c r="BK3">
        <v>20.82</v>
      </c>
      <c r="BL3">
        <v>99</v>
      </c>
      <c r="BM3">
        <v>159.63</v>
      </c>
      <c r="BN3">
        <v>97.9</v>
      </c>
      <c r="BO3">
        <v>11.08</v>
      </c>
      <c r="BP3">
        <v>10.38</v>
      </c>
      <c r="BQ3">
        <v>121.5</v>
      </c>
      <c r="BR3">
        <v>94.5</v>
      </c>
      <c r="BS3">
        <v>396.07</v>
      </c>
      <c r="BT3">
        <v>139</v>
      </c>
      <c r="BU3">
        <v>14.1</v>
      </c>
      <c r="BV3">
        <v>24</v>
      </c>
      <c r="BW3">
        <v>432.68</v>
      </c>
      <c r="BX3">
        <v>34.5</v>
      </c>
      <c r="BY3">
        <v>62.05</v>
      </c>
      <c r="BZ3">
        <v>6.2</v>
      </c>
      <c r="CA3">
        <v>155.41</v>
      </c>
      <c r="CB3">
        <v>103.41</v>
      </c>
      <c r="CC3">
        <v>950</v>
      </c>
      <c r="CD3">
        <v>35</v>
      </c>
      <c r="CE3">
        <v>120.5</v>
      </c>
      <c r="CF3">
        <v>5.98</v>
      </c>
      <c r="CG3">
        <v>533.89</v>
      </c>
      <c r="CH3">
        <v>1481</v>
      </c>
      <c r="CI3">
        <v>27.17</v>
      </c>
      <c r="CJ3">
        <v>620</v>
      </c>
      <c r="CK3">
        <v>71.400000000000006</v>
      </c>
      <c r="CL3">
        <v>12.4</v>
      </c>
      <c r="CM3">
        <v>3.79</v>
      </c>
      <c r="CN3">
        <v>16.149999999999999</v>
      </c>
      <c r="CO3">
        <v>17.489999999999998</v>
      </c>
      <c r="CP3">
        <v>101.38</v>
      </c>
      <c r="CQ3">
        <v>7.44</v>
      </c>
      <c r="CR3">
        <v>9</v>
      </c>
      <c r="CS3">
        <v>2.5</v>
      </c>
      <c r="CT3">
        <v>741.07</v>
      </c>
      <c r="CU3">
        <v>274.98</v>
      </c>
      <c r="CV3">
        <v>1.27</v>
      </c>
      <c r="CW3">
        <v>213.5</v>
      </c>
      <c r="CX3">
        <v>9.69</v>
      </c>
      <c r="CY3">
        <v>332</v>
      </c>
      <c r="CZ3">
        <v>89.44</v>
      </c>
      <c r="DA3">
        <v>39.950000000000003</v>
      </c>
      <c r="DB3">
        <v>99.39</v>
      </c>
      <c r="DC3">
        <v>14.49</v>
      </c>
      <c r="DD3">
        <v>14.19</v>
      </c>
      <c r="DE3">
        <v>549.99</v>
      </c>
      <c r="DF3">
        <v>108.5</v>
      </c>
      <c r="DG3">
        <v>39.36</v>
      </c>
      <c r="DH3">
        <v>9.31</v>
      </c>
      <c r="DI3">
        <v>6.72</v>
      </c>
      <c r="DJ3">
        <v>61.91</v>
      </c>
      <c r="DK3">
        <v>2.06</v>
      </c>
      <c r="DL3">
        <v>4.42</v>
      </c>
      <c r="DM3">
        <v>8.0399999999999991</v>
      </c>
      <c r="DN3">
        <v>84.36</v>
      </c>
      <c r="DO3">
        <v>14.6</v>
      </c>
      <c r="DP3">
        <v>193.29</v>
      </c>
      <c r="DQ3">
        <v>216.03</v>
      </c>
      <c r="DR3">
        <v>84.19</v>
      </c>
      <c r="DS3">
        <v>130</v>
      </c>
      <c r="DT3">
        <v>120.93</v>
      </c>
      <c r="DU3">
        <v>77</v>
      </c>
      <c r="DV3">
        <v>970</v>
      </c>
      <c r="DW3">
        <v>41.22</v>
      </c>
      <c r="DX3">
        <v>708.7</v>
      </c>
      <c r="DY3">
        <v>415</v>
      </c>
      <c r="DZ3">
        <v>53.01</v>
      </c>
      <c r="EA3">
        <v>18.059999999999999</v>
      </c>
      <c r="EB3">
        <v>197.75</v>
      </c>
      <c r="EC3">
        <v>82.88</v>
      </c>
      <c r="ED3">
        <v>15.1</v>
      </c>
      <c r="EE3">
        <v>57</v>
      </c>
      <c r="EF3">
        <v>101.38</v>
      </c>
      <c r="EG3">
        <v>8.3000000000000007</v>
      </c>
      <c r="EH3">
        <v>41.25</v>
      </c>
      <c r="EI3">
        <v>34.75</v>
      </c>
      <c r="EJ3">
        <v>22.84</v>
      </c>
      <c r="EK3">
        <v>2.81</v>
      </c>
      <c r="EL3">
        <v>32.479999999999997</v>
      </c>
      <c r="EM3">
        <v>96.95</v>
      </c>
      <c r="EN3">
        <v>9.7100000000000009</v>
      </c>
      <c r="EO3">
        <v>1361.9</v>
      </c>
      <c r="EP3">
        <v>65</v>
      </c>
      <c r="EQ3">
        <v>35</v>
      </c>
      <c r="ER3">
        <v>10</v>
      </c>
      <c r="ES3">
        <v>9.2100000000000009</v>
      </c>
      <c r="ET3">
        <v>4.0599999999999996</v>
      </c>
      <c r="EU3">
        <v>10.6</v>
      </c>
      <c r="EV3">
        <v>10.49</v>
      </c>
      <c r="EW3">
        <v>235</v>
      </c>
      <c r="EX3">
        <v>25.85</v>
      </c>
      <c r="EY3">
        <v>37.01</v>
      </c>
      <c r="EZ3">
        <v>7.88</v>
      </c>
      <c r="FA3">
        <v>0.95</v>
      </c>
      <c r="FB3">
        <v>25.95</v>
      </c>
      <c r="FC3">
        <v>3.07</v>
      </c>
      <c r="FD3">
        <v>196</v>
      </c>
      <c r="FE3">
        <v>4.91</v>
      </c>
      <c r="FF3">
        <v>7.25</v>
      </c>
      <c r="FG3">
        <v>339.51</v>
      </c>
      <c r="FH3">
        <v>18.04</v>
      </c>
      <c r="FI3">
        <v>88.32</v>
      </c>
      <c r="FJ3">
        <v>255</v>
      </c>
      <c r="FK3">
        <v>8.9</v>
      </c>
      <c r="FL3">
        <v>47.5</v>
      </c>
      <c r="FM3">
        <v>15.8</v>
      </c>
      <c r="FN3">
        <v>15</v>
      </c>
      <c r="FO3">
        <v>269</v>
      </c>
      <c r="FP3">
        <v>141.9</v>
      </c>
      <c r="FQ3">
        <v>20</v>
      </c>
      <c r="FR3" s="123">
        <v>72.5</v>
      </c>
      <c r="FS3">
        <v>43.8</v>
      </c>
      <c r="FT3">
        <v>549</v>
      </c>
      <c r="FU3">
        <v>17.52</v>
      </c>
      <c r="FV3">
        <v>900</v>
      </c>
      <c r="FW3">
        <v>254</v>
      </c>
      <c r="FX3">
        <v>38.5</v>
      </c>
      <c r="FY3">
        <v>4.1100000000000003</v>
      </c>
      <c r="FZ3">
        <v>35</v>
      </c>
      <c r="GA3">
        <v>131.30000000000001</v>
      </c>
      <c r="GB3">
        <v>13.92</v>
      </c>
      <c r="GC3">
        <v>23.56</v>
      </c>
      <c r="GD3">
        <v>31.29</v>
      </c>
      <c r="GE3">
        <v>730</v>
      </c>
      <c r="GF3">
        <v>65.72</v>
      </c>
      <c r="GG3">
        <v>19.149999999999999</v>
      </c>
      <c r="GH3">
        <v>75.83</v>
      </c>
      <c r="GI3">
        <v>3.83</v>
      </c>
      <c r="GJ3">
        <v>14.05</v>
      </c>
      <c r="GL3">
        <v>16.3</v>
      </c>
      <c r="GM3">
        <v>5</v>
      </c>
      <c r="GN3">
        <v>15.49</v>
      </c>
      <c r="GO3">
        <v>6.3</v>
      </c>
      <c r="GP3">
        <v>10.27</v>
      </c>
      <c r="GQ3">
        <v>89.79</v>
      </c>
      <c r="GR3">
        <v>1.39</v>
      </c>
      <c r="GS3">
        <v>4.16</v>
      </c>
    </row>
    <row r="4" spans="1:201" ht="13.5" thickBot="1" x14ac:dyDescent="0.25">
      <c r="A4" s="124" t="s">
        <v>1358</v>
      </c>
      <c r="B4">
        <v>77.900000000000006</v>
      </c>
      <c r="C4">
        <v>81.760000000000005</v>
      </c>
      <c r="D4">
        <v>60.99</v>
      </c>
      <c r="E4">
        <v>9.65</v>
      </c>
      <c r="F4">
        <v>9.7200000000000006</v>
      </c>
      <c r="G4">
        <v>444</v>
      </c>
      <c r="H4">
        <v>3.66</v>
      </c>
      <c r="I4">
        <v>84.69</v>
      </c>
      <c r="J4">
        <v>51.62</v>
      </c>
      <c r="K4">
        <v>325.49</v>
      </c>
      <c r="L4">
        <v>3.73</v>
      </c>
      <c r="M4">
        <v>51.59</v>
      </c>
      <c r="N4">
        <v>34.869999999999997</v>
      </c>
      <c r="O4">
        <v>78.58</v>
      </c>
      <c r="P4" s="121">
        <v>33.32</v>
      </c>
      <c r="Q4">
        <v>7.75</v>
      </c>
      <c r="R4">
        <v>7.89</v>
      </c>
      <c r="S4">
        <v>117.11</v>
      </c>
      <c r="T4">
        <v>166.22</v>
      </c>
      <c r="U4">
        <v>6.5</v>
      </c>
      <c r="V4">
        <v>28.14</v>
      </c>
      <c r="W4">
        <v>19.350000000000001</v>
      </c>
      <c r="X4">
        <v>25.4</v>
      </c>
      <c r="Y4">
        <v>30</v>
      </c>
      <c r="Z4">
        <v>327</v>
      </c>
      <c r="AA4">
        <v>4.62</v>
      </c>
      <c r="AB4">
        <v>21.2</v>
      </c>
      <c r="AC4" s="122">
        <v>17.12</v>
      </c>
      <c r="AD4">
        <v>189.93</v>
      </c>
      <c r="AE4">
        <v>663.88</v>
      </c>
      <c r="AF4">
        <v>16.34</v>
      </c>
      <c r="AG4">
        <v>3.16</v>
      </c>
      <c r="AH4">
        <v>50</v>
      </c>
      <c r="AI4">
        <v>9.5500000000000007</v>
      </c>
      <c r="AJ4">
        <v>16.190000000000001</v>
      </c>
      <c r="AK4">
        <v>90.83</v>
      </c>
      <c r="AL4">
        <v>300.60000000000002</v>
      </c>
      <c r="AM4">
        <v>32.5</v>
      </c>
      <c r="AN4">
        <v>2.2000000000000002</v>
      </c>
      <c r="AO4">
        <v>20.8</v>
      </c>
      <c r="AP4">
        <v>10.01</v>
      </c>
      <c r="AQ4">
        <v>30.41</v>
      </c>
      <c r="AR4">
        <v>40.020000000000003</v>
      </c>
      <c r="AS4">
        <v>315.93</v>
      </c>
      <c r="AT4">
        <v>916.18</v>
      </c>
      <c r="AU4">
        <v>2835</v>
      </c>
      <c r="AV4">
        <v>32.78</v>
      </c>
      <c r="AW4">
        <v>32.08</v>
      </c>
      <c r="AX4">
        <v>31.28</v>
      </c>
      <c r="AY4">
        <v>3.49</v>
      </c>
      <c r="AZ4">
        <v>11.45</v>
      </c>
      <c r="BA4">
        <v>158</v>
      </c>
      <c r="BB4">
        <v>68.319999999999993</v>
      </c>
      <c r="BC4">
        <v>7.92</v>
      </c>
      <c r="BD4">
        <v>33.07</v>
      </c>
      <c r="BE4">
        <v>45.92</v>
      </c>
      <c r="BF4">
        <v>22.9</v>
      </c>
      <c r="BG4">
        <v>10.01</v>
      </c>
      <c r="BH4">
        <v>23.7</v>
      </c>
      <c r="BI4">
        <v>42.27</v>
      </c>
      <c r="BJ4">
        <v>242.13</v>
      </c>
      <c r="BK4">
        <v>19.64</v>
      </c>
      <c r="BL4">
        <v>99.9</v>
      </c>
      <c r="BM4">
        <v>150.31</v>
      </c>
      <c r="BN4">
        <v>85.84</v>
      </c>
      <c r="BO4">
        <v>12.2</v>
      </c>
      <c r="BP4">
        <v>10.23</v>
      </c>
      <c r="BQ4">
        <v>121.5</v>
      </c>
      <c r="BR4">
        <v>94.5</v>
      </c>
      <c r="BS4">
        <v>318.57</v>
      </c>
      <c r="BT4">
        <v>143.88999999999999</v>
      </c>
      <c r="BU4">
        <v>14.2</v>
      </c>
      <c r="BV4">
        <v>25.75</v>
      </c>
      <c r="BW4">
        <v>355.68</v>
      </c>
      <c r="BX4">
        <v>32.950000000000003</v>
      </c>
      <c r="BY4">
        <v>57.76</v>
      </c>
      <c r="BZ4">
        <v>5.99</v>
      </c>
      <c r="CA4">
        <v>160.16</v>
      </c>
      <c r="CB4">
        <v>105.64</v>
      </c>
      <c r="CC4">
        <v>950</v>
      </c>
      <c r="CD4">
        <v>33.15</v>
      </c>
      <c r="CE4">
        <v>109.63</v>
      </c>
      <c r="CF4">
        <v>5.8</v>
      </c>
      <c r="CG4">
        <v>500</v>
      </c>
      <c r="CH4">
        <v>1075</v>
      </c>
      <c r="CI4">
        <v>27.66</v>
      </c>
      <c r="CJ4">
        <v>650.1</v>
      </c>
      <c r="CK4">
        <v>60</v>
      </c>
      <c r="CL4">
        <v>14</v>
      </c>
      <c r="CM4">
        <v>3.36</v>
      </c>
      <c r="CN4">
        <v>11</v>
      </c>
      <c r="CO4">
        <v>17.7</v>
      </c>
      <c r="CP4">
        <v>97.38</v>
      </c>
      <c r="CQ4">
        <v>7.84</v>
      </c>
      <c r="CR4">
        <v>10.84</v>
      </c>
      <c r="CS4">
        <v>2.6</v>
      </c>
      <c r="CT4">
        <v>716.79</v>
      </c>
      <c r="CU4">
        <v>507.46</v>
      </c>
      <c r="CV4">
        <v>1.27</v>
      </c>
      <c r="CW4">
        <v>219.23</v>
      </c>
      <c r="CX4">
        <v>9.57</v>
      </c>
      <c r="CY4">
        <v>329.91</v>
      </c>
      <c r="CZ4">
        <v>88.31</v>
      </c>
      <c r="DA4">
        <v>39.18</v>
      </c>
      <c r="DB4">
        <v>93.43</v>
      </c>
      <c r="DC4">
        <v>14.5</v>
      </c>
      <c r="DD4">
        <v>7.44</v>
      </c>
      <c r="DE4">
        <v>569.99</v>
      </c>
      <c r="DF4">
        <v>65</v>
      </c>
      <c r="DG4">
        <v>41.38</v>
      </c>
      <c r="DH4">
        <v>9.0299999999999994</v>
      </c>
      <c r="DI4">
        <v>6.89</v>
      </c>
      <c r="DJ4">
        <v>55.15</v>
      </c>
      <c r="DK4">
        <v>2.09</v>
      </c>
      <c r="DL4">
        <v>4.38</v>
      </c>
      <c r="DM4">
        <v>8.1</v>
      </c>
      <c r="DN4">
        <v>88.82</v>
      </c>
      <c r="DO4">
        <v>15.13</v>
      </c>
      <c r="DP4">
        <v>198.32</v>
      </c>
      <c r="DQ4">
        <v>207.65</v>
      </c>
      <c r="DR4">
        <v>84.43</v>
      </c>
      <c r="DS4">
        <v>115.63</v>
      </c>
      <c r="DT4">
        <v>125.65</v>
      </c>
      <c r="DU4">
        <v>80.989999999999995</v>
      </c>
      <c r="DV4">
        <v>769</v>
      </c>
      <c r="DW4">
        <v>40.229999999999997</v>
      </c>
      <c r="DX4">
        <v>697.66</v>
      </c>
      <c r="DY4">
        <v>416.39</v>
      </c>
      <c r="DZ4">
        <v>55.5</v>
      </c>
      <c r="EA4">
        <v>18.32</v>
      </c>
      <c r="EB4">
        <v>217.09</v>
      </c>
      <c r="EC4">
        <v>80.709999999999994</v>
      </c>
      <c r="ED4">
        <v>12.5</v>
      </c>
      <c r="EE4">
        <v>55.99</v>
      </c>
      <c r="EF4">
        <v>97.38</v>
      </c>
      <c r="EG4">
        <v>8.5</v>
      </c>
      <c r="EH4">
        <v>40.94</v>
      </c>
      <c r="EI4">
        <v>36.1</v>
      </c>
      <c r="EJ4">
        <v>21</v>
      </c>
      <c r="EK4">
        <v>2.9</v>
      </c>
      <c r="EL4">
        <v>34.1</v>
      </c>
      <c r="EM4">
        <v>98.88</v>
      </c>
      <c r="EN4">
        <v>9.1300000000000008</v>
      </c>
      <c r="EO4">
        <v>1243.54</v>
      </c>
      <c r="EP4">
        <v>50.53</v>
      </c>
      <c r="EQ4">
        <v>35.200000000000003</v>
      </c>
      <c r="ER4">
        <v>14.35</v>
      </c>
      <c r="ES4">
        <v>16</v>
      </c>
      <c r="ET4">
        <v>3.53</v>
      </c>
      <c r="EU4">
        <v>10.68</v>
      </c>
      <c r="EV4">
        <v>9.91</v>
      </c>
      <c r="EW4">
        <v>237</v>
      </c>
      <c r="EX4">
        <v>25.19</v>
      </c>
      <c r="EY4">
        <v>38.01</v>
      </c>
      <c r="EZ4">
        <v>6.6</v>
      </c>
      <c r="FA4">
        <v>1</v>
      </c>
      <c r="FB4">
        <v>25</v>
      </c>
      <c r="FC4">
        <v>2.83</v>
      </c>
      <c r="FD4">
        <v>177.64</v>
      </c>
      <c r="FE4">
        <v>4.67</v>
      </c>
      <c r="FF4">
        <v>7</v>
      </c>
      <c r="FG4">
        <v>339.56</v>
      </c>
      <c r="FH4">
        <v>16.62</v>
      </c>
      <c r="FI4">
        <v>88.88</v>
      </c>
      <c r="FJ4">
        <v>180</v>
      </c>
      <c r="FK4">
        <v>9.57</v>
      </c>
      <c r="FL4">
        <v>49.15</v>
      </c>
      <c r="FM4">
        <v>16.34</v>
      </c>
      <c r="FN4">
        <v>16</v>
      </c>
      <c r="FO4">
        <v>269.60000000000002</v>
      </c>
      <c r="FP4">
        <v>147.96</v>
      </c>
      <c r="FQ4">
        <v>21.5</v>
      </c>
      <c r="FR4" s="123">
        <v>73.099999999999994</v>
      </c>
      <c r="FS4">
        <v>41.01</v>
      </c>
      <c r="FT4">
        <v>526.55999999999995</v>
      </c>
      <c r="FU4">
        <v>16.14</v>
      </c>
      <c r="FV4">
        <v>906.49</v>
      </c>
      <c r="FW4">
        <v>254</v>
      </c>
      <c r="FX4">
        <v>32.5</v>
      </c>
      <c r="FY4">
        <v>4.0999999999999996</v>
      </c>
      <c r="FZ4">
        <v>42</v>
      </c>
      <c r="GA4">
        <v>130.44999999999999</v>
      </c>
      <c r="GB4">
        <v>14.91</v>
      </c>
      <c r="GC4">
        <v>18.100000000000001</v>
      </c>
      <c r="GD4">
        <v>25.52</v>
      </c>
      <c r="GE4">
        <v>720.77</v>
      </c>
      <c r="GF4">
        <v>61.36</v>
      </c>
      <c r="GG4">
        <v>19.149999999999999</v>
      </c>
      <c r="GH4">
        <v>86.35</v>
      </c>
      <c r="GI4">
        <v>3.57</v>
      </c>
      <c r="GJ4">
        <v>15.74</v>
      </c>
      <c r="GL4">
        <v>16.559999999999999</v>
      </c>
      <c r="GM4">
        <v>4.3499999999999996</v>
      </c>
      <c r="GN4">
        <v>14.7</v>
      </c>
      <c r="GO4">
        <v>6.37</v>
      </c>
      <c r="GP4">
        <v>9.84</v>
      </c>
      <c r="GQ4">
        <v>90.54</v>
      </c>
      <c r="GR4">
        <v>1.28</v>
      </c>
      <c r="GS4">
        <v>4</v>
      </c>
    </row>
    <row r="5" spans="1:201" ht="13.5" thickBot="1" x14ac:dyDescent="0.25">
      <c r="A5" s="124" t="s">
        <v>1359</v>
      </c>
      <c r="B5">
        <v>77.650000000000006</v>
      </c>
      <c r="C5">
        <v>78.459999999999994</v>
      </c>
      <c r="D5">
        <v>63.37</v>
      </c>
      <c r="E5">
        <v>7.91</v>
      </c>
      <c r="F5">
        <v>13.88</v>
      </c>
      <c r="G5">
        <v>420</v>
      </c>
      <c r="H5">
        <v>2.33</v>
      </c>
      <c r="I5">
        <v>101.07</v>
      </c>
      <c r="J5">
        <v>51.76</v>
      </c>
      <c r="K5">
        <v>341.48</v>
      </c>
      <c r="L5">
        <v>4.21</v>
      </c>
      <c r="M5">
        <v>54.07</v>
      </c>
      <c r="N5">
        <v>31.82</v>
      </c>
      <c r="O5">
        <v>54</v>
      </c>
      <c r="P5" s="121">
        <v>28</v>
      </c>
      <c r="Q5">
        <v>7.5</v>
      </c>
      <c r="R5">
        <v>9.4499999999999993</v>
      </c>
      <c r="S5">
        <v>124</v>
      </c>
      <c r="T5">
        <v>173.82</v>
      </c>
      <c r="U5">
        <v>6.6</v>
      </c>
      <c r="V5">
        <v>26.36</v>
      </c>
      <c r="W5">
        <v>20.190000000000001</v>
      </c>
      <c r="X5">
        <v>26</v>
      </c>
      <c r="Y5">
        <v>28</v>
      </c>
      <c r="Z5">
        <v>321.66000000000003</v>
      </c>
      <c r="AA5">
        <v>4.91</v>
      </c>
      <c r="AB5">
        <v>20.84</v>
      </c>
      <c r="AC5" s="122">
        <v>18.5</v>
      </c>
      <c r="AD5">
        <v>190</v>
      </c>
      <c r="AE5">
        <v>624.45000000000005</v>
      </c>
      <c r="AF5">
        <v>17.690000000000001</v>
      </c>
      <c r="AG5">
        <v>2.44</v>
      </c>
      <c r="AH5">
        <v>45</v>
      </c>
      <c r="AI5">
        <v>8.83</v>
      </c>
      <c r="AJ5">
        <v>17.13</v>
      </c>
      <c r="AK5">
        <v>90.83</v>
      </c>
      <c r="AL5">
        <v>272.04000000000002</v>
      </c>
      <c r="AM5">
        <v>35.1</v>
      </c>
      <c r="AN5">
        <v>1.91</v>
      </c>
      <c r="AO5">
        <v>16.84</v>
      </c>
      <c r="AP5">
        <v>12.05</v>
      </c>
      <c r="AQ5">
        <v>23.97</v>
      </c>
      <c r="AR5">
        <v>40.19</v>
      </c>
      <c r="AS5">
        <v>258.94</v>
      </c>
      <c r="AT5">
        <v>865.25</v>
      </c>
      <c r="AU5">
        <v>3050</v>
      </c>
      <c r="AV5">
        <v>30.78</v>
      </c>
      <c r="AW5">
        <v>33.06</v>
      </c>
      <c r="AX5">
        <v>44.91</v>
      </c>
      <c r="AY5">
        <v>3.9</v>
      </c>
      <c r="AZ5">
        <v>4.5</v>
      </c>
      <c r="BA5">
        <v>164.89</v>
      </c>
      <c r="BB5">
        <v>80</v>
      </c>
      <c r="BC5">
        <v>11.5</v>
      </c>
      <c r="BD5">
        <v>34.78</v>
      </c>
      <c r="BE5">
        <v>47.1</v>
      </c>
      <c r="BF5">
        <v>16.649999999999999</v>
      </c>
      <c r="BG5">
        <v>11.6</v>
      </c>
      <c r="BH5">
        <v>16.03</v>
      </c>
      <c r="BI5">
        <v>35.89</v>
      </c>
      <c r="BJ5">
        <v>256.31</v>
      </c>
      <c r="BK5">
        <v>19.37</v>
      </c>
      <c r="BL5">
        <v>100.03</v>
      </c>
      <c r="BM5">
        <v>150.08000000000001</v>
      </c>
      <c r="BN5">
        <v>85.76</v>
      </c>
      <c r="BO5">
        <v>11.13</v>
      </c>
      <c r="BP5">
        <v>10.5</v>
      </c>
      <c r="BQ5">
        <v>121.5</v>
      </c>
      <c r="BR5">
        <v>91</v>
      </c>
      <c r="BS5">
        <v>421.33</v>
      </c>
      <c r="BT5">
        <v>146.75</v>
      </c>
      <c r="BU5">
        <v>16.5</v>
      </c>
      <c r="BV5">
        <v>22.78</v>
      </c>
      <c r="BW5">
        <v>251.5</v>
      </c>
      <c r="BX5">
        <v>27.22</v>
      </c>
      <c r="BY5">
        <v>52.21</v>
      </c>
      <c r="BZ5">
        <v>5.2</v>
      </c>
      <c r="CA5">
        <v>170.9</v>
      </c>
      <c r="CB5">
        <v>107.99</v>
      </c>
      <c r="CC5">
        <v>950</v>
      </c>
      <c r="CD5">
        <v>35.92</v>
      </c>
      <c r="CE5">
        <v>115.11</v>
      </c>
      <c r="CF5">
        <v>7.76</v>
      </c>
      <c r="CG5">
        <v>550</v>
      </c>
      <c r="CH5">
        <v>906.5</v>
      </c>
      <c r="CI5">
        <v>23.68</v>
      </c>
      <c r="CJ5">
        <v>667</v>
      </c>
      <c r="CK5">
        <v>63.51</v>
      </c>
      <c r="CL5">
        <v>17.2</v>
      </c>
      <c r="CM5">
        <v>3.29</v>
      </c>
      <c r="CN5">
        <v>11</v>
      </c>
      <c r="CO5">
        <v>21.21</v>
      </c>
      <c r="CP5">
        <v>104.66</v>
      </c>
      <c r="CQ5">
        <v>6.86</v>
      </c>
      <c r="CR5">
        <v>10.76</v>
      </c>
      <c r="CS5">
        <v>2.21</v>
      </c>
      <c r="CT5">
        <v>766.64</v>
      </c>
      <c r="CU5">
        <v>341.11</v>
      </c>
      <c r="CV5">
        <v>1.51</v>
      </c>
      <c r="CW5">
        <v>241</v>
      </c>
      <c r="CX5">
        <v>10.01</v>
      </c>
      <c r="CY5">
        <v>304.12</v>
      </c>
      <c r="CZ5">
        <v>75.45</v>
      </c>
      <c r="DA5">
        <v>42.83</v>
      </c>
      <c r="DB5">
        <v>103.6</v>
      </c>
      <c r="DC5">
        <v>14.75</v>
      </c>
      <c r="DD5">
        <v>6.4</v>
      </c>
      <c r="DE5">
        <v>594.5</v>
      </c>
      <c r="DF5">
        <v>64.91</v>
      </c>
      <c r="DG5">
        <v>49.68</v>
      </c>
      <c r="DH5">
        <v>10.18</v>
      </c>
      <c r="DI5">
        <v>7.46</v>
      </c>
      <c r="DJ5">
        <v>67.05</v>
      </c>
      <c r="DK5">
        <v>2.14</v>
      </c>
      <c r="DL5">
        <v>4.78</v>
      </c>
      <c r="DM5">
        <v>9.27</v>
      </c>
      <c r="DN5">
        <v>90.61</v>
      </c>
      <c r="DO5">
        <v>16.84</v>
      </c>
      <c r="DP5">
        <v>218.97</v>
      </c>
      <c r="DQ5">
        <v>177.91</v>
      </c>
      <c r="DR5">
        <v>82.6</v>
      </c>
      <c r="DS5">
        <v>123.86</v>
      </c>
      <c r="DT5">
        <v>123.9</v>
      </c>
      <c r="DU5">
        <v>87</v>
      </c>
      <c r="DV5">
        <v>700.63</v>
      </c>
      <c r="DW5">
        <v>43.77</v>
      </c>
      <c r="DX5">
        <v>723.59</v>
      </c>
      <c r="DY5">
        <v>694.59</v>
      </c>
      <c r="DZ5">
        <v>61</v>
      </c>
      <c r="EA5">
        <v>19.16</v>
      </c>
      <c r="EB5">
        <v>222.76</v>
      </c>
      <c r="EC5">
        <v>84.27</v>
      </c>
      <c r="ED5">
        <v>12.41</v>
      </c>
      <c r="EE5">
        <v>56.11</v>
      </c>
      <c r="EF5">
        <v>104.66</v>
      </c>
      <c r="EG5">
        <v>10.9</v>
      </c>
      <c r="EH5">
        <v>42.07</v>
      </c>
      <c r="EI5">
        <v>35.53</v>
      </c>
      <c r="EJ5">
        <v>20.62</v>
      </c>
      <c r="EK5">
        <v>2.75</v>
      </c>
      <c r="EL5">
        <v>37.32</v>
      </c>
      <c r="EM5">
        <v>97</v>
      </c>
      <c r="EN5">
        <v>9.33</v>
      </c>
      <c r="EO5">
        <v>1369.52</v>
      </c>
      <c r="EP5">
        <v>47.01</v>
      </c>
      <c r="EQ5">
        <v>35.200000000000003</v>
      </c>
      <c r="ER5">
        <v>10</v>
      </c>
      <c r="ES5">
        <v>12.81</v>
      </c>
      <c r="ET5">
        <v>3.88</v>
      </c>
      <c r="EU5">
        <v>10.8</v>
      </c>
      <c r="EV5">
        <v>10.48</v>
      </c>
      <c r="EW5">
        <v>241.67</v>
      </c>
      <c r="EX5">
        <v>22.14</v>
      </c>
      <c r="EY5">
        <v>40.1</v>
      </c>
      <c r="EZ5">
        <v>6.89</v>
      </c>
      <c r="FA5">
        <v>0.97</v>
      </c>
      <c r="FB5">
        <v>25.75</v>
      </c>
      <c r="FC5">
        <v>3.59</v>
      </c>
      <c r="FD5">
        <v>199</v>
      </c>
      <c r="FE5">
        <v>4.95</v>
      </c>
      <c r="FF5">
        <v>7.4</v>
      </c>
      <c r="FG5">
        <v>318</v>
      </c>
      <c r="FH5">
        <v>17.690000000000001</v>
      </c>
      <c r="FI5">
        <v>84.51</v>
      </c>
      <c r="FJ5">
        <v>181.56</v>
      </c>
      <c r="FK5">
        <v>7.99</v>
      </c>
      <c r="FL5">
        <v>49.45</v>
      </c>
      <c r="FM5">
        <v>17.66</v>
      </c>
      <c r="FN5">
        <v>16.5</v>
      </c>
      <c r="FO5">
        <v>250</v>
      </c>
      <c r="FP5">
        <v>152.68</v>
      </c>
      <c r="FQ5">
        <v>21.6</v>
      </c>
      <c r="FR5" s="123">
        <v>71.87</v>
      </c>
      <c r="FS5">
        <v>41.28</v>
      </c>
      <c r="FT5">
        <v>465.33</v>
      </c>
      <c r="FU5">
        <v>12.81</v>
      </c>
      <c r="FV5">
        <v>901.87</v>
      </c>
      <c r="FW5">
        <v>254.23</v>
      </c>
      <c r="FX5">
        <v>27</v>
      </c>
      <c r="FY5">
        <v>3.95</v>
      </c>
      <c r="FZ5">
        <v>45.5</v>
      </c>
      <c r="GA5">
        <v>116.76</v>
      </c>
      <c r="GB5">
        <v>15.52</v>
      </c>
      <c r="GC5">
        <v>21.5</v>
      </c>
      <c r="GD5">
        <v>30.02</v>
      </c>
      <c r="GE5">
        <v>756.71</v>
      </c>
      <c r="GF5">
        <v>64.28</v>
      </c>
      <c r="GG5">
        <v>21.6</v>
      </c>
      <c r="GH5">
        <v>92.13</v>
      </c>
      <c r="GI5">
        <v>3.66</v>
      </c>
      <c r="GJ5">
        <v>15.1</v>
      </c>
      <c r="GL5">
        <v>15.5</v>
      </c>
      <c r="GM5">
        <v>5.9</v>
      </c>
      <c r="GN5">
        <v>13.2</v>
      </c>
      <c r="GO5">
        <v>6.85</v>
      </c>
      <c r="GP5">
        <v>10.31</v>
      </c>
      <c r="GQ5">
        <v>91</v>
      </c>
      <c r="GR5">
        <v>1.54</v>
      </c>
      <c r="GS5">
        <v>5.93</v>
      </c>
    </row>
    <row r="6" spans="1:201" ht="13.5" thickBot="1" x14ac:dyDescent="0.25">
      <c r="A6" s="124" t="s">
        <v>1360</v>
      </c>
      <c r="B6">
        <v>81.44</v>
      </c>
      <c r="C6">
        <v>85.49</v>
      </c>
      <c r="D6">
        <v>63</v>
      </c>
      <c r="E6">
        <v>8</v>
      </c>
      <c r="F6">
        <v>7.56</v>
      </c>
      <c r="G6">
        <v>365.5</v>
      </c>
      <c r="H6">
        <v>2.98</v>
      </c>
      <c r="I6">
        <v>108.47</v>
      </c>
      <c r="J6">
        <v>50.01</v>
      </c>
      <c r="K6">
        <v>361.56</v>
      </c>
      <c r="L6">
        <v>3.85</v>
      </c>
      <c r="M6">
        <v>50.57</v>
      </c>
      <c r="N6">
        <v>30</v>
      </c>
      <c r="O6">
        <v>59.5</v>
      </c>
      <c r="P6" s="121">
        <v>30.66</v>
      </c>
      <c r="Q6">
        <v>9.42</v>
      </c>
      <c r="R6">
        <v>8.7100000000000009</v>
      </c>
      <c r="S6">
        <v>162</v>
      </c>
      <c r="T6">
        <v>171.07</v>
      </c>
      <c r="U6">
        <v>7.05</v>
      </c>
      <c r="V6">
        <v>29.72</v>
      </c>
      <c r="W6">
        <v>21.52</v>
      </c>
      <c r="X6">
        <v>26.87</v>
      </c>
      <c r="Y6">
        <v>29.5</v>
      </c>
      <c r="Z6">
        <v>323</v>
      </c>
      <c r="AA6">
        <v>4.78</v>
      </c>
      <c r="AB6">
        <v>10.91</v>
      </c>
      <c r="AC6" s="122">
        <v>19.55</v>
      </c>
      <c r="AD6">
        <v>197.51</v>
      </c>
      <c r="AE6">
        <v>735.12</v>
      </c>
      <c r="AF6">
        <v>15.74</v>
      </c>
      <c r="AG6">
        <v>2.85</v>
      </c>
      <c r="AH6">
        <v>51</v>
      </c>
      <c r="AI6">
        <v>9.1199999999999992</v>
      </c>
      <c r="AJ6">
        <v>17.38</v>
      </c>
      <c r="AK6">
        <v>110.5</v>
      </c>
      <c r="AL6">
        <v>222.89</v>
      </c>
      <c r="AM6">
        <v>37.9</v>
      </c>
      <c r="AN6">
        <v>2.14</v>
      </c>
      <c r="AO6">
        <v>19.14</v>
      </c>
      <c r="AP6">
        <v>10.71</v>
      </c>
      <c r="AQ6">
        <v>26.88</v>
      </c>
      <c r="AR6">
        <v>46.8</v>
      </c>
      <c r="AS6">
        <v>325.45999999999998</v>
      </c>
      <c r="AT6">
        <v>886.71</v>
      </c>
      <c r="AU6">
        <v>3250</v>
      </c>
      <c r="AV6">
        <v>29.95</v>
      </c>
      <c r="AW6">
        <v>34.96</v>
      </c>
      <c r="AX6">
        <v>34.479999999999997</v>
      </c>
      <c r="AY6">
        <v>3.94</v>
      </c>
      <c r="AZ6">
        <v>3.41</v>
      </c>
      <c r="BA6">
        <v>174.01</v>
      </c>
      <c r="BB6">
        <v>100.77</v>
      </c>
      <c r="BC6">
        <v>10.77</v>
      </c>
      <c r="BD6">
        <v>35.04</v>
      </c>
      <c r="BE6">
        <v>54.5</v>
      </c>
      <c r="BF6">
        <v>13.86</v>
      </c>
      <c r="BG6">
        <v>11.1</v>
      </c>
      <c r="BH6">
        <v>26.16</v>
      </c>
      <c r="BI6">
        <v>36.15</v>
      </c>
      <c r="BJ6">
        <v>260.56</v>
      </c>
      <c r="BK6">
        <v>21.62</v>
      </c>
      <c r="BL6">
        <v>104</v>
      </c>
      <c r="BM6">
        <v>153.38</v>
      </c>
      <c r="BN6">
        <v>85.48</v>
      </c>
      <c r="BO6">
        <v>19.829999999999998</v>
      </c>
      <c r="BP6">
        <v>9.1</v>
      </c>
      <c r="BQ6">
        <v>120</v>
      </c>
      <c r="BR6">
        <v>88</v>
      </c>
      <c r="BS6">
        <v>427.94</v>
      </c>
      <c r="BT6">
        <v>160</v>
      </c>
      <c r="BU6">
        <v>13.5</v>
      </c>
      <c r="BV6">
        <v>23</v>
      </c>
      <c r="BW6">
        <v>270.82</v>
      </c>
      <c r="BX6">
        <v>25.65</v>
      </c>
      <c r="BY6">
        <v>48.85</v>
      </c>
      <c r="BZ6">
        <v>5.7</v>
      </c>
      <c r="CA6">
        <v>178.91</v>
      </c>
      <c r="CB6">
        <v>108.01</v>
      </c>
      <c r="CC6">
        <v>950</v>
      </c>
      <c r="CD6">
        <v>37</v>
      </c>
      <c r="CE6">
        <v>124.82</v>
      </c>
      <c r="CF6">
        <v>8.39</v>
      </c>
      <c r="CG6">
        <v>514.5</v>
      </c>
      <c r="CH6">
        <v>1069</v>
      </c>
      <c r="CI6">
        <v>25.5</v>
      </c>
      <c r="CJ6">
        <v>630</v>
      </c>
      <c r="CK6">
        <v>60</v>
      </c>
      <c r="CL6">
        <v>17.5</v>
      </c>
      <c r="CM6">
        <v>3.86</v>
      </c>
      <c r="CN6">
        <v>10.199999999999999</v>
      </c>
      <c r="CO6">
        <v>18.5</v>
      </c>
      <c r="CP6">
        <v>98.5</v>
      </c>
      <c r="CQ6">
        <v>6.75</v>
      </c>
      <c r="CR6">
        <v>10.6</v>
      </c>
      <c r="CS6">
        <v>2.13</v>
      </c>
      <c r="CT6">
        <v>767.84</v>
      </c>
      <c r="CU6">
        <v>219.5</v>
      </c>
      <c r="CV6">
        <v>1.3</v>
      </c>
      <c r="CW6">
        <v>234.48</v>
      </c>
      <c r="CX6">
        <v>14</v>
      </c>
      <c r="CY6">
        <v>219.67</v>
      </c>
      <c r="CZ6">
        <v>73.099999999999994</v>
      </c>
      <c r="DA6">
        <v>40.799999999999997</v>
      </c>
      <c r="DB6">
        <v>114.75</v>
      </c>
      <c r="DC6">
        <v>14.6</v>
      </c>
      <c r="DD6">
        <v>7.3</v>
      </c>
      <c r="DE6">
        <v>581.95000000000005</v>
      </c>
      <c r="DF6">
        <v>73.510000000000005</v>
      </c>
      <c r="DG6">
        <v>37</v>
      </c>
      <c r="DH6">
        <v>8.2100000000000009</v>
      </c>
      <c r="DI6">
        <v>8.86</v>
      </c>
      <c r="DJ6">
        <v>59.07</v>
      </c>
      <c r="DK6">
        <v>2.2799999999999998</v>
      </c>
      <c r="DL6">
        <v>4.8</v>
      </c>
      <c r="DM6">
        <v>7.81</v>
      </c>
      <c r="DN6">
        <v>93.99</v>
      </c>
      <c r="DO6">
        <v>18.79</v>
      </c>
      <c r="DP6">
        <v>223.98</v>
      </c>
      <c r="DQ6">
        <v>182.03</v>
      </c>
      <c r="DR6">
        <v>92.52</v>
      </c>
      <c r="DS6">
        <v>142</v>
      </c>
      <c r="DT6">
        <v>129.08000000000001</v>
      </c>
      <c r="DU6">
        <v>86.99</v>
      </c>
      <c r="DV6">
        <v>810.98</v>
      </c>
      <c r="DW6">
        <v>49.17</v>
      </c>
      <c r="DX6">
        <v>769.4</v>
      </c>
      <c r="DY6">
        <v>550</v>
      </c>
      <c r="DZ6">
        <v>62</v>
      </c>
      <c r="EA6">
        <v>15.28</v>
      </c>
      <c r="EB6">
        <v>255.81</v>
      </c>
      <c r="EC6">
        <v>85.99</v>
      </c>
      <c r="ED6">
        <v>11.21</v>
      </c>
      <c r="EE6">
        <v>55.99</v>
      </c>
      <c r="EF6">
        <v>98.5</v>
      </c>
      <c r="EG6">
        <v>10.45</v>
      </c>
      <c r="EH6">
        <v>41.57</v>
      </c>
      <c r="EI6">
        <v>35.75</v>
      </c>
      <c r="EJ6">
        <v>22.58</v>
      </c>
      <c r="EK6">
        <v>2.61</v>
      </c>
      <c r="EL6">
        <v>40.53</v>
      </c>
      <c r="EM6">
        <v>77</v>
      </c>
      <c r="EN6">
        <v>9.31</v>
      </c>
      <c r="EO6">
        <v>1444.38</v>
      </c>
      <c r="EP6">
        <v>47.01</v>
      </c>
      <c r="EQ6">
        <v>35.200000000000003</v>
      </c>
      <c r="ER6">
        <v>11</v>
      </c>
      <c r="ES6">
        <v>5.85</v>
      </c>
      <c r="ET6">
        <v>4</v>
      </c>
      <c r="EU6">
        <v>11.32</v>
      </c>
      <c r="EV6">
        <v>9.64</v>
      </c>
      <c r="EW6">
        <v>250</v>
      </c>
      <c r="EX6">
        <v>17.87</v>
      </c>
      <c r="EY6">
        <v>42.22</v>
      </c>
      <c r="EZ6">
        <v>5</v>
      </c>
      <c r="FA6">
        <v>0.98</v>
      </c>
      <c r="FB6">
        <v>26.96</v>
      </c>
      <c r="FC6">
        <v>3.36</v>
      </c>
      <c r="FD6">
        <v>169.54</v>
      </c>
      <c r="FE6">
        <v>5.33</v>
      </c>
      <c r="FF6">
        <v>7.71</v>
      </c>
      <c r="FG6">
        <v>320.36</v>
      </c>
      <c r="FH6">
        <v>17.39</v>
      </c>
      <c r="FI6">
        <v>112.67</v>
      </c>
      <c r="FJ6">
        <v>159.32</v>
      </c>
      <c r="FK6">
        <v>8.8000000000000007</v>
      </c>
      <c r="FL6">
        <v>49</v>
      </c>
      <c r="FM6">
        <v>14.4</v>
      </c>
      <c r="FN6">
        <v>18.399999999999999</v>
      </c>
      <c r="FO6">
        <v>260</v>
      </c>
      <c r="FP6">
        <v>146.13999999999999</v>
      </c>
      <c r="FQ6">
        <v>17.25</v>
      </c>
      <c r="FR6" s="123">
        <v>73</v>
      </c>
      <c r="FS6">
        <v>45.85</v>
      </c>
      <c r="FT6">
        <v>647.49</v>
      </c>
      <c r="FU6">
        <v>12.2</v>
      </c>
      <c r="FV6">
        <v>1014.99</v>
      </c>
      <c r="FW6">
        <v>220</v>
      </c>
      <c r="FX6">
        <v>28</v>
      </c>
      <c r="FY6">
        <v>3.3</v>
      </c>
      <c r="FZ6">
        <v>46.08</v>
      </c>
      <c r="GA6">
        <v>135.77000000000001</v>
      </c>
      <c r="GB6">
        <v>14.53</v>
      </c>
      <c r="GC6">
        <v>26.95</v>
      </c>
      <c r="GD6">
        <v>31.24</v>
      </c>
      <c r="GE6">
        <v>702.63</v>
      </c>
      <c r="GF6">
        <v>68.44</v>
      </c>
      <c r="GG6">
        <v>19.55</v>
      </c>
      <c r="GH6">
        <v>95.92</v>
      </c>
      <c r="GI6">
        <v>3.76</v>
      </c>
      <c r="GJ6">
        <v>16.45</v>
      </c>
      <c r="GL6">
        <v>14.47</v>
      </c>
      <c r="GM6">
        <v>3.5</v>
      </c>
      <c r="GN6">
        <v>13.74</v>
      </c>
      <c r="GO6">
        <v>5.9</v>
      </c>
      <c r="GP6">
        <v>9.93</v>
      </c>
      <c r="GQ6">
        <v>90</v>
      </c>
      <c r="GR6">
        <v>1.28</v>
      </c>
      <c r="GS6">
        <v>2.5099999999999998</v>
      </c>
    </row>
    <row r="7" spans="1:201" ht="13.5" thickBot="1" x14ac:dyDescent="0.25">
      <c r="A7" s="124" t="s">
        <v>1361</v>
      </c>
      <c r="B7">
        <v>78</v>
      </c>
      <c r="C7">
        <v>80.77</v>
      </c>
      <c r="D7">
        <v>61.5</v>
      </c>
      <c r="E7">
        <v>7.82</v>
      </c>
      <c r="F7">
        <v>5.4</v>
      </c>
      <c r="G7">
        <v>547.44000000000005</v>
      </c>
      <c r="H7">
        <v>2</v>
      </c>
      <c r="I7">
        <v>95.64</v>
      </c>
      <c r="J7">
        <v>46.12</v>
      </c>
      <c r="K7">
        <v>339.78</v>
      </c>
      <c r="L7">
        <v>3.49</v>
      </c>
      <c r="M7">
        <v>54.67</v>
      </c>
      <c r="N7">
        <v>28.49</v>
      </c>
      <c r="O7">
        <v>58.8</v>
      </c>
      <c r="P7" s="121">
        <v>35</v>
      </c>
      <c r="Q7">
        <v>7.8</v>
      </c>
      <c r="R7">
        <v>8.44</v>
      </c>
      <c r="S7">
        <v>109.9</v>
      </c>
      <c r="T7">
        <v>177.4</v>
      </c>
      <c r="U7">
        <v>6.14</v>
      </c>
      <c r="V7">
        <v>24.57</v>
      </c>
      <c r="W7">
        <v>21.81</v>
      </c>
      <c r="X7">
        <v>27.21</v>
      </c>
      <c r="Y7">
        <v>26</v>
      </c>
      <c r="Z7">
        <v>318.11</v>
      </c>
      <c r="AA7">
        <v>4.95</v>
      </c>
      <c r="AB7">
        <v>10.4</v>
      </c>
      <c r="AC7" s="122">
        <v>18.760000000000002</v>
      </c>
      <c r="AD7">
        <v>180.24</v>
      </c>
      <c r="AE7">
        <v>719.01</v>
      </c>
      <c r="AF7">
        <v>14.92</v>
      </c>
      <c r="AG7">
        <v>2.25</v>
      </c>
      <c r="AH7">
        <v>47.31</v>
      </c>
      <c r="AI7">
        <v>7.2</v>
      </c>
      <c r="AJ7">
        <v>17.2</v>
      </c>
      <c r="AK7">
        <v>110.5</v>
      </c>
      <c r="AL7">
        <v>209.34</v>
      </c>
      <c r="AM7">
        <v>37.29</v>
      </c>
      <c r="AN7">
        <v>1.96</v>
      </c>
      <c r="AO7">
        <v>16.29</v>
      </c>
      <c r="AP7">
        <v>10.57</v>
      </c>
      <c r="AQ7">
        <v>22.5</v>
      </c>
      <c r="AR7">
        <v>38.36</v>
      </c>
      <c r="AS7">
        <v>300.87</v>
      </c>
      <c r="AT7">
        <v>853.78</v>
      </c>
      <c r="AU7">
        <v>2300</v>
      </c>
      <c r="AV7">
        <v>29.61</v>
      </c>
      <c r="AW7">
        <v>32.1</v>
      </c>
      <c r="AX7">
        <v>32.06</v>
      </c>
      <c r="AY7">
        <v>4</v>
      </c>
      <c r="AZ7">
        <v>5</v>
      </c>
      <c r="BA7">
        <v>163.83000000000001</v>
      </c>
      <c r="BB7">
        <v>118.68</v>
      </c>
      <c r="BC7">
        <v>10.77</v>
      </c>
      <c r="BD7">
        <v>37.270000000000003</v>
      </c>
      <c r="BE7">
        <v>52.39</v>
      </c>
      <c r="BF7">
        <v>12.45</v>
      </c>
      <c r="BG7">
        <v>10.57</v>
      </c>
      <c r="BH7">
        <v>20.8</v>
      </c>
      <c r="BI7">
        <v>32.450000000000003</v>
      </c>
      <c r="BJ7">
        <v>252.21</v>
      </c>
      <c r="BK7">
        <v>22.32</v>
      </c>
      <c r="BL7">
        <v>114</v>
      </c>
      <c r="BM7">
        <v>164.53</v>
      </c>
      <c r="BN7">
        <v>85.31</v>
      </c>
      <c r="BO7">
        <v>24.96</v>
      </c>
      <c r="BP7">
        <v>6.9</v>
      </c>
      <c r="BQ7">
        <v>122</v>
      </c>
      <c r="BR7">
        <v>88</v>
      </c>
      <c r="BS7">
        <v>407.35</v>
      </c>
      <c r="BT7">
        <v>160.51</v>
      </c>
      <c r="BU7">
        <v>11.4</v>
      </c>
      <c r="BV7">
        <v>22</v>
      </c>
      <c r="BW7">
        <v>237</v>
      </c>
      <c r="BX7">
        <v>25.6</v>
      </c>
      <c r="BY7">
        <v>50.91</v>
      </c>
      <c r="BZ7">
        <v>4.8</v>
      </c>
      <c r="CA7">
        <v>146.41</v>
      </c>
      <c r="CB7">
        <v>110.74</v>
      </c>
      <c r="CC7">
        <v>972</v>
      </c>
      <c r="CD7">
        <v>37.65</v>
      </c>
      <c r="CE7">
        <v>113.8</v>
      </c>
      <c r="CF7">
        <v>2.6</v>
      </c>
      <c r="CG7">
        <v>565</v>
      </c>
      <c r="CH7">
        <v>1090</v>
      </c>
      <c r="CI7">
        <v>21.41</v>
      </c>
      <c r="CJ7">
        <v>655</v>
      </c>
      <c r="CK7">
        <v>60</v>
      </c>
      <c r="CL7">
        <v>17.5</v>
      </c>
      <c r="CM7">
        <v>3.42</v>
      </c>
      <c r="CN7">
        <v>10</v>
      </c>
      <c r="CO7">
        <v>19.07</v>
      </c>
      <c r="CP7">
        <v>92.17</v>
      </c>
      <c r="CQ7">
        <v>7.47</v>
      </c>
      <c r="CR7">
        <v>10.56</v>
      </c>
      <c r="CS7">
        <v>1.91</v>
      </c>
      <c r="CT7">
        <v>628.9</v>
      </c>
      <c r="CU7">
        <v>206.51</v>
      </c>
      <c r="CV7">
        <v>1.04</v>
      </c>
      <c r="CW7">
        <v>215</v>
      </c>
      <c r="CX7">
        <v>12.36</v>
      </c>
      <c r="CY7">
        <v>222.5</v>
      </c>
      <c r="CZ7">
        <v>62.98</v>
      </c>
      <c r="DA7">
        <v>39</v>
      </c>
      <c r="DB7">
        <v>114.55</v>
      </c>
      <c r="DC7">
        <v>14</v>
      </c>
      <c r="DD7">
        <v>7.3</v>
      </c>
      <c r="DE7">
        <v>568.29</v>
      </c>
      <c r="DF7">
        <v>82.61</v>
      </c>
      <c r="DG7">
        <v>33.5</v>
      </c>
      <c r="DH7">
        <v>7.23</v>
      </c>
      <c r="DI7">
        <v>8.39</v>
      </c>
      <c r="DJ7">
        <v>49.61</v>
      </c>
      <c r="DK7">
        <v>1.54</v>
      </c>
      <c r="DL7">
        <v>4.32</v>
      </c>
      <c r="DM7">
        <v>6.69</v>
      </c>
      <c r="DN7">
        <v>78.16</v>
      </c>
      <c r="DO7">
        <v>16.95</v>
      </c>
      <c r="DP7">
        <v>212.22</v>
      </c>
      <c r="DQ7">
        <v>131.13999999999999</v>
      </c>
      <c r="DR7">
        <v>96.78</v>
      </c>
      <c r="DS7">
        <v>126.02</v>
      </c>
      <c r="DT7">
        <v>132.86000000000001</v>
      </c>
      <c r="DU7">
        <v>99</v>
      </c>
      <c r="DV7">
        <v>732</v>
      </c>
      <c r="DW7">
        <v>42.82</v>
      </c>
      <c r="DX7">
        <v>760</v>
      </c>
      <c r="DY7">
        <v>551.95000000000005</v>
      </c>
      <c r="DZ7">
        <v>68.489999999999995</v>
      </c>
      <c r="EA7">
        <v>13.46</v>
      </c>
      <c r="EB7">
        <v>264.05</v>
      </c>
      <c r="EC7">
        <v>83.03</v>
      </c>
      <c r="ED7">
        <v>14.5</v>
      </c>
      <c r="EE7">
        <v>55.4</v>
      </c>
      <c r="EF7">
        <v>92.17</v>
      </c>
      <c r="EG7">
        <v>11.57</v>
      </c>
      <c r="EH7">
        <v>41.99</v>
      </c>
      <c r="EI7">
        <v>35.520000000000003</v>
      </c>
      <c r="EJ7">
        <v>21.5</v>
      </c>
      <c r="EK7">
        <v>2.5</v>
      </c>
      <c r="EL7">
        <v>34.5</v>
      </c>
      <c r="EM7">
        <v>77</v>
      </c>
      <c r="EN7">
        <v>9.27</v>
      </c>
      <c r="EO7">
        <v>1374.05</v>
      </c>
      <c r="EP7">
        <v>69.400000000000006</v>
      </c>
      <c r="EQ7">
        <v>32.79</v>
      </c>
      <c r="ER7">
        <v>11.9</v>
      </c>
      <c r="ES7">
        <v>5.5</v>
      </c>
      <c r="ET7">
        <v>3.97</v>
      </c>
      <c r="EU7">
        <v>10.89</v>
      </c>
      <c r="EV7">
        <v>9.58</v>
      </c>
      <c r="EW7">
        <v>248</v>
      </c>
      <c r="EX7">
        <v>15.5</v>
      </c>
      <c r="EY7">
        <v>40.74</v>
      </c>
      <c r="EZ7">
        <v>4.5199999999999996</v>
      </c>
      <c r="FA7">
        <v>0.78</v>
      </c>
      <c r="FB7">
        <v>26.6</v>
      </c>
      <c r="FC7">
        <v>2.99</v>
      </c>
      <c r="FD7">
        <v>155</v>
      </c>
      <c r="FE7">
        <v>5.29</v>
      </c>
      <c r="FF7">
        <v>7.51</v>
      </c>
      <c r="FG7">
        <v>325.88</v>
      </c>
      <c r="FH7">
        <v>17.989999999999998</v>
      </c>
      <c r="FI7">
        <v>102.87</v>
      </c>
      <c r="FJ7">
        <v>155.01</v>
      </c>
      <c r="FK7">
        <v>7.1</v>
      </c>
      <c r="FL7">
        <v>44.5</v>
      </c>
      <c r="FM7">
        <v>16</v>
      </c>
      <c r="FN7">
        <v>18.5</v>
      </c>
      <c r="FO7">
        <v>243.5</v>
      </c>
      <c r="FP7">
        <v>138.88</v>
      </c>
      <c r="FQ7">
        <v>16.7</v>
      </c>
      <c r="FR7" s="123">
        <v>64.760000000000005</v>
      </c>
      <c r="FS7">
        <v>41</v>
      </c>
      <c r="FT7">
        <v>444.75</v>
      </c>
      <c r="FU7">
        <v>9.39</v>
      </c>
      <c r="FV7">
        <v>900</v>
      </c>
      <c r="FW7">
        <v>220</v>
      </c>
      <c r="FX7">
        <v>28.65</v>
      </c>
      <c r="FY7">
        <v>3.4</v>
      </c>
      <c r="FZ7">
        <v>28.53</v>
      </c>
      <c r="GA7">
        <v>119.95</v>
      </c>
      <c r="GB7">
        <v>13.63</v>
      </c>
      <c r="GC7">
        <v>19.649999999999999</v>
      </c>
      <c r="GD7">
        <v>25.88</v>
      </c>
      <c r="GE7">
        <v>680</v>
      </c>
      <c r="GF7">
        <v>56.77</v>
      </c>
      <c r="GG7">
        <v>19.329999999999998</v>
      </c>
      <c r="GH7">
        <v>97.91</v>
      </c>
      <c r="GI7">
        <v>3.75</v>
      </c>
      <c r="GJ7">
        <v>16.47</v>
      </c>
      <c r="GL7">
        <v>14.47</v>
      </c>
      <c r="GM7">
        <v>3.5</v>
      </c>
      <c r="GN7">
        <v>14.06</v>
      </c>
      <c r="GO7">
        <v>5.8</v>
      </c>
      <c r="GP7">
        <v>8.1</v>
      </c>
      <c r="GQ7">
        <v>86</v>
      </c>
      <c r="GR7">
        <v>0.57999999999999996</v>
      </c>
      <c r="GS7">
        <v>2.99</v>
      </c>
    </row>
    <row r="8" spans="1:201" ht="13.5" thickBot="1" x14ac:dyDescent="0.25">
      <c r="A8" s="124" t="s">
        <v>1362</v>
      </c>
      <c r="B8">
        <v>76.790000000000006</v>
      </c>
      <c r="C8">
        <v>72.5</v>
      </c>
      <c r="D8">
        <v>60</v>
      </c>
      <c r="E8">
        <v>5.55</v>
      </c>
      <c r="F8">
        <v>3.97</v>
      </c>
      <c r="G8">
        <v>496.65</v>
      </c>
      <c r="H8">
        <v>1.71</v>
      </c>
      <c r="I8">
        <v>78.010000000000005</v>
      </c>
      <c r="J8">
        <v>32.53</v>
      </c>
      <c r="K8">
        <v>305.2</v>
      </c>
      <c r="L8">
        <v>3.01</v>
      </c>
      <c r="M8">
        <v>54.67</v>
      </c>
      <c r="N8">
        <v>22.51</v>
      </c>
      <c r="O8">
        <v>48.9</v>
      </c>
      <c r="P8" s="121">
        <v>35.15</v>
      </c>
      <c r="Q8">
        <v>8</v>
      </c>
      <c r="R8">
        <v>8</v>
      </c>
      <c r="S8">
        <v>93.07</v>
      </c>
      <c r="T8">
        <v>162.07</v>
      </c>
      <c r="U8">
        <v>6.05</v>
      </c>
      <c r="V8">
        <v>20.149999999999999</v>
      </c>
      <c r="W8">
        <v>21.6</v>
      </c>
      <c r="X8">
        <v>35.47</v>
      </c>
      <c r="Y8">
        <v>21.28</v>
      </c>
      <c r="Z8">
        <v>277.11</v>
      </c>
      <c r="AA8">
        <v>4.75</v>
      </c>
      <c r="AB8">
        <v>8.5399999999999991</v>
      </c>
      <c r="AC8" s="122">
        <v>13.9</v>
      </c>
      <c r="AD8">
        <v>158.87</v>
      </c>
      <c r="AE8">
        <v>382.04</v>
      </c>
      <c r="AF8">
        <v>15.83</v>
      </c>
      <c r="AG8">
        <v>1.56</v>
      </c>
      <c r="AH8">
        <v>49.03</v>
      </c>
      <c r="AI8">
        <v>6.2</v>
      </c>
      <c r="AJ8">
        <v>13.93</v>
      </c>
      <c r="AK8">
        <v>110.5</v>
      </c>
      <c r="AL8">
        <v>183.68</v>
      </c>
      <c r="AM8">
        <v>37.29</v>
      </c>
      <c r="AN8">
        <v>1.64</v>
      </c>
      <c r="AO8">
        <v>15.87</v>
      </c>
      <c r="AP8">
        <v>7.8</v>
      </c>
      <c r="AQ8">
        <v>16.28</v>
      </c>
      <c r="AR8">
        <v>32.700000000000003</v>
      </c>
      <c r="AS8">
        <v>193.68</v>
      </c>
      <c r="AT8">
        <v>706.16</v>
      </c>
      <c r="AU8">
        <v>2240</v>
      </c>
      <c r="AV8">
        <v>20.82</v>
      </c>
      <c r="AW8">
        <v>22.93</v>
      </c>
      <c r="AX8">
        <v>29.85</v>
      </c>
      <c r="AY8">
        <v>3.51</v>
      </c>
      <c r="AZ8">
        <v>8</v>
      </c>
      <c r="BA8">
        <v>143.72</v>
      </c>
      <c r="BB8">
        <v>111.99</v>
      </c>
      <c r="BC8">
        <v>10.8</v>
      </c>
      <c r="BD8">
        <v>33.57</v>
      </c>
      <c r="BE8">
        <v>41.98</v>
      </c>
      <c r="BF8">
        <v>11.15</v>
      </c>
      <c r="BG8">
        <v>9.9499999999999993</v>
      </c>
      <c r="BH8">
        <v>21.76</v>
      </c>
      <c r="BI8">
        <v>25.98</v>
      </c>
      <c r="BJ8">
        <v>199.23</v>
      </c>
      <c r="BK8">
        <v>20.82</v>
      </c>
      <c r="BL8">
        <v>95.33</v>
      </c>
      <c r="BM8">
        <v>166.16</v>
      </c>
      <c r="BN8">
        <v>77.45</v>
      </c>
      <c r="BO8">
        <v>37.130000000000003</v>
      </c>
      <c r="BP8">
        <v>7</v>
      </c>
      <c r="BQ8">
        <v>119.61</v>
      </c>
      <c r="BR8">
        <v>89.98</v>
      </c>
      <c r="BS8">
        <v>350.63</v>
      </c>
      <c r="BT8">
        <v>159.06</v>
      </c>
      <c r="BU8">
        <v>9.9</v>
      </c>
      <c r="BV8">
        <v>16</v>
      </c>
      <c r="BW8">
        <v>184</v>
      </c>
      <c r="BX8">
        <v>23</v>
      </c>
      <c r="BY8">
        <v>41.15</v>
      </c>
      <c r="BZ8">
        <v>4.29</v>
      </c>
      <c r="CA8">
        <v>124.59</v>
      </c>
      <c r="CB8">
        <v>109.99</v>
      </c>
      <c r="CC8">
        <v>990</v>
      </c>
      <c r="CD8">
        <v>38</v>
      </c>
      <c r="CE8">
        <v>103.36</v>
      </c>
      <c r="CF8">
        <v>3.33</v>
      </c>
      <c r="CG8">
        <v>580</v>
      </c>
      <c r="CH8">
        <v>1444.82</v>
      </c>
      <c r="CI8">
        <v>17.86</v>
      </c>
      <c r="CJ8">
        <v>575.12</v>
      </c>
      <c r="CK8">
        <v>60</v>
      </c>
      <c r="CL8">
        <v>16.5</v>
      </c>
      <c r="CM8">
        <v>3.3</v>
      </c>
      <c r="CN8">
        <v>8</v>
      </c>
      <c r="CO8">
        <v>18</v>
      </c>
      <c r="CP8">
        <v>81.8</v>
      </c>
      <c r="CQ8">
        <v>5.01</v>
      </c>
      <c r="CR8">
        <v>11.05</v>
      </c>
      <c r="CS8">
        <v>2</v>
      </c>
      <c r="CT8">
        <v>663</v>
      </c>
      <c r="CU8">
        <v>213.49</v>
      </c>
      <c r="CV8">
        <v>1.04</v>
      </c>
      <c r="CW8">
        <v>182</v>
      </c>
      <c r="CX8">
        <v>6.5</v>
      </c>
      <c r="CY8">
        <v>223.88</v>
      </c>
      <c r="CZ8">
        <v>58.45</v>
      </c>
      <c r="DA8">
        <v>33.25</v>
      </c>
      <c r="DB8">
        <v>109</v>
      </c>
      <c r="DC8">
        <v>10.26</v>
      </c>
      <c r="DD8">
        <v>7</v>
      </c>
      <c r="DE8">
        <v>580</v>
      </c>
      <c r="DF8">
        <v>48.23</v>
      </c>
      <c r="DG8">
        <v>30</v>
      </c>
      <c r="DH8">
        <v>6.02</v>
      </c>
      <c r="DI8">
        <v>5.19</v>
      </c>
      <c r="DJ8">
        <v>43.92</v>
      </c>
      <c r="DK8">
        <v>1.46</v>
      </c>
      <c r="DL8">
        <v>4.2699999999999996</v>
      </c>
      <c r="DM8">
        <v>6.18</v>
      </c>
      <c r="DN8">
        <v>64.52</v>
      </c>
      <c r="DO8">
        <v>16.07</v>
      </c>
      <c r="DP8">
        <v>180.96</v>
      </c>
      <c r="DQ8">
        <v>117.15</v>
      </c>
      <c r="DR8">
        <v>62.11</v>
      </c>
      <c r="DS8">
        <v>139.75</v>
      </c>
      <c r="DT8">
        <v>127.92</v>
      </c>
      <c r="DU8">
        <v>78.63</v>
      </c>
      <c r="DV8">
        <v>800.99</v>
      </c>
      <c r="DW8">
        <v>32.64</v>
      </c>
      <c r="DX8">
        <v>694.71</v>
      </c>
      <c r="DY8">
        <v>373</v>
      </c>
      <c r="DZ8">
        <v>60</v>
      </c>
      <c r="EA8">
        <v>11.44</v>
      </c>
      <c r="EB8">
        <v>233.36</v>
      </c>
      <c r="EC8">
        <v>76.58</v>
      </c>
      <c r="ED8">
        <v>12.99</v>
      </c>
      <c r="EE8">
        <v>51.98</v>
      </c>
      <c r="EF8">
        <v>81.8</v>
      </c>
      <c r="EG8">
        <v>8.2100000000000009</v>
      </c>
      <c r="EH8">
        <v>37.01</v>
      </c>
      <c r="EI8">
        <v>29.5</v>
      </c>
      <c r="EJ8">
        <v>15</v>
      </c>
      <c r="EK8">
        <v>2.2400000000000002</v>
      </c>
      <c r="EL8">
        <v>28.63</v>
      </c>
      <c r="EM8">
        <v>75.849999999999994</v>
      </c>
      <c r="EN8">
        <v>11.1</v>
      </c>
      <c r="EO8">
        <v>1236.6500000000001</v>
      </c>
      <c r="EP8">
        <v>108</v>
      </c>
      <c r="EQ8">
        <v>30.51</v>
      </c>
      <c r="ER8">
        <v>9.99</v>
      </c>
      <c r="ES8">
        <v>4.13</v>
      </c>
      <c r="ET8">
        <v>4</v>
      </c>
      <c r="EU8">
        <v>10.89</v>
      </c>
      <c r="EV8">
        <v>8.69</v>
      </c>
      <c r="EW8">
        <v>200.2</v>
      </c>
      <c r="EX8">
        <v>14.5</v>
      </c>
      <c r="EY8">
        <v>33.11</v>
      </c>
      <c r="EZ8">
        <v>3.25</v>
      </c>
      <c r="FA8">
        <v>0.8</v>
      </c>
      <c r="FB8">
        <v>24.25</v>
      </c>
      <c r="FC8">
        <v>2.99</v>
      </c>
      <c r="FD8">
        <v>164.99</v>
      </c>
      <c r="FE8">
        <v>4.68</v>
      </c>
      <c r="FF8">
        <v>6.5</v>
      </c>
      <c r="FG8">
        <v>262.58999999999997</v>
      </c>
      <c r="FH8">
        <v>16.059999999999999</v>
      </c>
      <c r="FI8">
        <v>62.75</v>
      </c>
      <c r="FJ8">
        <v>135</v>
      </c>
      <c r="FK8">
        <v>5.8</v>
      </c>
      <c r="FL8">
        <v>44.5</v>
      </c>
      <c r="FM8">
        <v>13.05</v>
      </c>
      <c r="FN8">
        <v>18.5</v>
      </c>
      <c r="FO8">
        <v>190.26</v>
      </c>
      <c r="FP8">
        <v>124.63</v>
      </c>
      <c r="FQ8">
        <v>14.8</v>
      </c>
      <c r="FR8" s="123">
        <v>63.5</v>
      </c>
      <c r="FS8">
        <v>38.93</v>
      </c>
      <c r="FT8">
        <v>560.9</v>
      </c>
      <c r="FU8">
        <v>7.98</v>
      </c>
      <c r="FV8">
        <v>770.01</v>
      </c>
      <c r="FW8">
        <v>220</v>
      </c>
      <c r="FX8">
        <v>39.700000000000003</v>
      </c>
      <c r="FY8">
        <v>3.2</v>
      </c>
      <c r="FZ8">
        <v>23</v>
      </c>
      <c r="GA8">
        <v>87.17</v>
      </c>
      <c r="GB8">
        <v>11.89</v>
      </c>
      <c r="GC8">
        <v>23.09</v>
      </c>
      <c r="GD8">
        <v>22.84</v>
      </c>
      <c r="GE8">
        <v>815.74</v>
      </c>
      <c r="GF8">
        <v>39.880000000000003</v>
      </c>
      <c r="GG8">
        <v>19.989999999999998</v>
      </c>
      <c r="GH8">
        <v>95.08</v>
      </c>
      <c r="GI8">
        <v>2.99</v>
      </c>
      <c r="GJ8">
        <v>15.75</v>
      </c>
      <c r="GL8">
        <v>14.5</v>
      </c>
      <c r="GM8">
        <v>4</v>
      </c>
      <c r="GN8">
        <v>12</v>
      </c>
      <c r="GO8">
        <v>5.35</v>
      </c>
      <c r="GP8">
        <v>7.56</v>
      </c>
      <c r="GQ8">
        <v>75.56</v>
      </c>
      <c r="GR8">
        <v>0.59</v>
      </c>
      <c r="GS8">
        <v>2.6</v>
      </c>
    </row>
    <row r="9" spans="1:201" ht="13.5" thickBot="1" x14ac:dyDescent="0.25">
      <c r="A9" s="124" t="s">
        <v>1363</v>
      </c>
      <c r="B9">
        <v>69</v>
      </c>
      <c r="C9">
        <v>78.16</v>
      </c>
      <c r="D9">
        <v>61.5</v>
      </c>
      <c r="E9">
        <v>6.18</v>
      </c>
      <c r="F9">
        <v>4</v>
      </c>
      <c r="G9">
        <v>496.65</v>
      </c>
      <c r="H9">
        <v>2</v>
      </c>
      <c r="I9">
        <v>74.349999999999994</v>
      </c>
      <c r="J9">
        <v>34.03</v>
      </c>
      <c r="K9">
        <v>270.07</v>
      </c>
      <c r="L9">
        <v>3.16</v>
      </c>
      <c r="M9">
        <v>54.67</v>
      </c>
      <c r="N9">
        <v>23.4</v>
      </c>
      <c r="O9">
        <v>47.1</v>
      </c>
      <c r="P9" s="121">
        <v>39.9</v>
      </c>
      <c r="Q9">
        <v>8</v>
      </c>
      <c r="R9">
        <v>7.11</v>
      </c>
      <c r="S9">
        <v>92</v>
      </c>
      <c r="T9">
        <v>146.61000000000001</v>
      </c>
      <c r="U9">
        <v>6.13</v>
      </c>
      <c r="V9">
        <v>23.54</v>
      </c>
      <c r="W9">
        <v>21.8</v>
      </c>
      <c r="X9">
        <v>27.45</v>
      </c>
      <c r="Y9">
        <v>24.03</v>
      </c>
      <c r="Z9">
        <v>262.20999999999998</v>
      </c>
      <c r="AA9">
        <v>3.42</v>
      </c>
      <c r="AB9">
        <v>9.4</v>
      </c>
      <c r="AC9" s="122">
        <v>14.98</v>
      </c>
      <c r="AD9">
        <v>194</v>
      </c>
      <c r="AE9">
        <v>527.54</v>
      </c>
      <c r="AF9">
        <v>16.489999999999998</v>
      </c>
      <c r="AG9">
        <v>1.72</v>
      </c>
      <c r="AH9">
        <v>58</v>
      </c>
      <c r="AI9">
        <v>6.2</v>
      </c>
      <c r="AJ9">
        <v>12.95</v>
      </c>
      <c r="AK9">
        <v>112</v>
      </c>
      <c r="AL9">
        <v>158.93</v>
      </c>
      <c r="AM9">
        <v>41</v>
      </c>
      <c r="AN9">
        <v>1.61</v>
      </c>
      <c r="AO9">
        <v>10.11</v>
      </c>
      <c r="AP9">
        <v>7.79</v>
      </c>
      <c r="AQ9">
        <v>16.7</v>
      </c>
      <c r="AR9">
        <v>34.25</v>
      </c>
      <c r="AS9">
        <v>182.2</v>
      </c>
      <c r="AT9">
        <v>744.44</v>
      </c>
      <c r="AU9">
        <v>2200</v>
      </c>
      <c r="AV9">
        <v>23.47</v>
      </c>
      <c r="AW9">
        <v>23.26</v>
      </c>
      <c r="AX9">
        <v>27.64</v>
      </c>
      <c r="AY9">
        <v>3.75</v>
      </c>
      <c r="AZ9">
        <v>8</v>
      </c>
      <c r="BA9">
        <v>127.85</v>
      </c>
      <c r="BB9">
        <v>112.8</v>
      </c>
      <c r="BC9">
        <v>10.76</v>
      </c>
      <c r="BD9">
        <v>28.79</v>
      </c>
      <c r="BE9">
        <v>48.5</v>
      </c>
      <c r="BF9">
        <v>13.45</v>
      </c>
      <c r="BG9">
        <v>9.86</v>
      </c>
      <c r="BH9">
        <v>15.37</v>
      </c>
      <c r="BI9">
        <v>25.93</v>
      </c>
      <c r="BJ9">
        <v>200.86</v>
      </c>
      <c r="BK9">
        <v>22.81</v>
      </c>
      <c r="BL9">
        <v>89.74</v>
      </c>
      <c r="BM9">
        <v>118.55</v>
      </c>
      <c r="BN9">
        <v>66.599999999999994</v>
      </c>
      <c r="BO9">
        <v>38.85</v>
      </c>
      <c r="BP9">
        <v>6.89</v>
      </c>
      <c r="BQ9">
        <v>74.989999999999995</v>
      </c>
      <c r="BR9">
        <v>90</v>
      </c>
      <c r="BS9">
        <v>317.02</v>
      </c>
      <c r="BT9">
        <v>166</v>
      </c>
      <c r="BU9">
        <v>10.75</v>
      </c>
      <c r="BV9">
        <v>17.7</v>
      </c>
      <c r="BW9">
        <v>188.14</v>
      </c>
      <c r="BX9">
        <v>23.5</v>
      </c>
      <c r="BY9">
        <v>40.729999999999997</v>
      </c>
      <c r="BZ9">
        <v>4.29</v>
      </c>
      <c r="CA9">
        <v>112.51</v>
      </c>
      <c r="CB9">
        <v>109.52</v>
      </c>
      <c r="CC9">
        <v>1000</v>
      </c>
      <c r="CD9">
        <v>33.01</v>
      </c>
      <c r="CE9">
        <v>96.03</v>
      </c>
      <c r="CF9">
        <v>3</v>
      </c>
      <c r="CG9">
        <v>643</v>
      </c>
      <c r="CH9">
        <v>1450</v>
      </c>
      <c r="CI9">
        <v>18.48</v>
      </c>
      <c r="CJ9">
        <v>540</v>
      </c>
      <c r="CK9">
        <v>60</v>
      </c>
      <c r="CL9">
        <v>12.95</v>
      </c>
      <c r="CM9">
        <v>3.61</v>
      </c>
      <c r="CN9">
        <v>8.27</v>
      </c>
      <c r="CO9">
        <v>17.5</v>
      </c>
      <c r="CP9">
        <v>76.55</v>
      </c>
      <c r="CQ9">
        <v>6.11</v>
      </c>
      <c r="CR9">
        <v>9</v>
      </c>
      <c r="CS9">
        <v>2.2999999999999998</v>
      </c>
      <c r="CT9">
        <v>498.96</v>
      </c>
      <c r="CU9">
        <v>216.5</v>
      </c>
      <c r="CV9">
        <v>1.26</v>
      </c>
      <c r="CW9">
        <v>170.05</v>
      </c>
      <c r="CX9">
        <v>7.18</v>
      </c>
      <c r="CY9">
        <v>232.75</v>
      </c>
      <c r="CZ9">
        <v>60</v>
      </c>
      <c r="DA9">
        <v>27</v>
      </c>
      <c r="DB9">
        <v>114.6</v>
      </c>
      <c r="DC9">
        <v>11</v>
      </c>
      <c r="DD9">
        <v>7.6</v>
      </c>
      <c r="DE9">
        <v>585</v>
      </c>
      <c r="DF9">
        <v>53</v>
      </c>
      <c r="DG9">
        <v>29.35</v>
      </c>
      <c r="DH9">
        <v>6.35</v>
      </c>
      <c r="DI9">
        <v>5.3</v>
      </c>
      <c r="DJ9">
        <v>42.65</v>
      </c>
      <c r="DK9">
        <v>1.62</v>
      </c>
      <c r="DL9">
        <v>4.32</v>
      </c>
      <c r="DM9">
        <v>5.85</v>
      </c>
      <c r="DN9">
        <v>64.650000000000006</v>
      </c>
      <c r="DO9">
        <v>16</v>
      </c>
      <c r="DP9">
        <v>225.58</v>
      </c>
      <c r="DQ9">
        <v>119.41</v>
      </c>
      <c r="DR9">
        <v>66.510000000000005</v>
      </c>
      <c r="DS9">
        <v>143.5</v>
      </c>
      <c r="DT9">
        <v>123.91</v>
      </c>
      <c r="DU9">
        <v>85</v>
      </c>
      <c r="DV9">
        <v>765.03</v>
      </c>
      <c r="DW9">
        <v>34.770000000000003</v>
      </c>
      <c r="DX9">
        <v>698.93</v>
      </c>
      <c r="DY9">
        <v>385</v>
      </c>
      <c r="DZ9">
        <v>68</v>
      </c>
      <c r="EA9">
        <v>10.94</v>
      </c>
      <c r="EB9">
        <v>237</v>
      </c>
      <c r="EC9">
        <v>73.02</v>
      </c>
      <c r="ED9">
        <v>12.4</v>
      </c>
      <c r="EE9">
        <v>63.5</v>
      </c>
      <c r="EF9">
        <v>76.55</v>
      </c>
      <c r="EG9">
        <v>7.4</v>
      </c>
      <c r="EH9">
        <v>37.89</v>
      </c>
      <c r="EI9">
        <v>26.7</v>
      </c>
      <c r="EJ9">
        <v>16.48</v>
      </c>
      <c r="EK9">
        <v>2.5</v>
      </c>
      <c r="EL9">
        <v>27.5</v>
      </c>
      <c r="EM9">
        <v>80</v>
      </c>
      <c r="EN9">
        <v>10.71</v>
      </c>
      <c r="EO9">
        <v>1237.9000000000001</v>
      </c>
      <c r="EP9">
        <v>108</v>
      </c>
      <c r="EQ9">
        <v>30</v>
      </c>
      <c r="ER9">
        <v>9.8000000000000007</v>
      </c>
      <c r="ES9">
        <v>4.4000000000000004</v>
      </c>
      <c r="ET9">
        <v>3</v>
      </c>
      <c r="EU9">
        <v>11.06</v>
      </c>
      <c r="EV9">
        <v>9.5</v>
      </c>
      <c r="EW9">
        <v>245</v>
      </c>
      <c r="EX9">
        <v>15.27</v>
      </c>
      <c r="EY9">
        <v>34.01</v>
      </c>
      <c r="EZ9">
        <v>3.58</v>
      </c>
      <c r="FA9">
        <v>0.8</v>
      </c>
      <c r="FB9">
        <v>23.94</v>
      </c>
      <c r="FC9">
        <v>2.5499999999999998</v>
      </c>
      <c r="FD9">
        <v>170</v>
      </c>
      <c r="FE9">
        <v>4.24</v>
      </c>
      <c r="FF9">
        <v>6.7</v>
      </c>
      <c r="FG9">
        <v>245.25</v>
      </c>
      <c r="FH9">
        <v>14.02</v>
      </c>
      <c r="FI9">
        <v>62.84</v>
      </c>
      <c r="FJ9">
        <v>122.36</v>
      </c>
      <c r="FK9">
        <v>6.19</v>
      </c>
      <c r="FL9">
        <v>51.99</v>
      </c>
      <c r="FM9">
        <v>13.05</v>
      </c>
      <c r="FN9">
        <v>18</v>
      </c>
      <c r="FO9">
        <v>194.53</v>
      </c>
      <c r="FP9">
        <v>128.5</v>
      </c>
      <c r="FQ9">
        <v>15</v>
      </c>
      <c r="FR9" s="123">
        <v>69.900000000000006</v>
      </c>
      <c r="FS9">
        <v>39.26</v>
      </c>
      <c r="FT9">
        <v>205</v>
      </c>
      <c r="FU9">
        <v>7.93</v>
      </c>
      <c r="FV9">
        <v>760.01</v>
      </c>
      <c r="FW9">
        <v>220</v>
      </c>
      <c r="FX9">
        <v>36.979999999999997</v>
      </c>
      <c r="FY9">
        <v>3.05</v>
      </c>
      <c r="FZ9">
        <v>22.25</v>
      </c>
      <c r="GA9">
        <v>87.02</v>
      </c>
      <c r="GB9">
        <v>10.53</v>
      </c>
      <c r="GC9">
        <v>16.84</v>
      </c>
      <c r="GD9">
        <v>22.5</v>
      </c>
      <c r="GE9">
        <v>700</v>
      </c>
      <c r="GF9">
        <v>40.729999999999997</v>
      </c>
      <c r="GG9">
        <v>28.1</v>
      </c>
      <c r="GH9">
        <v>80</v>
      </c>
      <c r="GI9">
        <v>2.9</v>
      </c>
      <c r="GJ9">
        <v>16</v>
      </c>
      <c r="GL9">
        <v>14.5</v>
      </c>
      <c r="GM9">
        <v>3.15</v>
      </c>
      <c r="GN9">
        <v>13</v>
      </c>
      <c r="GO9">
        <v>5.25</v>
      </c>
      <c r="GP9">
        <v>7.84</v>
      </c>
      <c r="GQ9">
        <v>76.81</v>
      </c>
      <c r="GR9">
        <v>0.63</v>
      </c>
      <c r="GS9">
        <v>2.5</v>
      </c>
    </row>
    <row r="10" spans="1:201" ht="13.5" thickBot="1" x14ac:dyDescent="0.25">
      <c r="A10" s="124" t="s">
        <v>1364</v>
      </c>
      <c r="B10">
        <v>78.02</v>
      </c>
      <c r="C10">
        <v>84.21</v>
      </c>
      <c r="D10">
        <v>61.5</v>
      </c>
      <c r="E10">
        <v>10.61</v>
      </c>
      <c r="F10">
        <v>3.4</v>
      </c>
      <c r="G10">
        <v>462</v>
      </c>
      <c r="H10">
        <v>2.0299999999999998</v>
      </c>
      <c r="I10">
        <v>76.88</v>
      </c>
      <c r="J10">
        <v>30.95</v>
      </c>
      <c r="K10">
        <v>255.96</v>
      </c>
      <c r="L10">
        <v>3.01</v>
      </c>
      <c r="M10">
        <v>54.67</v>
      </c>
      <c r="N10">
        <v>21.58</v>
      </c>
      <c r="O10">
        <v>52.98</v>
      </c>
      <c r="P10" s="121">
        <v>40</v>
      </c>
      <c r="Q10">
        <v>8.1999999999999993</v>
      </c>
      <c r="R10">
        <v>7</v>
      </c>
      <c r="S10">
        <v>80</v>
      </c>
      <c r="T10">
        <v>163.66999999999999</v>
      </c>
      <c r="U10">
        <v>6.24</v>
      </c>
      <c r="V10">
        <v>23.04</v>
      </c>
      <c r="W10">
        <v>21.76</v>
      </c>
      <c r="X10">
        <v>24.04</v>
      </c>
      <c r="Y10">
        <v>18.7</v>
      </c>
      <c r="Z10">
        <v>255</v>
      </c>
      <c r="AA10">
        <v>3.11</v>
      </c>
      <c r="AB10">
        <v>9.67</v>
      </c>
      <c r="AC10" s="122">
        <v>13.78</v>
      </c>
      <c r="AD10">
        <v>195.34</v>
      </c>
      <c r="AE10">
        <v>695.73</v>
      </c>
      <c r="AF10">
        <v>8.26</v>
      </c>
      <c r="AG10">
        <v>1.65</v>
      </c>
      <c r="AH10">
        <v>51</v>
      </c>
      <c r="AI10">
        <v>6.5</v>
      </c>
      <c r="AJ10">
        <v>13.52</v>
      </c>
      <c r="AK10">
        <v>112</v>
      </c>
      <c r="AL10">
        <v>145.85</v>
      </c>
      <c r="AM10">
        <v>41</v>
      </c>
      <c r="AN10">
        <v>1.59</v>
      </c>
      <c r="AO10">
        <v>8.9600000000000009</v>
      </c>
      <c r="AP10">
        <v>7.79</v>
      </c>
      <c r="AQ10">
        <v>18.82</v>
      </c>
      <c r="AR10">
        <v>32.6</v>
      </c>
      <c r="AS10">
        <v>171.2</v>
      </c>
      <c r="AT10">
        <v>699.88</v>
      </c>
      <c r="AU10">
        <v>2160.75</v>
      </c>
      <c r="AV10">
        <v>24.05</v>
      </c>
      <c r="AW10">
        <v>24.09</v>
      </c>
      <c r="AX10">
        <v>27.42</v>
      </c>
      <c r="AY10">
        <v>2.75</v>
      </c>
      <c r="AZ10">
        <v>8</v>
      </c>
      <c r="BA10">
        <v>133.91999999999999</v>
      </c>
      <c r="BB10">
        <v>112.8</v>
      </c>
      <c r="BC10">
        <v>10.75</v>
      </c>
      <c r="BD10">
        <v>30.13</v>
      </c>
      <c r="BE10">
        <v>56.48</v>
      </c>
      <c r="BF10">
        <v>11.53</v>
      </c>
      <c r="BG10">
        <v>9.8000000000000007</v>
      </c>
      <c r="BH10">
        <v>9.3000000000000007</v>
      </c>
      <c r="BI10">
        <v>28.18</v>
      </c>
      <c r="BJ10">
        <v>185.42</v>
      </c>
      <c r="BK10">
        <v>20</v>
      </c>
      <c r="BL10">
        <v>92.85</v>
      </c>
      <c r="BM10">
        <v>122.63</v>
      </c>
      <c r="BN10">
        <v>62.83</v>
      </c>
      <c r="BO10">
        <v>38.22</v>
      </c>
      <c r="BP10">
        <v>6.99</v>
      </c>
      <c r="BQ10">
        <v>47.07</v>
      </c>
      <c r="BR10">
        <v>74.819999999999993</v>
      </c>
      <c r="BS10">
        <v>317.72000000000003</v>
      </c>
      <c r="BT10">
        <v>154.02000000000001</v>
      </c>
      <c r="BU10">
        <v>10</v>
      </c>
      <c r="BV10">
        <v>13.82</v>
      </c>
      <c r="BW10">
        <v>207.5</v>
      </c>
      <c r="BX10">
        <v>24.8</v>
      </c>
      <c r="BY10">
        <v>43.17</v>
      </c>
      <c r="BZ10">
        <v>4.2</v>
      </c>
      <c r="CA10">
        <v>82.71</v>
      </c>
      <c r="CB10">
        <v>111.79</v>
      </c>
      <c r="CC10">
        <v>969</v>
      </c>
      <c r="CD10">
        <v>35.340000000000003</v>
      </c>
      <c r="CE10">
        <v>107.03</v>
      </c>
      <c r="CF10">
        <v>2.8</v>
      </c>
      <c r="CG10">
        <v>669</v>
      </c>
      <c r="CH10">
        <v>1450</v>
      </c>
      <c r="CI10">
        <v>16.850000000000001</v>
      </c>
      <c r="CJ10">
        <v>536</v>
      </c>
      <c r="CK10">
        <v>60</v>
      </c>
      <c r="CL10">
        <v>12</v>
      </c>
      <c r="CM10">
        <v>2.59</v>
      </c>
      <c r="CN10">
        <v>9.8000000000000007</v>
      </c>
      <c r="CO10">
        <v>16.7</v>
      </c>
      <c r="CP10">
        <v>79.38</v>
      </c>
      <c r="CQ10">
        <v>6.5</v>
      </c>
      <c r="CR10">
        <v>9.51</v>
      </c>
      <c r="CS10">
        <v>2.2000000000000002</v>
      </c>
      <c r="CT10">
        <v>455.7</v>
      </c>
      <c r="CU10">
        <v>210</v>
      </c>
      <c r="CV10">
        <v>0.79</v>
      </c>
      <c r="CW10">
        <v>176.13</v>
      </c>
      <c r="CX10">
        <v>6</v>
      </c>
      <c r="CY10">
        <v>236.95</v>
      </c>
      <c r="CZ10">
        <v>58.26</v>
      </c>
      <c r="DA10">
        <v>25</v>
      </c>
      <c r="DB10">
        <v>105.36</v>
      </c>
      <c r="DC10">
        <v>11</v>
      </c>
      <c r="DD10">
        <v>7.6</v>
      </c>
      <c r="DE10">
        <v>594.99</v>
      </c>
      <c r="DF10">
        <v>41.85</v>
      </c>
      <c r="DG10">
        <v>34.270000000000003</v>
      </c>
      <c r="DH10">
        <v>6.13</v>
      </c>
      <c r="DI10">
        <v>5.46</v>
      </c>
      <c r="DJ10">
        <v>39.83</v>
      </c>
      <c r="DK10">
        <v>1.4</v>
      </c>
      <c r="DL10">
        <v>4.1500000000000004</v>
      </c>
      <c r="DM10">
        <v>5.34</v>
      </c>
      <c r="DN10">
        <v>71.59</v>
      </c>
      <c r="DO10">
        <v>17.14</v>
      </c>
      <c r="DP10">
        <v>247.48</v>
      </c>
      <c r="DQ10">
        <v>104.19</v>
      </c>
      <c r="DR10">
        <v>68.790000000000006</v>
      </c>
      <c r="DS10">
        <v>131.65</v>
      </c>
      <c r="DT10">
        <v>127.84</v>
      </c>
      <c r="DU10">
        <v>85</v>
      </c>
      <c r="DV10">
        <v>732</v>
      </c>
      <c r="DW10">
        <v>35.56</v>
      </c>
      <c r="DX10">
        <v>673.27</v>
      </c>
      <c r="DY10">
        <v>336.97</v>
      </c>
      <c r="DZ10">
        <v>60.5</v>
      </c>
      <c r="EA10">
        <v>10.16</v>
      </c>
      <c r="EB10">
        <v>249.06</v>
      </c>
      <c r="EC10">
        <v>80.02</v>
      </c>
      <c r="ED10">
        <v>12</v>
      </c>
      <c r="EE10">
        <v>65.459999999999994</v>
      </c>
      <c r="EF10">
        <v>79.38</v>
      </c>
      <c r="EG10">
        <v>7.25</v>
      </c>
      <c r="EH10">
        <v>37.54</v>
      </c>
      <c r="EI10">
        <v>25.57</v>
      </c>
      <c r="EJ10">
        <v>17.21</v>
      </c>
      <c r="EK10">
        <v>2.09</v>
      </c>
      <c r="EL10">
        <v>27.86</v>
      </c>
      <c r="EM10">
        <v>75</v>
      </c>
      <c r="EN10">
        <v>9.5</v>
      </c>
      <c r="EO10">
        <v>1169.9000000000001</v>
      </c>
      <c r="EP10">
        <v>109</v>
      </c>
      <c r="EQ10">
        <v>30</v>
      </c>
      <c r="ER10">
        <v>9</v>
      </c>
      <c r="ES10">
        <v>3.9</v>
      </c>
      <c r="ET10">
        <v>2.74</v>
      </c>
      <c r="EU10">
        <v>10.93</v>
      </c>
      <c r="EV10">
        <v>9.24</v>
      </c>
      <c r="EW10">
        <v>251.77</v>
      </c>
      <c r="EX10">
        <v>17</v>
      </c>
      <c r="EY10">
        <v>33.479999999999997</v>
      </c>
      <c r="EZ10">
        <v>3.84</v>
      </c>
      <c r="FA10">
        <v>0.68</v>
      </c>
      <c r="FB10">
        <v>24</v>
      </c>
      <c r="FC10">
        <v>3.49</v>
      </c>
      <c r="FD10">
        <v>174.3</v>
      </c>
      <c r="FE10">
        <v>3.12</v>
      </c>
      <c r="FF10">
        <v>6.53</v>
      </c>
      <c r="FG10">
        <v>231.21</v>
      </c>
      <c r="FH10">
        <v>15.16</v>
      </c>
      <c r="FI10">
        <v>55.59</v>
      </c>
      <c r="FJ10">
        <v>122.36</v>
      </c>
      <c r="FK10">
        <v>6</v>
      </c>
      <c r="FL10">
        <v>48.37</v>
      </c>
      <c r="FM10">
        <v>13.05</v>
      </c>
      <c r="FN10">
        <v>18</v>
      </c>
      <c r="FO10">
        <v>191.04</v>
      </c>
      <c r="FP10">
        <v>133.24</v>
      </c>
      <c r="FQ10">
        <v>14</v>
      </c>
      <c r="FR10" s="123">
        <v>47</v>
      </c>
      <c r="FS10">
        <v>38.340000000000003</v>
      </c>
      <c r="FT10">
        <v>173.33</v>
      </c>
      <c r="FU10">
        <v>7.5</v>
      </c>
      <c r="FV10">
        <v>654.26</v>
      </c>
      <c r="FW10">
        <v>220</v>
      </c>
      <c r="FX10">
        <v>40.159999999999997</v>
      </c>
      <c r="FY10">
        <v>2.6</v>
      </c>
      <c r="FZ10">
        <v>23.9</v>
      </c>
      <c r="GA10">
        <v>92.05</v>
      </c>
      <c r="GB10">
        <v>8.24</v>
      </c>
      <c r="GC10">
        <v>10.01</v>
      </c>
      <c r="GD10">
        <v>19.190000000000001</v>
      </c>
      <c r="GE10">
        <v>716.75</v>
      </c>
      <c r="GF10">
        <v>42.44</v>
      </c>
      <c r="GG10">
        <v>26.55</v>
      </c>
      <c r="GH10">
        <v>83.91</v>
      </c>
      <c r="GI10">
        <v>3.28</v>
      </c>
      <c r="GJ10">
        <v>16</v>
      </c>
      <c r="GL10">
        <v>14.5</v>
      </c>
      <c r="GM10">
        <v>4.3499999999999996</v>
      </c>
      <c r="GN10">
        <v>13</v>
      </c>
      <c r="GO10">
        <v>4.72</v>
      </c>
      <c r="GP10">
        <v>8.69</v>
      </c>
      <c r="GQ10">
        <v>78.989999999999995</v>
      </c>
      <c r="GR10">
        <v>0.45</v>
      </c>
      <c r="GS10">
        <v>3.15</v>
      </c>
    </row>
    <row r="11" spans="1:201" ht="13.5" thickBot="1" x14ac:dyDescent="0.25">
      <c r="A11" s="124" t="s">
        <v>1365</v>
      </c>
      <c r="B11">
        <v>98.26</v>
      </c>
      <c r="C11">
        <v>68.27</v>
      </c>
      <c r="D11">
        <v>53.75</v>
      </c>
      <c r="E11">
        <v>8.5</v>
      </c>
      <c r="F11">
        <v>3</v>
      </c>
      <c r="G11">
        <v>462</v>
      </c>
      <c r="H11">
        <v>2.75</v>
      </c>
      <c r="I11">
        <v>58.73</v>
      </c>
      <c r="J11">
        <v>25.83</v>
      </c>
      <c r="K11">
        <v>236.01</v>
      </c>
      <c r="L11">
        <v>2.83</v>
      </c>
      <c r="M11">
        <v>54.67</v>
      </c>
      <c r="N11">
        <v>16.010000000000002</v>
      </c>
      <c r="O11">
        <v>52.7</v>
      </c>
      <c r="P11" s="121">
        <v>36.9</v>
      </c>
      <c r="Q11">
        <v>5.5</v>
      </c>
      <c r="R11">
        <v>7.5</v>
      </c>
      <c r="S11">
        <v>87</v>
      </c>
      <c r="T11">
        <v>149.28</v>
      </c>
      <c r="U11">
        <v>4.5999999999999996</v>
      </c>
      <c r="V11">
        <v>19.29</v>
      </c>
      <c r="W11">
        <v>21.07</v>
      </c>
      <c r="X11">
        <v>24.04</v>
      </c>
      <c r="Y11">
        <v>18.829999999999998</v>
      </c>
      <c r="Z11">
        <v>239.66</v>
      </c>
      <c r="AA11">
        <v>2.59</v>
      </c>
      <c r="AB11">
        <v>7.7</v>
      </c>
      <c r="AC11" s="122">
        <v>10.77</v>
      </c>
      <c r="AD11">
        <v>193.38</v>
      </c>
      <c r="AE11">
        <v>539.21</v>
      </c>
      <c r="AF11">
        <v>8.5500000000000007</v>
      </c>
      <c r="AG11">
        <v>1.27</v>
      </c>
      <c r="AH11">
        <v>45.2</v>
      </c>
      <c r="AI11">
        <v>5.42</v>
      </c>
      <c r="AJ11">
        <v>13.87</v>
      </c>
      <c r="AK11">
        <v>112</v>
      </c>
      <c r="AL11">
        <v>111.14</v>
      </c>
      <c r="AM11">
        <v>41</v>
      </c>
      <c r="AN11">
        <v>1.23</v>
      </c>
      <c r="AO11">
        <v>8.44</v>
      </c>
      <c r="AP11">
        <v>7.2</v>
      </c>
      <c r="AQ11">
        <v>13.95</v>
      </c>
      <c r="AR11">
        <v>40.799999999999997</v>
      </c>
      <c r="AS11">
        <v>132.51</v>
      </c>
      <c r="AT11">
        <v>543.26</v>
      </c>
      <c r="AU11">
        <v>2049</v>
      </c>
      <c r="AV11">
        <v>18.14</v>
      </c>
      <c r="AW11">
        <v>18.57</v>
      </c>
      <c r="AX11">
        <v>17.079999999999998</v>
      </c>
      <c r="AY11">
        <v>3.5</v>
      </c>
      <c r="AZ11">
        <v>8</v>
      </c>
      <c r="BA11">
        <v>124.99</v>
      </c>
      <c r="BB11">
        <v>89.22</v>
      </c>
      <c r="BC11">
        <v>11.75</v>
      </c>
      <c r="BD11">
        <v>31.81</v>
      </c>
      <c r="BE11">
        <v>34.200000000000003</v>
      </c>
      <c r="BF11">
        <v>9.8800000000000008</v>
      </c>
      <c r="BG11">
        <v>9.1</v>
      </c>
      <c r="BH11">
        <v>8.5299999999999994</v>
      </c>
      <c r="BI11">
        <v>20.72</v>
      </c>
      <c r="BJ11">
        <v>156.85</v>
      </c>
      <c r="BK11">
        <v>18.66</v>
      </c>
      <c r="BL11">
        <v>80.56</v>
      </c>
      <c r="BM11">
        <v>140.44</v>
      </c>
      <c r="BN11">
        <v>45.15</v>
      </c>
      <c r="BO11">
        <v>31.3</v>
      </c>
      <c r="BP11">
        <v>6</v>
      </c>
      <c r="BQ11">
        <v>47.07</v>
      </c>
      <c r="BR11">
        <v>74.400000000000006</v>
      </c>
      <c r="BS11">
        <v>262.20999999999998</v>
      </c>
      <c r="BT11">
        <v>171.99</v>
      </c>
      <c r="BU11">
        <v>7.9</v>
      </c>
      <c r="BV11">
        <v>15.34</v>
      </c>
      <c r="BW11">
        <v>155.66999999999999</v>
      </c>
      <c r="BX11">
        <v>24</v>
      </c>
      <c r="BY11">
        <v>37.19</v>
      </c>
      <c r="BZ11">
        <v>4.2</v>
      </c>
      <c r="CA11">
        <v>98.81</v>
      </c>
      <c r="CB11">
        <v>93.01</v>
      </c>
      <c r="CC11">
        <v>988</v>
      </c>
      <c r="CD11">
        <v>39.549999999999997</v>
      </c>
      <c r="CE11">
        <v>100.81</v>
      </c>
      <c r="CF11">
        <v>3.74</v>
      </c>
      <c r="CG11">
        <v>429</v>
      </c>
      <c r="CH11">
        <v>1450</v>
      </c>
      <c r="CI11">
        <v>12.69</v>
      </c>
      <c r="CJ11">
        <v>440.75</v>
      </c>
      <c r="CK11">
        <v>64.5</v>
      </c>
      <c r="CL11">
        <v>12.95</v>
      </c>
      <c r="CM11">
        <v>2.77</v>
      </c>
      <c r="CN11">
        <v>5.95</v>
      </c>
      <c r="CO11">
        <v>15.27</v>
      </c>
      <c r="CP11">
        <v>78.39</v>
      </c>
      <c r="CQ11">
        <v>8</v>
      </c>
      <c r="CR11">
        <v>9.75</v>
      </c>
      <c r="CS11">
        <v>2</v>
      </c>
      <c r="CT11">
        <v>318.27</v>
      </c>
      <c r="CU11">
        <v>188.34</v>
      </c>
      <c r="CV11">
        <v>0.74</v>
      </c>
      <c r="CW11">
        <v>160.25</v>
      </c>
      <c r="CX11">
        <v>6.4</v>
      </c>
      <c r="CY11">
        <v>245.42</v>
      </c>
      <c r="CZ11">
        <v>48.5</v>
      </c>
      <c r="DA11">
        <v>20</v>
      </c>
      <c r="DB11">
        <v>76.989999999999995</v>
      </c>
      <c r="DC11">
        <v>11</v>
      </c>
      <c r="DD11">
        <v>8.6</v>
      </c>
      <c r="DE11">
        <v>623.66999999999996</v>
      </c>
      <c r="DF11">
        <v>33.270000000000003</v>
      </c>
      <c r="DG11">
        <v>34.270000000000003</v>
      </c>
      <c r="DH11">
        <v>5.23</v>
      </c>
      <c r="DI11">
        <v>4.47</v>
      </c>
      <c r="DJ11">
        <v>35.86</v>
      </c>
      <c r="DK11">
        <v>1.21</v>
      </c>
      <c r="DL11">
        <v>3.63</v>
      </c>
      <c r="DM11">
        <v>4.87</v>
      </c>
      <c r="DN11">
        <v>50.54</v>
      </c>
      <c r="DO11">
        <v>15.99</v>
      </c>
      <c r="DP11">
        <v>141.58000000000001</v>
      </c>
      <c r="DQ11">
        <v>84.34</v>
      </c>
      <c r="DR11">
        <v>62.35</v>
      </c>
      <c r="DS11">
        <v>158</v>
      </c>
      <c r="DT11">
        <v>103.65</v>
      </c>
      <c r="DU11">
        <v>84.06</v>
      </c>
      <c r="DV11">
        <v>574</v>
      </c>
      <c r="DW11">
        <v>25.69</v>
      </c>
      <c r="DX11">
        <v>506.32</v>
      </c>
      <c r="DY11">
        <v>305</v>
      </c>
      <c r="DZ11">
        <v>50</v>
      </c>
      <c r="EA11">
        <v>9.49</v>
      </c>
      <c r="EB11">
        <v>202</v>
      </c>
      <c r="EC11">
        <v>71.12</v>
      </c>
      <c r="ED11">
        <v>15.8</v>
      </c>
      <c r="EE11">
        <v>59.99</v>
      </c>
      <c r="EF11">
        <v>78.39</v>
      </c>
      <c r="EG11">
        <v>6.6</v>
      </c>
      <c r="EH11">
        <v>34.799999999999997</v>
      </c>
      <c r="EI11">
        <v>26.5</v>
      </c>
      <c r="EJ11">
        <v>15.3</v>
      </c>
      <c r="EK11">
        <v>1.66</v>
      </c>
      <c r="EL11">
        <v>23.05</v>
      </c>
      <c r="EM11">
        <v>75</v>
      </c>
      <c r="EN11">
        <v>8.86</v>
      </c>
      <c r="EO11">
        <v>891.1</v>
      </c>
      <c r="EP11">
        <v>109</v>
      </c>
      <c r="EQ11">
        <v>30</v>
      </c>
      <c r="ER11">
        <v>9</v>
      </c>
      <c r="ES11">
        <v>4.25</v>
      </c>
      <c r="ET11">
        <v>2.4</v>
      </c>
      <c r="EU11">
        <v>10.220000000000001</v>
      </c>
      <c r="EV11">
        <v>8.99</v>
      </c>
      <c r="EW11">
        <v>263.60000000000002</v>
      </c>
      <c r="EX11">
        <v>14.05</v>
      </c>
      <c r="EY11">
        <v>26.63</v>
      </c>
      <c r="EZ11">
        <v>2.46</v>
      </c>
      <c r="FA11">
        <v>0.62</v>
      </c>
      <c r="FB11">
        <v>22.5</v>
      </c>
      <c r="FC11">
        <v>3.01</v>
      </c>
      <c r="FD11">
        <v>181.5</v>
      </c>
      <c r="FE11">
        <v>2.41</v>
      </c>
      <c r="FF11">
        <v>7.7</v>
      </c>
      <c r="FG11">
        <v>197.75</v>
      </c>
      <c r="FH11">
        <v>16.329999999999998</v>
      </c>
      <c r="FI11">
        <v>39.799999999999997</v>
      </c>
      <c r="FJ11">
        <v>115</v>
      </c>
      <c r="FK11">
        <v>6</v>
      </c>
      <c r="FL11">
        <v>45</v>
      </c>
      <c r="FM11">
        <v>18</v>
      </c>
      <c r="FN11">
        <v>18.7</v>
      </c>
      <c r="FO11">
        <v>177.75</v>
      </c>
      <c r="FP11">
        <v>86.37</v>
      </c>
      <c r="FQ11">
        <v>10.19</v>
      </c>
      <c r="FR11" s="123">
        <v>48</v>
      </c>
      <c r="FS11">
        <v>46.95</v>
      </c>
      <c r="FT11">
        <v>173.33</v>
      </c>
      <c r="FU11">
        <v>6.31</v>
      </c>
      <c r="FV11">
        <v>651.01</v>
      </c>
      <c r="FW11">
        <v>220</v>
      </c>
      <c r="FX11">
        <v>42.88</v>
      </c>
      <c r="FY11">
        <v>2.81</v>
      </c>
      <c r="FZ11">
        <v>20.71</v>
      </c>
      <c r="GA11">
        <v>55.39</v>
      </c>
      <c r="GB11">
        <v>7.1</v>
      </c>
      <c r="GC11">
        <v>9.3699999999999992</v>
      </c>
      <c r="GD11">
        <v>19.8</v>
      </c>
      <c r="GE11">
        <v>642.66</v>
      </c>
      <c r="GF11">
        <v>31.33</v>
      </c>
      <c r="GG11">
        <v>25.45</v>
      </c>
      <c r="GH11">
        <v>76.69</v>
      </c>
      <c r="GI11">
        <v>2.5</v>
      </c>
      <c r="GJ11">
        <v>17</v>
      </c>
      <c r="GL11">
        <v>14.5</v>
      </c>
      <c r="GM11">
        <v>4.38</v>
      </c>
      <c r="GN11">
        <v>13</v>
      </c>
      <c r="GO11">
        <v>4.0199999999999996</v>
      </c>
      <c r="GP11">
        <v>9.02</v>
      </c>
      <c r="GQ11">
        <v>53.11</v>
      </c>
      <c r="GR11">
        <v>0.61</v>
      </c>
      <c r="GS11">
        <v>2.8</v>
      </c>
    </row>
    <row r="12" spans="1:201" ht="13.5" thickBot="1" x14ac:dyDescent="0.25">
      <c r="A12" s="124" t="s">
        <v>1366</v>
      </c>
      <c r="B12">
        <v>96.46</v>
      </c>
      <c r="C12">
        <v>90.33</v>
      </c>
      <c r="D12">
        <v>66.25</v>
      </c>
      <c r="E12">
        <v>6.55</v>
      </c>
      <c r="F12">
        <v>3.49</v>
      </c>
      <c r="G12">
        <v>462</v>
      </c>
      <c r="H12">
        <v>3</v>
      </c>
      <c r="I12">
        <v>102.09</v>
      </c>
      <c r="J12">
        <v>43.08</v>
      </c>
      <c r="K12">
        <v>328.74</v>
      </c>
      <c r="L12">
        <v>3.75</v>
      </c>
      <c r="M12">
        <v>54.67</v>
      </c>
      <c r="N12">
        <v>24.88</v>
      </c>
      <c r="O12">
        <v>63</v>
      </c>
      <c r="P12" s="121">
        <v>34</v>
      </c>
      <c r="Q12">
        <v>8.0299999999999994</v>
      </c>
      <c r="R12">
        <v>8.3000000000000007</v>
      </c>
      <c r="S12">
        <v>87</v>
      </c>
      <c r="T12">
        <v>195.94</v>
      </c>
      <c r="U12">
        <v>6.51</v>
      </c>
      <c r="V12">
        <v>23.23</v>
      </c>
      <c r="W12">
        <v>21.35</v>
      </c>
      <c r="X12">
        <v>21</v>
      </c>
      <c r="Y12">
        <v>18.010000000000002</v>
      </c>
      <c r="Z12">
        <v>267</v>
      </c>
      <c r="AA12">
        <v>2.99</v>
      </c>
      <c r="AB12">
        <v>9.6300000000000008</v>
      </c>
      <c r="AC12" s="122">
        <v>15.34</v>
      </c>
      <c r="AD12">
        <v>193.57</v>
      </c>
      <c r="AE12">
        <v>586.20000000000005</v>
      </c>
      <c r="AF12">
        <v>13.43</v>
      </c>
      <c r="AG12">
        <v>1.81</v>
      </c>
      <c r="AH12">
        <v>59</v>
      </c>
      <c r="AI12">
        <v>6.04</v>
      </c>
      <c r="AJ12">
        <v>18.04</v>
      </c>
      <c r="AK12">
        <v>112</v>
      </c>
      <c r="AL12">
        <v>140.06</v>
      </c>
      <c r="AM12">
        <v>42</v>
      </c>
      <c r="AN12">
        <v>1.8</v>
      </c>
      <c r="AO12">
        <v>12.02</v>
      </c>
      <c r="AP12">
        <v>9.1199999999999992</v>
      </c>
      <c r="AQ12">
        <v>12.38</v>
      </c>
      <c r="AR12">
        <v>42.72</v>
      </c>
      <c r="AS12">
        <v>195.05</v>
      </c>
      <c r="AT12">
        <v>663.77</v>
      </c>
      <c r="AU12">
        <v>2031</v>
      </c>
      <c r="AV12">
        <v>18.45</v>
      </c>
      <c r="AW12">
        <v>22.06</v>
      </c>
      <c r="AX12">
        <v>19.329999999999998</v>
      </c>
      <c r="AY12">
        <v>3.66</v>
      </c>
      <c r="AZ12">
        <v>7.99</v>
      </c>
      <c r="BA12">
        <v>165</v>
      </c>
      <c r="BB12">
        <v>82</v>
      </c>
      <c r="BC12">
        <v>11.75</v>
      </c>
      <c r="BD12">
        <v>46.99</v>
      </c>
      <c r="BE12">
        <v>63</v>
      </c>
      <c r="BF12">
        <v>12.98</v>
      </c>
      <c r="BG12">
        <v>9.17</v>
      </c>
      <c r="BH12">
        <v>10.7</v>
      </c>
      <c r="BI12">
        <v>24.39</v>
      </c>
      <c r="BJ12">
        <v>174.96</v>
      </c>
      <c r="BK12">
        <v>23.57</v>
      </c>
      <c r="BL12">
        <v>86.1</v>
      </c>
      <c r="BM12">
        <v>164.03</v>
      </c>
      <c r="BN12">
        <v>55.94</v>
      </c>
      <c r="BO12">
        <v>30.14</v>
      </c>
      <c r="BP12">
        <v>7.9</v>
      </c>
      <c r="BQ12">
        <v>57.05</v>
      </c>
      <c r="BR12">
        <v>80</v>
      </c>
      <c r="BS12">
        <v>369.18</v>
      </c>
      <c r="BT12">
        <v>157.37</v>
      </c>
      <c r="BU12">
        <v>10.050000000000001</v>
      </c>
      <c r="BV12">
        <v>15</v>
      </c>
      <c r="BW12">
        <v>232.59</v>
      </c>
      <c r="BX12">
        <v>29.5</v>
      </c>
      <c r="BY12">
        <v>42.95</v>
      </c>
      <c r="BZ12">
        <v>5.2</v>
      </c>
      <c r="CA12">
        <v>173.84</v>
      </c>
      <c r="CB12">
        <v>103.56</v>
      </c>
      <c r="CC12">
        <v>993.53</v>
      </c>
      <c r="CD12">
        <v>44.1</v>
      </c>
      <c r="CE12">
        <v>166.03</v>
      </c>
      <c r="CF12">
        <v>3.49</v>
      </c>
      <c r="CG12">
        <v>698.7</v>
      </c>
      <c r="CH12">
        <v>1350</v>
      </c>
      <c r="CI12">
        <v>17.87</v>
      </c>
      <c r="CJ12">
        <v>525</v>
      </c>
      <c r="CK12">
        <v>60.01</v>
      </c>
      <c r="CL12">
        <v>14.99</v>
      </c>
      <c r="CM12">
        <v>3.99</v>
      </c>
      <c r="CN12">
        <v>9.19</v>
      </c>
      <c r="CO12">
        <v>16.8</v>
      </c>
      <c r="CP12">
        <v>96</v>
      </c>
      <c r="CQ12">
        <v>8.49</v>
      </c>
      <c r="CR12">
        <v>10.02</v>
      </c>
      <c r="CS12">
        <v>2.2999999999999998</v>
      </c>
      <c r="CT12">
        <v>369.9</v>
      </c>
      <c r="CU12">
        <v>280.5</v>
      </c>
      <c r="CV12">
        <v>0.93</v>
      </c>
      <c r="CW12">
        <v>185</v>
      </c>
      <c r="CX12">
        <v>7</v>
      </c>
      <c r="CY12">
        <v>394.66</v>
      </c>
      <c r="CZ12">
        <v>56</v>
      </c>
      <c r="DA12">
        <v>28</v>
      </c>
      <c r="DB12">
        <v>117.62</v>
      </c>
      <c r="DC12">
        <v>10.95</v>
      </c>
      <c r="DD12">
        <v>9.08</v>
      </c>
      <c r="DE12">
        <v>632</v>
      </c>
      <c r="DF12">
        <v>42</v>
      </c>
      <c r="DG12">
        <v>37.67</v>
      </c>
      <c r="DH12">
        <v>6.46</v>
      </c>
      <c r="DI12">
        <v>5.74</v>
      </c>
      <c r="DJ12">
        <v>53.14</v>
      </c>
      <c r="DK12">
        <v>1.65</v>
      </c>
      <c r="DL12">
        <v>4.76</v>
      </c>
      <c r="DM12">
        <v>5.79</v>
      </c>
      <c r="DN12">
        <v>96.96</v>
      </c>
      <c r="DO12">
        <v>18.75</v>
      </c>
      <c r="DP12">
        <v>207.5</v>
      </c>
      <c r="DQ12">
        <v>87.72</v>
      </c>
      <c r="DR12">
        <v>69.25</v>
      </c>
      <c r="DS12">
        <v>125.35</v>
      </c>
      <c r="DT12">
        <v>138.53</v>
      </c>
      <c r="DU12">
        <v>85.68</v>
      </c>
      <c r="DV12">
        <v>928</v>
      </c>
      <c r="DW12">
        <v>31.31</v>
      </c>
      <c r="DX12">
        <v>692.05</v>
      </c>
      <c r="DY12">
        <v>408.49</v>
      </c>
      <c r="DZ12">
        <v>72</v>
      </c>
      <c r="EA12">
        <v>12.13</v>
      </c>
      <c r="EB12">
        <v>299.99</v>
      </c>
      <c r="EC12">
        <v>92.07</v>
      </c>
      <c r="ED12">
        <v>15.89</v>
      </c>
      <c r="EE12">
        <v>68.2</v>
      </c>
      <c r="EF12">
        <v>96</v>
      </c>
      <c r="EG12">
        <v>7.5</v>
      </c>
      <c r="EH12">
        <v>44.07</v>
      </c>
      <c r="EI12">
        <v>30.51</v>
      </c>
      <c r="EJ12">
        <v>17.48</v>
      </c>
      <c r="EK12">
        <v>2.7</v>
      </c>
      <c r="EL12">
        <v>42.93</v>
      </c>
      <c r="EM12">
        <v>80.12</v>
      </c>
      <c r="EN12">
        <v>11.1</v>
      </c>
      <c r="EO12">
        <v>1204.51</v>
      </c>
      <c r="EP12">
        <v>106.62</v>
      </c>
      <c r="EQ12">
        <v>30</v>
      </c>
      <c r="ER12">
        <v>9.44</v>
      </c>
      <c r="ES12">
        <v>5.53</v>
      </c>
      <c r="ET12">
        <v>3.01</v>
      </c>
      <c r="EU12">
        <v>12.42</v>
      </c>
      <c r="EV12">
        <v>8.4700000000000006</v>
      </c>
      <c r="EW12">
        <v>260</v>
      </c>
      <c r="EX12">
        <v>16.489999999999998</v>
      </c>
      <c r="EY12">
        <v>39.01</v>
      </c>
      <c r="EZ12">
        <v>3.79</v>
      </c>
      <c r="FA12">
        <v>0.75</v>
      </c>
      <c r="FB12">
        <v>30.85</v>
      </c>
      <c r="FC12">
        <v>3</v>
      </c>
      <c r="FD12">
        <v>156</v>
      </c>
      <c r="FE12">
        <v>3.42</v>
      </c>
      <c r="FF12">
        <v>7.01</v>
      </c>
      <c r="FG12">
        <v>205.12</v>
      </c>
      <c r="FH12">
        <v>18</v>
      </c>
      <c r="FI12">
        <v>61.13</v>
      </c>
      <c r="FJ12">
        <v>115</v>
      </c>
      <c r="FK12">
        <v>7</v>
      </c>
      <c r="FL12">
        <v>45.15</v>
      </c>
      <c r="FM12">
        <v>18.32</v>
      </c>
      <c r="FN12">
        <v>17.25</v>
      </c>
      <c r="FO12">
        <v>191.38</v>
      </c>
      <c r="FP12">
        <v>96.5</v>
      </c>
      <c r="FQ12">
        <v>13.6</v>
      </c>
      <c r="FR12" s="123">
        <v>56</v>
      </c>
      <c r="FS12">
        <v>57.49</v>
      </c>
      <c r="FT12">
        <v>190.19</v>
      </c>
      <c r="FU12">
        <v>8.2200000000000006</v>
      </c>
      <c r="FV12">
        <v>999.99</v>
      </c>
      <c r="FW12">
        <v>220</v>
      </c>
      <c r="FX12">
        <v>37.5</v>
      </c>
      <c r="FY12">
        <v>3.5</v>
      </c>
      <c r="FZ12">
        <v>22.38</v>
      </c>
      <c r="GA12">
        <v>56.95</v>
      </c>
      <c r="GB12">
        <v>10</v>
      </c>
      <c r="GC12">
        <v>11.4</v>
      </c>
      <c r="GD12">
        <v>22</v>
      </c>
      <c r="GE12">
        <v>890</v>
      </c>
      <c r="GF12">
        <v>38.78</v>
      </c>
      <c r="GG12">
        <v>25.3</v>
      </c>
      <c r="GH12">
        <v>112.87</v>
      </c>
      <c r="GI12">
        <v>3.5</v>
      </c>
      <c r="GJ12">
        <v>17</v>
      </c>
      <c r="GL12">
        <v>15</v>
      </c>
      <c r="GM12">
        <v>4.16</v>
      </c>
      <c r="GN12">
        <v>13.25</v>
      </c>
      <c r="GO12">
        <v>5.5</v>
      </c>
      <c r="GP12">
        <v>12.92</v>
      </c>
      <c r="GQ12">
        <v>80.8</v>
      </c>
      <c r="GR12">
        <v>0.6</v>
      </c>
      <c r="GS12">
        <v>3</v>
      </c>
    </row>
    <row r="13" spans="1:201" ht="13.5" thickBot="1" x14ac:dyDescent="0.25">
      <c r="A13" s="124" t="s">
        <v>1367</v>
      </c>
      <c r="B13">
        <v>91</v>
      </c>
      <c r="C13">
        <v>97.36</v>
      </c>
      <c r="D13">
        <v>62.25</v>
      </c>
      <c r="E13">
        <v>7.74</v>
      </c>
      <c r="F13">
        <v>4</v>
      </c>
      <c r="G13">
        <v>462</v>
      </c>
      <c r="H13">
        <v>2.4</v>
      </c>
      <c r="I13">
        <v>111.74</v>
      </c>
      <c r="J13">
        <v>54.83</v>
      </c>
      <c r="K13">
        <v>333.52</v>
      </c>
      <c r="L13">
        <v>4.25</v>
      </c>
      <c r="M13">
        <v>54.67</v>
      </c>
      <c r="N13">
        <v>28</v>
      </c>
      <c r="O13">
        <v>62.11</v>
      </c>
      <c r="P13" s="121">
        <v>32.909999999999997</v>
      </c>
      <c r="Q13">
        <v>7.45</v>
      </c>
      <c r="R13">
        <v>8.75</v>
      </c>
      <c r="S13">
        <v>87</v>
      </c>
      <c r="T13">
        <v>210.76</v>
      </c>
      <c r="U13">
        <v>6.42</v>
      </c>
      <c r="V13">
        <v>28.79</v>
      </c>
      <c r="W13">
        <v>21.35</v>
      </c>
      <c r="X13">
        <v>30.15</v>
      </c>
      <c r="Y13">
        <v>19.170000000000002</v>
      </c>
      <c r="Z13">
        <v>271.7</v>
      </c>
      <c r="AA13">
        <v>3.51</v>
      </c>
      <c r="AB13">
        <v>11.1</v>
      </c>
      <c r="AC13" s="122">
        <v>19.05</v>
      </c>
      <c r="AD13">
        <v>213.75</v>
      </c>
      <c r="AE13">
        <v>524.59</v>
      </c>
      <c r="AF13">
        <v>22.59</v>
      </c>
      <c r="AG13">
        <v>2.09</v>
      </c>
      <c r="AH13">
        <v>58</v>
      </c>
      <c r="AI13">
        <v>6.62</v>
      </c>
      <c r="AJ13">
        <v>20.75</v>
      </c>
      <c r="AK13">
        <v>112</v>
      </c>
      <c r="AL13">
        <v>142.01</v>
      </c>
      <c r="AM13">
        <v>39.799999999999997</v>
      </c>
      <c r="AN13">
        <v>2.02</v>
      </c>
      <c r="AO13">
        <v>13.89</v>
      </c>
      <c r="AP13">
        <v>10.9</v>
      </c>
      <c r="AQ13">
        <v>12.94</v>
      </c>
      <c r="AR13">
        <v>53.74</v>
      </c>
      <c r="AS13">
        <v>206.11</v>
      </c>
      <c r="AT13">
        <v>729.96</v>
      </c>
      <c r="AU13">
        <v>2456.9499999999998</v>
      </c>
      <c r="AV13">
        <v>21</v>
      </c>
      <c r="AW13">
        <v>26.76</v>
      </c>
      <c r="AX13">
        <v>22.15</v>
      </c>
      <c r="AY13">
        <v>4</v>
      </c>
      <c r="AZ13">
        <v>7.99</v>
      </c>
      <c r="BA13">
        <v>180.42</v>
      </c>
      <c r="BB13">
        <v>86.98</v>
      </c>
      <c r="BC13">
        <v>12.5</v>
      </c>
      <c r="BD13">
        <v>49.98</v>
      </c>
      <c r="BE13">
        <v>50.99</v>
      </c>
      <c r="BF13">
        <v>13.98</v>
      </c>
      <c r="BG13">
        <v>9.35</v>
      </c>
      <c r="BH13">
        <v>13.27</v>
      </c>
      <c r="BI13">
        <v>23.71</v>
      </c>
      <c r="BJ13">
        <v>190.55</v>
      </c>
      <c r="BK13">
        <v>23.65</v>
      </c>
      <c r="BL13">
        <v>95.16</v>
      </c>
      <c r="BM13">
        <v>186.05</v>
      </c>
      <c r="BN13">
        <v>72</v>
      </c>
      <c r="BO13">
        <v>29.55</v>
      </c>
      <c r="BP13">
        <v>7.45</v>
      </c>
      <c r="BQ13">
        <v>54.57</v>
      </c>
      <c r="BR13">
        <v>79</v>
      </c>
      <c r="BS13">
        <v>424.34</v>
      </c>
      <c r="BT13">
        <v>180</v>
      </c>
      <c r="BU13">
        <v>12.67</v>
      </c>
      <c r="BV13">
        <v>14</v>
      </c>
      <c r="BW13">
        <v>261</v>
      </c>
      <c r="BX13">
        <v>33</v>
      </c>
      <c r="BY13">
        <v>51</v>
      </c>
      <c r="BZ13">
        <v>5.2</v>
      </c>
      <c r="CA13">
        <v>235.97</v>
      </c>
      <c r="CB13">
        <v>105.14</v>
      </c>
      <c r="CC13">
        <v>993.53</v>
      </c>
      <c r="CD13">
        <v>51.32</v>
      </c>
      <c r="CE13">
        <v>169.93</v>
      </c>
      <c r="CF13">
        <v>3.6</v>
      </c>
      <c r="CG13">
        <v>535.54999999999995</v>
      </c>
      <c r="CH13">
        <v>1350</v>
      </c>
      <c r="CI13">
        <v>21.68</v>
      </c>
      <c r="CJ13">
        <v>530</v>
      </c>
      <c r="CK13">
        <v>60</v>
      </c>
      <c r="CL13">
        <v>14</v>
      </c>
      <c r="CM13">
        <v>4.04</v>
      </c>
      <c r="CN13">
        <v>10.6</v>
      </c>
      <c r="CO13">
        <v>18</v>
      </c>
      <c r="CP13">
        <v>96.46</v>
      </c>
      <c r="CQ13">
        <v>8</v>
      </c>
      <c r="CR13">
        <v>11.57</v>
      </c>
      <c r="CS13">
        <v>2.75</v>
      </c>
      <c r="CT13">
        <v>410.34</v>
      </c>
      <c r="CU13">
        <v>335</v>
      </c>
      <c r="CV13">
        <v>1.2</v>
      </c>
      <c r="CW13">
        <v>203</v>
      </c>
      <c r="CX13">
        <v>6.72</v>
      </c>
      <c r="CY13">
        <v>479.44</v>
      </c>
      <c r="CZ13">
        <v>58.5</v>
      </c>
      <c r="DA13">
        <v>34</v>
      </c>
      <c r="DB13">
        <v>137.97999999999999</v>
      </c>
      <c r="DC13">
        <v>10.75</v>
      </c>
      <c r="DD13">
        <v>10</v>
      </c>
      <c r="DE13">
        <v>685.75</v>
      </c>
      <c r="DF13">
        <v>47.96</v>
      </c>
      <c r="DG13">
        <v>31.8</v>
      </c>
      <c r="DH13">
        <v>8.39</v>
      </c>
      <c r="DI13">
        <v>6.45</v>
      </c>
      <c r="DJ13">
        <v>57.97</v>
      </c>
      <c r="DK13">
        <v>1.9</v>
      </c>
      <c r="DL13">
        <v>5.87</v>
      </c>
      <c r="DM13">
        <v>6.69</v>
      </c>
      <c r="DN13">
        <v>118.61</v>
      </c>
      <c r="DO13">
        <v>20.99</v>
      </c>
      <c r="DP13">
        <v>203.99</v>
      </c>
      <c r="DQ13">
        <v>119.37</v>
      </c>
      <c r="DR13">
        <v>81.12</v>
      </c>
      <c r="DS13">
        <v>166.96</v>
      </c>
      <c r="DT13">
        <v>164.26</v>
      </c>
      <c r="DU13">
        <v>95</v>
      </c>
      <c r="DV13">
        <v>666</v>
      </c>
      <c r="DW13">
        <v>35.229999999999997</v>
      </c>
      <c r="DX13">
        <v>701.04</v>
      </c>
      <c r="DY13">
        <v>457.99</v>
      </c>
      <c r="DZ13">
        <v>72.8</v>
      </c>
      <c r="EA13">
        <v>13</v>
      </c>
      <c r="EB13">
        <v>300</v>
      </c>
      <c r="EC13">
        <v>94.67</v>
      </c>
      <c r="ED13">
        <v>20.3</v>
      </c>
      <c r="EE13">
        <v>62</v>
      </c>
      <c r="EF13">
        <v>96.46</v>
      </c>
      <c r="EG13">
        <v>7.86</v>
      </c>
      <c r="EH13">
        <v>41.87</v>
      </c>
      <c r="EI13">
        <v>33.51</v>
      </c>
      <c r="EJ13">
        <v>18</v>
      </c>
      <c r="EK13">
        <v>3</v>
      </c>
      <c r="EL13">
        <v>44.57</v>
      </c>
      <c r="EM13">
        <v>95.47</v>
      </c>
      <c r="EN13">
        <v>13.54</v>
      </c>
      <c r="EO13">
        <v>1358.59</v>
      </c>
      <c r="EP13">
        <v>92.99</v>
      </c>
      <c r="EQ13">
        <v>30</v>
      </c>
      <c r="ER13">
        <v>9.7899999999999991</v>
      </c>
      <c r="ES13">
        <v>6.24</v>
      </c>
      <c r="ET13">
        <v>3.26</v>
      </c>
      <c r="EU13">
        <v>12.62</v>
      </c>
      <c r="EV13">
        <v>8.5</v>
      </c>
      <c r="EW13">
        <v>269.02</v>
      </c>
      <c r="EX13">
        <v>18.920000000000002</v>
      </c>
      <c r="EY13">
        <v>42.62</v>
      </c>
      <c r="EZ13">
        <v>4.4000000000000004</v>
      </c>
      <c r="FA13">
        <v>0.92</v>
      </c>
      <c r="FB13">
        <v>28.5</v>
      </c>
      <c r="FC13">
        <v>3.54</v>
      </c>
      <c r="FD13">
        <v>154.46</v>
      </c>
      <c r="FE13">
        <v>4.12</v>
      </c>
      <c r="FF13">
        <v>7.51</v>
      </c>
      <c r="FG13">
        <v>224.4</v>
      </c>
      <c r="FH13">
        <v>20.03</v>
      </c>
      <c r="FI13">
        <v>66.66</v>
      </c>
      <c r="FJ13">
        <v>115.92</v>
      </c>
      <c r="FK13">
        <v>7</v>
      </c>
      <c r="FL13">
        <v>45.15</v>
      </c>
      <c r="FM13">
        <v>18.87</v>
      </c>
      <c r="FN13">
        <v>17.25</v>
      </c>
      <c r="FO13">
        <v>222.06</v>
      </c>
      <c r="FP13">
        <v>105.16</v>
      </c>
      <c r="FQ13">
        <v>14.38</v>
      </c>
      <c r="FR13" s="123">
        <v>62</v>
      </c>
      <c r="FS13">
        <v>60.68</v>
      </c>
      <c r="FT13">
        <v>190.19</v>
      </c>
      <c r="FU13">
        <v>9.74</v>
      </c>
      <c r="FV13">
        <v>900</v>
      </c>
      <c r="FW13">
        <v>220</v>
      </c>
      <c r="FX13">
        <v>33.72</v>
      </c>
      <c r="FY13">
        <v>3.5</v>
      </c>
      <c r="FZ13">
        <v>22.38</v>
      </c>
      <c r="GA13">
        <v>57.54</v>
      </c>
      <c r="GB13">
        <v>12.32</v>
      </c>
      <c r="GC13">
        <v>13.11</v>
      </c>
      <c r="GD13">
        <v>20.75</v>
      </c>
      <c r="GE13">
        <v>900</v>
      </c>
      <c r="GF13">
        <v>44.11</v>
      </c>
      <c r="GG13">
        <v>22.8</v>
      </c>
      <c r="GH13">
        <v>135.63</v>
      </c>
      <c r="GI13">
        <v>4.66</v>
      </c>
      <c r="GJ13">
        <v>17</v>
      </c>
      <c r="GL13">
        <v>14</v>
      </c>
      <c r="GM13">
        <v>4.1900000000000004</v>
      </c>
      <c r="GN13">
        <v>14</v>
      </c>
      <c r="GO13">
        <v>5.61</v>
      </c>
      <c r="GP13">
        <v>13.01</v>
      </c>
      <c r="GQ13">
        <v>99</v>
      </c>
      <c r="GR13">
        <v>0.9</v>
      </c>
      <c r="GS13">
        <v>3</v>
      </c>
    </row>
    <row r="14" spans="1:201" ht="13.5" thickBot="1" x14ac:dyDescent="0.25">
      <c r="A14" s="119" t="s">
        <v>1368</v>
      </c>
      <c r="B14">
        <v>73.92</v>
      </c>
      <c r="C14">
        <v>93.35</v>
      </c>
      <c r="D14">
        <v>74.11</v>
      </c>
      <c r="E14">
        <v>8.73</v>
      </c>
      <c r="F14">
        <v>4</v>
      </c>
      <c r="G14">
        <v>401</v>
      </c>
      <c r="H14">
        <v>2.75</v>
      </c>
      <c r="I14">
        <v>106.14</v>
      </c>
      <c r="J14">
        <v>56.89</v>
      </c>
      <c r="K14">
        <v>369.8</v>
      </c>
      <c r="L14">
        <v>4.37</v>
      </c>
      <c r="M14">
        <v>44.78</v>
      </c>
      <c r="N14">
        <v>27.52</v>
      </c>
      <c r="O14">
        <v>56.1</v>
      </c>
      <c r="P14" s="121">
        <v>31.15</v>
      </c>
      <c r="Q14">
        <v>8.82</v>
      </c>
      <c r="R14">
        <v>10</v>
      </c>
      <c r="S14">
        <v>84.63</v>
      </c>
      <c r="T14">
        <v>204.94</v>
      </c>
      <c r="U14">
        <v>5.2</v>
      </c>
      <c r="V14">
        <v>31.53</v>
      </c>
      <c r="W14">
        <v>21.35</v>
      </c>
      <c r="X14">
        <v>40.9</v>
      </c>
      <c r="Y14">
        <v>25</v>
      </c>
      <c r="Z14">
        <v>298.45999999999998</v>
      </c>
      <c r="AA14">
        <v>3.62</v>
      </c>
      <c r="AB14">
        <v>11.35</v>
      </c>
      <c r="AC14" s="122">
        <v>16.260000000000002</v>
      </c>
      <c r="AD14">
        <v>214.16</v>
      </c>
      <c r="AE14">
        <v>871.89</v>
      </c>
      <c r="AF14">
        <v>34.57</v>
      </c>
      <c r="AG14">
        <v>2.1</v>
      </c>
      <c r="AH14">
        <v>49.69</v>
      </c>
      <c r="AI14">
        <v>6.15</v>
      </c>
      <c r="AJ14">
        <v>19.02</v>
      </c>
      <c r="AK14">
        <v>112</v>
      </c>
      <c r="AL14">
        <v>124.3</v>
      </c>
      <c r="AM14">
        <v>38.479999999999997</v>
      </c>
      <c r="AN14">
        <v>2.1</v>
      </c>
      <c r="AO14">
        <v>12.51</v>
      </c>
      <c r="AP14">
        <v>10.4</v>
      </c>
      <c r="AQ14">
        <v>13.63</v>
      </c>
      <c r="AR14">
        <v>34.81</v>
      </c>
      <c r="AS14">
        <v>218.94</v>
      </c>
      <c r="AT14">
        <v>704.42</v>
      </c>
      <c r="AU14">
        <v>2350</v>
      </c>
      <c r="AV14">
        <v>25.5</v>
      </c>
      <c r="AW14">
        <v>27.07</v>
      </c>
      <c r="AX14">
        <v>23.52</v>
      </c>
      <c r="AY14">
        <v>4</v>
      </c>
      <c r="AZ14">
        <v>9</v>
      </c>
      <c r="BA14">
        <v>174.52</v>
      </c>
      <c r="BB14">
        <v>86.88</v>
      </c>
      <c r="BC14">
        <v>10.5</v>
      </c>
      <c r="BD14">
        <v>45.7</v>
      </c>
      <c r="BE14">
        <v>88.98</v>
      </c>
      <c r="BF14">
        <v>16.11</v>
      </c>
      <c r="BG14">
        <v>9.69</v>
      </c>
      <c r="BH14">
        <v>14.12</v>
      </c>
      <c r="BI14">
        <v>23.14</v>
      </c>
      <c r="BJ14">
        <v>188.74</v>
      </c>
      <c r="BK14">
        <v>24.32</v>
      </c>
      <c r="BL14">
        <v>121.38</v>
      </c>
      <c r="BM14">
        <v>165</v>
      </c>
      <c r="BN14">
        <v>74.8</v>
      </c>
      <c r="BO14">
        <v>25.4</v>
      </c>
      <c r="BP14">
        <v>8.1999999999999993</v>
      </c>
      <c r="BQ14">
        <v>23.08</v>
      </c>
      <c r="BR14">
        <v>72</v>
      </c>
      <c r="BS14">
        <v>446.72</v>
      </c>
      <c r="BT14">
        <v>171.5</v>
      </c>
      <c r="BU14">
        <v>12.48</v>
      </c>
      <c r="BV14">
        <v>14.4</v>
      </c>
      <c r="BW14">
        <v>271</v>
      </c>
      <c r="BX14">
        <v>32.200000000000003</v>
      </c>
      <c r="BY14">
        <v>49.5</v>
      </c>
      <c r="BZ14">
        <v>4.8</v>
      </c>
      <c r="CA14">
        <v>238</v>
      </c>
      <c r="CB14">
        <v>101.47</v>
      </c>
      <c r="CC14">
        <v>1000</v>
      </c>
      <c r="CD14">
        <v>42.15</v>
      </c>
      <c r="CE14">
        <v>164.5</v>
      </c>
      <c r="CF14">
        <v>2.81</v>
      </c>
      <c r="CG14">
        <v>559.99</v>
      </c>
      <c r="CH14">
        <v>1385</v>
      </c>
      <c r="CI14">
        <v>21.09</v>
      </c>
      <c r="CJ14">
        <v>475</v>
      </c>
      <c r="CK14">
        <v>60</v>
      </c>
      <c r="CL14">
        <v>12.99</v>
      </c>
      <c r="CM14">
        <v>3.2</v>
      </c>
      <c r="CN14">
        <v>9.25</v>
      </c>
      <c r="CO14">
        <v>16.760000000000002</v>
      </c>
      <c r="CP14">
        <v>92</v>
      </c>
      <c r="CQ14">
        <v>3.7</v>
      </c>
      <c r="CR14">
        <v>12</v>
      </c>
      <c r="CS14">
        <v>2.5499999999999998</v>
      </c>
      <c r="CT14">
        <v>446.78</v>
      </c>
      <c r="CU14">
        <v>315.39999999999998</v>
      </c>
      <c r="CV14">
        <v>1.25</v>
      </c>
      <c r="CW14">
        <v>200</v>
      </c>
      <c r="CX14">
        <v>5.9</v>
      </c>
      <c r="CY14">
        <v>500.43</v>
      </c>
      <c r="CZ14">
        <v>57.04</v>
      </c>
      <c r="DA14">
        <v>29.83</v>
      </c>
      <c r="DB14">
        <v>142.32</v>
      </c>
      <c r="DC14">
        <v>11.25</v>
      </c>
      <c r="DD14">
        <v>4</v>
      </c>
      <c r="DE14">
        <v>673</v>
      </c>
      <c r="DF14">
        <v>48.9</v>
      </c>
      <c r="DG14">
        <v>29.76</v>
      </c>
      <c r="DH14">
        <v>6.82</v>
      </c>
      <c r="DI14">
        <v>6.3</v>
      </c>
      <c r="DJ14">
        <v>58.05</v>
      </c>
      <c r="DK14">
        <v>1.85</v>
      </c>
      <c r="DL14">
        <v>6.67</v>
      </c>
      <c r="DM14">
        <v>6.94</v>
      </c>
      <c r="DN14">
        <v>107</v>
      </c>
      <c r="DO14">
        <v>20.96</v>
      </c>
      <c r="DP14">
        <v>204</v>
      </c>
      <c r="DQ14">
        <v>121.43</v>
      </c>
      <c r="DR14">
        <v>81</v>
      </c>
      <c r="DS14">
        <v>158.66</v>
      </c>
      <c r="DT14">
        <v>154.21</v>
      </c>
      <c r="DU14">
        <v>84.99</v>
      </c>
      <c r="DV14">
        <v>795.5</v>
      </c>
      <c r="DW14">
        <v>36.119999999999997</v>
      </c>
      <c r="DX14">
        <v>674.85</v>
      </c>
      <c r="DY14">
        <v>487.75</v>
      </c>
      <c r="DZ14">
        <v>63.11</v>
      </c>
      <c r="EA14">
        <v>14.13</v>
      </c>
      <c r="EB14">
        <v>334.88</v>
      </c>
      <c r="EC14">
        <v>95.6</v>
      </c>
      <c r="ED14">
        <v>20.13</v>
      </c>
      <c r="EE14">
        <v>64</v>
      </c>
      <c r="EF14">
        <v>92</v>
      </c>
      <c r="EG14">
        <v>7.93</v>
      </c>
      <c r="EH14">
        <v>45.2</v>
      </c>
      <c r="EI14">
        <v>38.25</v>
      </c>
      <c r="EJ14">
        <v>20</v>
      </c>
      <c r="EK14">
        <v>2.6</v>
      </c>
      <c r="EL14">
        <v>43.11</v>
      </c>
      <c r="EM14">
        <v>90</v>
      </c>
      <c r="EN14">
        <v>9.85</v>
      </c>
      <c r="EO14">
        <v>1310.0999999999999</v>
      </c>
      <c r="EP14">
        <v>88.84</v>
      </c>
      <c r="EQ14">
        <v>30</v>
      </c>
      <c r="ER14">
        <v>8.9499999999999993</v>
      </c>
      <c r="ES14">
        <v>3.35</v>
      </c>
      <c r="ET14">
        <v>3.05</v>
      </c>
      <c r="EU14">
        <v>12.49</v>
      </c>
      <c r="EV14">
        <v>8.27</v>
      </c>
      <c r="EW14">
        <v>244.06</v>
      </c>
      <c r="EX14">
        <v>22.7</v>
      </c>
      <c r="EY14">
        <v>42.09</v>
      </c>
      <c r="EZ14">
        <v>2.7</v>
      </c>
      <c r="FA14">
        <v>0.82</v>
      </c>
      <c r="FB14">
        <v>30.09</v>
      </c>
      <c r="FC14">
        <v>2.99</v>
      </c>
      <c r="FD14">
        <v>148.83000000000001</v>
      </c>
      <c r="FE14">
        <v>4.2300000000000004</v>
      </c>
      <c r="FF14">
        <v>8.01</v>
      </c>
      <c r="FG14">
        <v>261.18</v>
      </c>
      <c r="FH14">
        <v>18</v>
      </c>
      <c r="FI14">
        <v>76.17</v>
      </c>
      <c r="FJ14">
        <v>99</v>
      </c>
      <c r="FK14">
        <v>6.79</v>
      </c>
      <c r="FL14">
        <v>43</v>
      </c>
      <c r="FM14">
        <v>19</v>
      </c>
      <c r="FN14">
        <v>18</v>
      </c>
      <c r="FO14">
        <v>306.85000000000002</v>
      </c>
      <c r="FP14">
        <v>103.37</v>
      </c>
      <c r="FQ14">
        <v>16.21</v>
      </c>
      <c r="FR14" s="123">
        <v>60</v>
      </c>
      <c r="FS14">
        <v>68.52</v>
      </c>
      <c r="FT14">
        <v>149</v>
      </c>
      <c r="FU14">
        <v>9.9600000000000009</v>
      </c>
      <c r="FV14">
        <v>761</v>
      </c>
      <c r="FW14">
        <v>220</v>
      </c>
      <c r="FX14">
        <v>31.53</v>
      </c>
      <c r="FY14">
        <v>3.6</v>
      </c>
      <c r="FZ14">
        <v>22.45</v>
      </c>
      <c r="GA14">
        <v>53.05</v>
      </c>
      <c r="GB14">
        <v>12.08</v>
      </c>
      <c r="GC14">
        <v>13.01</v>
      </c>
      <c r="GD14">
        <v>21.99</v>
      </c>
      <c r="GE14">
        <v>776.82</v>
      </c>
      <c r="GF14">
        <v>40.97</v>
      </c>
      <c r="GG14">
        <v>18.72</v>
      </c>
      <c r="GH14">
        <v>147.16999999999999</v>
      </c>
      <c r="GI14">
        <v>5.2</v>
      </c>
      <c r="GJ14">
        <v>15.7</v>
      </c>
      <c r="GL14">
        <v>12.95</v>
      </c>
      <c r="GM14">
        <v>3.25</v>
      </c>
      <c r="GN14">
        <v>13.2</v>
      </c>
      <c r="GO14">
        <v>5.4</v>
      </c>
      <c r="GP14">
        <v>11.09</v>
      </c>
      <c r="GQ14">
        <v>93.93</v>
      </c>
      <c r="GR14">
        <v>0.98</v>
      </c>
      <c r="GS14">
        <v>2.95</v>
      </c>
    </row>
    <row r="15" spans="1:201" ht="13.5" thickBot="1" x14ac:dyDescent="0.25">
      <c r="A15" s="119" t="s">
        <v>1369</v>
      </c>
      <c r="B15">
        <v>75.13</v>
      </c>
      <c r="C15">
        <v>90.79</v>
      </c>
      <c r="D15">
        <v>89.08</v>
      </c>
      <c r="E15">
        <v>6.75</v>
      </c>
      <c r="F15">
        <v>3.9</v>
      </c>
      <c r="G15">
        <v>350</v>
      </c>
      <c r="H15">
        <v>2.1</v>
      </c>
      <c r="I15">
        <v>100.26</v>
      </c>
      <c r="J15">
        <v>54.3</v>
      </c>
      <c r="K15">
        <v>362.95</v>
      </c>
      <c r="L15">
        <v>4.2</v>
      </c>
      <c r="M15">
        <v>71.17</v>
      </c>
      <c r="N15">
        <v>31.53</v>
      </c>
      <c r="O15">
        <v>59</v>
      </c>
      <c r="P15" s="121">
        <v>28.05</v>
      </c>
      <c r="Q15">
        <v>7.5</v>
      </c>
      <c r="R15">
        <v>8.5</v>
      </c>
      <c r="S15">
        <v>91</v>
      </c>
      <c r="T15">
        <v>200.53</v>
      </c>
      <c r="U15">
        <v>5.25</v>
      </c>
      <c r="V15">
        <v>34</v>
      </c>
      <c r="W15">
        <v>23.3</v>
      </c>
      <c r="X15">
        <v>40</v>
      </c>
      <c r="Y15">
        <v>24.47</v>
      </c>
      <c r="Z15">
        <v>254.56</v>
      </c>
      <c r="AA15">
        <v>4.0199999999999996</v>
      </c>
      <c r="AB15">
        <v>11</v>
      </c>
      <c r="AC15" s="122">
        <v>17.27</v>
      </c>
      <c r="AD15">
        <v>206.85</v>
      </c>
      <c r="AE15">
        <v>682.32</v>
      </c>
      <c r="AF15">
        <v>16.23</v>
      </c>
      <c r="AG15">
        <v>2.5</v>
      </c>
      <c r="AH15">
        <v>48.82</v>
      </c>
      <c r="AI15">
        <v>6.11</v>
      </c>
      <c r="AJ15">
        <v>19.21</v>
      </c>
      <c r="AK15">
        <v>112</v>
      </c>
      <c r="AL15">
        <v>110.09</v>
      </c>
      <c r="AM15">
        <v>34.11</v>
      </c>
      <c r="AN15">
        <v>2.02</v>
      </c>
      <c r="AO15">
        <v>13.59</v>
      </c>
      <c r="AP15">
        <v>13.03</v>
      </c>
      <c r="AQ15">
        <v>16.21</v>
      </c>
      <c r="AR15">
        <v>37.799999999999997</v>
      </c>
      <c r="AS15">
        <v>223.71</v>
      </c>
      <c r="AT15">
        <v>733.18</v>
      </c>
      <c r="AU15">
        <v>2033</v>
      </c>
      <c r="AV15">
        <v>28.42</v>
      </c>
      <c r="AW15">
        <v>27.1</v>
      </c>
      <c r="AX15">
        <v>20.83</v>
      </c>
      <c r="AY15">
        <v>4.5</v>
      </c>
      <c r="AZ15">
        <v>9</v>
      </c>
      <c r="BA15">
        <v>181.07</v>
      </c>
      <c r="BB15">
        <v>66.87</v>
      </c>
      <c r="BC15">
        <v>10.25</v>
      </c>
      <c r="BD15">
        <v>45.64</v>
      </c>
      <c r="BE15">
        <v>84.99</v>
      </c>
      <c r="BF15">
        <v>13.08</v>
      </c>
      <c r="BG15">
        <v>8.66</v>
      </c>
      <c r="BH15">
        <v>14.74</v>
      </c>
      <c r="BI15">
        <v>23.1</v>
      </c>
      <c r="BJ15">
        <v>183.72</v>
      </c>
      <c r="BK15">
        <v>25.98</v>
      </c>
      <c r="BL15">
        <v>131.07</v>
      </c>
      <c r="BM15">
        <v>165.76</v>
      </c>
      <c r="BN15">
        <v>55.1</v>
      </c>
      <c r="BO15">
        <v>23.7</v>
      </c>
      <c r="BP15">
        <v>8.9</v>
      </c>
      <c r="BQ15">
        <v>14</v>
      </c>
      <c r="BR15">
        <v>71</v>
      </c>
      <c r="BS15">
        <v>421.5</v>
      </c>
      <c r="BT15">
        <v>174.01</v>
      </c>
      <c r="BU15">
        <v>12.69</v>
      </c>
      <c r="BV15">
        <v>12.5</v>
      </c>
      <c r="BW15">
        <v>292</v>
      </c>
      <c r="BX15">
        <v>32.17</v>
      </c>
      <c r="BY15">
        <v>51.87</v>
      </c>
      <c r="BZ15">
        <v>4.9000000000000004</v>
      </c>
      <c r="CA15">
        <v>200.7</v>
      </c>
      <c r="CB15">
        <v>106.37</v>
      </c>
      <c r="CC15">
        <v>1000</v>
      </c>
      <c r="CD15">
        <v>40.15</v>
      </c>
      <c r="CE15">
        <v>163.49</v>
      </c>
      <c r="CF15">
        <v>2.81</v>
      </c>
      <c r="CG15">
        <v>417.13</v>
      </c>
      <c r="CH15">
        <v>1564</v>
      </c>
      <c r="CI15">
        <v>22.68</v>
      </c>
      <c r="CJ15">
        <v>455</v>
      </c>
      <c r="CK15">
        <v>60</v>
      </c>
      <c r="CL15">
        <v>12</v>
      </c>
      <c r="CM15">
        <v>3.06</v>
      </c>
      <c r="CN15">
        <v>9.1999999999999993</v>
      </c>
      <c r="CO15">
        <v>15.75</v>
      </c>
      <c r="CP15">
        <v>96.82</v>
      </c>
      <c r="CQ15">
        <v>4.3</v>
      </c>
      <c r="CR15">
        <v>11.5</v>
      </c>
      <c r="CS15">
        <v>2.4500000000000002</v>
      </c>
      <c r="CT15">
        <v>452.18</v>
      </c>
      <c r="CU15">
        <v>248.8</v>
      </c>
      <c r="CV15">
        <v>1.39</v>
      </c>
      <c r="CW15">
        <v>173.29</v>
      </c>
      <c r="CX15">
        <v>5.64</v>
      </c>
      <c r="CY15">
        <v>436.99</v>
      </c>
      <c r="CZ15">
        <v>58</v>
      </c>
      <c r="DA15">
        <v>33</v>
      </c>
      <c r="DB15">
        <v>132.03</v>
      </c>
      <c r="DC15">
        <v>12.45</v>
      </c>
      <c r="DD15">
        <v>4</v>
      </c>
      <c r="DE15">
        <v>677</v>
      </c>
      <c r="DF15">
        <v>58</v>
      </c>
      <c r="DG15">
        <v>26.5</v>
      </c>
      <c r="DH15">
        <v>7.72</v>
      </c>
      <c r="DI15">
        <v>6.9</v>
      </c>
      <c r="DJ15">
        <v>55.17</v>
      </c>
      <c r="DK15">
        <v>2</v>
      </c>
      <c r="DL15">
        <v>6.99</v>
      </c>
      <c r="DM15">
        <v>7.51</v>
      </c>
      <c r="DN15">
        <v>84.83</v>
      </c>
      <c r="DO15">
        <v>19.2</v>
      </c>
      <c r="DP15">
        <v>176.08</v>
      </c>
      <c r="DQ15">
        <v>131.9</v>
      </c>
      <c r="DR15">
        <v>85.39</v>
      </c>
      <c r="DS15">
        <v>159</v>
      </c>
      <c r="DT15">
        <v>147.38999999999999</v>
      </c>
      <c r="DU15">
        <v>68.400000000000006</v>
      </c>
      <c r="DV15">
        <v>576</v>
      </c>
      <c r="DW15">
        <v>39.450000000000003</v>
      </c>
      <c r="DX15">
        <v>631.21</v>
      </c>
      <c r="DY15">
        <v>466.65</v>
      </c>
      <c r="DZ15">
        <v>71.94</v>
      </c>
      <c r="EA15">
        <v>16.47</v>
      </c>
      <c r="EB15">
        <v>222</v>
      </c>
      <c r="EC15">
        <v>93.39</v>
      </c>
      <c r="ED15">
        <v>17</v>
      </c>
      <c r="EE15">
        <v>61.97</v>
      </c>
      <c r="EF15">
        <v>96.82</v>
      </c>
      <c r="EG15">
        <v>8.5</v>
      </c>
      <c r="EH15">
        <v>49.88</v>
      </c>
      <c r="EI15">
        <v>37.799999999999997</v>
      </c>
      <c r="EJ15">
        <v>17.510000000000002</v>
      </c>
      <c r="EK15">
        <v>3.2</v>
      </c>
      <c r="EL15">
        <v>41.2</v>
      </c>
      <c r="EM15">
        <v>90.7</v>
      </c>
      <c r="EN15">
        <v>9.9600000000000009</v>
      </c>
      <c r="EO15">
        <v>1222.3699999999999</v>
      </c>
      <c r="EP15">
        <v>88.84</v>
      </c>
      <c r="EQ15">
        <v>29</v>
      </c>
      <c r="ER15">
        <v>7.84</v>
      </c>
      <c r="ES15">
        <v>3.77</v>
      </c>
      <c r="ET15">
        <v>3.25</v>
      </c>
      <c r="EU15">
        <v>11.77</v>
      </c>
      <c r="EV15">
        <v>8.3800000000000008</v>
      </c>
      <c r="EW15">
        <v>235.14</v>
      </c>
      <c r="EX15">
        <v>22.22</v>
      </c>
      <c r="EY15">
        <v>39.450000000000003</v>
      </c>
      <c r="EZ15">
        <v>3</v>
      </c>
      <c r="FA15">
        <v>0.9</v>
      </c>
      <c r="FB15">
        <v>22.85</v>
      </c>
      <c r="FC15">
        <v>2.5</v>
      </c>
      <c r="FD15">
        <v>139.54</v>
      </c>
      <c r="FE15">
        <v>4.43</v>
      </c>
      <c r="FF15">
        <v>8.01</v>
      </c>
      <c r="FG15">
        <v>238</v>
      </c>
      <c r="FH15">
        <v>19.149999999999999</v>
      </c>
      <c r="FI15">
        <v>78.34</v>
      </c>
      <c r="FJ15">
        <v>105.73</v>
      </c>
      <c r="FK15">
        <v>6.9</v>
      </c>
      <c r="FL15">
        <v>43</v>
      </c>
      <c r="FM15">
        <v>17.45</v>
      </c>
      <c r="FN15">
        <v>18</v>
      </c>
      <c r="FO15">
        <v>279.5</v>
      </c>
      <c r="FP15">
        <v>91.74</v>
      </c>
      <c r="FQ15">
        <v>17.5</v>
      </c>
      <c r="FR15" s="123">
        <v>62.84</v>
      </c>
      <c r="FS15">
        <v>57.98</v>
      </c>
      <c r="FT15">
        <v>149.59</v>
      </c>
      <c r="FU15">
        <v>11.76</v>
      </c>
      <c r="FV15">
        <v>800.01</v>
      </c>
      <c r="FW15">
        <v>250</v>
      </c>
      <c r="FX15">
        <v>29.4</v>
      </c>
      <c r="FY15">
        <v>3.85</v>
      </c>
      <c r="FZ15">
        <v>22.45</v>
      </c>
      <c r="GA15">
        <v>52.31</v>
      </c>
      <c r="GB15">
        <v>16.2</v>
      </c>
      <c r="GC15">
        <v>16.399999999999999</v>
      </c>
      <c r="GD15">
        <v>22</v>
      </c>
      <c r="GE15">
        <v>869.53</v>
      </c>
      <c r="GF15">
        <v>43.52</v>
      </c>
      <c r="GG15">
        <v>22.35</v>
      </c>
      <c r="GH15">
        <v>120.28</v>
      </c>
      <c r="GI15">
        <v>6.55</v>
      </c>
      <c r="GJ15">
        <v>15.91</v>
      </c>
      <c r="GL15">
        <v>12.78</v>
      </c>
      <c r="GM15">
        <v>3.4</v>
      </c>
      <c r="GN15">
        <v>13.2</v>
      </c>
      <c r="GO15">
        <v>5.13</v>
      </c>
      <c r="GP15">
        <v>12.03</v>
      </c>
      <c r="GQ15">
        <v>97.46</v>
      </c>
      <c r="GR15">
        <v>1.1299999999999999</v>
      </c>
      <c r="GS15">
        <v>3.07</v>
      </c>
    </row>
    <row r="16" spans="1:201" ht="13.5" thickBot="1" x14ac:dyDescent="0.25">
      <c r="A16" s="124" t="s">
        <v>1370</v>
      </c>
      <c r="B16">
        <v>80.75</v>
      </c>
      <c r="C16">
        <v>72.38</v>
      </c>
      <c r="D16">
        <v>53</v>
      </c>
      <c r="E16">
        <v>7.01</v>
      </c>
      <c r="F16">
        <v>3.05</v>
      </c>
      <c r="G16">
        <v>327</v>
      </c>
      <c r="H16">
        <v>1.39</v>
      </c>
      <c r="I16">
        <v>84.26</v>
      </c>
      <c r="J16">
        <v>32</v>
      </c>
      <c r="K16">
        <v>302.06</v>
      </c>
      <c r="L16">
        <v>3.7</v>
      </c>
      <c r="M16">
        <v>81.489999999999995</v>
      </c>
      <c r="N16">
        <v>27.47</v>
      </c>
      <c r="O16">
        <v>62.9</v>
      </c>
      <c r="P16" s="121">
        <v>26</v>
      </c>
      <c r="Q16">
        <v>7</v>
      </c>
      <c r="R16">
        <v>6.5</v>
      </c>
      <c r="S16">
        <v>75</v>
      </c>
      <c r="T16">
        <v>172.81</v>
      </c>
      <c r="U16">
        <v>4</v>
      </c>
      <c r="V16">
        <v>30.71</v>
      </c>
      <c r="W16">
        <v>23.99</v>
      </c>
      <c r="X16">
        <v>27.95</v>
      </c>
      <c r="Y16">
        <v>26.5</v>
      </c>
      <c r="Z16">
        <v>228.99</v>
      </c>
      <c r="AA16">
        <v>3.65</v>
      </c>
      <c r="AB16">
        <v>8.9700000000000006</v>
      </c>
      <c r="AC16" s="122">
        <v>12.61</v>
      </c>
      <c r="AD16">
        <v>199.63</v>
      </c>
      <c r="AE16">
        <v>220.12</v>
      </c>
      <c r="AF16">
        <v>6.58</v>
      </c>
      <c r="AG16">
        <v>1.39</v>
      </c>
      <c r="AH16">
        <v>44.75</v>
      </c>
      <c r="AI16">
        <v>5.37</v>
      </c>
      <c r="AJ16">
        <v>17.010000000000002</v>
      </c>
      <c r="AK16">
        <v>112</v>
      </c>
      <c r="AL16">
        <v>89.7</v>
      </c>
      <c r="AM16">
        <v>34.11</v>
      </c>
      <c r="AN16">
        <v>1.4</v>
      </c>
      <c r="AO16">
        <v>11.34</v>
      </c>
      <c r="AP16">
        <v>9.61</v>
      </c>
      <c r="AQ16">
        <v>9.5500000000000007</v>
      </c>
      <c r="AR16">
        <v>31</v>
      </c>
      <c r="AS16">
        <v>133.99</v>
      </c>
      <c r="AT16">
        <v>590.04</v>
      </c>
      <c r="AU16">
        <v>1887.58</v>
      </c>
      <c r="AV16">
        <v>18.05</v>
      </c>
      <c r="AW16">
        <v>18.77</v>
      </c>
      <c r="AX16">
        <v>14.52</v>
      </c>
      <c r="AY16">
        <v>4.0199999999999996</v>
      </c>
      <c r="AZ16">
        <v>8.5</v>
      </c>
      <c r="BA16">
        <v>147</v>
      </c>
      <c r="BB16">
        <v>41.1</v>
      </c>
      <c r="BC16">
        <v>13</v>
      </c>
      <c r="BD16">
        <v>41.5</v>
      </c>
      <c r="BE16">
        <v>84.99</v>
      </c>
      <c r="BF16">
        <v>10.51</v>
      </c>
      <c r="BG16">
        <v>8.5500000000000007</v>
      </c>
      <c r="BH16">
        <v>11.22</v>
      </c>
      <c r="BI16">
        <v>16.22</v>
      </c>
      <c r="BJ16">
        <v>173.04</v>
      </c>
      <c r="BK16">
        <v>23.87</v>
      </c>
      <c r="BL16">
        <v>111.33</v>
      </c>
      <c r="BM16">
        <v>145.12</v>
      </c>
      <c r="BN16">
        <v>38.07</v>
      </c>
      <c r="BO16">
        <v>25.7</v>
      </c>
      <c r="BP16">
        <v>8.1300000000000008</v>
      </c>
      <c r="BQ16">
        <v>8.65</v>
      </c>
      <c r="BR16">
        <v>73.260000000000005</v>
      </c>
      <c r="BS16">
        <v>392.05</v>
      </c>
      <c r="BT16">
        <v>148.02000000000001</v>
      </c>
      <c r="BU16">
        <v>8.8000000000000007</v>
      </c>
      <c r="BV16">
        <v>10.47</v>
      </c>
      <c r="BW16">
        <v>208.86</v>
      </c>
      <c r="BX16">
        <v>30.95</v>
      </c>
      <c r="BY16">
        <v>39.68</v>
      </c>
      <c r="BZ16">
        <v>4.5599999999999996</v>
      </c>
      <c r="CA16">
        <v>198.13</v>
      </c>
      <c r="CB16">
        <v>94.16</v>
      </c>
      <c r="CC16">
        <v>988</v>
      </c>
      <c r="CD16">
        <v>35.5</v>
      </c>
      <c r="CE16">
        <v>137.56</v>
      </c>
      <c r="CF16">
        <v>2.1</v>
      </c>
      <c r="CG16">
        <v>450</v>
      </c>
      <c r="CH16">
        <v>1834.79</v>
      </c>
      <c r="CI16">
        <v>16.93</v>
      </c>
      <c r="CJ16">
        <v>439</v>
      </c>
      <c r="CK16">
        <v>60</v>
      </c>
      <c r="CL16">
        <v>11.69</v>
      </c>
      <c r="CM16">
        <v>2.39</v>
      </c>
      <c r="CN16">
        <v>9.8000000000000007</v>
      </c>
      <c r="CO16">
        <v>14.96</v>
      </c>
      <c r="CP16">
        <v>90</v>
      </c>
      <c r="CQ16">
        <v>3.95</v>
      </c>
      <c r="CR16">
        <v>11</v>
      </c>
      <c r="CS16">
        <v>2.2000000000000002</v>
      </c>
      <c r="CT16">
        <v>314.88</v>
      </c>
      <c r="CU16">
        <v>225</v>
      </c>
      <c r="CV16">
        <v>1.1000000000000001</v>
      </c>
      <c r="CW16">
        <v>128</v>
      </c>
      <c r="CX16">
        <v>3.7</v>
      </c>
      <c r="CY16">
        <v>399.99</v>
      </c>
      <c r="CZ16">
        <v>52</v>
      </c>
      <c r="DA16">
        <v>27.2</v>
      </c>
      <c r="DB16">
        <v>128.77000000000001</v>
      </c>
      <c r="DC16">
        <v>8.2100000000000009</v>
      </c>
      <c r="DD16">
        <v>4</v>
      </c>
      <c r="DE16">
        <v>685</v>
      </c>
      <c r="DF16">
        <v>39.700000000000003</v>
      </c>
      <c r="DG16">
        <v>28</v>
      </c>
      <c r="DH16">
        <v>6.78</v>
      </c>
      <c r="DI16">
        <v>6.4</v>
      </c>
      <c r="DJ16">
        <v>44.94</v>
      </c>
      <c r="DK16">
        <v>1.5</v>
      </c>
      <c r="DL16">
        <v>6.19</v>
      </c>
      <c r="DM16">
        <v>6.48</v>
      </c>
      <c r="DN16">
        <v>66.5</v>
      </c>
      <c r="DO16">
        <v>16.95</v>
      </c>
      <c r="DP16">
        <v>135.74</v>
      </c>
      <c r="DQ16">
        <v>65.22</v>
      </c>
      <c r="DR16">
        <v>61.5</v>
      </c>
      <c r="DS16">
        <v>130</v>
      </c>
      <c r="DT16">
        <v>138.47999999999999</v>
      </c>
      <c r="DU16">
        <v>70</v>
      </c>
      <c r="DV16">
        <v>603.78</v>
      </c>
      <c r="DW16">
        <v>31.88</v>
      </c>
      <c r="DX16">
        <v>520</v>
      </c>
      <c r="DY16">
        <v>271.37</v>
      </c>
      <c r="DZ16">
        <v>73.37</v>
      </c>
      <c r="EA16">
        <v>14.48</v>
      </c>
      <c r="EB16">
        <v>215</v>
      </c>
      <c r="EC16">
        <v>89.79</v>
      </c>
      <c r="ED16">
        <v>16.28</v>
      </c>
      <c r="EE16">
        <v>54</v>
      </c>
      <c r="EF16">
        <v>90</v>
      </c>
      <c r="EG16">
        <v>7.8</v>
      </c>
      <c r="EH16">
        <v>51.26</v>
      </c>
      <c r="EI16">
        <v>32.99</v>
      </c>
      <c r="EJ16">
        <v>15.65</v>
      </c>
      <c r="EK16">
        <v>2.67</v>
      </c>
      <c r="EL16">
        <v>36.36</v>
      </c>
      <c r="EM16">
        <v>89.19</v>
      </c>
      <c r="EN16">
        <v>9.4</v>
      </c>
      <c r="EO16">
        <v>1088.9100000000001</v>
      </c>
      <c r="EP16">
        <v>118.44</v>
      </c>
      <c r="EQ16">
        <v>28.5</v>
      </c>
      <c r="ER16">
        <v>6.5</v>
      </c>
      <c r="ES16">
        <v>3.99</v>
      </c>
      <c r="ET16">
        <v>2.97</v>
      </c>
      <c r="EU16">
        <v>11.41</v>
      </c>
      <c r="EV16">
        <v>6</v>
      </c>
      <c r="EW16">
        <v>207.01</v>
      </c>
      <c r="EX16">
        <v>14.45</v>
      </c>
      <c r="EY16">
        <v>31.4</v>
      </c>
      <c r="EZ16">
        <v>2.61</v>
      </c>
      <c r="FA16">
        <v>0.87</v>
      </c>
      <c r="FB16">
        <v>20.5</v>
      </c>
      <c r="FC16">
        <v>2.0499999999999998</v>
      </c>
      <c r="FD16">
        <v>115</v>
      </c>
      <c r="FE16">
        <v>2.95</v>
      </c>
      <c r="FF16">
        <v>7.7</v>
      </c>
      <c r="FG16">
        <v>210.81</v>
      </c>
      <c r="FH16">
        <v>19.23</v>
      </c>
      <c r="FI16">
        <v>48.97</v>
      </c>
      <c r="FJ16">
        <v>107.21</v>
      </c>
      <c r="FK16">
        <v>6.35</v>
      </c>
      <c r="FL16">
        <v>41.55</v>
      </c>
      <c r="FM16">
        <v>9</v>
      </c>
      <c r="FN16">
        <v>18</v>
      </c>
      <c r="FO16">
        <v>217</v>
      </c>
      <c r="FP16">
        <v>82.99</v>
      </c>
      <c r="FQ16">
        <v>17.2</v>
      </c>
      <c r="FR16" s="123">
        <v>52.5</v>
      </c>
      <c r="FS16">
        <v>43</v>
      </c>
      <c r="FT16">
        <v>142.47</v>
      </c>
      <c r="FU16">
        <v>9.64</v>
      </c>
      <c r="FV16">
        <v>835.02</v>
      </c>
      <c r="FW16">
        <v>246.73</v>
      </c>
      <c r="FX16">
        <v>28.5</v>
      </c>
      <c r="FY16">
        <v>3</v>
      </c>
      <c r="FZ16">
        <v>23.63</v>
      </c>
      <c r="GA16">
        <v>36.54</v>
      </c>
      <c r="GB16">
        <v>13.15</v>
      </c>
      <c r="GC16">
        <v>12.25</v>
      </c>
      <c r="GD16">
        <v>23.75</v>
      </c>
      <c r="GE16">
        <v>803.13</v>
      </c>
      <c r="GF16">
        <v>34.39</v>
      </c>
      <c r="GG16">
        <v>24.67</v>
      </c>
      <c r="GH16">
        <v>59</v>
      </c>
      <c r="GI16">
        <v>3.6</v>
      </c>
      <c r="GJ16">
        <v>17.989999999999998</v>
      </c>
      <c r="GL16">
        <v>11.15</v>
      </c>
      <c r="GM16">
        <v>2.97</v>
      </c>
      <c r="GN16">
        <v>13.2</v>
      </c>
      <c r="GO16">
        <v>4.4000000000000004</v>
      </c>
      <c r="GP16">
        <v>10.38</v>
      </c>
      <c r="GQ16">
        <v>73.44</v>
      </c>
      <c r="GR16">
        <v>0.96</v>
      </c>
      <c r="GS16">
        <v>3.49</v>
      </c>
    </row>
    <row r="17" spans="1:201" ht="13.5" thickBot="1" x14ac:dyDescent="0.25">
      <c r="A17" s="124" t="s">
        <v>1371</v>
      </c>
      <c r="B17">
        <v>86.85</v>
      </c>
      <c r="C17">
        <v>70.75</v>
      </c>
      <c r="D17">
        <v>53.54</v>
      </c>
      <c r="E17">
        <v>10</v>
      </c>
      <c r="F17">
        <v>2.79</v>
      </c>
      <c r="G17">
        <v>392.6</v>
      </c>
      <c r="H17">
        <v>1.39</v>
      </c>
      <c r="I17">
        <v>84</v>
      </c>
      <c r="J17">
        <v>27.11</v>
      </c>
      <c r="K17">
        <v>308</v>
      </c>
      <c r="L17">
        <v>3.55</v>
      </c>
      <c r="M17">
        <v>43.32</v>
      </c>
      <c r="N17">
        <v>73.5</v>
      </c>
      <c r="O17">
        <v>62.92</v>
      </c>
      <c r="P17" s="121">
        <v>28</v>
      </c>
      <c r="Q17">
        <v>6.35</v>
      </c>
      <c r="R17">
        <v>9</v>
      </c>
      <c r="S17">
        <v>61.74</v>
      </c>
      <c r="T17">
        <v>169.57</v>
      </c>
      <c r="U17">
        <v>2.2400000000000002</v>
      </c>
      <c r="V17">
        <v>33.26</v>
      </c>
      <c r="W17">
        <v>23.99</v>
      </c>
      <c r="X17">
        <v>23.1</v>
      </c>
      <c r="Y17">
        <v>17.25</v>
      </c>
      <c r="Z17">
        <v>256.70999999999998</v>
      </c>
      <c r="AA17">
        <v>2.6</v>
      </c>
      <c r="AB17">
        <v>6.91</v>
      </c>
      <c r="AC17" s="122">
        <v>11.26</v>
      </c>
      <c r="AD17">
        <v>201.5</v>
      </c>
      <c r="AE17">
        <v>0</v>
      </c>
      <c r="AF17">
        <v>5.3</v>
      </c>
      <c r="AG17">
        <v>1.1399999999999999</v>
      </c>
      <c r="AH17">
        <v>44</v>
      </c>
      <c r="AI17">
        <v>4.76</v>
      </c>
      <c r="AJ17">
        <v>16.03</v>
      </c>
      <c r="AK17">
        <v>115.74</v>
      </c>
      <c r="AL17">
        <v>83.25</v>
      </c>
      <c r="AM17">
        <v>37.76</v>
      </c>
      <c r="AN17">
        <v>1.35</v>
      </c>
      <c r="AO17">
        <v>8.4600000000000009</v>
      </c>
      <c r="AP17">
        <v>9.16</v>
      </c>
      <c r="AQ17">
        <v>8.42</v>
      </c>
      <c r="AR17">
        <v>30.68</v>
      </c>
      <c r="AS17">
        <v>132.65</v>
      </c>
      <c r="AT17">
        <v>699.92</v>
      </c>
      <c r="AU17">
        <v>1986.25</v>
      </c>
      <c r="AV17">
        <v>15.84</v>
      </c>
      <c r="AW17">
        <v>16.84</v>
      </c>
      <c r="AX17">
        <v>14.01</v>
      </c>
      <c r="AY17">
        <v>4</v>
      </c>
      <c r="AZ17">
        <v>8.5</v>
      </c>
      <c r="BA17">
        <v>157.5</v>
      </c>
      <c r="BB17">
        <v>37.979999999999997</v>
      </c>
      <c r="BC17">
        <v>13</v>
      </c>
      <c r="BD17">
        <v>40.94</v>
      </c>
      <c r="BE17">
        <v>82</v>
      </c>
      <c r="BF17">
        <v>8.83</v>
      </c>
      <c r="BG17">
        <v>10.029999999999999</v>
      </c>
      <c r="BH17">
        <v>13.13</v>
      </c>
      <c r="BI17">
        <v>14.68</v>
      </c>
      <c r="BJ17">
        <v>138.22</v>
      </c>
      <c r="BK17">
        <v>22.96</v>
      </c>
      <c r="BL17">
        <v>79</v>
      </c>
      <c r="BM17">
        <v>127.28</v>
      </c>
      <c r="BN17">
        <v>24.19</v>
      </c>
      <c r="BO17">
        <v>30.1</v>
      </c>
      <c r="BP17">
        <v>8.07</v>
      </c>
      <c r="BQ17">
        <v>11</v>
      </c>
      <c r="BR17">
        <v>73</v>
      </c>
      <c r="BS17">
        <v>379.9</v>
      </c>
      <c r="BT17">
        <v>189.94</v>
      </c>
      <c r="BU17">
        <v>8.43</v>
      </c>
      <c r="BV17">
        <v>8</v>
      </c>
      <c r="BW17">
        <v>160</v>
      </c>
      <c r="BX17">
        <v>29.92</v>
      </c>
      <c r="BY17">
        <v>40.770000000000003</v>
      </c>
      <c r="BZ17">
        <v>4.5</v>
      </c>
      <c r="CA17">
        <v>196.22</v>
      </c>
      <c r="CB17">
        <v>93.03</v>
      </c>
      <c r="CC17">
        <v>1060</v>
      </c>
      <c r="CD17">
        <v>37.130000000000003</v>
      </c>
      <c r="CE17">
        <v>138.22999999999999</v>
      </c>
      <c r="CF17">
        <v>2.4</v>
      </c>
      <c r="CG17">
        <v>470</v>
      </c>
      <c r="CH17">
        <v>2033</v>
      </c>
      <c r="CI17">
        <v>13.51</v>
      </c>
      <c r="CJ17">
        <v>478</v>
      </c>
      <c r="CK17">
        <v>60</v>
      </c>
      <c r="CL17">
        <v>12</v>
      </c>
      <c r="CM17">
        <v>1.97</v>
      </c>
      <c r="CN17">
        <v>6.9</v>
      </c>
      <c r="CO17">
        <v>16.75</v>
      </c>
      <c r="CP17">
        <v>91.46</v>
      </c>
      <c r="CQ17">
        <v>3.06</v>
      </c>
      <c r="CR17">
        <v>13.19</v>
      </c>
      <c r="CS17">
        <v>2.0299999999999998</v>
      </c>
      <c r="CT17">
        <v>351.88</v>
      </c>
      <c r="CU17">
        <v>225.5</v>
      </c>
      <c r="CV17">
        <v>0.8</v>
      </c>
      <c r="CW17">
        <v>160</v>
      </c>
      <c r="CX17">
        <v>4.2</v>
      </c>
      <c r="CY17">
        <v>434.7</v>
      </c>
      <c r="CZ17">
        <v>50.18</v>
      </c>
      <c r="DA17">
        <v>28.28</v>
      </c>
      <c r="DB17">
        <v>123.03</v>
      </c>
      <c r="DC17">
        <v>8.99</v>
      </c>
      <c r="DD17">
        <v>4</v>
      </c>
      <c r="DE17">
        <v>695</v>
      </c>
      <c r="DF17">
        <v>30.5</v>
      </c>
      <c r="DG17">
        <v>25.58</v>
      </c>
      <c r="DH17">
        <v>5.27</v>
      </c>
      <c r="DI17">
        <v>5.86</v>
      </c>
      <c r="DJ17">
        <v>43.93</v>
      </c>
      <c r="DK17">
        <v>1.3</v>
      </c>
      <c r="DL17">
        <v>4.72</v>
      </c>
      <c r="DM17">
        <v>5.1100000000000003</v>
      </c>
      <c r="DN17">
        <v>78.25</v>
      </c>
      <c r="DO17">
        <v>15.5</v>
      </c>
      <c r="DP17">
        <v>145.80000000000001</v>
      </c>
      <c r="DQ17">
        <v>66.209999999999994</v>
      </c>
      <c r="DR17">
        <v>70.239999999999995</v>
      </c>
      <c r="DS17">
        <v>157.94</v>
      </c>
      <c r="DT17">
        <v>121</v>
      </c>
      <c r="DU17">
        <v>62</v>
      </c>
      <c r="DV17">
        <v>699</v>
      </c>
      <c r="DW17">
        <v>21.81</v>
      </c>
      <c r="DX17">
        <v>490</v>
      </c>
      <c r="DY17">
        <v>270</v>
      </c>
      <c r="DZ17">
        <v>75.97</v>
      </c>
      <c r="EA17">
        <v>10.89</v>
      </c>
      <c r="EB17">
        <v>224.89</v>
      </c>
      <c r="EC17">
        <v>86.77</v>
      </c>
      <c r="ED17">
        <v>13.39</v>
      </c>
      <c r="EE17">
        <v>50</v>
      </c>
      <c r="EF17">
        <v>91.46</v>
      </c>
      <c r="EG17">
        <v>8.5500000000000007</v>
      </c>
      <c r="EH17">
        <v>40.049999999999997</v>
      </c>
      <c r="EI17">
        <v>29.1</v>
      </c>
      <c r="EJ17">
        <v>15.05</v>
      </c>
      <c r="EK17">
        <v>1.91</v>
      </c>
      <c r="EL17">
        <v>47.44</v>
      </c>
      <c r="EM17">
        <v>103.84</v>
      </c>
      <c r="EN17">
        <v>9.6</v>
      </c>
      <c r="EO17">
        <v>899.16</v>
      </c>
      <c r="EP17">
        <v>118.44</v>
      </c>
      <c r="EQ17">
        <v>30</v>
      </c>
      <c r="ER17">
        <v>6.5</v>
      </c>
      <c r="ES17">
        <v>4.05</v>
      </c>
      <c r="ET17">
        <v>2.8</v>
      </c>
      <c r="EU17">
        <v>9.81</v>
      </c>
      <c r="EV17">
        <v>7.84</v>
      </c>
      <c r="EW17">
        <v>241.8</v>
      </c>
      <c r="EX17">
        <v>10.14</v>
      </c>
      <c r="EY17">
        <v>28.05</v>
      </c>
      <c r="EZ17">
        <v>2.5</v>
      </c>
      <c r="FA17">
        <v>0.78</v>
      </c>
      <c r="FB17">
        <v>26.18</v>
      </c>
      <c r="FC17">
        <v>2.29</v>
      </c>
      <c r="FD17">
        <v>123.63</v>
      </c>
      <c r="FE17">
        <v>2.31</v>
      </c>
      <c r="FF17">
        <v>9.3000000000000007</v>
      </c>
      <c r="FG17">
        <v>202</v>
      </c>
      <c r="FH17">
        <v>24.9</v>
      </c>
      <c r="FI17">
        <v>49.39</v>
      </c>
      <c r="FJ17">
        <v>110</v>
      </c>
      <c r="FK17">
        <v>7.74</v>
      </c>
      <c r="FL17">
        <v>38.950000000000003</v>
      </c>
      <c r="FM17">
        <v>9.25</v>
      </c>
      <c r="FN17">
        <v>18</v>
      </c>
      <c r="FO17">
        <v>195.68</v>
      </c>
      <c r="FP17">
        <v>71.11</v>
      </c>
      <c r="FQ17">
        <v>16</v>
      </c>
      <c r="FR17" s="123">
        <v>51.26</v>
      </c>
      <c r="FS17">
        <v>53.5</v>
      </c>
      <c r="FT17">
        <v>135.69</v>
      </c>
      <c r="FU17">
        <v>7.94</v>
      </c>
      <c r="FV17">
        <v>819.71</v>
      </c>
      <c r="FW17">
        <v>276.13</v>
      </c>
      <c r="FX17">
        <v>28.2</v>
      </c>
      <c r="FY17">
        <v>2.15</v>
      </c>
      <c r="FZ17">
        <v>29.5</v>
      </c>
      <c r="GA17">
        <v>28.18</v>
      </c>
      <c r="GB17">
        <v>11.86</v>
      </c>
      <c r="GC17">
        <v>11.54</v>
      </c>
      <c r="GD17">
        <v>21</v>
      </c>
      <c r="GE17">
        <v>538.45000000000005</v>
      </c>
      <c r="GF17">
        <v>27.98</v>
      </c>
      <c r="GG17">
        <v>24.67</v>
      </c>
      <c r="GH17">
        <v>63.3</v>
      </c>
      <c r="GI17">
        <v>2.4</v>
      </c>
      <c r="GJ17">
        <v>18.440000000000001</v>
      </c>
      <c r="GL17">
        <v>12</v>
      </c>
      <c r="GM17">
        <v>2.35</v>
      </c>
      <c r="GN17">
        <v>13.9</v>
      </c>
      <c r="GO17">
        <v>4.08</v>
      </c>
      <c r="GP17">
        <v>10.99</v>
      </c>
      <c r="GQ17">
        <v>63.14</v>
      </c>
      <c r="GR17">
        <v>1.1599999999999999</v>
      </c>
      <c r="GS17">
        <v>3.4</v>
      </c>
    </row>
    <row r="18" spans="1:201" ht="13.5" thickBot="1" x14ac:dyDescent="0.25">
      <c r="A18" s="124" t="s">
        <v>1372</v>
      </c>
      <c r="B18">
        <v>84</v>
      </c>
      <c r="C18">
        <v>65.73</v>
      </c>
      <c r="D18">
        <v>50</v>
      </c>
      <c r="E18">
        <v>10</v>
      </c>
      <c r="F18">
        <v>2.99</v>
      </c>
      <c r="G18">
        <v>392.6</v>
      </c>
      <c r="H18">
        <v>1.42</v>
      </c>
      <c r="I18">
        <v>71.52</v>
      </c>
      <c r="J18">
        <v>30.4</v>
      </c>
      <c r="K18">
        <v>258.99</v>
      </c>
      <c r="L18">
        <v>3.05</v>
      </c>
      <c r="M18">
        <v>37.43</v>
      </c>
      <c r="N18">
        <v>62.8</v>
      </c>
      <c r="O18">
        <v>52.09</v>
      </c>
      <c r="P18" s="121">
        <v>28.9</v>
      </c>
      <c r="Q18">
        <v>6.89</v>
      </c>
      <c r="R18">
        <v>8.4499999999999993</v>
      </c>
      <c r="S18">
        <v>58</v>
      </c>
      <c r="T18">
        <v>168.97</v>
      </c>
      <c r="U18">
        <v>2.25</v>
      </c>
      <c r="V18">
        <v>27.73</v>
      </c>
      <c r="W18">
        <v>23.99</v>
      </c>
      <c r="X18">
        <v>23.1</v>
      </c>
      <c r="Y18">
        <v>16.96</v>
      </c>
      <c r="Z18">
        <v>247.01</v>
      </c>
      <c r="AA18">
        <v>2.2999999999999998</v>
      </c>
      <c r="AB18">
        <v>7.16</v>
      </c>
      <c r="AC18" s="122">
        <v>11.56</v>
      </c>
      <c r="AD18">
        <v>192</v>
      </c>
      <c r="AE18">
        <v>72.83</v>
      </c>
      <c r="AF18">
        <v>4.4000000000000004</v>
      </c>
      <c r="AG18">
        <v>1.02</v>
      </c>
      <c r="AH18">
        <v>36.01</v>
      </c>
      <c r="AI18">
        <v>4.76</v>
      </c>
      <c r="AJ18">
        <v>15.76</v>
      </c>
      <c r="AK18">
        <v>115.74</v>
      </c>
      <c r="AL18">
        <v>81.86</v>
      </c>
      <c r="AM18">
        <v>37.950000000000003</v>
      </c>
      <c r="AN18">
        <v>1.32</v>
      </c>
      <c r="AO18">
        <v>7.71</v>
      </c>
      <c r="AP18">
        <v>9.33</v>
      </c>
      <c r="AQ18">
        <v>10.27</v>
      </c>
      <c r="AR18">
        <v>32</v>
      </c>
      <c r="AS18">
        <v>128.80000000000001</v>
      </c>
      <c r="AT18">
        <v>666.88</v>
      </c>
      <c r="AU18">
        <v>1670</v>
      </c>
      <c r="AV18">
        <v>18.46</v>
      </c>
      <c r="AW18">
        <v>14.44</v>
      </c>
      <c r="AX18">
        <v>13.23</v>
      </c>
      <c r="AY18">
        <v>4.29</v>
      </c>
      <c r="AZ18">
        <v>8.5</v>
      </c>
      <c r="BA18">
        <v>155.16999999999999</v>
      </c>
      <c r="BB18">
        <v>42.14</v>
      </c>
      <c r="BC18">
        <v>12.4</v>
      </c>
      <c r="BD18">
        <v>39.700000000000003</v>
      </c>
      <c r="BE18">
        <v>81.25</v>
      </c>
      <c r="BF18">
        <v>7.84</v>
      </c>
      <c r="BG18">
        <v>9.2100000000000009</v>
      </c>
      <c r="BH18">
        <v>12</v>
      </c>
      <c r="BI18">
        <v>17.190000000000001</v>
      </c>
      <c r="BJ18">
        <v>131.86000000000001</v>
      </c>
      <c r="BK18">
        <v>24.5</v>
      </c>
      <c r="BL18">
        <v>79.55</v>
      </c>
      <c r="BM18">
        <v>113.27</v>
      </c>
      <c r="BN18">
        <v>25.6</v>
      </c>
      <c r="BO18">
        <v>32.24</v>
      </c>
      <c r="BP18">
        <v>7.33</v>
      </c>
      <c r="BQ18">
        <v>11</v>
      </c>
      <c r="BR18">
        <v>72.19</v>
      </c>
      <c r="BS18">
        <v>368.74</v>
      </c>
      <c r="BT18">
        <v>187.69</v>
      </c>
      <c r="BU18">
        <v>8.91</v>
      </c>
      <c r="BV18">
        <v>8.9700000000000006</v>
      </c>
      <c r="BW18">
        <v>146</v>
      </c>
      <c r="BX18">
        <v>26.78</v>
      </c>
      <c r="BY18">
        <v>39.25</v>
      </c>
      <c r="BZ18">
        <v>4.5</v>
      </c>
      <c r="CA18">
        <v>212.07</v>
      </c>
      <c r="CB18">
        <v>91.31</v>
      </c>
      <c r="CC18">
        <v>1020</v>
      </c>
      <c r="CD18">
        <v>30.82</v>
      </c>
      <c r="CE18">
        <v>129.44</v>
      </c>
      <c r="CF18">
        <v>4.55</v>
      </c>
      <c r="CG18">
        <v>470</v>
      </c>
      <c r="CH18">
        <v>2033</v>
      </c>
      <c r="CI18">
        <v>12.63</v>
      </c>
      <c r="CJ18">
        <v>467.25</v>
      </c>
      <c r="CK18">
        <v>60</v>
      </c>
      <c r="CL18">
        <v>10.88</v>
      </c>
      <c r="CM18">
        <v>1.59</v>
      </c>
      <c r="CN18">
        <v>8.8000000000000007</v>
      </c>
      <c r="CO18">
        <v>14.14</v>
      </c>
      <c r="CP18">
        <v>102.5</v>
      </c>
      <c r="CQ18">
        <v>3.1</v>
      </c>
      <c r="CR18">
        <v>13.19</v>
      </c>
      <c r="CS18">
        <v>1.91</v>
      </c>
      <c r="CT18">
        <v>337</v>
      </c>
      <c r="CU18">
        <v>252</v>
      </c>
      <c r="CV18">
        <v>0.7</v>
      </c>
      <c r="CW18">
        <v>175.65</v>
      </c>
      <c r="CX18">
        <v>4.2</v>
      </c>
      <c r="CY18">
        <v>414</v>
      </c>
      <c r="CZ18">
        <v>50</v>
      </c>
      <c r="DA18">
        <v>31.9</v>
      </c>
      <c r="DB18">
        <v>104.56</v>
      </c>
      <c r="DC18">
        <v>9.0399999999999991</v>
      </c>
      <c r="DD18">
        <v>3.15</v>
      </c>
      <c r="DE18">
        <v>767</v>
      </c>
      <c r="DF18">
        <v>33.5</v>
      </c>
      <c r="DG18">
        <v>25.65</v>
      </c>
      <c r="DH18">
        <v>5.0199999999999996</v>
      </c>
      <c r="DI18">
        <v>6.01</v>
      </c>
      <c r="DJ18">
        <v>39.92</v>
      </c>
      <c r="DK18">
        <v>1.37</v>
      </c>
      <c r="DL18">
        <v>4.66</v>
      </c>
      <c r="DM18">
        <v>4.8899999999999997</v>
      </c>
      <c r="DN18">
        <v>69.52</v>
      </c>
      <c r="DO18">
        <v>15.75</v>
      </c>
      <c r="DP18">
        <v>143</v>
      </c>
      <c r="DQ18">
        <v>59.5</v>
      </c>
      <c r="DR18">
        <v>64</v>
      </c>
      <c r="DS18">
        <v>131.1</v>
      </c>
      <c r="DT18">
        <v>116.25</v>
      </c>
      <c r="DU18">
        <v>62</v>
      </c>
      <c r="DV18">
        <v>845</v>
      </c>
      <c r="DW18">
        <v>17.670000000000002</v>
      </c>
      <c r="DX18">
        <v>458.99</v>
      </c>
      <c r="DY18">
        <v>283.5</v>
      </c>
      <c r="DZ18">
        <v>54.45</v>
      </c>
      <c r="EA18">
        <v>11.48</v>
      </c>
      <c r="EB18">
        <v>180.19</v>
      </c>
      <c r="EC18">
        <v>83.03</v>
      </c>
      <c r="ED18">
        <v>17.97</v>
      </c>
      <c r="EE18">
        <v>50.48</v>
      </c>
      <c r="EF18">
        <v>102.5</v>
      </c>
      <c r="EG18">
        <v>7.99</v>
      </c>
      <c r="EH18">
        <v>33.4</v>
      </c>
      <c r="EI18">
        <v>28.4</v>
      </c>
      <c r="EJ18">
        <v>17.47</v>
      </c>
      <c r="EK18">
        <v>1.91</v>
      </c>
      <c r="EL18">
        <v>44</v>
      </c>
      <c r="EM18">
        <v>106.4</v>
      </c>
      <c r="EN18">
        <v>10</v>
      </c>
      <c r="EO18">
        <v>834.2</v>
      </c>
      <c r="EP18">
        <v>118.44</v>
      </c>
      <c r="EQ18">
        <v>30</v>
      </c>
      <c r="ER18">
        <v>5.5</v>
      </c>
      <c r="ES18">
        <v>4.58</v>
      </c>
      <c r="ET18">
        <v>2.25</v>
      </c>
      <c r="EU18">
        <v>9.8000000000000007</v>
      </c>
      <c r="EV18">
        <v>7.08</v>
      </c>
      <c r="EW18">
        <v>203</v>
      </c>
      <c r="EX18">
        <v>10.5</v>
      </c>
      <c r="EY18">
        <v>27.28</v>
      </c>
      <c r="EZ18">
        <v>2.5099999999999998</v>
      </c>
      <c r="FA18">
        <v>0.72</v>
      </c>
      <c r="FB18">
        <v>32</v>
      </c>
      <c r="FC18">
        <v>2.35</v>
      </c>
      <c r="FD18">
        <v>124</v>
      </c>
      <c r="FE18">
        <v>2.39</v>
      </c>
      <c r="FF18">
        <v>8.01</v>
      </c>
      <c r="FG18">
        <v>189.5</v>
      </c>
      <c r="FH18">
        <v>28.97</v>
      </c>
      <c r="FI18">
        <v>44.08</v>
      </c>
      <c r="FJ18">
        <v>110.19</v>
      </c>
      <c r="FK18">
        <v>7.37</v>
      </c>
      <c r="FL18">
        <v>38.950000000000003</v>
      </c>
      <c r="FM18">
        <v>10.5</v>
      </c>
      <c r="FN18">
        <v>18.5</v>
      </c>
      <c r="FO18">
        <v>195.68</v>
      </c>
      <c r="FP18">
        <v>83.95</v>
      </c>
      <c r="FQ18">
        <v>16</v>
      </c>
      <c r="FR18" s="123">
        <v>48.31</v>
      </c>
      <c r="FS18">
        <v>50.5</v>
      </c>
      <c r="FT18">
        <v>123.08</v>
      </c>
      <c r="FU18">
        <v>8.86</v>
      </c>
      <c r="FV18">
        <v>762</v>
      </c>
      <c r="FW18">
        <v>352.86</v>
      </c>
      <c r="FX18">
        <v>28.38</v>
      </c>
      <c r="FY18">
        <v>1.82</v>
      </c>
      <c r="FZ18">
        <v>28</v>
      </c>
      <c r="GA18">
        <v>26.56</v>
      </c>
      <c r="GB18">
        <v>16.43</v>
      </c>
      <c r="GC18">
        <v>11.75</v>
      </c>
      <c r="GD18">
        <v>21.51</v>
      </c>
      <c r="GE18">
        <v>500.5</v>
      </c>
      <c r="GF18">
        <v>23.03</v>
      </c>
      <c r="GG18">
        <v>24.67</v>
      </c>
      <c r="GH18">
        <v>61.81</v>
      </c>
      <c r="GI18">
        <v>2.85</v>
      </c>
      <c r="GJ18">
        <v>18.440000000000001</v>
      </c>
      <c r="GL18">
        <v>12.9</v>
      </c>
      <c r="GM18">
        <v>2.35</v>
      </c>
      <c r="GN18">
        <v>13</v>
      </c>
      <c r="GO18">
        <v>4.49</v>
      </c>
      <c r="GP18">
        <v>11.95</v>
      </c>
      <c r="GQ18">
        <v>59.15</v>
      </c>
      <c r="GR18">
        <v>0.9</v>
      </c>
      <c r="GS18">
        <v>3.28</v>
      </c>
    </row>
    <row r="19" spans="1:201" ht="13.5" thickBot="1" x14ac:dyDescent="0.25">
      <c r="A19" s="124" t="s">
        <v>1373</v>
      </c>
      <c r="B19">
        <v>85</v>
      </c>
      <c r="C19">
        <v>70.36</v>
      </c>
      <c r="D19">
        <v>42.06</v>
      </c>
      <c r="E19">
        <v>10.38</v>
      </c>
      <c r="F19">
        <v>2.89</v>
      </c>
      <c r="G19">
        <v>394.98</v>
      </c>
      <c r="H19">
        <v>1.5</v>
      </c>
      <c r="I19">
        <v>74.08</v>
      </c>
      <c r="J19">
        <v>32</v>
      </c>
      <c r="K19">
        <v>269.12</v>
      </c>
      <c r="L19">
        <v>3.47</v>
      </c>
      <c r="M19">
        <v>37.43</v>
      </c>
      <c r="N19">
        <v>60.5</v>
      </c>
      <c r="O19">
        <v>42.5</v>
      </c>
      <c r="P19" s="121">
        <v>30.73</v>
      </c>
      <c r="Q19">
        <v>7.8</v>
      </c>
      <c r="R19">
        <v>8.49</v>
      </c>
      <c r="S19">
        <v>58</v>
      </c>
      <c r="T19">
        <v>174.81</v>
      </c>
      <c r="U19">
        <v>1.91</v>
      </c>
      <c r="V19">
        <v>32.28</v>
      </c>
      <c r="W19">
        <v>25</v>
      </c>
      <c r="X19">
        <v>20</v>
      </c>
      <c r="Y19">
        <v>17.39</v>
      </c>
      <c r="Z19">
        <v>255</v>
      </c>
      <c r="AA19">
        <v>2.41</v>
      </c>
      <c r="AB19">
        <v>6.72</v>
      </c>
      <c r="AC19" s="122">
        <v>11.05</v>
      </c>
      <c r="AD19">
        <v>193</v>
      </c>
      <c r="AE19">
        <v>233.56</v>
      </c>
      <c r="AF19">
        <v>4.01</v>
      </c>
      <c r="AG19">
        <v>1.05</v>
      </c>
      <c r="AH19">
        <v>41.37</v>
      </c>
      <c r="AI19">
        <v>5.43</v>
      </c>
      <c r="AJ19">
        <v>20.11</v>
      </c>
      <c r="AK19">
        <v>115.74</v>
      </c>
      <c r="AL19">
        <v>88.63</v>
      </c>
      <c r="AM19">
        <v>37.950000000000003</v>
      </c>
      <c r="AN19">
        <v>1.4</v>
      </c>
      <c r="AO19">
        <v>8.85</v>
      </c>
      <c r="AP19">
        <v>9.8699999999999992</v>
      </c>
      <c r="AQ19">
        <v>8.19</v>
      </c>
      <c r="AR19">
        <v>32</v>
      </c>
      <c r="AS19">
        <v>135.63999999999999</v>
      </c>
      <c r="AT19">
        <v>785.29</v>
      </c>
      <c r="AU19">
        <v>1945</v>
      </c>
      <c r="AV19">
        <v>17</v>
      </c>
      <c r="AW19">
        <v>14.97</v>
      </c>
      <c r="AX19">
        <v>14.25</v>
      </c>
      <c r="AY19">
        <v>4.01</v>
      </c>
      <c r="AZ19">
        <v>8.5</v>
      </c>
      <c r="BA19">
        <v>158.08000000000001</v>
      </c>
      <c r="BB19">
        <v>42</v>
      </c>
      <c r="BC19">
        <v>11.6</v>
      </c>
      <c r="BD19">
        <v>40.409999999999997</v>
      </c>
      <c r="BE19">
        <v>81.25</v>
      </c>
      <c r="BF19">
        <v>9.1</v>
      </c>
      <c r="BG19">
        <v>10</v>
      </c>
      <c r="BH19">
        <v>11.9</v>
      </c>
      <c r="BI19">
        <v>17.54</v>
      </c>
      <c r="BJ19">
        <v>131.44</v>
      </c>
      <c r="BK19">
        <v>23.49</v>
      </c>
      <c r="BL19">
        <v>84</v>
      </c>
      <c r="BM19">
        <v>111.5</v>
      </c>
      <c r="BN19">
        <v>25.24</v>
      </c>
      <c r="BO19">
        <v>30.21</v>
      </c>
      <c r="BP19">
        <v>7.9</v>
      </c>
      <c r="BQ19">
        <v>13.55</v>
      </c>
      <c r="BR19">
        <v>72.19</v>
      </c>
      <c r="BS19">
        <v>406.45</v>
      </c>
      <c r="BT19">
        <v>192.4</v>
      </c>
      <c r="BU19">
        <v>12.06</v>
      </c>
      <c r="BV19">
        <v>9.9700000000000006</v>
      </c>
      <c r="BW19">
        <v>150</v>
      </c>
      <c r="BX19">
        <v>23.5</v>
      </c>
      <c r="BY19">
        <v>38.5</v>
      </c>
      <c r="BZ19">
        <v>4.5</v>
      </c>
      <c r="CA19">
        <v>194.33</v>
      </c>
      <c r="CB19">
        <v>95.26</v>
      </c>
      <c r="CC19">
        <v>1020</v>
      </c>
      <c r="CD19">
        <v>23.4</v>
      </c>
      <c r="CE19">
        <v>145.61000000000001</v>
      </c>
      <c r="CF19">
        <v>2.62</v>
      </c>
      <c r="CG19">
        <v>470</v>
      </c>
      <c r="CH19">
        <v>2139.9899999999998</v>
      </c>
      <c r="CI19">
        <v>11.41</v>
      </c>
      <c r="CJ19">
        <v>326</v>
      </c>
      <c r="CK19">
        <v>60</v>
      </c>
      <c r="CL19">
        <v>12.71</v>
      </c>
      <c r="CM19">
        <v>1.33</v>
      </c>
      <c r="CN19">
        <v>4.8099999999999996</v>
      </c>
      <c r="CO19">
        <v>14.9</v>
      </c>
      <c r="CP19">
        <v>100.13</v>
      </c>
      <c r="CQ19">
        <v>3.22</v>
      </c>
      <c r="CR19">
        <v>14.99</v>
      </c>
      <c r="CS19">
        <v>1.9</v>
      </c>
      <c r="CT19">
        <v>369.27</v>
      </c>
      <c r="CU19">
        <v>205</v>
      </c>
      <c r="CV19">
        <v>0.76</v>
      </c>
      <c r="CW19">
        <v>174.41</v>
      </c>
      <c r="CX19">
        <v>6.4</v>
      </c>
      <c r="CY19">
        <v>414</v>
      </c>
      <c r="CZ19">
        <v>51.64</v>
      </c>
      <c r="DA19">
        <v>27.5</v>
      </c>
      <c r="DB19">
        <v>126.66</v>
      </c>
      <c r="DC19">
        <v>11.25</v>
      </c>
      <c r="DD19">
        <v>3.15</v>
      </c>
      <c r="DE19">
        <v>739.66</v>
      </c>
      <c r="DF19">
        <v>37</v>
      </c>
      <c r="DG19">
        <v>26</v>
      </c>
      <c r="DH19">
        <v>5.33</v>
      </c>
      <c r="DI19">
        <v>5.5</v>
      </c>
      <c r="DJ19">
        <v>40</v>
      </c>
      <c r="DK19">
        <v>1.25</v>
      </c>
      <c r="DL19">
        <v>4.75</v>
      </c>
      <c r="DM19">
        <v>4.83</v>
      </c>
      <c r="DN19">
        <v>62.94</v>
      </c>
      <c r="DO19">
        <v>16.45</v>
      </c>
      <c r="DP19">
        <v>154.88999999999999</v>
      </c>
      <c r="DQ19">
        <v>49.48</v>
      </c>
      <c r="DR19">
        <v>65.53</v>
      </c>
      <c r="DS19">
        <v>131.1</v>
      </c>
      <c r="DT19">
        <v>114.37</v>
      </c>
      <c r="DU19">
        <v>62</v>
      </c>
      <c r="DV19">
        <v>994.78</v>
      </c>
      <c r="DW19">
        <v>16.52</v>
      </c>
      <c r="DX19">
        <v>503.5</v>
      </c>
      <c r="DY19">
        <v>285.83</v>
      </c>
      <c r="DZ19">
        <v>47</v>
      </c>
      <c r="EA19">
        <v>11.08</v>
      </c>
      <c r="EB19">
        <v>180.49</v>
      </c>
      <c r="EC19">
        <v>89.71</v>
      </c>
      <c r="ED19">
        <v>18.420000000000002</v>
      </c>
      <c r="EE19">
        <v>43.08</v>
      </c>
      <c r="EF19">
        <v>100.13</v>
      </c>
      <c r="EG19">
        <v>7.7</v>
      </c>
      <c r="EH19">
        <v>34.4</v>
      </c>
      <c r="EI19">
        <v>29.9</v>
      </c>
      <c r="EJ19">
        <v>16.75</v>
      </c>
      <c r="EK19">
        <v>1.69</v>
      </c>
      <c r="EL19">
        <v>40.130000000000003</v>
      </c>
      <c r="EM19">
        <v>106.4</v>
      </c>
      <c r="EN19">
        <v>9.36</v>
      </c>
      <c r="EO19">
        <v>934.48</v>
      </c>
      <c r="EP19">
        <v>118.44</v>
      </c>
      <c r="EQ19">
        <v>30</v>
      </c>
      <c r="ER19">
        <v>5</v>
      </c>
      <c r="ES19">
        <v>3.88</v>
      </c>
      <c r="ET19">
        <v>2.56</v>
      </c>
      <c r="EU19">
        <v>10</v>
      </c>
      <c r="EV19">
        <v>7.7</v>
      </c>
      <c r="EW19">
        <v>209.98</v>
      </c>
      <c r="EX19">
        <v>10.89</v>
      </c>
      <c r="EY19">
        <v>29.71</v>
      </c>
      <c r="EZ19">
        <v>3.25</v>
      </c>
      <c r="FA19">
        <v>0.65</v>
      </c>
      <c r="FB19">
        <v>28.95</v>
      </c>
      <c r="FC19">
        <v>2.1</v>
      </c>
      <c r="FD19">
        <v>121.83</v>
      </c>
      <c r="FE19">
        <v>2.1</v>
      </c>
      <c r="FF19">
        <v>8.23</v>
      </c>
      <c r="FG19">
        <v>192.5</v>
      </c>
      <c r="FH19">
        <v>25.69</v>
      </c>
      <c r="FI19">
        <v>36.51</v>
      </c>
      <c r="FJ19">
        <v>122.08</v>
      </c>
      <c r="FK19">
        <v>8.07</v>
      </c>
      <c r="FL19">
        <v>38.950000000000003</v>
      </c>
      <c r="FM19">
        <v>10.95</v>
      </c>
      <c r="FN19">
        <v>18.5</v>
      </c>
      <c r="FO19">
        <v>186.37</v>
      </c>
      <c r="FP19">
        <v>70.180000000000007</v>
      </c>
      <c r="FQ19">
        <v>16.600000000000001</v>
      </c>
      <c r="FR19" s="123">
        <v>52.67</v>
      </c>
      <c r="FS19">
        <v>36.5</v>
      </c>
      <c r="FT19">
        <v>106.34</v>
      </c>
      <c r="FU19">
        <v>8.52</v>
      </c>
      <c r="FV19">
        <v>800</v>
      </c>
      <c r="FW19">
        <v>390.97</v>
      </c>
      <c r="FX19">
        <v>28.38</v>
      </c>
      <c r="FY19">
        <v>2</v>
      </c>
      <c r="FZ19">
        <v>28.77</v>
      </c>
      <c r="GA19">
        <v>26.11</v>
      </c>
      <c r="GB19">
        <v>27.55</v>
      </c>
      <c r="GC19">
        <v>13.49</v>
      </c>
      <c r="GD19">
        <v>22.75</v>
      </c>
      <c r="GE19">
        <v>445</v>
      </c>
      <c r="GF19">
        <v>19.16</v>
      </c>
      <c r="GG19">
        <v>24.67</v>
      </c>
      <c r="GH19">
        <v>60</v>
      </c>
      <c r="GI19">
        <v>3</v>
      </c>
      <c r="GJ19">
        <v>17.440000000000001</v>
      </c>
      <c r="GL19">
        <v>16.8</v>
      </c>
      <c r="GM19">
        <v>2.99</v>
      </c>
      <c r="GN19">
        <v>13</v>
      </c>
      <c r="GO19">
        <v>4.3899999999999997</v>
      </c>
      <c r="GP19">
        <v>12.9</v>
      </c>
      <c r="GQ19">
        <v>63.61</v>
      </c>
      <c r="GR19">
        <v>0.9</v>
      </c>
      <c r="GS19">
        <v>2.6</v>
      </c>
    </row>
    <row r="20" spans="1:201" ht="13.5" thickBot="1" x14ac:dyDescent="0.25">
      <c r="A20" s="124" t="s">
        <v>1374</v>
      </c>
      <c r="B20">
        <v>104</v>
      </c>
      <c r="C20">
        <v>78.75</v>
      </c>
      <c r="D20">
        <v>25.45</v>
      </c>
      <c r="E20">
        <v>10.42</v>
      </c>
      <c r="F20">
        <v>2.5</v>
      </c>
      <c r="G20">
        <v>412</v>
      </c>
      <c r="H20">
        <v>1.6</v>
      </c>
      <c r="I20">
        <v>93.34</v>
      </c>
      <c r="J20">
        <v>31.63</v>
      </c>
      <c r="K20">
        <v>288.51</v>
      </c>
      <c r="L20">
        <v>4.3899999999999997</v>
      </c>
      <c r="M20">
        <v>37.43</v>
      </c>
      <c r="N20">
        <v>60.5</v>
      </c>
      <c r="O20">
        <v>46.32</v>
      </c>
      <c r="P20" s="121">
        <v>32.340000000000003</v>
      </c>
      <c r="Q20">
        <v>8.49</v>
      </c>
      <c r="R20">
        <v>10</v>
      </c>
      <c r="S20">
        <v>60.95</v>
      </c>
      <c r="T20">
        <v>174.45</v>
      </c>
      <c r="U20">
        <v>2.73</v>
      </c>
      <c r="V20">
        <v>36.380000000000003</v>
      </c>
      <c r="W20">
        <v>25.9</v>
      </c>
      <c r="X20">
        <v>21.5</v>
      </c>
      <c r="Y20">
        <v>21.53</v>
      </c>
      <c r="Z20">
        <v>305.87</v>
      </c>
      <c r="AA20">
        <v>2.71</v>
      </c>
      <c r="AB20">
        <v>9.35</v>
      </c>
      <c r="AC20" s="122">
        <v>15.11</v>
      </c>
      <c r="AD20">
        <v>193.43</v>
      </c>
      <c r="AE20">
        <v>252.18</v>
      </c>
      <c r="AF20">
        <v>4.8</v>
      </c>
      <c r="AG20">
        <v>1.18</v>
      </c>
      <c r="AH20">
        <v>48.65</v>
      </c>
      <c r="AI20">
        <v>6.43</v>
      </c>
      <c r="AJ20">
        <v>21.52</v>
      </c>
      <c r="AK20">
        <v>115.74</v>
      </c>
      <c r="AL20">
        <v>95.97</v>
      </c>
      <c r="AM20">
        <v>37.950000000000003</v>
      </c>
      <c r="AN20">
        <v>1.65</v>
      </c>
      <c r="AO20">
        <v>9.6199999999999992</v>
      </c>
      <c r="AP20">
        <v>12.15</v>
      </c>
      <c r="AQ20">
        <v>10.36</v>
      </c>
      <c r="AR20">
        <v>34</v>
      </c>
      <c r="AS20">
        <v>148.32</v>
      </c>
      <c r="AT20">
        <v>862.38</v>
      </c>
      <c r="AU20">
        <v>2075</v>
      </c>
      <c r="AV20">
        <v>19.5</v>
      </c>
      <c r="AW20">
        <v>20.02</v>
      </c>
      <c r="AX20">
        <v>16.05</v>
      </c>
      <c r="AY20">
        <v>4.3</v>
      </c>
      <c r="AZ20">
        <v>8.5</v>
      </c>
      <c r="BA20">
        <v>160.5</v>
      </c>
      <c r="BB20">
        <v>42.92</v>
      </c>
      <c r="BC20">
        <v>11.1</v>
      </c>
      <c r="BD20">
        <v>43.59</v>
      </c>
      <c r="BE20">
        <v>81.25</v>
      </c>
      <c r="BF20">
        <v>10.3</v>
      </c>
      <c r="BG20">
        <v>9.41</v>
      </c>
      <c r="BH20">
        <v>13.42</v>
      </c>
      <c r="BI20">
        <v>23.89</v>
      </c>
      <c r="BJ20">
        <v>146.56</v>
      </c>
      <c r="BK20">
        <v>21.76</v>
      </c>
      <c r="BL20">
        <v>75.42</v>
      </c>
      <c r="BM20">
        <v>150</v>
      </c>
      <c r="BN20">
        <v>33.5</v>
      </c>
      <c r="BO20">
        <v>28.13</v>
      </c>
      <c r="BP20">
        <v>9.49</v>
      </c>
      <c r="BQ20">
        <v>9.5500000000000007</v>
      </c>
      <c r="BR20">
        <v>79</v>
      </c>
      <c r="BS20">
        <v>405.89</v>
      </c>
      <c r="BT20">
        <v>199.7</v>
      </c>
      <c r="BU20">
        <v>13</v>
      </c>
      <c r="BV20">
        <v>10.97</v>
      </c>
      <c r="BW20">
        <v>184.5</v>
      </c>
      <c r="BX20">
        <v>24.49</v>
      </c>
      <c r="BY20">
        <v>43.95</v>
      </c>
      <c r="BZ20">
        <v>5</v>
      </c>
      <c r="CA20">
        <v>219.85</v>
      </c>
      <c r="CB20">
        <v>87.2</v>
      </c>
      <c r="CC20">
        <v>1020</v>
      </c>
      <c r="CD20">
        <v>21.85</v>
      </c>
      <c r="CE20">
        <v>147.38</v>
      </c>
      <c r="CF20">
        <v>3.55</v>
      </c>
      <c r="CG20">
        <v>500</v>
      </c>
      <c r="CH20">
        <v>2139.9899999999998</v>
      </c>
      <c r="CI20">
        <v>15.26</v>
      </c>
      <c r="CJ20">
        <v>282.77999999999997</v>
      </c>
      <c r="CK20">
        <v>60</v>
      </c>
      <c r="CL20">
        <v>12.71</v>
      </c>
      <c r="CM20">
        <v>1.84</v>
      </c>
      <c r="CN20">
        <v>6.68</v>
      </c>
      <c r="CO20">
        <v>15.5</v>
      </c>
      <c r="CP20">
        <v>100.87</v>
      </c>
      <c r="CQ20">
        <v>4.5</v>
      </c>
      <c r="CR20">
        <v>13</v>
      </c>
      <c r="CS20">
        <v>2.2999999999999998</v>
      </c>
      <c r="CT20">
        <v>474.64</v>
      </c>
      <c r="CU20">
        <v>239.66</v>
      </c>
      <c r="CV20">
        <v>0.74</v>
      </c>
      <c r="CW20">
        <v>199.96</v>
      </c>
      <c r="CX20">
        <v>6.4</v>
      </c>
      <c r="CY20">
        <v>422.46</v>
      </c>
      <c r="CZ20">
        <v>51.14</v>
      </c>
      <c r="DA20">
        <v>29.94</v>
      </c>
      <c r="DB20">
        <v>131.49</v>
      </c>
      <c r="DC20">
        <v>10.31</v>
      </c>
      <c r="DD20">
        <v>3.5</v>
      </c>
      <c r="DE20">
        <v>763.64</v>
      </c>
      <c r="DF20">
        <v>37.299999999999997</v>
      </c>
      <c r="DG20">
        <v>26.11</v>
      </c>
      <c r="DH20">
        <v>6.41</v>
      </c>
      <c r="DI20">
        <v>8.14</v>
      </c>
      <c r="DJ20">
        <v>44.27</v>
      </c>
      <c r="DK20">
        <v>1.48</v>
      </c>
      <c r="DL20">
        <v>4.51</v>
      </c>
      <c r="DM20">
        <v>5.3</v>
      </c>
      <c r="DN20">
        <v>76.63</v>
      </c>
      <c r="DO20">
        <v>18.760000000000002</v>
      </c>
      <c r="DP20">
        <v>152</v>
      </c>
      <c r="DQ20">
        <v>80.64</v>
      </c>
      <c r="DR20">
        <v>73.5</v>
      </c>
      <c r="DS20">
        <v>140</v>
      </c>
      <c r="DT20">
        <v>111.24</v>
      </c>
      <c r="DU20">
        <v>62</v>
      </c>
      <c r="DV20">
        <v>821.1</v>
      </c>
      <c r="DW20">
        <v>24.66</v>
      </c>
      <c r="DX20">
        <v>532.47</v>
      </c>
      <c r="DY20">
        <v>322</v>
      </c>
      <c r="DZ20">
        <v>55</v>
      </c>
      <c r="EA20">
        <v>12.6</v>
      </c>
      <c r="EB20">
        <v>219.8</v>
      </c>
      <c r="EC20">
        <v>105.02</v>
      </c>
      <c r="ED20">
        <v>17.89</v>
      </c>
      <c r="EE20">
        <v>45.6</v>
      </c>
      <c r="EF20">
        <v>100.87</v>
      </c>
      <c r="EG20">
        <v>7.5</v>
      </c>
      <c r="EH20">
        <v>36.75</v>
      </c>
      <c r="EI20">
        <v>29.7</v>
      </c>
      <c r="EJ20">
        <v>17.5</v>
      </c>
      <c r="EK20">
        <v>2.39</v>
      </c>
      <c r="EL20">
        <v>47.12</v>
      </c>
      <c r="EM20">
        <v>113</v>
      </c>
      <c r="EN20">
        <v>10.25</v>
      </c>
      <c r="EO20">
        <v>1009.33</v>
      </c>
      <c r="EP20">
        <v>118.44</v>
      </c>
      <c r="EQ20">
        <v>32</v>
      </c>
      <c r="ER20">
        <v>6.05</v>
      </c>
      <c r="ES20">
        <v>3.85</v>
      </c>
      <c r="ET20">
        <v>2.81</v>
      </c>
      <c r="EU20">
        <v>10.17</v>
      </c>
      <c r="EV20">
        <v>8.1199999999999992</v>
      </c>
      <c r="EW20">
        <v>211.1</v>
      </c>
      <c r="EX20">
        <v>13</v>
      </c>
      <c r="EY20">
        <v>35.049999999999997</v>
      </c>
      <c r="EZ20">
        <v>3.7</v>
      </c>
      <c r="FA20">
        <v>0.82</v>
      </c>
      <c r="FB20">
        <v>33.340000000000003</v>
      </c>
      <c r="FC20">
        <v>2.16</v>
      </c>
      <c r="FD20">
        <v>124.79</v>
      </c>
      <c r="FE20">
        <v>2.4900000000000002</v>
      </c>
      <c r="FF20">
        <v>10.6</v>
      </c>
      <c r="FG20">
        <v>188.98</v>
      </c>
      <c r="FH20">
        <v>23.6</v>
      </c>
      <c r="FI20">
        <v>52.43</v>
      </c>
      <c r="FJ20">
        <v>131.77000000000001</v>
      </c>
      <c r="FK20">
        <v>6.6</v>
      </c>
      <c r="FL20">
        <v>38.950000000000003</v>
      </c>
      <c r="FM20">
        <v>12.95</v>
      </c>
      <c r="FN20">
        <v>18.5</v>
      </c>
      <c r="FO20">
        <v>186.37</v>
      </c>
      <c r="FP20">
        <v>71.41</v>
      </c>
      <c r="FQ20">
        <v>15.45</v>
      </c>
      <c r="FR20" s="123">
        <v>65</v>
      </c>
      <c r="FS20">
        <v>41.85</v>
      </c>
      <c r="FT20">
        <v>83.34</v>
      </c>
      <c r="FU20">
        <v>10.29</v>
      </c>
      <c r="FV20">
        <v>784</v>
      </c>
      <c r="FW20">
        <v>467.65</v>
      </c>
      <c r="FX20">
        <v>28.38</v>
      </c>
      <c r="FY20">
        <v>2.6</v>
      </c>
      <c r="FZ20">
        <v>28.77</v>
      </c>
      <c r="GA20">
        <v>30.96</v>
      </c>
      <c r="GB20">
        <v>29.77</v>
      </c>
      <c r="GC20">
        <v>13.6</v>
      </c>
      <c r="GD20">
        <v>22.99</v>
      </c>
      <c r="GE20">
        <v>493.32</v>
      </c>
      <c r="GF20">
        <v>25.16</v>
      </c>
      <c r="GG20">
        <v>24.67</v>
      </c>
      <c r="GH20">
        <v>80.510000000000005</v>
      </c>
      <c r="GI20">
        <v>3</v>
      </c>
      <c r="GJ20">
        <v>16.5</v>
      </c>
      <c r="GL20">
        <v>16.8</v>
      </c>
      <c r="GM20">
        <v>2.99</v>
      </c>
      <c r="GN20">
        <v>13</v>
      </c>
      <c r="GO20">
        <v>5.48</v>
      </c>
      <c r="GP20">
        <v>11.49</v>
      </c>
      <c r="GQ20">
        <v>63.85</v>
      </c>
      <c r="GR20">
        <v>0.9</v>
      </c>
      <c r="GS20">
        <v>4.04</v>
      </c>
    </row>
    <row r="21" spans="1:201" ht="13.5" thickBot="1" x14ac:dyDescent="0.25">
      <c r="A21" s="124" t="s">
        <v>1375</v>
      </c>
      <c r="B21">
        <v>70.31</v>
      </c>
      <c r="C21">
        <v>79.55</v>
      </c>
      <c r="D21">
        <v>23.11</v>
      </c>
      <c r="E21">
        <v>10.42</v>
      </c>
      <c r="F21">
        <v>3</v>
      </c>
      <c r="G21">
        <v>404.04</v>
      </c>
      <c r="H21">
        <v>1.67</v>
      </c>
      <c r="I21">
        <v>106.75</v>
      </c>
      <c r="J21">
        <v>33.56</v>
      </c>
      <c r="K21">
        <v>305.57</v>
      </c>
      <c r="L21">
        <v>4.17</v>
      </c>
      <c r="M21">
        <v>39.39</v>
      </c>
      <c r="N21">
        <v>60.79</v>
      </c>
      <c r="O21">
        <v>51.5</v>
      </c>
      <c r="P21" s="121">
        <v>28</v>
      </c>
      <c r="Q21">
        <v>8.14</v>
      </c>
      <c r="R21">
        <v>9</v>
      </c>
      <c r="S21">
        <v>63.2</v>
      </c>
      <c r="T21">
        <v>176.9</v>
      </c>
      <c r="U21">
        <v>3.04</v>
      </c>
      <c r="V21">
        <v>39.01</v>
      </c>
      <c r="W21">
        <v>27.27</v>
      </c>
      <c r="X21">
        <v>21.5</v>
      </c>
      <c r="Y21">
        <v>26.34</v>
      </c>
      <c r="Z21">
        <v>280</v>
      </c>
      <c r="AA21">
        <v>3.3</v>
      </c>
      <c r="AB21">
        <v>10.18</v>
      </c>
      <c r="AC21" s="122">
        <v>15.86</v>
      </c>
      <c r="AD21">
        <v>190.01</v>
      </c>
      <c r="AE21">
        <v>0</v>
      </c>
      <c r="AF21">
        <v>3.77</v>
      </c>
      <c r="AG21">
        <v>1.39</v>
      </c>
      <c r="AH21">
        <v>48.69</v>
      </c>
      <c r="AI21">
        <v>6.8</v>
      </c>
      <c r="AJ21">
        <v>22.72</v>
      </c>
      <c r="AK21">
        <v>115.74</v>
      </c>
      <c r="AL21">
        <v>94.03</v>
      </c>
      <c r="AM21">
        <v>37.950000000000003</v>
      </c>
      <c r="AN21">
        <v>1.48</v>
      </c>
      <c r="AO21">
        <v>8.56</v>
      </c>
      <c r="AP21">
        <v>20.25</v>
      </c>
      <c r="AQ21">
        <v>11.5</v>
      </c>
      <c r="AR21">
        <v>39.18</v>
      </c>
      <c r="AS21">
        <v>183.89</v>
      </c>
      <c r="AT21">
        <v>862.41</v>
      </c>
      <c r="AU21">
        <v>2073.75</v>
      </c>
      <c r="AV21">
        <v>19.489999999999998</v>
      </c>
      <c r="AW21">
        <v>22.16</v>
      </c>
      <c r="AX21">
        <v>15.26</v>
      </c>
      <c r="AY21">
        <v>4.25</v>
      </c>
      <c r="AZ21">
        <v>9</v>
      </c>
      <c r="BA21">
        <v>167.27</v>
      </c>
      <c r="BB21">
        <v>50</v>
      </c>
      <c r="BC21">
        <v>11.07</v>
      </c>
      <c r="BD21">
        <v>47.35</v>
      </c>
      <c r="BE21">
        <v>81.25</v>
      </c>
      <c r="BF21">
        <v>11</v>
      </c>
      <c r="BG21">
        <v>10.3</v>
      </c>
      <c r="BH21">
        <v>13</v>
      </c>
      <c r="BI21">
        <v>23.94</v>
      </c>
      <c r="BJ21">
        <v>159.34</v>
      </c>
      <c r="BK21">
        <v>23.1</v>
      </c>
      <c r="BL21">
        <v>72.2</v>
      </c>
      <c r="BM21">
        <v>164.31</v>
      </c>
      <c r="BN21">
        <v>37.99</v>
      </c>
      <c r="BO21">
        <v>27.41</v>
      </c>
      <c r="BP21">
        <v>9.08</v>
      </c>
      <c r="BQ21">
        <v>9.5500000000000007</v>
      </c>
      <c r="BR21">
        <v>82</v>
      </c>
      <c r="BS21">
        <v>444.85</v>
      </c>
      <c r="BT21">
        <v>199.86</v>
      </c>
      <c r="BU21">
        <v>15.94</v>
      </c>
      <c r="BV21">
        <v>11.24</v>
      </c>
      <c r="BW21">
        <v>198</v>
      </c>
      <c r="BX21">
        <v>25.8</v>
      </c>
      <c r="BY21">
        <v>44.4</v>
      </c>
      <c r="BZ21">
        <v>5</v>
      </c>
      <c r="CA21">
        <v>238</v>
      </c>
      <c r="CB21">
        <v>92.2</v>
      </c>
      <c r="CC21">
        <v>1020</v>
      </c>
      <c r="CD21">
        <v>23.9</v>
      </c>
      <c r="CE21">
        <v>158.82</v>
      </c>
      <c r="CF21">
        <v>2.12</v>
      </c>
      <c r="CG21">
        <v>490</v>
      </c>
      <c r="CH21">
        <v>2139.9899999999998</v>
      </c>
      <c r="CI21">
        <v>16.5</v>
      </c>
      <c r="CJ21">
        <v>300</v>
      </c>
      <c r="CK21">
        <v>60</v>
      </c>
      <c r="CL21">
        <v>12.8</v>
      </c>
      <c r="CM21">
        <v>1.84</v>
      </c>
      <c r="CN21">
        <v>9.25</v>
      </c>
      <c r="CO21">
        <v>16.010000000000002</v>
      </c>
      <c r="CP21">
        <v>98.92</v>
      </c>
      <c r="CQ21">
        <v>4.5999999999999996</v>
      </c>
      <c r="CR21">
        <v>14</v>
      </c>
      <c r="CS21">
        <v>3</v>
      </c>
      <c r="CT21">
        <v>472.99</v>
      </c>
      <c r="CU21">
        <v>270</v>
      </c>
      <c r="CV21">
        <v>0.93</v>
      </c>
      <c r="CW21">
        <v>199.99</v>
      </c>
      <c r="CX21">
        <v>6.4</v>
      </c>
      <c r="CY21">
        <v>445</v>
      </c>
      <c r="CZ21">
        <v>51.14</v>
      </c>
      <c r="DA21">
        <v>33.15</v>
      </c>
      <c r="DB21">
        <v>136.74</v>
      </c>
      <c r="DC21">
        <v>12</v>
      </c>
      <c r="DD21">
        <v>2.23</v>
      </c>
      <c r="DE21">
        <v>795.39</v>
      </c>
      <c r="DF21">
        <v>49.01</v>
      </c>
      <c r="DG21">
        <v>26.11</v>
      </c>
      <c r="DH21">
        <v>6.96</v>
      </c>
      <c r="DI21">
        <v>6.5</v>
      </c>
      <c r="DJ21">
        <v>42.76</v>
      </c>
      <c r="DK21">
        <v>1.76</v>
      </c>
      <c r="DL21">
        <v>5.12</v>
      </c>
      <c r="DM21">
        <v>5.74</v>
      </c>
      <c r="DN21">
        <v>88.03</v>
      </c>
      <c r="DO21">
        <v>20.51</v>
      </c>
      <c r="DP21">
        <v>168.24</v>
      </c>
      <c r="DQ21">
        <v>92.3</v>
      </c>
      <c r="DR21">
        <v>72.8</v>
      </c>
      <c r="DS21">
        <v>142.5</v>
      </c>
      <c r="DT21">
        <v>113.59</v>
      </c>
      <c r="DU21">
        <v>62</v>
      </c>
      <c r="DV21">
        <v>661.31</v>
      </c>
      <c r="DW21">
        <v>24.17</v>
      </c>
      <c r="DX21">
        <v>539.32000000000005</v>
      </c>
      <c r="DY21">
        <v>332.53</v>
      </c>
      <c r="DZ21">
        <v>71.38</v>
      </c>
      <c r="EA21">
        <v>12.95</v>
      </c>
      <c r="EB21">
        <v>233.23</v>
      </c>
      <c r="EC21">
        <v>109.48</v>
      </c>
      <c r="ED21">
        <v>18.55</v>
      </c>
      <c r="EE21">
        <v>49.03</v>
      </c>
      <c r="EF21">
        <v>98.92</v>
      </c>
      <c r="EG21">
        <v>7.9</v>
      </c>
      <c r="EH21">
        <v>36.36</v>
      </c>
      <c r="EI21">
        <v>32.5</v>
      </c>
      <c r="EJ21">
        <v>19</v>
      </c>
      <c r="EK21">
        <v>2.5099999999999998</v>
      </c>
      <c r="EL21">
        <v>48.12</v>
      </c>
      <c r="EM21">
        <v>113</v>
      </c>
      <c r="EN21">
        <v>10.43</v>
      </c>
      <c r="EO21">
        <v>1143.7</v>
      </c>
      <c r="EP21">
        <v>118.44</v>
      </c>
      <c r="EQ21">
        <v>33.020000000000003</v>
      </c>
      <c r="ER21">
        <v>8.59</v>
      </c>
      <c r="ES21">
        <v>3.7</v>
      </c>
      <c r="ET21">
        <v>2.99</v>
      </c>
      <c r="EU21">
        <v>10.69</v>
      </c>
      <c r="EV21">
        <v>7.49</v>
      </c>
      <c r="EW21">
        <v>211.1</v>
      </c>
      <c r="EX21">
        <v>27.08</v>
      </c>
      <c r="EY21">
        <v>33.9</v>
      </c>
      <c r="EZ21">
        <v>3.3</v>
      </c>
      <c r="FA21">
        <v>0.82</v>
      </c>
      <c r="FB21">
        <v>32.479999999999997</v>
      </c>
      <c r="FC21">
        <v>2.68</v>
      </c>
      <c r="FD21">
        <v>120.75</v>
      </c>
      <c r="FE21">
        <v>3.06</v>
      </c>
      <c r="FF21">
        <v>8.5</v>
      </c>
      <c r="FG21">
        <v>186</v>
      </c>
      <c r="FH21">
        <v>21.5</v>
      </c>
      <c r="FI21">
        <v>60.69</v>
      </c>
      <c r="FJ21">
        <v>138.66</v>
      </c>
      <c r="FK21">
        <v>7.6</v>
      </c>
      <c r="FL21">
        <v>38.950000000000003</v>
      </c>
      <c r="FM21">
        <v>14</v>
      </c>
      <c r="FN21">
        <v>18.5</v>
      </c>
      <c r="FO21">
        <v>186.37</v>
      </c>
      <c r="FP21">
        <v>85.61</v>
      </c>
      <c r="FQ21">
        <v>6.51</v>
      </c>
      <c r="FR21" s="123">
        <v>61.75</v>
      </c>
      <c r="FS21">
        <v>54</v>
      </c>
      <c r="FT21">
        <v>72</v>
      </c>
      <c r="FU21">
        <v>10.23</v>
      </c>
      <c r="FV21">
        <v>784</v>
      </c>
      <c r="FW21">
        <v>467.65</v>
      </c>
      <c r="FX21">
        <v>28.48</v>
      </c>
      <c r="FY21">
        <v>2.5</v>
      </c>
      <c r="FZ21">
        <v>30.28</v>
      </c>
      <c r="GA21">
        <v>33.49</v>
      </c>
      <c r="GB21">
        <v>29.36</v>
      </c>
      <c r="GC21">
        <v>14.38</v>
      </c>
      <c r="GD21">
        <v>22.99</v>
      </c>
      <c r="GE21">
        <v>498.43</v>
      </c>
      <c r="GF21">
        <v>27.85</v>
      </c>
      <c r="GG21">
        <v>24.67</v>
      </c>
      <c r="GH21">
        <v>91.46</v>
      </c>
      <c r="GI21">
        <v>2.6</v>
      </c>
      <c r="GJ21">
        <v>15.8</v>
      </c>
      <c r="GL21">
        <v>15</v>
      </c>
      <c r="GM21">
        <v>2.99</v>
      </c>
      <c r="GN21">
        <v>13</v>
      </c>
      <c r="GO21">
        <v>4.03</v>
      </c>
      <c r="GP21">
        <v>12.59</v>
      </c>
      <c r="GQ21">
        <v>60.02</v>
      </c>
      <c r="GR21">
        <v>0.9</v>
      </c>
      <c r="GS21">
        <v>3.5</v>
      </c>
    </row>
    <row r="22" spans="1:201" ht="13.5" thickBot="1" x14ac:dyDescent="0.25">
      <c r="A22" s="124" t="s">
        <v>1376</v>
      </c>
      <c r="B22">
        <v>70.31</v>
      </c>
      <c r="C22">
        <v>73.92</v>
      </c>
      <c r="D22">
        <v>24.32</v>
      </c>
      <c r="E22">
        <v>10.42</v>
      </c>
      <c r="F22">
        <v>3.25</v>
      </c>
      <c r="G22">
        <v>426.54</v>
      </c>
      <c r="H22">
        <v>2.02</v>
      </c>
      <c r="I22">
        <v>121.2</v>
      </c>
      <c r="J22">
        <v>36.5</v>
      </c>
      <c r="K22">
        <v>359.51</v>
      </c>
      <c r="L22">
        <v>4.88</v>
      </c>
      <c r="M22">
        <v>41.46</v>
      </c>
      <c r="N22">
        <v>60.79</v>
      </c>
      <c r="O22">
        <v>61.27</v>
      </c>
      <c r="P22" s="121">
        <v>31</v>
      </c>
      <c r="Q22">
        <v>8.5</v>
      </c>
      <c r="R22">
        <v>9.26</v>
      </c>
      <c r="S22">
        <v>82.14</v>
      </c>
      <c r="T22">
        <v>189.97</v>
      </c>
      <c r="U22">
        <v>3.25</v>
      </c>
      <c r="V22">
        <v>41.11</v>
      </c>
      <c r="W22">
        <v>26</v>
      </c>
      <c r="X22">
        <v>22.63</v>
      </c>
      <c r="Y22">
        <v>28.03</v>
      </c>
      <c r="Z22">
        <v>300</v>
      </c>
      <c r="AA22">
        <v>3.83</v>
      </c>
      <c r="AB22">
        <v>11.32</v>
      </c>
      <c r="AC22" s="122">
        <v>19.14</v>
      </c>
      <c r="AD22">
        <v>195</v>
      </c>
      <c r="AE22">
        <v>56.68</v>
      </c>
      <c r="AF22">
        <v>4.37</v>
      </c>
      <c r="AG22">
        <v>1.78</v>
      </c>
      <c r="AH22">
        <v>42.15</v>
      </c>
      <c r="AI22">
        <v>7.35</v>
      </c>
      <c r="AJ22">
        <v>21.8</v>
      </c>
      <c r="AK22">
        <v>115.74</v>
      </c>
      <c r="AL22">
        <v>98.31</v>
      </c>
      <c r="AM22">
        <v>37.950000000000003</v>
      </c>
      <c r="AN22">
        <v>1.67</v>
      </c>
      <c r="AO22">
        <v>10.39</v>
      </c>
      <c r="AP22">
        <v>17.350000000000001</v>
      </c>
      <c r="AQ22">
        <v>11.99</v>
      </c>
      <c r="AR22">
        <v>38.25</v>
      </c>
      <c r="AS22">
        <v>195.56</v>
      </c>
      <c r="AT22">
        <v>908.73</v>
      </c>
      <c r="AU22">
        <v>1948.5</v>
      </c>
      <c r="AV22">
        <v>22.69</v>
      </c>
      <c r="AW22">
        <v>22.76</v>
      </c>
      <c r="AX22">
        <v>18.77</v>
      </c>
      <c r="AY22">
        <v>4.55</v>
      </c>
      <c r="AZ22">
        <v>9.14</v>
      </c>
      <c r="BA22">
        <v>172</v>
      </c>
      <c r="BB22">
        <v>49.69</v>
      </c>
      <c r="BC22">
        <v>11</v>
      </c>
      <c r="BD22">
        <v>44.21</v>
      </c>
      <c r="BE22">
        <v>77.5</v>
      </c>
      <c r="BF22">
        <v>13.36</v>
      </c>
      <c r="BG22">
        <v>10.199999999999999</v>
      </c>
      <c r="BH22">
        <v>14.5</v>
      </c>
      <c r="BI22">
        <v>28.17</v>
      </c>
      <c r="BJ22">
        <v>185.41</v>
      </c>
      <c r="BK22">
        <v>26</v>
      </c>
      <c r="BL22">
        <v>104.75</v>
      </c>
      <c r="BM22">
        <v>175.5</v>
      </c>
      <c r="BN22">
        <v>34.9</v>
      </c>
      <c r="BO22">
        <v>26.17</v>
      </c>
      <c r="BP22">
        <v>4.4000000000000004</v>
      </c>
      <c r="BQ22">
        <v>9.02</v>
      </c>
      <c r="BR22">
        <v>82</v>
      </c>
      <c r="BS22">
        <v>424.48</v>
      </c>
      <c r="BT22">
        <v>212.46</v>
      </c>
      <c r="BU22">
        <v>15.99</v>
      </c>
      <c r="BV22">
        <v>12.24</v>
      </c>
      <c r="BW22">
        <v>231</v>
      </c>
      <c r="BX22">
        <v>29.15</v>
      </c>
      <c r="BY22">
        <v>48.88</v>
      </c>
      <c r="BZ22">
        <v>5.5</v>
      </c>
      <c r="CA22">
        <v>240</v>
      </c>
      <c r="CB22">
        <v>103.91</v>
      </c>
      <c r="CC22">
        <v>1020</v>
      </c>
      <c r="CD22">
        <v>27.5</v>
      </c>
      <c r="CE22">
        <v>147.91999999999999</v>
      </c>
      <c r="CF22">
        <v>3.41</v>
      </c>
      <c r="CG22">
        <v>490</v>
      </c>
      <c r="CH22">
        <v>1849.99</v>
      </c>
      <c r="CI22">
        <v>18.97</v>
      </c>
      <c r="CJ22">
        <v>300</v>
      </c>
      <c r="CK22">
        <v>60</v>
      </c>
      <c r="CL22">
        <v>10.199999999999999</v>
      </c>
      <c r="CM22">
        <v>2.27</v>
      </c>
      <c r="CN22">
        <v>11.44</v>
      </c>
      <c r="CO22">
        <v>16.2</v>
      </c>
      <c r="CP22">
        <v>105.4</v>
      </c>
      <c r="CQ22">
        <v>4.5</v>
      </c>
      <c r="CR22">
        <v>13</v>
      </c>
      <c r="CS22">
        <v>3.3</v>
      </c>
      <c r="CT22">
        <v>492.3</v>
      </c>
      <c r="CU22">
        <v>289</v>
      </c>
      <c r="CV22">
        <v>1.03</v>
      </c>
      <c r="CW22">
        <v>231</v>
      </c>
      <c r="CX22">
        <v>6.4</v>
      </c>
      <c r="CY22">
        <v>504.8</v>
      </c>
      <c r="CZ22">
        <v>55.5</v>
      </c>
      <c r="DA22">
        <v>36</v>
      </c>
      <c r="DB22">
        <v>140.78</v>
      </c>
      <c r="DC22">
        <v>11.92</v>
      </c>
      <c r="DD22">
        <v>4.2</v>
      </c>
      <c r="DE22">
        <v>775</v>
      </c>
      <c r="DF22">
        <v>45.07</v>
      </c>
      <c r="DG22">
        <v>26.11</v>
      </c>
      <c r="DH22">
        <v>7.67</v>
      </c>
      <c r="DI22">
        <v>7</v>
      </c>
      <c r="DJ22">
        <v>44.04</v>
      </c>
      <c r="DK22">
        <v>1.98</v>
      </c>
      <c r="DL22">
        <v>6.03</v>
      </c>
      <c r="DM22">
        <v>6.67</v>
      </c>
      <c r="DN22">
        <v>103.05</v>
      </c>
      <c r="DO22">
        <v>21.53</v>
      </c>
      <c r="DP22">
        <v>157.54</v>
      </c>
      <c r="DQ22">
        <v>111.21</v>
      </c>
      <c r="DR22">
        <v>67</v>
      </c>
      <c r="DS22">
        <v>150</v>
      </c>
      <c r="DT22">
        <v>118.43</v>
      </c>
      <c r="DU22">
        <v>62</v>
      </c>
      <c r="DV22">
        <v>640</v>
      </c>
      <c r="DW22">
        <v>31</v>
      </c>
      <c r="DX22">
        <v>655.74</v>
      </c>
      <c r="DY22">
        <v>391.5</v>
      </c>
      <c r="DZ22">
        <v>84.99</v>
      </c>
      <c r="EA22">
        <v>14.15</v>
      </c>
      <c r="EB22">
        <v>232</v>
      </c>
      <c r="EC22">
        <v>107.91</v>
      </c>
      <c r="ED22">
        <v>15.16</v>
      </c>
      <c r="EE22">
        <v>53</v>
      </c>
      <c r="EF22">
        <v>105.4</v>
      </c>
      <c r="EG22">
        <v>7.98</v>
      </c>
      <c r="EH22">
        <v>37.06</v>
      </c>
      <c r="EI22">
        <v>33</v>
      </c>
      <c r="EJ22">
        <v>19</v>
      </c>
      <c r="EK22">
        <v>2.7</v>
      </c>
      <c r="EL22">
        <v>54.21</v>
      </c>
      <c r="EM22">
        <v>114.24</v>
      </c>
      <c r="EN22">
        <v>10.5</v>
      </c>
      <c r="EO22">
        <v>1167.98</v>
      </c>
      <c r="EP22">
        <v>118.44</v>
      </c>
      <c r="EQ22">
        <v>33.020000000000003</v>
      </c>
      <c r="ER22">
        <v>5.0199999999999996</v>
      </c>
      <c r="ES22">
        <v>3.95</v>
      </c>
      <c r="ET22">
        <v>3.7</v>
      </c>
      <c r="EU22">
        <v>11.35</v>
      </c>
      <c r="EV22">
        <v>7.93</v>
      </c>
      <c r="EW22">
        <v>240.46</v>
      </c>
      <c r="EX22">
        <v>31.61</v>
      </c>
      <c r="EY22">
        <v>37.979999999999997</v>
      </c>
      <c r="EZ22">
        <v>3.67</v>
      </c>
      <c r="FA22">
        <v>1.06</v>
      </c>
      <c r="FB22">
        <v>31</v>
      </c>
      <c r="FC22">
        <v>2.71</v>
      </c>
      <c r="FD22">
        <v>120</v>
      </c>
      <c r="FE22">
        <v>3.64</v>
      </c>
      <c r="FF22">
        <v>9.16</v>
      </c>
      <c r="FG22">
        <v>202.45</v>
      </c>
      <c r="FH22">
        <v>20.47</v>
      </c>
      <c r="FI22">
        <v>62.31</v>
      </c>
      <c r="FJ22">
        <v>147.37</v>
      </c>
      <c r="FK22">
        <v>7.98</v>
      </c>
      <c r="FL22">
        <v>41</v>
      </c>
      <c r="FM22">
        <v>15.2</v>
      </c>
      <c r="FN22">
        <v>18.5</v>
      </c>
      <c r="FO22">
        <v>181</v>
      </c>
      <c r="FP22">
        <v>90.31</v>
      </c>
      <c r="FQ22">
        <v>7.71</v>
      </c>
      <c r="FR22" s="123">
        <v>57.7</v>
      </c>
      <c r="FS22">
        <v>57</v>
      </c>
      <c r="FT22">
        <v>71.709999999999994</v>
      </c>
      <c r="FU22">
        <v>11.96</v>
      </c>
      <c r="FV22">
        <v>789.49</v>
      </c>
      <c r="FW22">
        <v>492.26</v>
      </c>
      <c r="FX22">
        <v>28.5</v>
      </c>
      <c r="FY22">
        <v>3.03</v>
      </c>
      <c r="FZ22">
        <v>35</v>
      </c>
      <c r="GA22">
        <v>44.69</v>
      </c>
      <c r="GB22">
        <v>27.23</v>
      </c>
      <c r="GC22">
        <v>15</v>
      </c>
      <c r="GD22">
        <v>23.94</v>
      </c>
      <c r="GE22">
        <v>590</v>
      </c>
      <c r="GF22">
        <v>32.06</v>
      </c>
      <c r="GG22">
        <v>24.67</v>
      </c>
      <c r="GH22">
        <v>128.46</v>
      </c>
      <c r="GI22">
        <v>3.99</v>
      </c>
      <c r="GJ22">
        <v>15.8</v>
      </c>
      <c r="GL22">
        <v>15</v>
      </c>
      <c r="GM22">
        <v>3</v>
      </c>
      <c r="GN22">
        <v>13.99</v>
      </c>
      <c r="GO22">
        <v>4.8</v>
      </c>
      <c r="GP22">
        <v>14.8</v>
      </c>
      <c r="GQ22">
        <v>56.4</v>
      </c>
      <c r="GR22">
        <v>0.9</v>
      </c>
      <c r="GS22">
        <v>4.0999999999999996</v>
      </c>
    </row>
    <row r="23" spans="1:201" ht="13.5" thickBot="1" x14ac:dyDescent="0.25">
      <c r="A23" s="124" t="s">
        <v>1377</v>
      </c>
      <c r="B23">
        <v>83</v>
      </c>
      <c r="C23">
        <v>73.33</v>
      </c>
      <c r="D23">
        <v>27</v>
      </c>
      <c r="E23">
        <v>10.42</v>
      </c>
      <c r="F23">
        <v>3.5</v>
      </c>
      <c r="G23">
        <v>431.3</v>
      </c>
      <c r="H23">
        <v>2.4500000000000002</v>
      </c>
      <c r="I23">
        <v>134.61000000000001</v>
      </c>
      <c r="J23">
        <v>39.979999999999997</v>
      </c>
      <c r="K23">
        <v>398.5</v>
      </c>
      <c r="L23">
        <v>5.59</v>
      </c>
      <c r="M23">
        <v>53.55</v>
      </c>
      <c r="N23">
        <v>57.82</v>
      </c>
      <c r="O23">
        <v>67</v>
      </c>
      <c r="P23" s="121">
        <v>31.96</v>
      </c>
      <c r="Q23">
        <v>8.5</v>
      </c>
      <c r="R23">
        <v>10</v>
      </c>
      <c r="S23">
        <v>99.34</v>
      </c>
      <c r="T23">
        <v>196.53</v>
      </c>
      <c r="U23">
        <v>3.2</v>
      </c>
      <c r="V23">
        <v>45.27</v>
      </c>
      <c r="W23">
        <v>26.45</v>
      </c>
      <c r="X23">
        <v>25.43</v>
      </c>
      <c r="Y23">
        <v>23.93</v>
      </c>
      <c r="Z23">
        <v>299.99</v>
      </c>
      <c r="AA23">
        <v>4.0999999999999996</v>
      </c>
      <c r="AB23">
        <v>12.58</v>
      </c>
      <c r="AC23" s="122">
        <v>19.309999999999999</v>
      </c>
      <c r="AD23">
        <v>192.99</v>
      </c>
      <c r="AE23">
        <v>59.29</v>
      </c>
      <c r="AF23">
        <v>5.42</v>
      </c>
      <c r="AG23">
        <v>2.0699999999999998</v>
      </c>
      <c r="AH23">
        <v>42</v>
      </c>
      <c r="AI23">
        <v>7.91</v>
      </c>
      <c r="AJ23">
        <v>23.54</v>
      </c>
      <c r="AK23">
        <v>117.49</v>
      </c>
      <c r="AL23">
        <v>106.5</v>
      </c>
      <c r="AM23">
        <v>38</v>
      </c>
      <c r="AN23">
        <v>2.04</v>
      </c>
      <c r="AO23">
        <v>11.6</v>
      </c>
      <c r="AP23">
        <v>20.98</v>
      </c>
      <c r="AQ23">
        <v>13.43</v>
      </c>
      <c r="AR23">
        <v>47.74</v>
      </c>
      <c r="AS23">
        <v>239.96</v>
      </c>
      <c r="AT23">
        <v>895.05</v>
      </c>
      <c r="AU23">
        <v>2000</v>
      </c>
      <c r="AV23">
        <v>28</v>
      </c>
      <c r="AW23">
        <v>23.19</v>
      </c>
      <c r="AX23">
        <v>19.96</v>
      </c>
      <c r="AY23">
        <v>4.05</v>
      </c>
      <c r="AZ23">
        <v>9.5</v>
      </c>
      <c r="BA23">
        <v>197.08</v>
      </c>
      <c r="BB23">
        <v>43.06</v>
      </c>
      <c r="BC23">
        <v>11.08</v>
      </c>
      <c r="BD23">
        <v>47.07</v>
      </c>
      <c r="BE23">
        <v>77.5</v>
      </c>
      <c r="BF23">
        <v>12.9</v>
      </c>
      <c r="BG23">
        <v>10.19</v>
      </c>
      <c r="BH23">
        <v>14.65</v>
      </c>
      <c r="BI23">
        <v>37.450000000000003</v>
      </c>
      <c r="BJ23">
        <v>236.83</v>
      </c>
      <c r="BK23">
        <v>22.63</v>
      </c>
      <c r="BL23">
        <v>80.72</v>
      </c>
      <c r="BM23">
        <v>250</v>
      </c>
      <c r="BN23">
        <v>41.5</v>
      </c>
      <c r="BO23">
        <v>26.03</v>
      </c>
      <c r="BP23">
        <v>4.99</v>
      </c>
      <c r="BQ23">
        <v>9.02</v>
      </c>
      <c r="BR23">
        <v>83.99</v>
      </c>
      <c r="BS23">
        <v>447.25</v>
      </c>
      <c r="BT23">
        <v>198.77</v>
      </c>
      <c r="BU23">
        <v>16.41</v>
      </c>
      <c r="BV23">
        <v>9.24</v>
      </c>
      <c r="BW23">
        <v>266</v>
      </c>
      <c r="BX23">
        <v>27.45</v>
      </c>
      <c r="BY23">
        <v>49.59</v>
      </c>
      <c r="BZ23">
        <v>6.5</v>
      </c>
      <c r="CA23">
        <v>238.58</v>
      </c>
      <c r="CB23">
        <v>104.46</v>
      </c>
      <c r="CC23">
        <v>902.5</v>
      </c>
      <c r="CD23">
        <v>24</v>
      </c>
      <c r="CE23">
        <v>139.53</v>
      </c>
      <c r="CF23">
        <v>3.22</v>
      </c>
      <c r="CG23">
        <v>499</v>
      </c>
      <c r="CH23">
        <v>1767</v>
      </c>
      <c r="CI23">
        <v>20.51</v>
      </c>
      <c r="CJ23">
        <v>306</v>
      </c>
      <c r="CK23">
        <v>60</v>
      </c>
      <c r="CL23">
        <v>11.2</v>
      </c>
      <c r="CM23">
        <v>2.57</v>
      </c>
      <c r="CN23">
        <v>12.85</v>
      </c>
      <c r="CO23">
        <v>16.600000000000001</v>
      </c>
      <c r="CP23">
        <v>101.26</v>
      </c>
      <c r="CQ23">
        <v>5.75</v>
      </c>
      <c r="CR23">
        <v>13</v>
      </c>
      <c r="CS23">
        <v>3.5</v>
      </c>
      <c r="CT23">
        <v>637.53</v>
      </c>
      <c r="CU23">
        <v>275</v>
      </c>
      <c r="CV23">
        <v>1.23</v>
      </c>
      <c r="CW23">
        <v>226.33</v>
      </c>
      <c r="CX23">
        <v>7.4</v>
      </c>
      <c r="CY23">
        <v>428.43</v>
      </c>
      <c r="CZ23">
        <v>60</v>
      </c>
      <c r="DA23">
        <v>36.090000000000003</v>
      </c>
      <c r="DB23">
        <v>147.55000000000001</v>
      </c>
      <c r="DC23">
        <v>13.48</v>
      </c>
      <c r="DD23">
        <v>5.0999999999999996</v>
      </c>
      <c r="DE23">
        <v>781</v>
      </c>
      <c r="DF23">
        <v>57.05</v>
      </c>
      <c r="DG23">
        <v>26</v>
      </c>
      <c r="DH23">
        <v>7.95</v>
      </c>
      <c r="DI23">
        <v>6.9</v>
      </c>
      <c r="DK23">
        <v>2.0099999999999998</v>
      </c>
      <c r="DL23">
        <v>5.91</v>
      </c>
      <c r="DM23">
        <v>7.21</v>
      </c>
      <c r="DN23">
        <v>101.26</v>
      </c>
      <c r="DO23">
        <v>23.13</v>
      </c>
      <c r="DP23">
        <v>188.02</v>
      </c>
      <c r="DQ23">
        <v>142</v>
      </c>
      <c r="DR23">
        <v>75.91</v>
      </c>
      <c r="DS23">
        <v>150</v>
      </c>
      <c r="DT23">
        <v>128.37</v>
      </c>
      <c r="DU23">
        <v>62</v>
      </c>
      <c r="DV23">
        <v>676.88</v>
      </c>
      <c r="DW23">
        <v>43.07</v>
      </c>
      <c r="DX23">
        <v>664.24</v>
      </c>
      <c r="DY23">
        <v>395.1</v>
      </c>
      <c r="DZ23">
        <v>85</v>
      </c>
      <c r="EA23">
        <v>17.98</v>
      </c>
      <c r="EB23">
        <v>246.26</v>
      </c>
      <c r="EC23">
        <v>108.04</v>
      </c>
      <c r="ED23">
        <v>14.2</v>
      </c>
      <c r="EE23">
        <v>76.400000000000006</v>
      </c>
      <c r="EF23">
        <v>101.26</v>
      </c>
      <c r="EG23">
        <v>6.75</v>
      </c>
      <c r="EH23">
        <v>33.94</v>
      </c>
      <c r="EI23">
        <v>34</v>
      </c>
      <c r="EJ23">
        <v>19.260000000000002</v>
      </c>
      <c r="EK23">
        <v>3.36</v>
      </c>
      <c r="EL23">
        <v>56.97</v>
      </c>
      <c r="EM23">
        <v>128</v>
      </c>
      <c r="EN23">
        <v>10.99</v>
      </c>
      <c r="EO23">
        <v>1245.24</v>
      </c>
      <c r="EP23">
        <v>118.44</v>
      </c>
      <c r="EQ23">
        <v>33.020000000000003</v>
      </c>
      <c r="ER23">
        <v>6.85</v>
      </c>
      <c r="ES23">
        <v>4.99</v>
      </c>
      <c r="ET23">
        <v>3.6</v>
      </c>
      <c r="EU23">
        <v>11.44</v>
      </c>
      <c r="EV23">
        <v>7.47</v>
      </c>
      <c r="EW23">
        <v>222.9</v>
      </c>
      <c r="EX23">
        <v>34</v>
      </c>
      <c r="EY23">
        <v>40.049999999999997</v>
      </c>
      <c r="EZ23">
        <v>4</v>
      </c>
      <c r="FA23">
        <v>1.1399999999999999</v>
      </c>
      <c r="FB23">
        <v>37</v>
      </c>
      <c r="FC23">
        <v>3.87</v>
      </c>
      <c r="FD23">
        <v>129</v>
      </c>
      <c r="FE23">
        <v>4.3</v>
      </c>
      <c r="FF23">
        <v>9.1999999999999993</v>
      </c>
      <c r="FG23">
        <v>195.9</v>
      </c>
      <c r="FH23">
        <v>25</v>
      </c>
      <c r="FI23">
        <v>70.98</v>
      </c>
      <c r="FJ23">
        <v>180.88</v>
      </c>
      <c r="FK23">
        <v>8.15</v>
      </c>
      <c r="FL23">
        <v>40</v>
      </c>
      <c r="FM23">
        <v>18</v>
      </c>
      <c r="FN23">
        <v>18.5</v>
      </c>
      <c r="FO23">
        <v>185.8</v>
      </c>
      <c r="FP23">
        <v>89.15</v>
      </c>
      <c r="FQ23">
        <v>7.9</v>
      </c>
      <c r="FR23" s="123">
        <v>58</v>
      </c>
      <c r="FS23">
        <v>56</v>
      </c>
      <c r="FT23">
        <v>83.63</v>
      </c>
      <c r="FU23">
        <v>12.54</v>
      </c>
      <c r="FV23">
        <v>775</v>
      </c>
      <c r="FW23">
        <v>500</v>
      </c>
      <c r="FX23">
        <v>30</v>
      </c>
      <c r="FY23">
        <v>3.55</v>
      </c>
      <c r="FZ23">
        <v>35</v>
      </c>
      <c r="GA23">
        <v>62.82</v>
      </c>
      <c r="GB23">
        <v>22.5</v>
      </c>
      <c r="GC23">
        <v>18.399999999999999</v>
      </c>
      <c r="GD23">
        <v>24.92</v>
      </c>
      <c r="GE23">
        <v>665</v>
      </c>
      <c r="GF23">
        <v>39.06</v>
      </c>
      <c r="GG23">
        <v>24.67</v>
      </c>
      <c r="GH23">
        <v>142.08000000000001</v>
      </c>
      <c r="GI23">
        <v>4.0999999999999996</v>
      </c>
      <c r="GJ23">
        <v>17</v>
      </c>
      <c r="GL23">
        <v>14.4</v>
      </c>
      <c r="GM23">
        <v>3.99</v>
      </c>
      <c r="GN23">
        <v>12</v>
      </c>
      <c r="GO23">
        <v>5.77</v>
      </c>
      <c r="GP23">
        <v>12</v>
      </c>
      <c r="GQ23">
        <v>60.25</v>
      </c>
      <c r="GR23">
        <v>0.9</v>
      </c>
      <c r="GS23">
        <v>4.1500000000000004</v>
      </c>
    </row>
    <row r="24" spans="1:201" ht="13.5" thickBot="1" x14ac:dyDescent="0.25">
      <c r="A24" s="124" t="s">
        <v>1378</v>
      </c>
      <c r="B24">
        <v>70.900000000000006</v>
      </c>
      <c r="C24">
        <v>86.86</v>
      </c>
      <c r="D24">
        <v>30.88</v>
      </c>
      <c r="E24">
        <v>11</v>
      </c>
      <c r="F24">
        <v>3.85</v>
      </c>
      <c r="G24">
        <v>435.38</v>
      </c>
      <c r="H24">
        <v>2.4500000000000002</v>
      </c>
      <c r="I24">
        <v>139.84</v>
      </c>
      <c r="J24">
        <v>41.1</v>
      </c>
      <c r="K24">
        <v>417.07</v>
      </c>
      <c r="L24">
        <v>6.04</v>
      </c>
      <c r="M24">
        <v>53.55</v>
      </c>
      <c r="N24">
        <v>78.3</v>
      </c>
      <c r="O24">
        <v>61.61</v>
      </c>
      <c r="P24" s="121">
        <v>37</v>
      </c>
      <c r="Q24">
        <v>9.36</v>
      </c>
      <c r="R24">
        <v>9.5</v>
      </c>
      <c r="S24">
        <v>112.67</v>
      </c>
      <c r="T24">
        <v>205.13</v>
      </c>
      <c r="U24">
        <v>3.11</v>
      </c>
      <c r="V24">
        <v>45.06</v>
      </c>
      <c r="W24">
        <v>25.8</v>
      </c>
      <c r="X24">
        <v>25.49</v>
      </c>
      <c r="Y24">
        <v>19.8</v>
      </c>
      <c r="Z24">
        <v>319.99</v>
      </c>
      <c r="AA24">
        <v>4.3499999999999996</v>
      </c>
      <c r="AB24">
        <v>12.8</v>
      </c>
      <c r="AC24" s="122">
        <v>20.79</v>
      </c>
      <c r="AD24">
        <v>191.56</v>
      </c>
      <c r="AE24">
        <v>0</v>
      </c>
      <c r="AF24">
        <v>5.3</v>
      </c>
      <c r="AG24">
        <v>2.23</v>
      </c>
      <c r="AH24">
        <v>40.5</v>
      </c>
      <c r="AI24">
        <v>7.66</v>
      </c>
      <c r="AJ24">
        <v>23.32</v>
      </c>
      <c r="AK24">
        <v>117.49</v>
      </c>
      <c r="AL24">
        <v>110.63</v>
      </c>
      <c r="AM24">
        <v>40.32</v>
      </c>
      <c r="AN24">
        <v>2.5299999999999998</v>
      </c>
      <c r="AO24">
        <v>12.76</v>
      </c>
      <c r="AP24">
        <v>14.51</v>
      </c>
      <c r="AQ24">
        <v>16.170000000000002</v>
      </c>
      <c r="AR24">
        <v>47.99</v>
      </c>
      <c r="AS24">
        <v>222.56</v>
      </c>
      <c r="AT24">
        <v>826.79</v>
      </c>
      <c r="AU24">
        <v>2010</v>
      </c>
      <c r="AV24">
        <v>28.95</v>
      </c>
      <c r="AW24">
        <v>24.04</v>
      </c>
      <c r="AX24">
        <v>23.45</v>
      </c>
      <c r="AY24">
        <v>4</v>
      </c>
      <c r="AZ24">
        <v>10.5</v>
      </c>
      <c r="BA24">
        <v>193.25</v>
      </c>
      <c r="BB24">
        <v>52</v>
      </c>
      <c r="BC24">
        <v>11</v>
      </c>
      <c r="BD24">
        <v>48.45</v>
      </c>
      <c r="BE24">
        <v>73.81</v>
      </c>
      <c r="BF24">
        <v>18.670000000000002</v>
      </c>
      <c r="BG24">
        <v>10.199999999999999</v>
      </c>
      <c r="BH24">
        <v>13.89</v>
      </c>
      <c r="BI24">
        <v>41.93</v>
      </c>
      <c r="BJ24">
        <v>252.03</v>
      </c>
      <c r="BK24">
        <v>22.71</v>
      </c>
      <c r="BL24">
        <v>112.99</v>
      </c>
      <c r="BM24">
        <v>220</v>
      </c>
      <c r="BN24">
        <v>44.55</v>
      </c>
      <c r="BO24">
        <v>25.94</v>
      </c>
      <c r="BP24">
        <v>4.8</v>
      </c>
      <c r="BQ24">
        <v>11.02</v>
      </c>
      <c r="BR24">
        <v>83.99</v>
      </c>
      <c r="BS24">
        <v>470.71</v>
      </c>
      <c r="BT24">
        <v>209.23</v>
      </c>
      <c r="BU24">
        <v>13.2</v>
      </c>
      <c r="BV24">
        <v>9</v>
      </c>
      <c r="BW24">
        <v>306</v>
      </c>
      <c r="BX24">
        <v>28.47</v>
      </c>
      <c r="BY24">
        <v>48.75</v>
      </c>
      <c r="BZ24">
        <v>6.5</v>
      </c>
      <c r="CA24">
        <v>233.44</v>
      </c>
      <c r="CB24">
        <v>107.14</v>
      </c>
      <c r="CC24">
        <v>950</v>
      </c>
      <c r="CD24">
        <v>25.7</v>
      </c>
      <c r="CE24">
        <v>135.9</v>
      </c>
      <c r="CF24">
        <v>3.68</v>
      </c>
      <c r="CG24">
        <v>475</v>
      </c>
      <c r="CH24">
        <v>1637</v>
      </c>
      <c r="CI24">
        <v>21.54</v>
      </c>
      <c r="CJ24">
        <v>345</v>
      </c>
      <c r="CK24">
        <v>60</v>
      </c>
      <c r="CL24">
        <v>11.3</v>
      </c>
      <c r="CM24">
        <v>2.89</v>
      </c>
      <c r="CN24">
        <v>9.6</v>
      </c>
      <c r="CO24">
        <v>16.600000000000001</v>
      </c>
      <c r="CP24">
        <v>106.46</v>
      </c>
      <c r="CQ24">
        <v>5.7</v>
      </c>
      <c r="CR24">
        <v>14</v>
      </c>
      <c r="CS24">
        <v>3.5</v>
      </c>
      <c r="CT24">
        <v>652.33000000000004</v>
      </c>
      <c r="CU24">
        <v>225</v>
      </c>
      <c r="CV24">
        <v>1.61</v>
      </c>
      <c r="CW24">
        <v>247.5</v>
      </c>
      <c r="CX24">
        <v>7.4</v>
      </c>
      <c r="CY24">
        <v>480</v>
      </c>
      <c r="CZ24">
        <v>60.5</v>
      </c>
      <c r="DA24">
        <v>40</v>
      </c>
      <c r="DB24">
        <v>149.16</v>
      </c>
      <c r="DC24">
        <v>11.23</v>
      </c>
      <c r="DD24">
        <v>5.0999999999999996</v>
      </c>
      <c r="DE24">
        <v>789.88</v>
      </c>
      <c r="DF24">
        <v>63.4</v>
      </c>
      <c r="DG24">
        <v>28.41</v>
      </c>
      <c r="DH24">
        <v>8.44</v>
      </c>
      <c r="DI24">
        <v>7.3</v>
      </c>
      <c r="DK24">
        <v>2.19</v>
      </c>
      <c r="DL24">
        <v>6.13</v>
      </c>
      <c r="DM24">
        <v>7.5</v>
      </c>
      <c r="DN24">
        <v>105.82</v>
      </c>
      <c r="DO24">
        <v>23</v>
      </c>
      <c r="DP24">
        <v>203.6</v>
      </c>
      <c r="DQ24">
        <v>153.61000000000001</v>
      </c>
      <c r="DR24">
        <v>69.95</v>
      </c>
      <c r="DS24">
        <v>153</v>
      </c>
      <c r="DT24">
        <v>115.77</v>
      </c>
      <c r="DU24">
        <v>62</v>
      </c>
      <c r="DV24">
        <v>752.88</v>
      </c>
      <c r="DW24">
        <v>45.56</v>
      </c>
      <c r="DX24">
        <v>680.44</v>
      </c>
      <c r="DY24">
        <v>450.66</v>
      </c>
      <c r="DZ24">
        <v>79.010000000000005</v>
      </c>
      <c r="EA24">
        <v>21.15</v>
      </c>
      <c r="EB24">
        <v>211.95</v>
      </c>
      <c r="EC24">
        <v>111.01</v>
      </c>
      <c r="ED24">
        <v>20.14</v>
      </c>
      <c r="EE24">
        <v>72.8</v>
      </c>
      <c r="EF24">
        <v>106.46</v>
      </c>
      <c r="EG24">
        <v>5.5</v>
      </c>
      <c r="EH24">
        <v>35.76</v>
      </c>
      <c r="EI24">
        <v>35</v>
      </c>
      <c r="EJ24">
        <v>21.06</v>
      </c>
      <c r="EK24">
        <v>3.11</v>
      </c>
      <c r="EL24">
        <v>54.92</v>
      </c>
      <c r="EM24">
        <v>130</v>
      </c>
      <c r="EN24">
        <v>12.69</v>
      </c>
      <c r="EO24">
        <v>1311.73</v>
      </c>
      <c r="EP24">
        <v>118.44</v>
      </c>
      <c r="EQ24">
        <v>31.45</v>
      </c>
      <c r="ER24">
        <v>7</v>
      </c>
      <c r="ES24">
        <v>4.2</v>
      </c>
      <c r="ET24">
        <v>3.41</v>
      </c>
      <c r="EU24">
        <v>11.45</v>
      </c>
      <c r="EV24">
        <v>7.94</v>
      </c>
      <c r="EW24">
        <v>230</v>
      </c>
      <c r="EX24">
        <v>34.200000000000003</v>
      </c>
      <c r="EY24">
        <v>44</v>
      </c>
      <c r="EZ24">
        <v>4.0199999999999996</v>
      </c>
      <c r="FA24">
        <v>1.4</v>
      </c>
      <c r="FB24">
        <v>37.6</v>
      </c>
      <c r="FC24">
        <v>3.94</v>
      </c>
      <c r="FD24">
        <v>125</v>
      </c>
      <c r="FE24">
        <v>4.7300000000000004</v>
      </c>
      <c r="FF24">
        <v>8.61</v>
      </c>
      <c r="FG24">
        <v>184</v>
      </c>
      <c r="FH24">
        <v>23.93</v>
      </c>
      <c r="FI24">
        <v>88.15</v>
      </c>
      <c r="FJ24">
        <v>190.84</v>
      </c>
      <c r="FK24">
        <v>8.4499999999999993</v>
      </c>
      <c r="FL24">
        <v>40</v>
      </c>
      <c r="FM24">
        <v>16.03</v>
      </c>
      <c r="FN24">
        <v>18.5</v>
      </c>
      <c r="FO24">
        <v>185.8</v>
      </c>
      <c r="FP24">
        <v>100.44</v>
      </c>
      <c r="FQ24">
        <v>8.44</v>
      </c>
      <c r="FR24" s="123">
        <v>62</v>
      </c>
      <c r="FS24">
        <v>56</v>
      </c>
      <c r="FT24">
        <v>97.14</v>
      </c>
      <c r="FU24">
        <v>13.67</v>
      </c>
      <c r="FV24">
        <v>801.64</v>
      </c>
      <c r="FW24">
        <v>500</v>
      </c>
      <c r="FX24">
        <v>35</v>
      </c>
      <c r="FY24">
        <v>3.65</v>
      </c>
      <c r="FZ24">
        <v>40.97</v>
      </c>
      <c r="GA24">
        <v>70.63</v>
      </c>
      <c r="GB24">
        <v>22.75</v>
      </c>
      <c r="GC24">
        <v>18.8</v>
      </c>
      <c r="GD24">
        <v>23.85</v>
      </c>
      <c r="GE24">
        <v>773.33</v>
      </c>
      <c r="GF24">
        <v>37.299999999999997</v>
      </c>
      <c r="GG24">
        <v>24.67</v>
      </c>
      <c r="GH24">
        <v>152.5</v>
      </c>
      <c r="GI24">
        <v>3.75</v>
      </c>
      <c r="GJ24">
        <v>17.93</v>
      </c>
      <c r="GL24">
        <v>16</v>
      </c>
      <c r="GM24">
        <v>3.43</v>
      </c>
      <c r="GN24">
        <v>11.7</v>
      </c>
      <c r="GO24">
        <v>6.1</v>
      </c>
      <c r="GP24">
        <v>11.22</v>
      </c>
      <c r="GQ24">
        <v>62.26</v>
      </c>
      <c r="GR24">
        <v>0.9</v>
      </c>
      <c r="GS24">
        <v>4.0999999999999996</v>
      </c>
    </row>
    <row r="25" spans="1:201" ht="13.5" thickBot="1" x14ac:dyDescent="0.25">
      <c r="A25" s="124" t="s">
        <v>1379</v>
      </c>
      <c r="B25">
        <v>73.89</v>
      </c>
      <c r="C25">
        <v>93.02</v>
      </c>
      <c r="D25">
        <v>32.5</v>
      </c>
      <c r="E25">
        <v>11.5</v>
      </c>
      <c r="F25">
        <v>3.96</v>
      </c>
      <c r="G25">
        <v>435.38</v>
      </c>
      <c r="H25">
        <v>2.6</v>
      </c>
      <c r="I25">
        <v>142.85</v>
      </c>
      <c r="J25">
        <v>41.6</v>
      </c>
      <c r="K25">
        <v>454.08</v>
      </c>
      <c r="L25">
        <v>6.4</v>
      </c>
      <c r="M25">
        <v>53.55</v>
      </c>
      <c r="N25">
        <v>77.09</v>
      </c>
      <c r="O25">
        <v>65.489999999999995</v>
      </c>
      <c r="P25" s="121">
        <v>36</v>
      </c>
      <c r="Q25">
        <v>9.5399999999999991</v>
      </c>
      <c r="R25">
        <v>9.93</v>
      </c>
      <c r="S25">
        <v>131.19</v>
      </c>
      <c r="T25">
        <v>207.83</v>
      </c>
      <c r="U25">
        <v>3.54</v>
      </c>
      <c r="V25">
        <v>50.46</v>
      </c>
      <c r="W25">
        <v>25.19</v>
      </c>
      <c r="X25">
        <v>25.6</v>
      </c>
      <c r="Y25">
        <v>14.68</v>
      </c>
      <c r="Z25">
        <v>302</v>
      </c>
      <c r="AA25">
        <v>4.9400000000000004</v>
      </c>
      <c r="AB25">
        <v>14</v>
      </c>
      <c r="AC25" s="122">
        <v>25.6</v>
      </c>
      <c r="AD25">
        <v>187.9</v>
      </c>
      <c r="AE25">
        <v>168.65</v>
      </c>
      <c r="AF25">
        <v>5.9</v>
      </c>
      <c r="AG25">
        <v>2.63</v>
      </c>
      <c r="AH25">
        <v>41.9</v>
      </c>
      <c r="AI25">
        <v>8.06</v>
      </c>
      <c r="AJ25">
        <v>24.42</v>
      </c>
      <c r="AK25">
        <v>117.49</v>
      </c>
      <c r="AL25">
        <v>105</v>
      </c>
      <c r="AM25">
        <v>42.44</v>
      </c>
      <c r="AN25">
        <v>2.74</v>
      </c>
      <c r="AO25">
        <v>14.38</v>
      </c>
      <c r="AP25">
        <v>16.649999999999999</v>
      </c>
      <c r="AQ25">
        <v>16.84</v>
      </c>
      <c r="AR25">
        <v>48.34</v>
      </c>
      <c r="AS25">
        <v>239.07</v>
      </c>
      <c r="AT25">
        <v>885.21</v>
      </c>
      <c r="AU25">
        <v>2000</v>
      </c>
      <c r="AV25">
        <v>33</v>
      </c>
      <c r="AW25">
        <v>27.65</v>
      </c>
      <c r="AX25">
        <v>27.96</v>
      </c>
      <c r="AY25">
        <v>4.1500000000000004</v>
      </c>
      <c r="AZ25">
        <v>10.5</v>
      </c>
      <c r="BA25">
        <v>220.95</v>
      </c>
      <c r="BB25">
        <v>57.5</v>
      </c>
      <c r="BC25">
        <v>12.7</v>
      </c>
      <c r="BD25">
        <v>48.9</v>
      </c>
      <c r="BE25">
        <v>73.81</v>
      </c>
      <c r="BF25">
        <v>24.32</v>
      </c>
      <c r="BG25">
        <v>10.31</v>
      </c>
      <c r="BH25">
        <v>20.04</v>
      </c>
      <c r="BI25">
        <v>44.4</v>
      </c>
      <c r="BJ25">
        <v>263.3</v>
      </c>
      <c r="BK25">
        <v>26.12</v>
      </c>
      <c r="BL25">
        <v>116</v>
      </c>
      <c r="BM25">
        <v>223</v>
      </c>
      <c r="BN25">
        <v>51.41</v>
      </c>
      <c r="BO25">
        <v>25.56</v>
      </c>
      <c r="BP25">
        <v>5</v>
      </c>
      <c r="BQ25">
        <v>13</v>
      </c>
      <c r="BR25">
        <v>82.68</v>
      </c>
      <c r="BS25">
        <v>472.47</v>
      </c>
      <c r="BT25">
        <v>200.06</v>
      </c>
      <c r="BU25">
        <v>15.41</v>
      </c>
      <c r="BV25">
        <v>10.039999999999999</v>
      </c>
      <c r="BW25">
        <v>330.49</v>
      </c>
      <c r="BX25">
        <v>29.83</v>
      </c>
      <c r="BY25">
        <v>51.1</v>
      </c>
      <c r="BZ25">
        <v>7.5</v>
      </c>
      <c r="CA25">
        <v>230.65</v>
      </c>
      <c r="CB25">
        <v>106.78</v>
      </c>
      <c r="CC25">
        <v>1050</v>
      </c>
      <c r="CD25">
        <v>27</v>
      </c>
      <c r="CE25">
        <v>152.66</v>
      </c>
      <c r="CF25">
        <v>3.16</v>
      </c>
      <c r="CG25">
        <v>500</v>
      </c>
      <c r="CH25">
        <v>1700</v>
      </c>
      <c r="CI25">
        <v>26.46</v>
      </c>
      <c r="CJ25">
        <v>300</v>
      </c>
      <c r="CK25">
        <v>61.9</v>
      </c>
      <c r="CL25">
        <v>11</v>
      </c>
      <c r="CM25">
        <v>3.14</v>
      </c>
      <c r="CN25">
        <v>10.65</v>
      </c>
      <c r="CO25">
        <v>17.5</v>
      </c>
      <c r="CP25">
        <v>92.7</v>
      </c>
      <c r="CQ25">
        <v>5</v>
      </c>
      <c r="CR25">
        <v>14.75</v>
      </c>
      <c r="CS25">
        <v>3.75</v>
      </c>
      <c r="CT25">
        <v>690.01</v>
      </c>
      <c r="CU25">
        <v>250.07</v>
      </c>
      <c r="CV25">
        <v>2.12</v>
      </c>
      <c r="CW25">
        <v>219.98</v>
      </c>
      <c r="CX25">
        <v>5.5</v>
      </c>
      <c r="CY25">
        <v>495</v>
      </c>
      <c r="CZ25">
        <v>62</v>
      </c>
      <c r="DA25">
        <v>38.28</v>
      </c>
      <c r="DB25">
        <v>150.44</v>
      </c>
      <c r="DC25">
        <v>13.91</v>
      </c>
      <c r="DD25">
        <v>5.0999999999999996</v>
      </c>
      <c r="DE25">
        <v>801.52</v>
      </c>
      <c r="DF25">
        <v>82.61</v>
      </c>
      <c r="DG25">
        <v>29.98</v>
      </c>
      <c r="DH25">
        <v>10.51</v>
      </c>
      <c r="DI25">
        <v>7.45</v>
      </c>
      <c r="DK25">
        <v>2.66</v>
      </c>
      <c r="DL25">
        <v>7.42</v>
      </c>
      <c r="DM25">
        <v>8.76</v>
      </c>
      <c r="DN25">
        <v>97.15</v>
      </c>
      <c r="DO25">
        <v>24.71</v>
      </c>
      <c r="DP25">
        <v>207</v>
      </c>
      <c r="DQ25">
        <v>169.94</v>
      </c>
      <c r="DR25">
        <v>80.010000000000005</v>
      </c>
      <c r="DS25">
        <v>155.75</v>
      </c>
      <c r="DT25">
        <v>126.7</v>
      </c>
      <c r="DU25">
        <v>63</v>
      </c>
      <c r="DV25">
        <v>804.38</v>
      </c>
      <c r="DW25">
        <v>50.31</v>
      </c>
      <c r="DX25">
        <v>754.68</v>
      </c>
      <c r="DY25">
        <v>463.72</v>
      </c>
      <c r="DZ25">
        <v>82</v>
      </c>
      <c r="EA25">
        <v>26.57</v>
      </c>
      <c r="EB25">
        <v>228</v>
      </c>
      <c r="EC25">
        <v>110.5</v>
      </c>
      <c r="ED25">
        <v>20.97</v>
      </c>
      <c r="EE25">
        <v>65</v>
      </c>
      <c r="EF25">
        <v>92.7</v>
      </c>
      <c r="EG25">
        <v>5.6</v>
      </c>
      <c r="EH25">
        <v>28.59</v>
      </c>
      <c r="EI25">
        <v>37</v>
      </c>
      <c r="EJ25">
        <v>23.25</v>
      </c>
      <c r="EK25">
        <v>3.68</v>
      </c>
      <c r="EL25">
        <v>53.24</v>
      </c>
      <c r="EM25">
        <v>130</v>
      </c>
      <c r="EN25">
        <v>12.97</v>
      </c>
      <c r="EO25">
        <v>1292.97</v>
      </c>
      <c r="EP25">
        <v>118.44</v>
      </c>
      <c r="EQ25">
        <v>38</v>
      </c>
      <c r="ER25">
        <v>7.05</v>
      </c>
      <c r="ES25">
        <v>5</v>
      </c>
      <c r="ET25">
        <v>4</v>
      </c>
      <c r="EU25">
        <v>11.83</v>
      </c>
      <c r="EV25">
        <v>8.16</v>
      </c>
      <c r="EW25">
        <v>221</v>
      </c>
      <c r="EX25">
        <v>41.61</v>
      </c>
      <c r="EY25">
        <v>44.7</v>
      </c>
      <c r="EZ25">
        <v>4.95</v>
      </c>
      <c r="FA25">
        <v>1.6</v>
      </c>
      <c r="FB25">
        <v>36.5</v>
      </c>
      <c r="FC25">
        <v>4.2</v>
      </c>
      <c r="FD25">
        <v>130</v>
      </c>
      <c r="FE25">
        <v>5.33</v>
      </c>
      <c r="FF25">
        <v>8.6</v>
      </c>
      <c r="FG25">
        <v>190.04</v>
      </c>
      <c r="FH25">
        <v>26.4</v>
      </c>
      <c r="FI25">
        <v>95.92</v>
      </c>
      <c r="FJ25">
        <v>206</v>
      </c>
      <c r="FK25">
        <v>9.98</v>
      </c>
      <c r="FL25">
        <v>40</v>
      </c>
      <c r="FM25">
        <v>18.2</v>
      </c>
      <c r="FN25">
        <v>18.5</v>
      </c>
      <c r="FO25">
        <v>185.8</v>
      </c>
      <c r="FP25">
        <v>110.69</v>
      </c>
      <c r="FQ25">
        <v>8.1</v>
      </c>
      <c r="FR25" s="123">
        <v>67.959999999999994</v>
      </c>
      <c r="FS25">
        <v>54</v>
      </c>
      <c r="FT25">
        <v>104</v>
      </c>
      <c r="FU25">
        <v>16.600000000000001</v>
      </c>
      <c r="FV25">
        <v>890.45</v>
      </c>
      <c r="FW25">
        <v>500</v>
      </c>
      <c r="FX25">
        <v>32.5</v>
      </c>
      <c r="FY25">
        <v>3.73</v>
      </c>
      <c r="FZ25">
        <v>41.22</v>
      </c>
      <c r="GA25">
        <v>68.16</v>
      </c>
      <c r="GB25">
        <v>22.78</v>
      </c>
      <c r="GC25">
        <v>21.29</v>
      </c>
      <c r="GD25">
        <v>27.38</v>
      </c>
      <c r="GE25">
        <v>793.44</v>
      </c>
      <c r="GF25">
        <v>42.81</v>
      </c>
      <c r="GG25">
        <v>24.67</v>
      </c>
      <c r="GH25">
        <v>168.76</v>
      </c>
      <c r="GI25">
        <v>4.5</v>
      </c>
      <c r="GJ25">
        <v>14.93</v>
      </c>
      <c r="GL25">
        <v>15</v>
      </c>
      <c r="GM25">
        <v>3.43</v>
      </c>
      <c r="GN25">
        <v>12</v>
      </c>
      <c r="GO25">
        <v>6.93</v>
      </c>
      <c r="GP25">
        <v>11.4</v>
      </c>
      <c r="GQ25">
        <v>64.3</v>
      </c>
      <c r="GR25">
        <v>0.9</v>
      </c>
      <c r="GS25">
        <v>4.42</v>
      </c>
    </row>
    <row r="26" spans="1:201" ht="13.5" thickBot="1" x14ac:dyDescent="0.25">
      <c r="A26" s="119" t="s">
        <v>1380</v>
      </c>
      <c r="B26">
        <v>75.87</v>
      </c>
      <c r="C26">
        <v>85.79</v>
      </c>
      <c r="D26">
        <v>32.5</v>
      </c>
      <c r="E26">
        <v>11.5</v>
      </c>
      <c r="F26">
        <v>3.5</v>
      </c>
      <c r="G26">
        <v>435.38</v>
      </c>
      <c r="H26">
        <v>2.6</v>
      </c>
      <c r="I26">
        <v>126.53</v>
      </c>
      <c r="J26">
        <v>41.5</v>
      </c>
      <c r="K26">
        <v>431.48</v>
      </c>
      <c r="L26">
        <v>5.94</v>
      </c>
      <c r="M26">
        <v>53.55</v>
      </c>
      <c r="N26">
        <v>75.56</v>
      </c>
      <c r="O26">
        <v>64.900000000000006</v>
      </c>
      <c r="P26" s="121">
        <v>47.96</v>
      </c>
      <c r="Q26">
        <v>9.25</v>
      </c>
      <c r="R26">
        <v>10</v>
      </c>
      <c r="S26">
        <v>124.5</v>
      </c>
      <c r="T26">
        <v>193.57</v>
      </c>
      <c r="U26">
        <v>3.05</v>
      </c>
      <c r="V26">
        <v>49.55</v>
      </c>
      <c r="W26">
        <v>23.5</v>
      </c>
      <c r="X26">
        <v>24.76</v>
      </c>
      <c r="Y26">
        <v>16.899999999999999</v>
      </c>
      <c r="Z26">
        <v>300</v>
      </c>
      <c r="AA26">
        <v>4.45</v>
      </c>
      <c r="AB26">
        <v>13.3</v>
      </c>
      <c r="AC26" s="122">
        <v>21.2</v>
      </c>
      <c r="AD26">
        <v>164.05</v>
      </c>
      <c r="AE26">
        <v>127.49</v>
      </c>
      <c r="AF26">
        <v>5.38</v>
      </c>
      <c r="AG26">
        <v>2.4500000000000002</v>
      </c>
      <c r="AH26">
        <v>47.02</v>
      </c>
      <c r="AI26">
        <v>7.83</v>
      </c>
      <c r="AJ26">
        <v>24.07</v>
      </c>
      <c r="AK26">
        <v>117.49</v>
      </c>
      <c r="AL26">
        <v>109.87</v>
      </c>
      <c r="AM26">
        <v>35.07</v>
      </c>
      <c r="AN26">
        <v>2.2799999999999998</v>
      </c>
      <c r="AO26">
        <v>11.55</v>
      </c>
      <c r="AP26">
        <v>13.89</v>
      </c>
      <c r="AQ26">
        <v>15.8</v>
      </c>
      <c r="AR26">
        <v>48.18</v>
      </c>
      <c r="AS26">
        <v>176.54</v>
      </c>
      <c r="AT26">
        <v>831.99</v>
      </c>
      <c r="AU26">
        <v>2290.0100000000002</v>
      </c>
      <c r="AV26">
        <v>31.25</v>
      </c>
      <c r="AW26">
        <v>24.9</v>
      </c>
      <c r="AX26">
        <v>28.81</v>
      </c>
      <c r="AY26">
        <v>3.8</v>
      </c>
      <c r="AZ26">
        <v>10.5</v>
      </c>
      <c r="BA26">
        <v>214.25</v>
      </c>
      <c r="BB26">
        <v>56.83</v>
      </c>
      <c r="BC26">
        <v>10.64</v>
      </c>
      <c r="BD26">
        <v>40.590000000000003</v>
      </c>
      <c r="BE26">
        <v>70.3</v>
      </c>
      <c r="BF26">
        <v>25.73</v>
      </c>
      <c r="BG26">
        <v>10.45</v>
      </c>
      <c r="BH26">
        <v>18.760000000000002</v>
      </c>
      <c r="BI26">
        <v>40.65</v>
      </c>
      <c r="BJ26">
        <v>245.59</v>
      </c>
      <c r="BK26">
        <v>28.4</v>
      </c>
      <c r="BL26">
        <v>140.34</v>
      </c>
      <c r="BM26">
        <v>210</v>
      </c>
      <c r="BN26">
        <v>49.96</v>
      </c>
      <c r="BO26">
        <v>24.7</v>
      </c>
      <c r="BP26">
        <v>5.8</v>
      </c>
      <c r="BQ26">
        <v>17.02</v>
      </c>
      <c r="BR26">
        <v>77</v>
      </c>
      <c r="BS26">
        <v>424.82</v>
      </c>
      <c r="BT26">
        <v>219.44</v>
      </c>
      <c r="BU26">
        <v>13.57</v>
      </c>
      <c r="BV26">
        <v>10.039999999999999</v>
      </c>
      <c r="BW26">
        <v>327</v>
      </c>
      <c r="BX26">
        <v>30.1</v>
      </c>
      <c r="BY26">
        <v>48.45</v>
      </c>
      <c r="BZ26">
        <v>8.8000000000000007</v>
      </c>
      <c r="CA26">
        <v>228.37</v>
      </c>
      <c r="CB26">
        <v>92.85</v>
      </c>
      <c r="CC26">
        <v>1060</v>
      </c>
      <c r="CD26">
        <v>24</v>
      </c>
      <c r="CE26">
        <v>122.64</v>
      </c>
      <c r="CF26">
        <v>2.81</v>
      </c>
      <c r="CG26">
        <v>506</v>
      </c>
      <c r="CH26">
        <v>1689.5</v>
      </c>
      <c r="CI26">
        <v>23.11</v>
      </c>
      <c r="CJ26">
        <v>300</v>
      </c>
      <c r="CK26">
        <v>60</v>
      </c>
      <c r="CL26">
        <v>12</v>
      </c>
      <c r="CM26">
        <v>2.79</v>
      </c>
      <c r="CN26">
        <v>10</v>
      </c>
      <c r="CO26">
        <v>17.25</v>
      </c>
      <c r="CP26">
        <v>123.52</v>
      </c>
      <c r="CQ26">
        <v>4.99</v>
      </c>
      <c r="CR26">
        <v>14</v>
      </c>
      <c r="CS26">
        <v>3.6</v>
      </c>
      <c r="CT26">
        <v>631.04999999999995</v>
      </c>
      <c r="CU26">
        <v>217.1</v>
      </c>
      <c r="CV26">
        <v>1.58</v>
      </c>
      <c r="CW26">
        <v>222.05</v>
      </c>
      <c r="CX26">
        <v>5.49</v>
      </c>
      <c r="CY26">
        <v>462.75</v>
      </c>
      <c r="CZ26">
        <v>62.99</v>
      </c>
      <c r="DA26">
        <v>37</v>
      </c>
      <c r="DB26">
        <v>128</v>
      </c>
      <c r="DC26">
        <v>12.5</v>
      </c>
      <c r="DD26">
        <v>6</v>
      </c>
      <c r="DE26">
        <v>813.06</v>
      </c>
      <c r="DF26">
        <v>65.11</v>
      </c>
      <c r="DG26">
        <v>27</v>
      </c>
      <c r="DH26">
        <v>8.68</v>
      </c>
      <c r="DI26">
        <v>6.85</v>
      </c>
      <c r="DK26">
        <v>1.67</v>
      </c>
      <c r="DL26">
        <v>5.09</v>
      </c>
      <c r="DM26">
        <v>7.18</v>
      </c>
      <c r="DN26">
        <v>87.19</v>
      </c>
      <c r="DO26">
        <v>25.68</v>
      </c>
      <c r="DP26">
        <v>201.18</v>
      </c>
      <c r="DQ26">
        <v>171.43</v>
      </c>
      <c r="DR26">
        <v>84.74</v>
      </c>
      <c r="DS26">
        <v>180</v>
      </c>
      <c r="DT26">
        <v>111.15</v>
      </c>
      <c r="DU26">
        <v>67</v>
      </c>
      <c r="DV26">
        <v>819</v>
      </c>
      <c r="DW26">
        <v>47.88</v>
      </c>
      <c r="DX26">
        <v>794.37</v>
      </c>
      <c r="DY26">
        <v>551.75</v>
      </c>
      <c r="DZ26">
        <v>84.95</v>
      </c>
      <c r="EA26">
        <v>23.93</v>
      </c>
      <c r="EB26">
        <v>206.42</v>
      </c>
      <c r="EC26">
        <v>107.47</v>
      </c>
      <c r="ED26">
        <v>19.32</v>
      </c>
      <c r="EE26">
        <v>61.2</v>
      </c>
      <c r="EF26">
        <v>123.52</v>
      </c>
      <c r="EG26">
        <v>5.3</v>
      </c>
      <c r="EH26">
        <v>28.95</v>
      </c>
      <c r="EI26">
        <v>37</v>
      </c>
      <c r="EJ26">
        <v>23.1</v>
      </c>
      <c r="EK26">
        <v>6.31</v>
      </c>
      <c r="EL26">
        <v>46.17</v>
      </c>
      <c r="EM26">
        <v>133.75</v>
      </c>
      <c r="EN26">
        <v>12.67</v>
      </c>
      <c r="EO26">
        <v>1235.8599999999999</v>
      </c>
      <c r="EP26">
        <v>118.44</v>
      </c>
      <c r="EQ26">
        <v>38.58</v>
      </c>
      <c r="ER26">
        <v>6.88</v>
      </c>
      <c r="ES26">
        <v>5.32</v>
      </c>
      <c r="ET26">
        <v>3.26</v>
      </c>
      <c r="EU26">
        <v>11.99</v>
      </c>
      <c r="EV26">
        <v>8.06</v>
      </c>
      <c r="EW26">
        <v>225</v>
      </c>
      <c r="EX26">
        <v>44</v>
      </c>
      <c r="EY26">
        <v>42.02</v>
      </c>
      <c r="EZ26">
        <v>4.95</v>
      </c>
      <c r="FA26">
        <v>1.17</v>
      </c>
      <c r="FB26">
        <v>37</v>
      </c>
      <c r="FC26">
        <v>3.5</v>
      </c>
      <c r="FD26">
        <v>135.41</v>
      </c>
      <c r="FE26">
        <v>4.7</v>
      </c>
      <c r="FF26">
        <v>8.64</v>
      </c>
      <c r="FG26">
        <v>280.10000000000002</v>
      </c>
      <c r="FH26">
        <v>25.5</v>
      </c>
      <c r="FI26">
        <v>95.03</v>
      </c>
      <c r="FJ26">
        <v>202.63</v>
      </c>
      <c r="FK26">
        <v>8.5</v>
      </c>
      <c r="FL26">
        <v>40</v>
      </c>
      <c r="FM26">
        <v>16.91</v>
      </c>
      <c r="FN26">
        <v>18.5</v>
      </c>
      <c r="FO26">
        <v>173.52</v>
      </c>
      <c r="FP26">
        <v>113.2</v>
      </c>
      <c r="FQ26">
        <v>8</v>
      </c>
      <c r="FR26" s="123">
        <v>75.16</v>
      </c>
      <c r="FS26">
        <v>52.5</v>
      </c>
      <c r="FT26">
        <v>104.03</v>
      </c>
      <c r="FU26">
        <v>14.49</v>
      </c>
      <c r="FV26">
        <v>937.31</v>
      </c>
      <c r="FW26">
        <v>500</v>
      </c>
      <c r="FX26">
        <v>28.44</v>
      </c>
      <c r="FY26">
        <v>4.2</v>
      </c>
      <c r="FZ26">
        <v>43.87</v>
      </c>
      <c r="GA26">
        <v>69.650000000000006</v>
      </c>
      <c r="GB26">
        <v>19.149999999999999</v>
      </c>
      <c r="GC26">
        <v>23.45</v>
      </c>
      <c r="GD26">
        <v>25</v>
      </c>
      <c r="GE26">
        <v>725.14</v>
      </c>
      <c r="GF26">
        <v>40.450000000000003</v>
      </c>
      <c r="GG26">
        <v>24.67</v>
      </c>
      <c r="GH26">
        <v>131.86000000000001</v>
      </c>
      <c r="GI26">
        <v>4.58</v>
      </c>
      <c r="GJ26">
        <v>19.45</v>
      </c>
      <c r="GL26">
        <v>15.44</v>
      </c>
      <c r="GM26">
        <v>3.4</v>
      </c>
      <c r="GN26">
        <v>12</v>
      </c>
      <c r="GO26">
        <v>7.37</v>
      </c>
      <c r="GP26">
        <v>12</v>
      </c>
      <c r="GQ26">
        <v>57.4</v>
      </c>
      <c r="GR26">
        <v>0.9</v>
      </c>
      <c r="GS26">
        <v>3.5</v>
      </c>
    </row>
    <row r="27" spans="1:201" ht="13.5" thickBot="1" x14ac:dyDescent="0.25">
      <c r="A27" s="119" t="s">
        <v>1381</v>
      </c>
      <c r="B27">
        <v>60</v>
      </c>
      <c r="C27">
        <v>94.77</v>
      </c>
      <c r="D27">
        <v>28.87</v>
      </c>
      <c r="E27">
        <v>11.5</v>
      </c>
      <c r="F27">
        <v>4.0199999999999996</v>
      </c>
      <c r="G27">
        <v>444.97</v>
      </c>
      <c r="H27">
        <v>3.07</v>
      </c>
      <c r="I27">
        <v>147.82</v>
      </c>
      <c r="J27">
        <v>44.4</v>
      </c>
      <c r="K27">
        <v>479.89</v>
      </c>
      <c r="L27">
        <v>5.64</v>
      </c>
      <c r="M27">
        <v>53.55</v>
      </c>
      <c r="N27">
        <v>70.349999999999994</v>
      </c>
      <c r="O27">
        <v>62.5</v>
      </c>
      <c r="P27" s="121">
        <v>51.75</v>
      </c>
      <c r="Q27">
        <v>11.21</v>
      </c>
      <c r="R27">
        <v>10</v>
      </c>
      <c r="S27">
        <v>131.38</v>
      </c>
      <c r="T27">
        <v>206.1</v>
      </c>
      <c r="U27">
        <v>2.9</v>
      </c>
      <c r="V27">
        <v>52.68</v>
      </c>
      <c r="W27">
        <v>23.5</v>
      </c>
      <c r="X27">
        <v>32.74</v>
      </c>
      <c r="Y27">
        <v>15.55</v>
      </c>
      <c r="Z27">
        <v>327</v>
      </c>
      <c r="AA27">
        <v>4.75</v>
      </c>
      <c r="AB27">
        <v>14.99</v>
      </c>
      <c r="AC27" s="122">
        <v>25.08</v>
      </c>
      <c r="AD27">
        <v>175</v>
      </c>
      <c r="AE27">
        <v>59.52</v>
      </c>
      <c r="AF27">
        <v>6.38</v>
      </c>
      <c r="AG27">
        <v>2.92</v>
      </c>
      <c r="AH27">
        <v>48</v>
      </c>
      <c r="AI27">
        <v>7.84</v>
      </c>
      <c r="AJ27">
        <v>25.79</v>
      </c>
      <c r="AK27">
        <v>117.49</v>
      </c>
      <c r="AL27">
        <v>117.47</v>
      </c>
      <c r="AM27">
        <v>36.909999999999997</v>
      </c>
      <c r="AN27">
        <v>2.67</v>
      </c>
      <c r="AO27">
        <v>12.56</v>
      </c>
      <c r="AP27">
        <v>17.8</v>
      </c>
      <c r="AQ27">
        <v>18.010000000000002</v>
      </c>
      <c r="AR27">
        <v>47.5</v>
      </c>
      <c r="AS27">
        <v>206.98</v>
      </c>
      <c r="AT27">
        <v>984.87</v>
      </c>
      <c r="AU27">
        <v>2421.6999999999998</v>
      </c>
      <c r="AV27">
        <v>38</v>
      </c>
      <c r="AW27">
        <v>28.49</v>
      </c>
      <c r="AX27">
        <v>34.270000000000003</v>
      </c>
      <c r="AY27">
        <v>4</v>
      </c>
      <c r="AZ27">
        <v>10.5</v>
      </c>
      <c r="BA27">
        <v>231</v>
      </c>
      <c r="BB27">
        <v>63.01</v>
      </c>
      <c r="BC27">
        <v>10.64</v>
      </c>
      <c r="BD27">
        <v>50.07</v>
      </c>
      <c r="BE27">
        <v>75</v>
      </c>
      <c r="BF27">
        <v>30.46</v>
      </c>
      <c r="BG27">
        <v>10.3</v>
      </c>
      <c r="BH27">
        <v>16.75</v>
      </c>
      <c r="BI27">
        <v>48.43</v>
      </c>
      <c r="BJ27">
        <v>258.27</v>
      </c>
      <c r="BK27">
        <v>26.01</v>
      </c>
      <c r="BL27">
        <v>138.94</v>
      </c>
      <c r="BM27">
        <v>210.01</v>
      </c>
      <c r="BN27">
        <v>52.75</v>
      </c>
      <c r="BO27">
        <v>23.82</v>
      </c>
      <c r="BP27">
        <v>6.21</v>
      </c>
      <c r="BQ27">
        <v>15.9</v>
      </c>
      <c r="BR27">
        <v>84</v>
      </c>
      <c r="BS27">
        <v>486</v>
      </c>
      <c r="BT27">
        <v>211</v>
      </c>
      <c r="BU27">
        <v>16.420000000000002</v>
      </c>
      <c r="BV27">
        <v>11</v>
      </c>
      <c r="BW27">
        <v>456</v>
      </c>
      <c r="BX27">
        <v>34.25</v>
      </c>
      <c r="BY27">
        <v>55.82</v>
      </c>
      <c r="BZ27">
        <v>8.8000000000000007</v>
      </c>
      <c r="CA27">
        <v>247.02</v>
      </c>
      <c r="CB27">
        <v>98.56</v>
      </c>
      <c r="CC27">
        <v>1060</v>
      </c>
      <c r="CD27">
        <v>29.5</v>
      </c>
      <c r="CE27">
        <v>141.53</v>
      </c>
      <c r="CF27">
        <v>3.7</v>
      </c>
      <c r="CG27">
        <v>560</v>
      </c>
      <c r="CH27">
        <v>1588</v>
      </c>
      <c r="CI27">
        <v>27.14</v>
      </c>
      <c r="CJ27">
        <v>342.97</v>
      </c>
      <c r="CK27">
        <v>66</v>
      </c>
      <c r="CL27">
        <v>12</v>
      </c>
      <c r="CM27">
        <v>3.59</v>
      </c>
      <c r="CN27">
        <v>13.5</v>
      </c>
      <c r="CO27">
        <v>17.350000000000001</v>
      </c>
      <c r="CP27">
        <v>82.6</v>
      </c>
      <c r="CQ27">
        <v>5.99</v>
      </c>
      <c r="CR27">
        <v>14</v>
      </c>
      <c r="CS27">
        <v>4.12</v>
      </c>
      <c r="CT27">
        <v>573</v>
      </c>
      <c r="CU27">
        <v>237.03</v>
      </c>
      <c r="CV27">
        <v>1.86</v>
      </c>
      <c r="CW27">
        <v>219</v>
      </c>
      <c r="CX27">
        <v>6.42</v>
      </c>
      <c r="CY27">
        <v>464.51</v>
      </c>
      <c r="CZ27">
        <v>62.99</v>
      </c>
      <c r="DA27">
        <v>39.65</v>
      </c>
      <c r="DB27">
        <v>147.54</v>
      </c>
      <c r="DC27">
        <v>15.89</v>
      </c>
      <c r="DD27">
        <v>6.01</v>
      </c>
      <c r="DE27">
        <v>800</v>
      </c>
      <c r="DF27">
        <v>81.58</v>
      </c>
      <c r="DG27">
        <v>27.5</v>
      </c>
      <c r="DH27">
        <v>9.61</v>
      </c>
      <c r="DI27">
        <v>7.9</v>
      </c>
      <c r="DK27">
        <v>2.04</v>
      </c>
      <c r="DL27">
        <v>5.89</v>
      </c>
      <c r="DM27">
        <v>8.81</v>
      </c>
      <c r="DN27">
        <v>90.33</v>
      </c>
      <c r="DO27">
        <v>26.09</v>
      </c>
      <c r="DP27">
        <v>229.39</v>
      </c>
      <c r="DQ27">
        <v>173.36</v>
      </c>
      <c r="DR27">
        <v>91.39</v>
      </c>
      <c r="DS27">
        <v>163.03</v>
      </c>
      <c r="DT27">
        <v>126</v>
      </c>
      <c r="DU27">
        <v>68</v>
      </c>
      <c r="DV27">
        <v>780</v>
      </c>
      <c r="DW27">
        <v>57.95</v>
      </c>
      <c r="DX27">
        <v>708.24</v>
      </c>
      <c r="DY27">
        <v>598.67999999999995</v>
      </c>
      <c r="DZ27">
        <v>90.41</v>
      </c>
      <c r="EA27">
        <v>25.24</v>
      </c>
      <c r="EB27">
        <v>206.82</v>
      </c>
      <c r="EC27">
        <v>103.73</v>
      </c>
      <c r="ED27">
        <v>15</v>
      </c>
      <c r="EE27">
        <v>63.65</v>
      </c>
      <c r="EF27">
        <v>82.6</v>
      </c>
      <c r="EG27">
        <v>4.5199999999999996</v>
      </c>
      <c r="EH27">
        <v>30</v>
      </c>
      <c r="EI27">
        <v>39</v>
      </c>
      <c r="EJ27">
        <v>22.5</v>
      </c>
      <c r="EK27">
        <v>6.31</v>
      </c>
      <c r="EL27">
        <v>51.56</v>
      </c>
      <c r="EM27">
        <v>120.7</v>
      </c>
      <c r="EN27">
        <v>12.1</v>
      </c>
      <c r="EO27">
        <v>1391.31</v>
      </c>
      <c r="EP27">
        <v>118.44</v>
      </c>
      <c r="EQ27">
        <v>36.75</v>
      </c>
      <c r="ER27">
        <v>7.65</v>
      </c>
      <c r="ES27">
        <v>6.15</v>
      </c>
      <c r="ET27">
        <v>3.88</v>
      </c>
      <c r="EU27">
        <v>12.01</v>
      </c>
      <c r="EV27">
        <v>7.5</v>
      </c>
      <c r="EW27">
        <v>241.5</v>
      </c>
      <c r="EX27">
        <v>45.9</v>
      </c>
      <c r="EY27">
        <v>45.2</v>
      </c>
      <c r="EZ27">
        <v>6.19</v>
      </c>
      <c r="FA27">
        <v>1.2</v>
      </c>
      <c r="FB27">
        <v>38</v>
      </c>
      <c r="FC27">
        <v>3.6</v>
      </c>
      <c r="FD27">
        <v>130</v>
      </c>
      <c r="FE27">
        <v>5.84</v>
      </c>
      <c r="FF27">
        <v>9.5</v>
      </c>
      <c r="FG27">
        <v>197.99</v>
      </c>
      <c r="FH27">
        <v>25.19</v>
      </c>
      <c r="FI27">
        <v>109.74</v>
      </c>
      <c r="FJ27">
        <v>210</v>
      </c>
      <c r="FK27">
        <v>9.42</v>
      </c>
      <c r="FL27">
        <v>40</v>
      </c>
      <c r="FM27">
        <v>19</v>
      </c>
      <c r="FN27">
        <v>18.5</v>
      </c>
      <c r="FO27">
        <v>200</v>
      </c>
      <c r="FP27">
        <v>130.74</v>
      </c>
      <c r="FQ27">
        <v>9.34</v>
      </c>
      <c r="FR27" s="123">
        <v>68</v>
      </c>
      <c r="FS27">
        <v>55</v>
      </c>
      <c r="FT27">
        <v>94.5</v>
      </c>
      <c r="FU27">
        <v>18.61</v>
      </c>
      <c r="FV27">
        <v>965</v>
      </c>
      <c r="FW27">
        <v>500</v>
      </c>
      <c r="FX27">
        <v>31.5</v>
      </c>
      <c r="FY27">
        <v>4.6100000000000003</v>
      </c>
      <c r="FZ27">
        <v>44.98</v>
      </c>
      <c r="GA27">
        <v>78.62</v>
      </c>
      <c r="GB27">
        <v>20.149999999999999</v>
      </c>
      <c r="GC27">
        <v>25</v>
      </c>
      <c r="GD27">
        <v>23.29</v>
      </c>
      <c r="GE27">
        <v>725</v>
      </c>
      <c r="GF27">
        <v>48.8</v>
      </c>
      <c r="GG27">
        <v>24.67</v>
      </c>
      <c r="GH27">
        <v>161.97999999999999</v>
      </c>
      <c r="GI27">
        <v>4.4000000000000004</v>
      </c>
      <c r="GJ27">
        <v>15.09</v>
      </c>
      <c r="GL27">
        <v>17.440000000000001</v>
      </c>
      <c r="GM27">
        <v>3.4</v>
      </c>
      <c r="GN27">
        <v>13</v>
      </c>
      <c r="GO27">
        <v>6.57</v>
      </c>
      <c r="GP27">
        <v>13.31</v>
      </c>
      <c r="GQ27">
        <v>64.48</v>
      </c>
      <c r="GR27">
        <v>0.9</v>
      </c>
      <c r="GS27">
        <v>4.4000000000000004</v>
      </c>
    </row>
    <row r="28" spans="1:201" ht="13.5" thickBot="1" x14ac:dyDescent="0.25">
      <c r="A28" s="124" t="s">
        <v>1382</v>
      </c>
      <c r="B28">
        <v>72</v>
      </c>
      <c r="C28">
        <v>92.54</v>
      </c>
      <c r="D28">
        <v>26</v>
      </c>
      <c r="E28">
        <v>10.68</v>
      </c>
      <c r="F28">
        <v>4.7</v>
      </c>
      <c r="G28">
        <v>450.39</v>
      </c>
      <c r="H28">
        <v>2.7</v>
      </c>
      <c r="I28">
        <v>146.72</v>
      </c>
      <c r="J28">
        <v>44.15</v>
      </c>
      <c r="K28">
        <v>474.43</v>
      </c>
      <c r="L28">
        <v>6.3</v>
      </c>
      <c r="M28">
        <v>53.55</v>
      </c>
      <c r="N28">
        <v>52.31</v>
      </c>
      <c r="O28">
        <v>60.44</v>
      </c>
      <c r="P28" s="121">
        <v>47.5</v>
      </c>
      <c r="Q28">
        <v>15</v>
      </c>
      <c r="R28">
        <v>9.6</v>
      </c>
      <c r="S28">
        <v>126.61</v>
      </c>
      <c r="T28">
        <v>197.76</v>
      </c>
      <c r="U28">
        <v>2.8</v>
      </c>
      <c r="V28">
        <v>53.75</v>
      </c>
      <c r="W28">
        <v>26.75</v>
      </c>
      <c r="X28">
        <v>48.46</v>
      </c>
      <c r="Y28">
        <v>14.45</v>
      </c>
      <c r="Z28">
        <v>329.12</v>
      </c>
      <c r="AA28">
        <v>4.93</v>
      </c>
      <c r="AB28">
        <v>16.399999999999999</v>
      </c>
      <c r="AC28" s="122">
        <v>23.66</v>
      </c>
      <c r="AD28">
        <v>158.15</v>
      </c>
      <c r="AE28">
        <v>151.68</v>
      </c>
      <c r="AF28">
        <v>4.67</v>
      </c>
      <c r="AG28">
        <v>3.1</v>
      </c>
      <c r="AH28">
        <v>44.63</v>
      </c>
      <c r="AI28">
        <v>8.83</v>
      </c>
      <c r="AJ28">
        <v>25.23</v>
      </c>
      <c r="AK28">
        <v>117.49</v>
      </c>
      <c r="AL28">
        <v>117.66</v>
      </c>
      <c r="AM28">
        <v>29.27</v>
      </c>
      <c r="AN28">
        <v>2.69</v>
      </c>
      <c r="AO28">
        <v>12.16</v>
      </c>
      <c r="AP28">
        <v>17.73</v>
      </c>
      <c r="AQ28">
        <v>18.89</v>
      </c>
      <c r="AR28">
        <v>46.5</v>
      </c>
      <c r="AS28">
        <v>235.51</v>
      </c>
      <c r="AT28">
        <v>995.25</v>
      </c>
      <c r="AU28">
        <v>2241.0100000000002</v>
      </c>
      <c r="AV28">
        <v>39.049999999999997</v>
      </c>
      <c r="AW28">
        <v>31.71</v>
      </c>
      <c r="AX28">
        <v>37.229999999999997</v>
      </c>
      <c r="AY28">
        <v>4.7300000000000004</v>
      </c>
      <c r="AZ28">
        <v>10.62</v>
      </c>
      <c r="BA28">
        <v>247.99</v>
      </c>
      <c r="BB28">
        <v>79.989999999999995</v>
      </c>
      <c r="BC28">
        <v>10.6</v>
      </c>
      <c r="BD28">
        <v>52.23</v>
      </c>
      <c r="BE28">
        <v>57.42</v>
      </c>
      <c r="BF28">
        <v>34.049999999999997</v>
      </c>
      <c r="BG28">
        <v>10.4</v>
      </c>
      <c r="BH28">
        <v>17.12</v>
      </c>
      <c r="BI28">
        <v>49.93</v>
      </c>
      <c r="BJ28">
        <v>293.94</v>
      </c>
      <c r="BK28">
        <v>27.93</v>
      </c>
      <c r="BL28">
        <v>110</v>
      </c>
      <c r="BM28">
        <v>219.01</v>
      </c>
      <c r="BN28">
        <v>52.65</v>
      </c>
      <c r="BO28">
        <v>15.36</v>
      </c>
      <c r="BP28">
        <v>7.85</v>
      </c>
      <c r="BQ28">
        <v>17.989999999999998</v>
      </c>
      <c r="BR28">
        <v>88.3</v>
      </c>
      <c r="BS28">
        <v>544.47</v>
      </c>
      <c r="BT28">
        <v>203</v>
      </c>
      <c r="BU28">
        <v>17.61</v>
      </c>
      <c r="BV28">
        <v>10.75</v>
      </c>
      <c r="BW28">
        <v>613.79999999999995</v>
      </c>
      <c r="BX28">
        <v>33.36</v>
      </c>
      <c r="BY28">
        <v>56.02</v>
      </c>
      <c r="BZ28">
        <v>8.8000000000000007</v>
      </c>
      <c r="CA28">
        <v>280.57</v>
      </c>
      <c r="CB28">
        <v>98.21</v>
      </c>
      <c r="CC28">
        <v>1060</v>
      </c>
      <c r="CD28">
        <v>27.5</v>
      </c>
      <c r="CE28">
        <v>149.88</v>
      </c>
      <c r="CF28">
        <v>3.25</v>
      </c>
      <c r="CG28">
        <v>455.4</v>
      </c>
      <c r="CH28">
        <v>1616</v>
      </c>
      <c r="CI28">
        <v>24.27</v>
      </c>
      <c r="CJ28">
        <v>330</v>
      </c>
      <c r="CK28">
        <v>58</v>
      </c>
      <c r="CL28">
        <v>11.17</v>
      </c>
      <c r="CM28">
        <v>3.89</v>
      </c>
      <c r="CN28">
        <v>16.97</v>
      </c>
      <c r="CO28">
        <v>16.760000000000002</v>
      </c>
      <c r="CP28">
        <v>69.430000000000007</v>
      </c>
      <c r="CQ28">
        <v>6</v>
      </c>
      <c r="CR28">
        <v>15.54</v>
      </c>
      <c r="CS28">
        <v>4.45</v>
      </c>
      <c r="CT28">
        <v>559.34</v>
      </c>
      <c r="CU28">
        <v>219.45</v>
      </c>
      <c r="CV28">
        <v>2.17</v>
      </c>
      <c r="CW28">
        <v>210.3</v>
      </c>
      <c r="CX28">
        <v>5.5</v>
      </c>
      <c r="CY28">
        <v>504.99</v>
      </c>
      <c r="CZ28">
        <v>61.73</v>
      </c>
      <c r="DA28">
        <v>43.5</v>
      </c>
      <c r="DB28">
        <v>158.94</v>
      </c>
      <c r="DC28">
        <v>15.25</v>
      </c>
      <c r="DD28">
        <v>5.01</v>
      </c>
      <c r="DE28">
        <v>757</v>
      </c>
      <c r="DF28">
        <v>79.94</v>
      </c>
      <c r="DG28">
        <v>26.97</v>
      </c>
      <c r="DH28">
        <v>11.98</v>
      </c>
      <c r="DI28">
        <v>8.8000000000000007</v>
      </c>
      <c r="DK28">
        <v>2.2000000000000002</v>
      </c>
      <c r="DL28">
        <v>5.67</v>
      </c>
      <c r="DM28">
        <v>8.6199999999999992</v>
      </c>
      <c r="DN28">
        <v>92.72</v>
      </c>
      <c r="DO28">
        <v>26.27</v>
      </c>
      <c r="DP28">
        <v>274.99</v>
      </c>
      <c r="DQ28">
        <v>167.13</v>
      </c>
      <c r="DR28">
        <v>82.19</v>
      </c>
      <c r="DS28">
        <v>160.65</v>
      </c>
      <c r="DT28">
        <v>118.3</v>
      </c>
      <c r="DU28">
        <v>68.400000000000006</v>
      </c>
      <c r="DV28">
        <v>874.8</v>
      </c>
      <c r="DW28">
        <v>68.489999999999995</v>
      </c>
      <c r="DX28">
        <v>612.04999999999995</v>
      </c>
      <c r="DY28">
        <v>741</v>
      </c>
      <c r="DZ28">
        <v>93.25</v>
      </c>
      <c r="EA28">
        <v>23.93</v>
      </c>
      <c r="EB28">
        <v>267.49</v>
      </c>
      <c r="EC28">
        <v>105.75</v>
      </c>
      <c r="ED28">
        <v>17</v>
      </c>
      <c r="EE28">
        <v>64</v>
      </c>
      <c r="EF28">
        <v>69.430000000000007</v>
      </c>
      <c r="EG28">
        <v>4.7</v>
      </c>
      <c r="EH28">
        <v>35.69</v>
      </c>
      <c r="EI28">
        <v>40.01</v>
      </c>
      <c r="EJ28">
        <v>20.100000000000001</v>
      </c>
      <c r="EK28">
        <v>6.31</v>
      </c>
      <c r="EL28">
        <v>50.78</v>
      </c>
      <c r="EM28">
        <v>129.75</v>
      </c>
      <c r="EN28">
        <v>12.46</v>
      </c>
      <c r="EO28">
        <v>1475</v>
      </c>
      <c r="EP28">
        <v>141.5</v>
      </c>
      <c r="EQ28">
        <v>36.619999999999997</v>
      </c>
      <c r="ER28">
        <v>9</v>
      </c>
      <c r="ES28">
        <v>8.1300000000000008</v>
      </c>
      <c r="ET28">
        <v>3.6</v>
      </c>
      <c r="EU28">
        <v>12.02</v>
      </c>
      <c r="EV28">
        <v>7.6</v>
      </c>
      <c r="EW28">
        <v>250</v>
      </c>
      <c r="EX28">
        <v>45.56</v>
      </c>
      <c r="EY28">
        <v>46.05</v>
      </c>
      <c r="EZ28">
        <v>6.31</v>
      </c>
      <c r="FA28">
        <v>1.8</v>
      </c>
      <c r="FB28">
        <v>36.5</v>
      </c>
      <c r="FC28">
        <v>3.36</v>
      </c>
      <c r="FD28">
        <v>137.02000000000001</v>
      </c>
      <c r="FE28">
        <v>6.05</v>
      </c>
      <c r="FF28">
        <v>9.01</v>
      </c>
      <c r="FG28">
        <v>194</v>
      </c>
      <c r="FH28">
        <v>24.99</v>
      </c>
      <c r="FI28">
        <v>94.34</v>
      </c>
      <c r="FJ28">
        <v>208</v>
      </c>
      <c r="FK28">
        <v>10.09</v>
      </c>
      <c r="FL28">
        <v>40</v>
      </c>
      <c r="FM28">
        <v>24.77</v>
      </c>
      <c r="FN28">
        <v>19.25</v>
      </c>
      <c r="FO28">
        <v>198.5</v>
      </c>
      <c r="FP28">
        <v>130.88999999999999</v>
      </c>
      <c r="FQ28">
        <v>8.99</v>
      </c>
      <c r="FR28" s="123">
        <v>57.1</v>
      </c>
      <c r="FS28">
        <v>57.5</v>
      </c>
      <c r="FT28">
        <v>90</v>
      </c>
      <c r="FU28">
        <v>17.97</v>
      </c>
      <c r="FV28">
        <v>810</v>
      </c>
      <c r="FW28">
        <v>518.1</v>
      </c>
      <c r="FX28">
        <v>29.85</v>
      </c>
      <c r="FY28">
        <v>4.43</v>
      </c>
      <c r="FZ28">
        <v>46</v>
      </c>
      <c r="GA28">
        <v>76.290000000000006</v>
      </c>
      <c r="GB28">
        <v>24.7</v>
      </c>
      <c r="GC28">
        <v>26.15</v>
      </c>
      <c r="GD28">
        <v>21</v>
      </c>
      <c r="GE28">
        <v>741.22</v>
      </c>
      <c r="GF28">
        <v>53.21</v>
      </c>
      <c r="GG28">
        <v>23.31</v>
      </c>
      <c r="GH28">
        <v>184.34</v>
      </c>
      <c r="GI28">
        <v>3.6</v>
      </c>
      <c r="GJ28">
        <v>19.440000000000001</v>
      </c>
      <c r="GL28">
        <v>17.440000000000001</v>
      </c>
      <c r="GM28">
        <v>4.17</v>
      </c>
      <c r="GN28">
        <v>14.94</v>
      </c>
      <c r="GO28">
        <v>7.21</v>
      </c>
      <c r="GP28">
        <v>13.5</v>
      </c>
      <c r="GQ28">
        <v>62.71</v>
      </c>
      <c r="GR28">
        <v>0.9</v>
      </c>
      <c r="GS28">
        <v>4.3600000000000003</v>
      </c>
    </row>
    <row r="29" spans="1:201" ht="13.5" thickBot="1" x14ac:dyDescent="0.25">
      <c r="A29" s="124" t="s">
        <v>1383</v>
      </c>
      <c r="B29">
        <v>75.47</v>
      </c>
      <c r="C29">
        <v>87.47</v>
      </c>
      <c r="D29">
        <v>37.31</v>
      </c>
      <c r="E29">
        <v>9.66</v>
      </c>
      <c r="F29">
        <v>6.45</v>
      </c>
      <c r="G29">
        <v>450.39</v>
      </c>
      <c r="H29">
        <v>2.88</v>
      </c>
      <c r="I29">
        <v>140.59</v>
      </c>
      <c r="J29">
        <v>42</v>
      </c>
      <c r="K29">
        <v>443.85</v>
      </c>
      <c r="L29">
        <v>5.35</v>
      </c>
      <c r="M29">
        <v>53.55</v>
      </c>
      <c r="N29">
        <v>52.06</v>
      </c>
      <c r="O29">
        <v>71.45</v>
      </c>
      <c r="P29" s="121">
        <v>48.75</v>
      </c>
      <c r="Q29">
        <v>28.6</v>
      </c>
      <c r="R29">
        <v>9.81</v>
      </c>
      <c r="S29">
        <v>186.4</v>
      </c>
      <c r="T29">
        <v>201.21</v>
      </c>
      <c r="U29">
        <v>3.02</v>
      </c>
      <c r="V29">
        <v>56.58</v>
      </c>
      <c r="W29">
        <v>23.8</v>
      </c>
      <c r="X29">
        <v>41.98</v>
      </c>
      <c r="Y29">
        <v>14.49</v>
      </c>
      <c r="Z29">
        <v>340</v>
      </c>
      <c r="AA29">
        <v>5.15</v>
      </c>
      <c r="AB29">
        <v>18.13</v>
      </c>
      <c r="AC29" s="122">
        <v>27.16</v>
      </c>
      <c r="AD29">
        <v>170</v>
      </c>
      <c r="AE29">
        <v>259.83999999999997</v>
      </c>
      <c r="AF29">
        <v>4.9000000000000004</v>
      </c>
      <c r="AG29">
        <v>2.99</v>
      </c>
      <c r="AH29">
        <v>46.2</v>
      </c>
      <c r="AI29">
        <v>7.24</v>
      </c>
      <c r="AJ29">
        <v>26.85</v>
      </c>
      <c r="AK29">
        <v>117.49</v>
      </c>
      <c r="AL29">
        <v>120.39</v>
      </c>
      <c r="AM29">
        <v>24.25</v>
      </c>
      <c r="AN29">
        <v>3.2</v>
      </c>
      <c r="AO29">
        <v>13.67</v>
      </c>
      <c r="AP29">
        <v>21.75</v>
      </c>
      <c r="AQ29">
        <v>19.12</v>
      </c>
      <c r="AR29">
        <v>47.03</v>
      </c>
      <c r="AS29">
        <v>254.71</v>
      </c>
      <c r="AT29">
        <v>1014.15</v>
      </c>
      <c r="AU29">
        <v>2400</v>
      </c>
      <c r="AV29">
        <v>42</v>
      </c>
      <c r="AW29">
        <v>30.74</v>
      </c>
      <c r="AX29">
        <v>28.14</v>
      </c>
      <c r="AY29">
        <v>5</v>
      </c>
      <c r="AZ29">
        <v>10.8</v>
      </c>
      <c r="BA29">
        <v>293</v>
      </c>
      <c r="BB29">
        <v>91.51</v>
      </c>
      <c r="BC29">
        <v>18.07</v>
      </c>
      <c r="BD29">
        <v>49.64</v>
      </c>
      <c r="BE29">
        <v>71.02</v>
      </c>
      <c r="BF29">
        <v>31.43</v>
      </c>
      <c r="BG29">
        <v>11</v>
      </c>
      <c r="BH29">
        <v>22.45</v>
      </c>
      <c r="BI29">
        <v>47.1</v>
      </c>
      <c r="BJ29">
        <v>315.93</v>
      </c>
      <c r="BK29">
        <v>26.7</v>
      </c>
      <c r="BL29">
        <v>126</v>
      </c>
      <c r="BM29">
        <v>215</v>
      </c>
      <c r="BN29">
        <v>68.180000000000007</v>
      </c>
      <c r="BO29">
        <v>5.99</v>
      </c>
      <c r="BP29">
        <v>7.5</v>
      </c>
      <c r="BQ29">
        <v>17.989999999999998</v>
      </c>
      <c r="BR29">
        <v>74.75</v>
      </c>
      <c r="BS29">
        <v>549.17999999999995</v>
      </c>
      <c r="BT29">
        <v>238</v>
      </c>
      <c r="BU29">
        <v>16.170000000000002</v>
      </c>
      <c r="BV29">
        <v>7</v>
      </c>
      <c r="BW29">
        <v>636</v>
      </c>
      <c r="BX29">
        <v>35.700000000000003</v>
      </c>
      <c r="BY29">
        <v>60.25</v>
      </c>
      <c r="BZ29">
        <v>8.8000000000000007</v>
      </c>
      <c r="CA29">
        <v>293.13</v>
      </c>
      <c r="CB29">
        <v>97.64</v>
      </c>
      <c r="CC29">
        <v>1011</v>
      </c>
      <c r="CD29">
        <v>29</v>
      </c>
      <c r="CE29">
        <v>154</v>
      </c>
      <c r="CF29">
        <v>3.49</v>
      </c>
      <c r="CG29">
        <v>460</v>
      </c>
      <c r="CH29">
        <v>1626.44</v>
      </c>
      <c r="CI29">
        <v>27.92</v>
      </c>
      <c r="CJ29">
        <v>253</v>
      </c>
      <c r="CK29">
        <v>62.49</v>
      </c>
      <c r="CL29">
        <v>11.98</v>
      </c>
      <c r="CM29">
        <v>3.64</v>
      </c>
      <c r="CN29">
        <v>17.95</v>
      </c>
      <c r="CO29">
        <v>19.03</v>
      </c>
      <c r="CP29">
        <v>66.599999999999994</v>
      </c>
      <c r="CQ29">
        <v>7.2</v>
      </c>
      <c r="CR29">
        <v>17.5</v>
      </c>
      <c r="CS29">
        <v>5.3</v>
      </c>
      <c r="CT29">
        <v>617.04999999999995</v>
      </c>
      <c r="CU29">
        <v>240</v>
      </c>
      <c r="CV29">
        <v>2.1800000000000002</v>
      </c>
      <c r="CW29">
        <v>235.49</v>
      </c>
      <c r="CX29">
        <v>8.5</v>
      </c>
      <c r="CY29">
        <v>650</v>
      </c>
      <c r="CZ29">
        <v>61.01</v>
      </c>
      <c r="DA29">
        <v>51.42</v>
      </c>
      <c r="DB29">
        <v>152.99</v>
      </c>
      <c r="DC29">
        <v>15.25</v>
      </c>
      <c r="DD29">
        <v>7</v>
      </c>
      <c r="DE29">
        <v>820</v>
      </c>
      <c r="DF29">
        <v>98.22</v>
      </c>
      <c r="DG29">
        <v>25.52</v>
      </c>
      <c r="DH29">
        <v>10.44</v>
      </c>
      <c r="DI29">
        <v>9.2100000000000009</v>
      </c>
      <c r="DK29">
        <v>2.31</v>
      </c>
      <c r="DL29">
        <v>5.42</v>
      </c>
      <c r="DM29">
        <v>8.11</v>
      </c>
      <c r="DN29">
        <v>94.77</v>
      </c>
      <c r="DO29">
        <v>24.78</v>
      </c>
      <c r="DP29">
        <v>280.60000000000002</v>
      </c>
      <c r="DQ29">
        <v>173.04</v>
      </c>
      <c r="DR29">
        <v>104.23</v>
      </c>
      <c r="DS29">
        <v>160</v>
      </c>
      <c r="DT29">
        <v>106.55</v>
      </c>
      <c r="DU29">
        <v>77.900000000000006</v>
      </c>
      <c r="DV29">
        <v>874.8</v>
      </c>
      <c r="DW29">
        <v>64.95</v>
      </c>
      <c r="DX29">
        <v>758.58</v>
      </c>
      <c r="DY29">
        <v>705.42</v>
      </c>
      <c r="DZ29">
        <v>89.84</v>
      </c>
      <c r="EA29">
        <v>27.5</v>
      </c>
      <c r="EB29">
        <v>273.95</v>
      </c>
      <c r="EC29">
        <v>101.92</v>
      </c>
      <c r="ED29">
        <v>17.75</v>
      </c>
      <c r="EE29">
        <v>63</v>
      </c>
      <c r="EF29">
        <v>66.599999999999994</v>
      </c>
      <c r="EG29">
        <v>6</v>
      </c>
      <c r="EH29">
        <v>34.979999999999997</v>
      </c>
      <c r="EI29">
        <v>39.75</v>
      </c>
      <c r="EJ29">
        <v>20.81</v>
      </c>
      <c r="EK29">
        <v>6.31</v>
      </c>
      <c r="EL29">
        <v>48.89</v>
      </c>
      <c r="EM29">
        <v>140.5</v>
      </c>
      <c r="EN29">
        <v>12.49</v>
      </c>
      <c r="EO29">
        <v>1558.33</v>
      </c>
      <c r="EP29">
        <v>141.5</v>
      </c>
      <c r="EQ29">
        <v>42</v>
      </c>
      <c r="ER29">
        <v>8.5</v>
      </c>
      <c r="ES29">
        <v>9.35</v>
      </c>
      <c r="ET29">
        <v>3.52</v>
      </c>
      <c r="EU29">
        <v>12.6</v>
      </c>
      <c r="EV29">
        <v>7.91</v>
      </c>
      <c r="EW29">
        <v>262.89999999999998</v>
      </c>
      <c r="EX29">
        <v>45</v>
      </c>
      <c r="EY29">
        <v>44.96</v>
      </c>
      <c r="EZ29">
        <v>4.4800000000000004</v>
      </c>
      <c r="FA29">
        <v>1.71</v>
      </c>
      <c r="FB29">
        <v>36.979999999999997</v>
      </c>
      <c r="FC29">
        <v>4.4000000000000004</v>
      </c>
      <c r="FD29">
        <v>139</v>
      </c>
      <c r="FE29">
        <v>7</v>
      </c>
      <c r="FF29">
        <v>9.7799999999999994</v>
      </c>
      <c r="FG29">
        <v>207.8</v>
      </c>
      <c r="FH29">
        <v>28.5</v>
      </c>
      <c r="FI29">
        <v>123.6</v>
      </c>
      <c r="FJ29">
        <v>222.86</v>
      </c>
      <c r="FK29">
        <v>10.25</v>
      </c>
      <c r="FL29">
        <v>40</v>
      </c>
      <c r="FM29">
        <v>28.5</v>
      </c>
      <c r="FN29">
        <v>16.010000000000002</v>
      </c>
      <c r="FO29">
        <v>267.08</v>
      </c>
      <c r="FP29">
        <v>147.96</v>
      </c>
      <c r="FQ29">
        <v>8.9</v>
      </c>
      <c r="FR29" s="123">
        <v>54</v>
      </c>
      <c r="FS29">
        <v>48</v>
      </c>
      <c r="FT29">
        <v>78.05</v>
      </c>
      <c r="FU29">
        <v>18.850000000000001</v>
      </c>
      <c r="FV29">
        <v>850</v>
      </c>
      <c r="FW29">
        <v>368.23</v>
      </c>
      <c r="FX29">
        <v>29</v>
      </c>
      <c r="FY29">
        <v>3.78</v>
      </c>
      <c r="FZ29">
        <v>46</v>
      </c>
      <c r="GA29">
        <v>80.55</v>
      </c>
      <c r="GB29">
        <v>28.01</v>
      </c>
      <c r="GC29">
        <v>28.49</v>
      </c>
      <c r="GD29">
        <v>21.9</v>
      </c>
      <c r="GE29">
        <v>736</v>
      </c>
      <c r="GF29">
        <v>48.93</v>
      </c>
      <c r="GG29">
        <v>23.1</v>
      </c>
      <c r="GH29">
        <v>210.08</v>
      </c>
      <c r="GI29">
        <v>4.03</v>
      </c>
      <c r="GJ29">
        <v>17.010000000000002</v>
      </c>
      <c r="GL29">
        <v>14.76</v>
      </c>
      <c r="GM29">
        <v>4.17</v>
      </c>
      <c r="GN29">
        <v>14.94</v>
      </c>
      <c r="GO29">
        <v>7.41</v>
      </c>
      <c r="GP29">
        <v>12.89</v>
      </c>
      <c r="GQ29">
        <v>64.94</v>
      </c>
      <c r="GR29">
        <v>0.9</v>
      </c>
      <c r="GS29">
        <v>4.99</v>
      </c>
    </row>
    <row r="30" spans="1:201" ht="13.5" thickBot="1" x14ac:dyDescent="0.25">
      <c r="A30" s="124" t="s">
        <v>1384</v>
      </c>
      <c r="B30">
        <v>83.35</v>
      </c>
      <c r="C30">
        <v>92.38</v>
      </c>
      <c r="D30">
        <v>41.33</v>
      </c>
      <c r="E30">
        <v>10</v>
      </c>
      <c r="F30">
        <v>5</v>
      </c>
      <c r="G30">
        <v>485</v>
      </c>
      <c r="H30">
        <v>3.01</v>
      </c>
      <c r="I30">
        <v>135.44999999999999</v>
      </c>
      <c r="J30">
        <v>67.010000000000005</v>
      </c>
      <c r="K30">
        <v>619.91999999999996</v>
      </c>
      <c r="L30">
        <v>5.31</v>
      </c>
      <c r="M30">
        <v>52.5</v>
      </c>
      <c r="N30">
        <v>54.86</v>
      </c>
      <c r="O30">
        <v>74.75</v>
      </c>
      <c r="P30" s="121">
        <v>38.19</v>
      </c>
      <c r="Q30">
        <v>29.5</v>
      </c>
      <c r="R30">
        <v>9</v>
      </c>
      <c r="S30">
        <v>199.5</v>
      </c>
      <c r="T30">
        <v>201.23</v>
      </c>
      <c r="U30">
        <v>3.75</v>
      </c>
      <c r="V30">
        <v>56.73</v>
      </c>
      <c r="W30">
        <v>23.4</v>
      </c>
      <c r="X30">
        <v>35.99</v>
      </c>
      <c r="Y30">
        <v>17.010000000000002</v>
      </c>
      <c r="Z30">
        <v>380</v>
      </c>
      <c r="AA30">
        <v>6.03</v>
      </c>
      <c r="AB30">
        <v>19.5</v>
      </c>
      <c r="AC30" s="122">
        <v>30.43</v>
      </c>
      <c r="AD30">
        <v>175.25</v>
      </c>
      <c r="AE30">
        <v>120.5</v>
      </c>
      <c r="AF30">
        <v>5.22</v>
      </c>
      <c r="AG30">
        <v>3.78</v>
      </c>
      <c r="AH30">
        <v>45</v>
      </c>
      <c r="AI30">
        <v>8.4600000000000009</v>
      </c>
      <c r="AJ30">
        <v>26.85</v>
      </c>
      <c r="AK30">
        <v>163.33000000000001</v>
      </c>
      <c r="AL30">
        <v>112.26</v>
      </c>
      <c r="AM30">
        <v>24.25</v>
      </c>
      <c r="AN30">
        <v>3.87</v>
      </c>
      <c r="AO30">
        <v>13.96</v>
      </c>
      <c r="AP30">
        <v>24.26</v>
      </c>
      <c r="AQ30">
        <v>20.64</v>
      </c>
      <c r="AR30">
        <v>52</v>
      </c>
      <c r="AS30">
        <v>282.88</v>
      </c>
      <c r="AT30">
        <v>1254.3900000000001</v>
      </c>
      <c r="AU30">
        <v>2893</v>
      </c>
      <c r="AV30">
        <v>46.99</v>
      </c>
      <c r="AW30">
        <v>33.99</v>
      </c>
      <c r="AX30">
        <v>27.39</v>
      </c>
      <c r="AY30">
        <v>5.3</v>
      </c>
      <c r="AZ30">
        <v>11</v>
      </c>
      <c r="BA30">
        <v>300</v>
      </c>
      <c r="BB30">
        <v>89.15</v>
      </c>
      <c r="BC30">
        <v>11.51</v>
      </c>
      <c r="BD30">
        <v>57.08</v>
      </c>
      <c r="BE30">
        <v>77.17</v>
      </c>
      <c r="BF30">
        <v>43.64</v>
      </c>
      <c r="BG30">
        <v>11.1</v>
      </c>
      <c r="BH30">
        <v>22.25</v>
      </c>
      <c r="BI30">
        <v>52.29</v>
      </c>
      <c r="BJ30">
        <v>313.95</v>
      </c>
      <c r="BK30">
        <v>34.6</v>
      </c>
      <c r="BL30">
        <v>99</v>
      </c>
      <c r="BM30">
        <v>218.96</v>
      </c>
      <c r="BN30">
        <v>83.13</v>
      </c>
      <c r="BO30">
        <v>2.15</v>
      </c>
      <c r="BP30">
        <v>7.82</v>
      </c>
      <c r="BQ30">
        <v>17.989999999999998</v>
      </c>
      <c r="BR30">
        <v>67.83</v>
      </c>
      <c r="BS30">
        <v>643.26</v>
      </c>
      <c r="BT30">
        <v>250</v>
      </c>
      <c r="BU30">
        <v>19.41</v>
      </c>
      <c r="BV30">
        <v>7</v>
      </c>
      <c r="BW30">
        <v>616.5</v>
      </c>
      <c r="BX30">
        <v>33.5</v>
      </c>
      <c r="BY30">
        <v>62.4</v>
      </c>
      <c r="BZ30">
        <v>8.8000000000000007</v>
      </c>
      <c r="CA30">
        <v>279.97000000000003</v>
      </c>
      <c r="CB30">
        <v>97.49</v>
      </c>
      <c r="CC30">
        <v>935.75</v>
      </c>
      <c r="CD30">
        <v>30.05</v>
      </c>
      <c r="CE30">
        <v>158.03</v>
      </c>
      <c r="CF30">
        <v>3.24</v>
      </c>
      <c r="CG30">
        <v>457.99</v>
      </c>
      <c r="CH30">
        <v>1290</v>
      </c>
      <c r="CI30">
        <v>32.85</v>
      </c>
      <c r="CJ30">
        <v>264</v>
      </c>
      <c r="CK30">
        <v>62.5</v>
      </c>
      <c r="CL30">
        <v>12</v>
      </c>
      <c r="CM30">
        <v>4.29</v>
      </c>
      <c r="CN30">
        <v>15.95</v>
      </c>
      <c r="CO30">
        <v>19.989999999999998</v>
      </c>
      <c r="CP30">
        <v>71.8</v>
      </c>
      <c r="CQ30">
        <v>6.9</v>
      </c>
      <c r="CR30">
        <v>17.63</v>
      </c>
      <c r="CS30">
        <v>5.5</v>
      </c>
      <c r="CT30">
        <v>657.98</v>
      </c>
      <c r="CU30">
        <v>250</v>
      </c>
      <c r="CV30">
        <v>2.5</v>
      </c>
      <c r="CW30">
        <v>233.13</v>
      </c>
      <c r="CX30">
        <v>8.5</v>
      </c>
      <c r="CY30">
        <v>669</v>
      </c>
      <c r="CZ30">
        <v>61.45</v>
      </c>
      <c r="DA30">
        <v>52.16</v>
      </c>
      <c r="DB30">
        <v>152.46</v>
      </c>
      <c r="DC30">
        <v>21.4</v>
      </c>
      <c r="DD30">
        <v>7</v>
      </c>
      <c r="DE30">
        <v>799.95</v>
      </c>
      <c r="DF30">
        <v>116.35</v>
      </c>
      <c r="DG30">
        <v>24.71</v>
      </c>
      <c r="DH30">
        <v>12.05</v>
      </c>
      <c r="DI30">
        <v>10.67</v>
      </c>
      <c r="DK30">
        <v>2.87</v>
      </c>
      <c r="DL30">
        <v>7.09</v>
      </c>
      <c r="DM30">
        <v>11.59</v>
      </c>
      <c r="DN30">
        <v>101.01</v>
      </c>
      <c r="DO30">
        <v>25.45</v>
      </c>
      <c r="DP30">
        <v>284</v>
      </c>
      <c r="DQ30">
        <v>181.54</v>
      </c>
      <c r="DR30">
        <v>131</v>
      </c>
      <c r="DS30">
        <v>155</v>
      </c>
      <c r="DT30">
        <v>113.04</v>
      </c>
      <c r="DU30">
        <v>69.14</v>
      </c>
      <c r="DV30">
        <v>874.8</v>
      </c>
      <c r="DW30">
        <v>75.02</v>
      </c>
      <c r="DX30">
        <v>774.37</v>
      </c>
      <c r="DY30">
        <v>751.5</v>
      </c>
      <c r="DZ30">
        <v>82.21</v>
      </c>
      <c r="EA30">
        <v>31.7</v>
      </c>
      <c r="EB30">
        <v>264.08999999999997</v>
      </c>
      <c r="EC30">
        <v>105.05</v>
      </c>
      <c r="ED30">
        <v>17.850000000000001</v>
      </c>
      <c r="EE30">
        <v>66.010000000000005</v>
      </c>
      <c r="EF30">
        <v>71.8</v>
      </c>
      <c r="EG30">
        <v>6.75</v>
      </c>
      <c r="EH30">
        <v>38.659999999999997</v>
      </c>
      <c r="EI30">
        <v>42.1</v>
      </c>
      <c r="EJ30">
        <v>21.05</v>
      </c>
      <c r="EK30">
        <v>6.31</v>
      </c>
      <c r="EL30">
        <v>48.66</v>
      </c>
      <c r="EM30">
        <v>138</v>
      </c>
      <c r="EN30">
        <v>12.5</v>
      </c>
      <c r="EO30">
        <v>1531.62</v>
      </c>
      <c r="EP30">
        <v>141.5</v>
      </c>
      <c r="EQ30">
        <v>42</v>
      </c>
      <c r="ER30">
        <v>9.6999999999999993</v>
      </c>
      <c r="ES30">
        <v>9.51</v>
      </c>
      <c r="ET30">
        <v>3.94</v>
      </c>
      <c r="EU30">
        <v>12.65</v>
      </c>
      <c r="EV30">
        <v>7.99</v>
      </c>
      <c r="EW30">
        <v>247</v>
      </c>
      <c r="EX30">
        <v>46.25</v>
      </c>
      <c r="EY30">
        <v>47.19</v>
      </c>
      <c r="EZ30">
        <v>4.9800000000000004</v>
      </c>
      <c r="FA30">
        <v>1.82</v>
      </c>
      <c r="FB30">
        <v>39.89</v>
      </c>
      <c r="FC30">
        <v>4</v>
      </c>
      <c r="FD30">
        <v>150</v>
      </c>
      <c r="FE30">
        <v>7.5</v>
      </c>
      <c r="FF30">
        <v>10.15</v>
      </c>
      <c r="FG30">
        <v>192.87</v>
      </c>
      <c r="FH30">
        <v>30</v>
      </c>
      <c r="FI30">
        <v>153.57</v>
      </c>
      <c r="FJ30">
        <v>190</v>
      </c>
      <c r="FK30">
        <v>11</v>
      </c>
      <c r="FL30">
        <v>40.03</v>
      </c>
      <c r="FM30">
        <v>28.5</v>
      </c>
      <c r="FN30">
        <v>17.010000000000002</v>
      </c>
      <c r="FO30">
        <v>277.5</v>
      </c>
      <c r="FP30">
        <v>148.86000000000001</v>
      </c>
      <c r="FQ30">
        <v>9</v>
      </c>
      <c r="FR30" s="123">
        <v>57.18</v>
      </c>
      <c r="FS30">
        <v>43</v>
      </c>
      <c r="FT30">
        <v>76.150000000000006</v>
      </c>
      <c r="FU30">
        <v>24.19</v>
      </c>
      <c r="FV30">
        <v>755</v>
      </c>
      <c r="FW30">
        <v>351.51</v>
      </c>
      <c r="FX30">
        <v>31.3</v>
      </c>
      <c r="FY30">
        <v>4.5599999999999996</v>
      </c>
      <c r="FZ30">
        <v>44.65</v>
      </c>
      <c r="GA30">
        <v>85.07</v>
      </c>
      <c r="GB30">
        <v>26.72</v>
      </c>
      <c r="GC30">
        <v>30.49</v>
      </c>
      <c r="GD30">
        <v>22</v>
      </c>
      <c r="GE30">
        <v>760.68</v>
      </c>
      <c r="GF30">
        <v>57.86</v>
      </c>
      <c r="GG30">
        <v>24.31</v>
      </c>
      <c r="GH30">
        <v>249.74</v>
      </c>
      <c r="GI30">
        <v>4.71</v>
      </c>
      <c r="GJ30">
        <v>20.84</v>
      </c>
      <c r="GL30">
        <v>16.760000000000002</v>
      </c>
      <c r="GM30">
        <v>4.17</v>
      </c>
      <c r="GN30">
        <v>13.94</v>
      </c>
      <c r="GO30">
        <v>7.51</v>
      </c>
      <c r="GP30">
        <v>12.48</v>
      </c>
      <c r="GQ30">
        <v>71.09</v>
      </c>
      <c r="GR30">
        <v>0.9</v>
      </c>
      <c r="GS30">
        <v>5.0999999999999996</v>
      </c>
    </row>
    <row r="31" spans="1:201" ht="13.5" thickBot="1" x14ac:dyDescent="0.25">
      <c r="A31" s="124" t="s">
        <v>1385</v>
      </c>
      <c r="B31">
        <v>86</v>
      </c>
      <c r="C31">
        <v>95.88</v>
      </c>
      <c r="D31">
        <v>40</v>
      </c>
      <c r="E31">
        <v>9.9499999999999993</v>
      </c>
      <c r="F31">
        <v>7</v>
      </c>
      <c r="G31">
        <v>451</v>
      </c>
      <c r="H31">
        <v>3.19</v>
      </c>
      <c r="I31">
        <v>138.05000000000001</v>
      </c>
      <c r="J31">
        <v>67.349999999999994</v>
      </c>
      <c r="K31">
        <v>554.83000000000004</v>
      </c>
      <c r="L31">
        <v>5.38</v>
      </c>
      <c r="M31">
        <v>51</v>
      </c>
      <c r="N31">
        <v>52.25</v>
      </c>
      <c r="O31">
        <v>72.83</v>
      </c>
      <c r="P31" s="121">
        <v>28.6</v>
      </c>
      <c r="Q31">
        <v>28.7</v>
      </c>
      <c r="R31">
        <v>10.01</v>
      </c>
      <c r="S31">
        <v>207</v>
      </c>
      <c r="T31">
        <v>207.15</v>
      </c>
      <c r="U31">
        <v>3.66</v>
      </c>
      <c r="V31">
        <v>56.5</v>
      </c>
      <c r="W31">
        <v>23.13</v>
      </c>
      <c r="X31">
        <v>36.409999999999997</v>
      </c>
      <c r="Y31">
        <v>16.75</v>
      </c>
      <c r="Z31">
        <v>345</v>
      </c>
      <c r="AA31">
        <v>5.51</v>
      </c>
      <c r="AB31">
        <v>22.27</v>
      </c>
      <c r="AC31" s="122">
        <v>32.770000000000003</v>
      </c>
      <c r="AD31">
        <v>170</v>
      </c>
      <c r="AE31">
        <v>805.55</v>
      </c>
      <c r="AF31">
        <v>5.72</v>
      </c>
      <c r="AG31">
        <v>3.28</v>
      </c>
      <c r="AH31">
        <v>44.31</v>
      </c>
      <c r="AI31">
        <v>8.94</v>
      </c>
      <c r="AJ31">
        <v>28.26</v>
      </c>
      <c r="AK31">
        <v>163.33000000000001</v>
      </c>
      <c r="AL31">
        <v>117.08</v>
      </c>
      <c r="AM31">
        <v>25.51</v>
      </c>
      <c r="AN31">
        <v>3.71</v>
      </c>
      <c r="AO31">
        <v>13.18</v>
      </c>
      <c r="AP31">
        <v>26.47</v>
      </c>
      <c r="AQ31">
        <v>22.47</v>
      </c>
      <c r="AR31">
        <v>50.22</v>
      </c>
      <c r="AS31">
        <v>283.83</v>
      </c>
      <c r="AT31">
        <v>1180.24</v>
      </c>
      <c r="AU31">
        <v>3150</v>
      </c>
      <c r="AV31">
        <v>48.16</v>
      </c>
      <c r="AW31">
        <v>38.299999999999997</v>
      </c>
      <c r="AX31">
        <v>20.29</v>
      </c>
      <c r="AY31">
        <v>5.4</v>
      </c>
      <c r="AZ31">
        <v>9.9</v>
      </c>
      <c r="BA31">
        <v>319.8</v>
      </c>
      <c r="BB31">
        <v>98.75</v>
      </c>
      <c r="BC31">
        <v>10.5</v>
      </c>
      <c r="BD31">
        <v>56.88</v>
      </c>
      <c r="BE31">
        <v>85.54</v>
      </c>
      <c r="BF31">
        <v>31.24</v>
      </c>
      <c r="BG31">
        <v>11.2</v>
      </c>
      <c r="BH31">
        <v>22.53</v>
      </c>
      <c r="BI31">
        <v>54.13</v>
      </c>
      <c r="BJ31">
        <v>335.42</v>
      </c>
      <c r="BK31">
        <v>25.26</v>
      </c>
      <c r="BL31">
        <v>102.52</v>
      </c>
      <c r="BM31">
        <v>226.49</v>
      </c>
      <c r="BN31">
        <v>83.07</v>
      </c>
      <c r="BO31">
        <v>2.15</v>
      </c>
      <c r="BP31">
        <v>6</v>
      </c>
      <c r="BQ31">
        <v>18</v>
      </c>
      <c r="BR31">
        <v>67.83</v>
      </c>
      <c r="BS31">
        <v>662.26</v>
      </c>
      <c r="BT31">
        <v>263.49</v>
      </c>
      <c r="BU31">
        <v>20.05</v>
      </c>
      <c r="BV31">
        <v>7</v>
      </c>
      <c r="BW31">
        <v>630</v>
      </c>
      <c r="BX31">
        <v>31.79</v>
      </c>
      <c r="BY31">
        <v>62.93</v>
      </c>
      <c r="BZ31">
        <v>8.8000000000000007</v>
      </c>
      <c r="CA31">
        <v>322.19</v>
      </c>
      <c r="CB31">
        <v>99.57</v>
      </c>
      <c r="CC31">
        <v>990</v>
      </c>
      <c r="CD31">
        <v>30.5</v>
      </c>
      <c r="CE31">
        <v>175.4</v>
      </c>
      <c r="CF31">
        <v>3.36</v>
      </c>
      <c r="CG31">
        <v>615.03</v>
      </c>
      <c r="CH31">
        <v>1284.75</v>
      </c>
      <c r="CI31">
        <v>34.549999999999997</v>
      </c>
      <c r="CJ31">
        <v>265.01</v>
      </c>
      <c r="CK31">
        <v>60</v>
      </c>
      <c r="CL31">
        <v>12</v>
      </c>
      <c r="CM31">
        <v>5.54</v>
      </c>
      <c r="CN31">
        <v>13</v>
      </c>
      <c r="CO31">
        <v>18.399999999999999</v>
      </c>
      <c r="CP31">
        <v>62.15</v>
      </c>
      <c r="CQ31">
        <v>8.36</v>
      </c>
      <c r="CR31">
        <v>16.2</v>
      </c>
      <c r="CS31">
        <v>5.2</v>
      </c>
      <c r="CT31">
        <v>689.99</v>
      </c>
      <c r="CU31">
        <v>252.97</v>
      </c>
      <c r="CV31">
        <v>2.98</v>
      </c>
      <c r="CW31">
        <v>246.22</v>
      </c>
      <c r="CX31">
        <v>8</v>
      </c>
      <c r="CY31">
        <v>590</v>
      </c>
      <c r="CZ31">
        <v>63.8</v>
      </c>
      <c r="DA31">
        <v>53</v>
      </c>
      <c r="DB31">
        <v>151.27000000000001</v>
      </c>
      <c r="DC31">
        <v>24.09</v>
      </c>
      <c r="DD31">
        <v>7.73</v>
      </c>
      <c r="DE31">
        <v>744</v>
      </c>
      <c r="DF31">
        <v>124.59</v>
      </c>
      <c r="DG31">
        <v>23.75</v>
      </c>
      <c r="DH31">
        <v>13.01</v>
      </c>
      <c r="DI31">
        <v>10.38</v>
      </c>
      <c r="DK31">
        <v>3.75</v>
      </c>
      <c r="DL31">
        <v>7.05</v>
      </c>
      <c r="DM31">
        <v>11.6</v>
      </c>
      <c r="DN31">
        <v>92.23</v>
      </c>
      <c r="DO31">
        <v>26.5</v>
      </c>
      <c r="DP31">
        <v>286</v>
      </c>
      <c r="DQ31">
        <v>148.30000000000001</v>
      </c>
      <c r="DR31">
        <v>143.9</v>
      </c>
      <c r="DS31">
        <v>145.29</v>
      </c>
      <c r="DT31">
        <v>116.61</v>
      </c>
      <c r="DU31">
        <v>69.5</v>
      </c>
      <c r="DV31">
        <v>874.8</v>
      </c>
      <c r="DW31">
        <v>78.48</v>
      </c>
      <c r="DX31">
        <v>772</v>
      </c>
      <c r="DY31">
        <v>750</v>
      </c>
      <c r="DZ31">
        <v>87.3</v>
      </c>
      <c r="EA31">
        <v>29</v>
      </c>
      <c r="EB31">
        <v>245</v>
      </c>
      <c r="EC31">
        <v>106.42</v>
      </c>
      <c r="ED31">
        <v>17.05</v>
      </c>
      <c r="EE31">
        <v>63.1</v>
      </c>
      <c r="EF31">
        <v>62.15</v>
      </c>
      <c r="EG31">
        <v>6</v>
      </c>
      <c r="EH31">
        <v>36.659999999999997</v>
      </c>
      <c r="EI31">
        <v>41</v>
      </c>
      <c r="EJ31">
        <v>25.55</v>
      </c>
      <c r="EK31">
        <v>6.31</v>
      </c>
      <c r="EL31">
        <v>42.42</v>
      </c>
      <c r="EM31">
        <v>139.02000000000001</v>
      </c>
      <c r="EN31">
        <v>13</v>
      </c>
      <c r="EO31">
        <v>1465.9</v>
      </c>
      <c r="EP31">
        <v>141.5</v>
      </c>
      <c r="EQ31">
        <v>42</v>
      </c>
      <c r="ER31">
        <v>9</v>
      </c>
      <c r="ES31">
        <v>8.86</v>
      </c>
      <c r="ET31">
        <v>3.85</v>
      </c>
      <c r="EU31">
        <v>12.7</v>
      </c>
      <c r="EV31">
        <v>8</v>
      </c>
      <c r="EW31">
        <v>235.4</v>
      </c>
      <c r="EX31">
        <v>50.83</v>
      </c>
      <c r="EY31">
        <v>49.84</v>
      </c>
      <c r="EZ31">
        <v>5</v>
      </c>
      <c r="FA31">
        <v>1.94</v>
      </c>
      <c r="FB31">
        <v>35.86</v>
      </c>
      <c r="FC31">
        <v>3.75</v>
      </c>
      <c r="FD31">
        <v>142</v>
      </c>
      <c r="FE31">
        <v>5.49</v>
      </c>
      <c r="FF31">
        <v>10.02</v>
      </c>
      <c r="FG31">
        <v>193.98</v>
      </c>
      <c r="FH31">
        <v>25</v>
      </c>
      <c r="FI31">
        <v>165.87</v>
      </c>
      <c r="FJ31">
        <v>165</v>
      </c>
      <c r="FK31">
        <v>11.4</v>
      </c>
      <c r="FL31">
        <v>40.03</v>
      </c>
      <c r="FM31">
        <v>28.77</v>
      </c>
      <c r="FN31">
        <v>10.220000000000001</v>
      </c>
      <c r="FO31">
        <v>310</v>
      </c>
      <c r="FP31">
        <v>144.91999999999999</v>
      </c>
      <c r="FQ31">
        <v>8.6</v>
      </c>
      <c r="FR31" s="123">
        <v>60</v>
      </c>
      <c r="FS31">
        <v>39.9</v>
      </c>
      <c r="FT31">
        <v>76.150000000000006</v>
      </c>
      <c r="FU31">
        <v>23.08</v>
      </c>
      <c r="FV31">
        <v>755</v>
      </c>
      <c r="FW31">
        <v>370.01</v>
      </c>
      <c r="FX31">
        <v>27.82</v>
      </c>
      <c r="FY31">
        <v>4.3099999999999996</v>
      </c>
      <c r="FZ31">
        <v>47</v>
      </c>
      <c r="GA31">
        <v>92.76</v>
      </c>
      <c r="GB31">
        <v>27.71</v>
      </c>
      <c r="GC31">
        <v>29.35</v>
      </c>
      <c r="GD31">
        <v>22.01</v>
      </c>
      <c r="GE31">
        <v>790</v>
      </c>
      <c r="GF31">
        <v>64.290000000000006</v>
      </c>
      <c r="GG31">
        <v>25.5</v>
      </c>
      <c r="GH31">
        <v>239.39</v>
      </c>
      <c r="GI31">
        <v>5.29</v>
      </c>
      <c r="GJ31">
        <v>19.18</v>
      </c>
      <c r="GL31">
        <v>17.989999999999998</v>
      </c>
      <c r="GM31">
        <v>4.17</v>
      </c>
      <c r="GN31">
        <v>12.94</v>
      </c>
      <c r="GO31">
        <v>8.0299999999999994</v>
      </c>
      <c r="GP31">
        <v>12.6</v>
      </c>
      <c r="GQ31">
        <v>79.319999999999993</v>
      </c>
      <c r="GR31">
        <v>0.9</v>
      </c>
      <c r="GS31">
        <v>4</v>
      </c>
    </row>
    <row r="32" spans="1:201" ht="13.5" thickBot="1" x14ac:dyDescent="0.25">
      <c r="A32" s="124" t="s">
        <v>1386</v>
      </c>
      <c r="B32">
        <v>88</v>
      </c>
      <c r="C32">
        <v>92.16</v>
      </c>
      <c r="D32">
        <v>39.9</v>
      </c>
      <c r="E32">
        <v>10</v>
      </c>
      <c r="F32">
        <v>4.55</v>
      </c>
      <c r="G32">
        <v>315</v>
      </c>
      <c r="H32">
        <v>3.25</v>
      </c>
      <c r="I32">
        <v>140.91999999999999</v>
      </c>
      <c r="J32">
        <v>61</v>
      </c>
      <c r="K32">
        <v>589.99</v>
      </c>
      <c r="L32">
        <v>5.68</v>
      </c>
      <c r="M32">
        <v>51</v>
      </c>
      <c r="N32">
        <v>55</v>
      </c>
      <c r="O32">
        <v>74.77</v>
      </c>
      <c r="P32" s="121">
        <v>24.78</v>
      </c>
      <c r="Q32">
        <v>19.05</v>
      </c>
      <c r="R32">
        <v>10</v>
      </c>
      <c r="S32">
        <v>200</v>
      </c>
      <c r="T32">
        <v>197.77</v>
      </c>
      <c r="U32">
        <v>3.6</v>
      </c>
      <c r="V32">
        <v>53.91</v>
      </c>
      <c r="W32">
        <v>22.79</v>
      </c>
      <c r="X32">
        <v>30.5</v>
      </c>
      <c r="Y32">
        <v>17.25</v>
      </c>
      <c r="Z32">
        <v>368.32</v>
      </c>
      <c r="AA32">
        <v>5</v>
      </c>
      <c r="AB32">
        <v>21.72</v>
      </c>
      <c r="AC32" s="122">
        <v>31.18</v>
      </c>
      <c r="AD32">
        <v>175.74</v>
      </c>
      <c r="AE32">
        <v>1063.3399999999999</v>
      </c>
      <c r="AF32">
        <v>5.7</v>
      </c>
      <c r="AG32">
        <v>2.92</v>
      </c>
      <c r="AH32">
        <v>56.95</v>
      </c>
      <c r="AI32">
        <v>8.35</v>
      </c>
      <c r="AJ32">
        <v>26</v>
      </c>
      <c r="AK32">
        <v>163.33000000000001</v>
      </c>
      <c r="AL32">
        <v>101.22</v>
      </c>
      <c r="AM32">
        <v>25.51</v>
      </c>
      <c r="AN32">
        <v>3.23</v>
      </c>
      <c r="AO32">
        <v>12.94</v>
      </c>
      <c r="AP32">
        <v>32.39</v>
      </c>
      <c r="AQ32">
        <v>20.92</v>
      </c>
      <c r="AR32">
        <v>49.75</v>
      </c>
      <c r="AS32">
        <v>316.39</v>
      </c>
      <c r="AT32">
        <v>1188.06</v>
      </c>
      <c r="AU32">
        <v>3149</v>
      </c>
      <c r="AV32">
        <v>41.76</v>
      </c>
      <c r="AW32">
        <v>35.46</v>
      </c>
      <c r="AX32">
        <v>19.3</v>
      </c>
      <c r="AY32">
        <v>5.51</v>
      </c>
      <c r="AZ32">
        <v>7.99</v>
      </c>
      <c r="BA32">
        <v>319.98</v>
      </c>
      <c r="BB32">
        <v>116.1</v>
      </c>
      <c r="BC32">
        <v>11.5</v>
      </c>
      <c r="BD32">
        <v>52.29</v>
      </c>
      <c r="BE32">
        <v>94.77</v>
      </c>
      <c r="BF32">
        <v>29.28</v>
      </c>
      <c r="BG32">
        <v>10.75</v>
      </c>
      <c r="BH32">
        <v>21</v>
      </c>
      <c r="BI32">
        <v>50.74</v>
      </c>
      <c r="BJ32">
        <v>339.5</v>
      </c>
      <c r="BK32">
        <v>25.2</v>
      </c>
      <c r="BL32">
        <v>96.38</v>
      </c>
      <c r="BM32">
        <v>240</v>
      </c>
      <c r="BN32">
        <v>80.23</v>
      </c>
      <c r="BO32">
        <v>2.15</v>
      </c>
      <c r="BP32">
        <v>6.5</v>
      </c>
      <c r="BQ32">
        <v>18</v>
      </c>
      <c r="BR32">
        <v>71.400000000000006</v>
      </c>
      <c r="BS32">
        <v>671.79</v>
      </c>
      <c r="BT32">
        <v>283.48</v>
      </c>
      <c r="BU32">
        <v>19.75</v>
      </c>
      <c r="BV32">
        <v>7.95</v>
      </c>
      <c r="BW32">
        <v>618.88</v>
      </c>
      <c r="BX32">
        <v>30.49</v>
      </c>
      <c r="BY32">
        <v>61.68</v>
      </c>
      <c r="BZ32">
        <v>8.8000000000000007</v>
      </c>
      <c r="CA32">
        <v>284.98</v>
      </c>
      <c r="CB32">
        <v>98.89</v>
      </c>
      <c r="CC32">
        <v>990</v>
      </c>
      <c r="CD32">
        <v>29.58</v>
      </c>
      <c r="CE32">
        <v>168.98</v>
      </c>
      <c r="CF32">
        <v>3.87</v>
      </c>
      <c r="CG32">
        <v>623.64</v>
      </c>
      <c r="CH32">
        <v>1200</v>
      </c>
      <c r="CI32">
        <v>34.19</v>
      </c>
      <c r="CJ32">
        <v>222.56</v>
      </c>
      <c r="CK32">
        <v>63</v>
      </c>
      <c r="CL32">
        <v>11.25</v>
      </c>
      <c r="CM32">
        <v>4.09</v>
      </c>
      <c r="CN32">
        <v>14.02</v>
      </c>
      <c r="CO32">
        <v>16.61</v>
      </c>
      <c r="CP32">
        <v>60.5</v>
      </c>
      <c r="CQ32">
        <v>8</v>
      </c>
      <c r="CR32">
        <v>17.11</v>
      </c>
      <c r="CS32">
        <v>5.5</v>
      </c>
      <c r="CT32">
        <v>685</v>
      </c>
      <c r="CU32">
        <v>265</v>
      </c>
      <c r="CV32">
        <v>2.4</v>
      </c>
      <c r="CW32">
        <v>295</v>
      </c>
      <c r="CX32">
        <v>8.43</v>
      </c>
      <c r="CY32">
        <v>570</v>
      </c>
      <c r="CZ32">
        <v>68.510000000000005</v>
      </c>
      <c r="DA32">
        <v>48.51</v>
      </c>
      <c r="DB32">
        <v>155.62</v>
      </c>
      <c r="DC32">
        <v>26.75</v>
      </c>
      <c r="DD32">
        <v>5.73</v>
      </c>
      <c r="DE32">
        <v>725</v>
      </c>
      <c r="DF32">
        <v>116.64</v>
      </c>
      <c r="DG32">
        <v>23.94</v>
      </c>
      <c r="DH32">
        <v>12.2</v>
      </c>
      <c r="DI32">
        <v>10.5</v>
      </c>
      <c r="DK32">
        <v>3.62</v>
      </c>
      <c r="DL32">
        <v>4.09</v>
      </c>
      <c r="DM32">
        <v>10.1</v>
      </c>
      <c r="DN32">
        <v>107.16</v>
      </c>
      <c r="DO32">
        <v>26.49</v>
      </c>
      <c r="DP32">
        <v>288</v>
      </c>
      <c r="DQ32">
        <v>143.69</v>
      </c>
      <c r="DR32">
        <v>136.28</v>
      </c>
      <c r="DS32">
        <v>149.69</v>
      </c>
      <c r="DT32">
        <v>110.78</v>
      </c>
      <c r="DU32">
        <v>64.13</v>
      </c>
      <c r="DV32">
        <v>922.5</v>
      </c>
      <c r="DW32">
        <v>70.55</v>
      </c>
      <c r="DX32">
        <v>801.5</v>
      </c>
      <c r="DY32">
        <v>807.71</v>
      </c>
      <c r="DZ32">
        <v>83.01</v>
      </c>
      <c r="EA32">
        <v>27.25</v>
      </c>
      <c r="EB32">
        <v>270</v>
      </c>
      <c r="EC32">
        <v>103.15</v>
      </c>
      <c r="ED32">
        <v>20.329999999999998</v>
      </c>
      <c r="EE32">
        <v>65</v>
      </c>
      <c r="EF32">
        <v>60.5</v>
      </c>
      <c r="EG32">
        <v>7</v>
      </c>
      <c r="EH32">
        <v>39</v>
      </c>
      <c r="EI32">
        <v>40.5</v>
      </c>
      <c r="EJ32">
        <v>22.33</v>
      </c>
      <c r="EK32">
        <v>6.31</v>
      </c>
      <c r="EL32">
        <v>42.93</v>
      </c>
      <c r="EM32">
        <v>120.1</v>
      </c>
      <c r="EN32">
        <v>12.97</v>
      </c>
      <c r="EO32">
        <v>1506.18</v>
      </c>
      <c r="EP32">
        <v>141.5</v>
      </c>
      <c r="EQ32">
        <v>42</v>
      </c>
      <c r="ER32">
        <v>8.8000000000000007</v>
      </c>
      <c r="ES32">
        <v>7.73</v>
      </c>
      <c r="ET32">
        <v>3.61</v>
      </c>
      <c r="EU32">
        <v>12.9</v>
      </c>
      <c r="EV32">
        <v>8.74</v>
      </c>
      <c r="EW32">
        <v>200</v>
      </c>
      <c r="EX32">
        <v>48.5</v>
      </c>
      <c r="EY32">
        <v>48.73</v>
      </c>
      <c r="EZ32">
        <v>5.07</v>
      </c>
      <c r="FA32">
        <v>1.88</v>
      </c>
      <c r="FB32">
        <v>37.950000000000003</v>
      </c>
      <c r="FC32">
        <v>3.7</v>
      </c>
      <c r="FD32">
        <v>142.69</v>
      </c>
      <c r="FE32">
        <v>4.63</v>
      </c>
      <c r="FF32">
        <v>10.25</v>
      </c>
      <c r="FG32">
        <v>196.85</v>
      </c>
      <c r="FH32">
        <v>25.09</v>
      </c>
      <c r="FI32">
        <v>179.67</v>
      </c>
      <c r="FJ32">
        <v>165</v>
      </c>
      <c r="FK32">
        <v>11.35</v>
      </c>
      <c r="FL32">
        <v>38.159999999999997</v>
      </c>
      <c r="FM32">
        <v>28.85</v>
      </c>
      <c r="FN32">
        <v>11.56</v>
      </c>
      <c r="FO32">
        <v>328.39</v>
      </c>
      <c r="FP32">
        <v>134.47999999999999</v>
      </c>
      <c r="FQ32">
        <v>9.31</v>
      </c>
      <c r="FR32" s="123">
        <v>64</v>
      </c>
      <c r="FS32">
        <v>39.9</v>
      </c>
      <c r="FT32">
        <v>76.150000000000006</v>
      </c>
      <c r="FU32">
        <v>21.06</v>
      </c>
      <c r="FV32">
        <v>807.49</v>
      </c>
      <c r="FW32">
        <v>404.65</v>
      </c>
      <c r="FX32">
        <v>25.14</v>
      </c>
      <c r="FY32">
        <v>3.51</v>
      </c>
      <c r="FZ32">
        <v>46.3</v>
      </c>
      <c r="GA32">
        <v>97.23</v>
      </c>
      <c r="GB32">
        <v>22.5</v>
      </c>
      <c r="GC32">
        <v>29.56</v>
      </c>
      <c r="GD32">
        <v>20</v>
      </c>
      <c r="GE32">
        <v>784.98</v>
      </c>
      <c r="GF32">
        <v>61.42</v>
      </c>
      <c r="GG32">
        <v>26.25</v>
      </c>
      <c r="GH32">
        <v>204.41</v>
      </c>
      <c r="GI32">
        <v>4.2</v>
      </c>
      <c r="GJ32">
        <v>22.74</v>
      </c>
      <c r="GL32">
        <v>16.7</v>
      </c>
      <c r="GM32">
        <v>4.6500000000000004</v>
      </c>
      <c r="GN32">
        <v>11.95</v>
      </c>
      <c r="GO32">
        <v>8.34</v>
      </c>
      <c r="GP32">
        <v>11.95</v>
      </c>
      <c r="GQ32">
        <v>81.94</v>
      </c>
      <c r="GR32">
        <v>0.9</v>
      </c>
      <c r="GS32">
        <v>3.56</v>
      </c>
    </row>
    <row r="33" spans="1:201" ht="13.5" thickBot="1" x14ac:dyDescent="0.25">
      <c r="A33" s="124" t="s">
        <v>1387</v>
      </c>
      <c r="B33">
        <v>91.7</v>
      </c>
      <c r="C33">
        <v>98.81</v>
      </c>
      <c r="D33">
        <v>39.78</v>
      </c>
      <c r="E33">
        <v>12</v>
      </c>
      <c r="F33">
        <v>5.5</v>
      </c>
      <c r="G33">
        <v>300</v>
      </c>
      <c r="H33">
        <v>3</v>
      </c>
      <c r="I33">
        <v>144.91</v>
      </c>
      <c r="J33">
        <v>59.69</v>
      </c>
      <c r="K33">
        <v>599.58000000000004</v>
      </c>
      <c r="L33">
        <v>5.94</v>
      </c>
      <c r="M33">
        <v>51</v>
      </c>
      <c r="N33">
        <v>55.3</v>
      </c>
      <c r="O33">
        <v>76.900000000000006</v>
      </c>
      <c r="P33" s="121">
        <v>28.89</v>
      </c>
      <c r="Q33">
        <v>21.85</v>
      </c>
      <c r="R33">
        <v>10</v>
      </c>
      <c r="S33">
        <v>223.25</v>
      </c>
      <c r="T33">
        <v>204.19</v>
      </c>
      <c r="U33">
        <v>3.57</v>
      </c>
      <c r="V33">
        <v>58.52</v>
      </c>
      <c r="W33">
        <v>24.95</v>
      </c>
      <c r="X33">
        <v>25.73</v>
      </c>
      <c r="Y33">
        <v>18.5</v>
      </c>
      <c r="Z33">
        <v>393.5</v>
      </c>
      <c r="AA33">
        <v>5.4</v>
      </c>
      <c r="AB33">
        <v>22.08</v>
      </c>
      <c r="AC33" s="122">
        <v>34.9</v>
      </c>
      <c r="AD33">
        <v>171.73</v>
      </c>
      <c r="AE33">
        <v>812.85</v>
      </c>
      <c r="AF33">
        <v>6.2</v>
      </c>
      <c r="AG33">
        <v>3.23</v>
      </c>
      <c r="AH33">
        <v>57.95</v>
      </c>
      <c r="AI33">
        <v>8.82</v>
      </c>
      <c r="AJ33">
        <v>25.98</v>
      </c>
      <c r="AK33">
        <v>163.33000000000001</v>
      </c>
      <c r="AL33">
        <v>93.47</v>
      </c>
      <c r="AM33">
        <v>25.51</v>
      </c>
      <c r="AN33">
        <v>3.65</v>
      </c>
      <c r="AO33">
        <v>13.16</v>
      </c>
      <c r="AP33">
        <v>25.09</v>
      </c>
      <c r="AQ33">
        <v>21.9</v>
      </c>
      <c r="AR33">
        <v>52.74</v>
      </c>
      <c r="AS33">
        <v>400.01</v>
      </c>
      <c r="AT33">
        <v>1228.31</v>
      </c>
      <c r="AU33">
        <v>3000</v>
      </c>
      <c r="AV33">
        <v>44.75</v>
      </c>
      <c r="AW33">
        <v>38.5</v>
      </c>
      <c r="AX33">
        <v>19.399999999999999</v>
      </c>
      <c r="AY33">
        <v>5.6</v>
      </c>
      <c r="AZ33">
        <v>9</v>
      </c>
      <c r="BA33">
        <v>297.93</v>
      </c>
      <c r="BB33">
        <v>119.99</v>
      </c>
      <c r="BC33">
        <v>11.5</v>
      </c>
      <c r="BD33">
        <v>52.71</v>
      </c>
      <c r="BE33">
        <v>94.77</v>
      </c>
      <c r="BF33">
        <v>28.57</v>
      </c>
      <c r="BG33">
        <v>11.59</v>
      </c>
      <c r="BH33">
        <v>22.99</v>
      </c>
      <c r="BI33">
        <v>64.41</v>
      </c>
      <c r="BJ33">
        <v>324.82</v>
      </c>
      <c r="BK33">
        <v>28.62</v>
      </c>
      <c r="BL33">
        <v>100</v>
      </c>
      <c r="BM33">
        <v>236</v>
      </c>
      <c r="BN33">
        <v>79.47</v>
      </c>
      <c r="BO33">
        <v>2.15</v>
      </c>
      <c r="BP33">
        <v>6.8</v>
      </c>
      <c r="BQ33">
        <v>18</v>
      </c>
      <c r="BR33">
        <v>73</v>
      </c>
      <c r="BS33">
        <v>678.72</v>
      </c>
      <c r="BT33">
        <v>288</v>
      </c>
      <c r="BU33">
        <v>26.9</v>
      </c>
      <c r="BV33">
        <v>7.95</v>
      </c>
      <c r="BW33">
        <v>658</v>
      </c>
      <c r="BX33">
        <v>29.5</v>
      </c>
      <c r="BY33">
        <v>60.83</v>
      </c>
      <c r="BZ33">
        <v>8.8000000000000007</v>
      </c>
      <c r="CA33">
        <v>263.82</v>
      </c>
      <c r="CB33">
        <v>98.31</v>
      </c>
      <c r="CC33">
        <v>990</v>
      </c>
      <c r="CD33">
        <v>34</v>
      </c>
      <c r="CE33">
        <v>169.12</v>
      </c>
      <c r="CF33">
        <v>4.71</v>
      </c>
      <c r="CG33">
        <v>511.66</v>
      </c>
      <c r="CH33">
        <v>1020</v>
      </c>
      <c r="CI33">
        <v>37.08</v>
      </c>
      <c r="CJ33">
        <v>254.03</v>
      </c>
      <c r="CK33">
        <v>60</v>
      </c>
      <c r="CL33">
        <v>11.9</v>
      </c>
      <c r="CM33">
        <v>4.63</v>
      </c>
      <c r="CN33">
        <v>15.38</v>
      </c>
      <c r="CO33">
        <v>17.97</v>
      </c>
      <c r="CP33">
        <v>61.95</v>
      </c>
      <c r="CQ33">
        <v>9.86</v>
      </c>
      <c r="CR33">
        <v>17.97</v>
      </c>
      <c r="CS33">
        <v>5</v>
      </c>
      <c r="CT33">
        <v>701.29</v>
      </c>
      <c r="CU33">
        <v>290</v>
      </c>
      <c r="CV33">
        <v>2.68</v>
      </c>
      <c r="CW33">
        <v>320</v>
      </c>
      <c r="CX33">
        <v>9.56</v>
      </c>
      <c r="CY33">
        <v>550</v>
      </c>
      <c r="CZ33">
        <v>60.67</v>
      </c>
      <c r="DA33">
        <v>52</v>
      </c>
      <c r="DB33">
        <v>162.44</v>
      </c>
      <c r="DC33">
        <v>28.62</v>
      </c>
      <c r="DD33">
        <v>5.73</v>
      </c>
      <c r="DE33">
        <v>761</v>
      </c>
      <c r="DF33">
        <v>142</v>
      </c>
      <c r="DG33">
        <v>24.44</v>
      </c>
      <c r="DH33">
        <v>12.82</v>
      </c>
      <c r="DI33">
        <v>10.51</v>
      </c>
      <c r="DK33">
        <v>4.5</v>
      </c>
      <c r="DL33">
        <v>4.55</v>
      </c>
      <c r="DM33">
        <v>10.78</v>
      </c>
      <c r="DN33">
        <v>116.01</v>
      </c>
      <c r="DO33">
        <v>26.46</v>
      </c>
      <c r="DP33">
        <v>295.36</v>
      </c>
      <c r="DQ33">
        <v>154.97999999999999</v>
      </c>
      <c r="DR33">
        <v>129.91999999999999</v>
      </c>
      <c r="DS33">
        <v>163.98</v>
      </c>
      <c r="DT33">
        <v>120.97</v>
      </c>
      <c r="DU33">
        <v>63</v>
      </c>
      <c r="DV33">
        <v>894.13</v>
      </c>
      <c r="DW33">
        <v>81.02</v>
      </c>
      <c r="DX33">
        <v>890</v>
      </c>
      <c r="DY33">
        <v>974.31</v>
      </c>
      <c r="DZ33">
        <v>86.3</v>
      </c>
      <c r="EA33">
        <v>27.7</v>
      </c>
      <c r="EB33">
        <v>238.64</v>
      </c>
      <c r="EC33">
        <v>97.09</v>
      </c>
      <c r="ED33">
        <v>19</v>
      </c>
      <c r="EE33">
        <v>67.7</v>
      </c>
      <c r="EF33">
        <v>61.95</v>
      </c>
      <c r="EG33">
        <v>7</v>
      </c>
      <c r="EH33">
        <v>37</v>
      </c>
      <c r="EI33">
        <v>42.66</v>
      </c>
      <c r="EJ33">
        <v>23.2</v>
      </c>
      <c r="EK33">
        <v>6.31</v>
      </c>
      <c r="EL33">
        <v>46.48</v>
      </c>
      <c r="EM33">
        <v>133</v>
      </c>
      <c r="EN33">
        <v>12.45</v>
      </c>
      <c r="EO33">
        <v>1520.39</v>
      </c>
      <c r="EP33">
        <v>141.5</v>
      </c>
      <c r="EQ33">
        <v>43</v>
      </c>
      <c r="ER33">
        <v>9.66</v>
      </c>
      <c r="ES33">
        <v>8.5500000000000007</v>
      </c>
      <c r="ET33">
        <v>3.96</v>
      </c>
      <c r="EU33">
        <v>13.28</v>
      </c>
      <c r="EV33">
        <v>8.26</v>
      </c>
      <c r="EW33">
        <v>213</v>
      </c>
      <c r="EX33">
        <v>47.99</v>
      </c>
      <c r="EY33">
        <v>49.45</v>
      </c>
      <c r="EZ33">
        <v>4.5</v>
      </c>
      <c r="FA33">
        <v>2.14</v>
      </c>
      <c r="FB33">
        <v>38.96</v>
      </c>
      <c r="FC33">
        <v>4.42</v>
      </c>
      <c r="FD33">
        <v>135</v>
      </c>
      <c r="FE33">
        <v>5.41</v>
      </c>
      <c r="FF33">
        <v>10</v>
      </c>
      <c r="FG33">
        <v>191.99</v>
      </c>
      <c r="FH33">
        <v>27.06</v>
      </c>
      <c r="FI33">
        <v>187.21</v>
      </c>
      <c r="FJ33">
        <v>168</v>
      </c>
      <c r="FK33">
        <v>11.4</v>
      </c>
      <c r="FL33">
        <v>38.159999999999997</v>
      </c>
      <c r="FM33">
        <v>28.86</v>
      </c>
      <c r="FN33">
        <v>13.5</v>
      </c>
      <c r="FO33">
        <v>355</v>
      </c>
      <c r="FP33">
        <v>154</v>
      </c>
      <c r="FQ33">
        <v>10.32</v>
      </c>
      <c r="FR33" s="123">
        <v>59.99</v>
      </c>
      <c r="FS33">
        <v>40</v>
      </c>
      <c r="FT33">
        <v>76.150000000000006</v>
      </c>
      <c r="FU33">
        <v>23.71</v>
      </c>
      <c r="FV33">
        <v>770</v>
      </c>
      <c r="FW33">
        <v>349.57</v>
      </c>
      <c r="FX33">
        <v>25.21</v>
      </c>
      <c r="FY33">
        <v>3.75</v>
      </c>
      <c r="FZ33">
        <v>41.68</v>
      </c>
      <c r="GA33">
        <v>113.1</v>
      </c>
      <c r="GB33">
        <v>21.71</v>
      </c>
      <c r="GC33">
        <v>28.91</v>
      </c>
      <c r="GD33">
        <v>20.8</v>
      </c>
      <c r="GE33">
        <v>857.5</v>
      </c>
      <c r="GF33">
        <v>68.989999999999995</v>
      </c>
      <c r="GG33">
        <v>25.1</v>
      </c>
      <c r="GH33">
        <v>164.27</v>
      </c>
      <c r="GI33">
        <v>4.71</v>
      </c>
      <c r="GJ33">
        <v>16.2</v>
      </c>
      <c r="GL33">
        <v>17.45</v>
      </c>
      <c r="GM33">
        <v>3.9</v>
      </c>
      <c r="GN33">
        <v>9.5</v>
      </c>
      <c r="GO33">
        <v>7.61</v>
      </c>
      <c r="GP33">
        <v>12.43</v>
      </c>
      <c r="GQ33">
        <v>85.34</v>
      </c>
      <c r="GR33">
        <v>0.9</v>
      </c>
      <c r="GS33">
        <v>3.95</v>
      </c>
    </row>
    <row r="34" spans="1:201" ht="13.5" thickBot="1" x14ac:dyDescent="0.25">
      <c r="A34" s="124" t="s">
        <v>1388</v>
      </c>
      <c r="B34">
        <v>84.02</v>
      </c>
      <c r="C34">
        <v>103.06</v>
      </c>
      <c r="D34">
        <v>41.85</v>
      </c>
      <c r="E34">
        <v>12</v>
      </c>
      <c r="F34">
        <v>4.25</v>
      </c>
      <c r="G34">
        <v>300</v>
      </c>
      <c r="H34">
        <v>3</v>
      </c>
      <c r="I34">
        <v>146.02000000000001</v>
      </c>
      <c r="J34">
        <v>60.65</v>
      </c>
      <c r="K34">
        <v>630</v>
      </c>
      <c r="L34">
        <v>6.71</v>
      </c>
      <c r="M34">
        <v>52.5</v>
      </c>
      <c r="N34">
        <v>52.73</v>
      </c>
      <c r="O34">
        <v>79</v>
      </c>
      <c r="P34" s="121">
        <v>33.69</v>
      </c>
      <c r="Q34">
        <v>25.5</v>
      </c>
      <c r="R34">
        <v>10.199999999999999</v>
      </c>
      <c r="S34">
        <v>230.5</v>
      </c>
      <c r="T34">
        <v>208.85</v>
      </c>
      <c r="U34">
        <v>4</v>
      </c>
      <c r="V34">
        <v>59.95</v>
      </c>
      <c r="W34">
        <v>26.45</v>
      </c>
      <c r="X34">
        <v>24.23</v>
      </c>
      <c r="Y34">
        <v>20.8</v>
      </c>
      <c r="Z34">
        <v>420.57</v>
      </c>
      <c r="AA34">
        <v>6.88</v>
      </c>
      <c r="AB34">
        <v>23.71</v>
      </c>
      <c r="AC34" s="122">
        <v>38.159999999999997</v>
      </c>
      <c r="AD34">
        <v>175.5</v>
      </c>
      <c r="AE34">
        <v>441.92</v>
      </c>
      <c r="AF34">
        <v>7.25</v>
      </c>
      <c r="AG34">
        <v>3.63</v>
      </c>
      <c r="AH34">
        <v>59.6</v>
      </c>
      <c r="AI34">
        <v>9.66</v>
      </c>
      <c r="AJ34">
        <v>25.06</v>
      </c>
      <c r="AK34">
        <v>163.33000000000001</v>
      </c>
      <c r="AL34">
        <v>97.56</v>
      </c>
      <c r="AM34">
        <v>27</v>
      </c>
      <c r="AN34">
        <v>4.1100000000000003</v>
      </c>
      <c r="AO34">
        <v>14.99</v>
      </c>
      <c r="AP34">
        <v>34.909999999999997</v>
      </c>
      <c r="AQ34">
        <v>24.55</v>
      </c>
      <c r="AR34">
        <v>50.6</v>
      </c>
      <c r="AS34">
        <v>481.5</v>
      </c>
      <c r="AT34">
        <v>1312.67</v>
      </c>
      <c r="AU34">
        <v>2966</v>
      </c>
      <c r="AV34">
        <v>48.21</v>
      </c>
      <c r="AW34">
        <v>45.24</v>
      </c>
      <c r="AX34">
        <v>19.71</v>
      </c>
      <c r="AY34">
        <v>6</v>
      </c>
      <c r="AZ34">
        <v>9.7200000000000006</v>
      </c>
      <c r="BA34">
        <v>330</v>
      </c>
      <c r="BB34">
        <v>125.27</v>
      </c>
      <c r="BC34">
        <v>10.6</v>
      </c>
      <c r="BD34">
        <v>51.87</v>
      </c>
      <c r="BE34">
        <v>99.75</v>
      </c>
      <c r="BF34">
        <v>34.79</v>
      </c>
      <c r="BG34">
        <v>10.61</v>
      </c>
      <c r="BH34">
        <v>25.08</v>
      </c>
      <c r="BI34">
        <v>69.16</v>
      </c>
      <c r="BJ34">
        <v>355.88</v>
      </c>
      <c r="BK34">
        <v>30.93</v>
      </c>
      <c r="BL34">
        <v>116.55</v>
      </c>
      <c r="BM34">
        <v>240.01</v>
      </c>
      <c r="BN34">
        <v>86.4</v>
      </c>
      <c r="BO34">
        <v>2.15</v>
      </c>
      <c r="BP34">
        <v>7.3</v>
      </c>
      <c r="BQ34">
        <v>18</v>
      </c>
      <c r="BR34">
        <v>74.099999999999994</v>
      </c>
      <c r="BS34">
        <v>679.33</v>
      </c>
      <c r="BT34">
        <v>277.83</v>
      </c>
      <c r="BU34">
        <v>25.75</v>
      </c>
      <c r="BV34">
        <v>8.9499999999999993</v>
      </c>
      <c r="BW34">
        <v>802.48</v>
      </c>
      <c r="BX34">
        <v>31.02</v>
      </c>
      <c r="BY34">
        <v>67.989999999999995</v>
      </c>
      <c r="BZ34">
        <v>8.8000000000000007</v>
      </c>
      <c r="CA34">
        <v>248.98</v>
      </c>
      <c r="CB34">
        <v>99.76</v>
      </c>
      <c r="CC34">
        <v>990</v>
      </c>
      <c r="CD34">
        <v>39.26</v>
      </c>
      <c r="CE34">
        <v>201.1</v>
      </c>
      <c r="CF34">
        <v>5.23</v>
      </c>
      <c r="CG34">
        <v>460</v>
      </c>
      <c r="CH34">
        <v>1039.24</v>
      </c>
      <c r="CI34">
        <v>40.56</v>
      </c>
      <c r="CJ34">
        <v>255.13</v>
      </c>
      <c r="CK34">
        <v>62.02</v>
      </c>
      <c r="CL34">
        <v>12</v>
      </c>
      <c r="CM34">
        <v>5.93</v>
      </c>
      <c r="CN34">
        <v>23.41</v>
      </c>
      <c r="CO34">
        <v>18.38</v>
      </c>
      <c r="CP34">
        <v>67.989999999999995</v>
      </c>
      <c r="CQ34">
        <v>8.5399999999999991</v>
      </c>
      <c r="CR34">
        <v>17.010000000000002</v>
      </c>
      <c r="CS34">
        <v>5</v>
      </c>
      <c r="CT34">
        <v>722</v>
      </c>
      <c r="CU34">
        <v>320</v>
      </c>
      <c r="CV34">
        <v>2.36</v>
      </c>
      <c r="CW34">
        <v>330</v>
      </c>
      <c r="CX34">
        <v>9.3800000000000008</v>
      </c>
      <c r="CY34">
        <v>626</v>
      </c>
      <c r="CZ34">
        <v>64.64</v>
      </c>
      <c r="DA34">
        <v>55.88</v>
      </c>
      <c r="DB34">
        <v>166.73</v>
      </c>
      <c r="DC34">
        <v>30</v>
      </c>
      <c r="DD34">
        <v>4.7300000000000004</v>
      </c>
      <c r="DE34">
        <v>780</v>
      </c>
      <c r="DF34">
        <v>138</v>
      </c>
      <c r="DG34">
        <v>25.72</v>
      </c>
      <c r="DH34">
        <v>14.96</v>
      </c>
      <c r="DI34">
        <v>12.24</v>
      </c>
      <c r="DK34">
        <v>1.87</v>
      </c>
      <c r="DL34">
        <v>5.22</v>
      </c>
      <c r="DM34">
        <v>11.98</v>
      </c>
      <c r="DN34">
        <v>116.52</v>
      </c>
      <c r="DO34">
        <v>29.77</v>
      </c>
      <c r="DP34">
        <v>305</v>
      </c>
      <c r="DQ34">
        <v>176.01</v>
      </c>
      <c r="DR34">
        <v>140</v>
      </c>
      <c r="DS34">
        <v>162.88999999999999</v>
      </c>
      <c r="DT34">
        <v>133.55000000000001</v>
      </c>
      <c r="DU34">
        <v>79.989999999999995</v>
      </c>
      <c r="DV34">
        <v>900</v>
      </c>
      <c r="DW34">
        <v>83</v>
      </c>
      <c r="DX34">
        <v>898.26</v>
      </c>
      <c r="DY34">
        <v>1175</v>
      </c>
      <c r="DZ34">
        <v>94</v>
      </c>
      <c r="EA34">
        <v>28.88</v>
      </c>
      <c r="EB34">
        <v>283.8</v>
      </c>
      <c r="EC34">
        <v>100.93</v>
      </c>
      <c r="ED34">
        <v>16.78</v>
      </c>
      <c r="EE34">
        <v>70</v>
      </c>
      <c r="EF34">
        <v>67.989999999999995</v>
      </c>
      <c r="EG34">
        <v>7.15</v>
      </c>
      <c r="EH34">
        <v>32.020000000000003</v>
      </c>
      <c r="EI34">
        <v>40.4</v>
      </c>
      <c r="EJ34">
        <v>24.02</v>
      </c>
      <c r="EK34">
        <v>6.31</v>
      </c>
      <c r="EL34">
        <v>47.31</v>
      </c>
      <c r="EM34">
        <v>140</v>
      </c>
      <c r="EN34">
        <v>12.3</v>
      </c>
      <c r="EO34">
        <v>1537.79</v>
      </c>
      <c r="EP34">
        <v>141.5</v>
      </c>
      <c r="EQ34">
        <v>44</v>
      </c>
      <c r="ER34">
        <v>10.4</v>
      </c>
      <c r="ES34">
        <v>9.7799999999999994</v>
      </c>
      <c r="ET34">
        <v>4.22</v>
      </c>
      <c r="EU34">
        <v>12.91</v>
      </c>
      <c r="EV34">
        <v>8.1</v>
      </c>
      <c r="EW34">
        <v>194.25</v>
      </c>
      <c r="EX34">
        <v>47.5</v>
      </c>
      <c r="EY34">
        <v>56.8</v>
      </c>
      <c r="EZ34">
        <v>5</v>
      </c>
      <c r="FA34">
        <v>1.68</v>
      </c>
      <c r="FB34">
        <v>40.9</v>
      </c>
      <c r="FC34">
        <v>4</v>
      </c>
      <c r="FD34">
        <v>147.25</v>
      </c>
      <c r="FE34">
        <v>6.77</v>
      </c>
      <c r="FF34">
        <v>10.16</v>
      </c>
      <c r="FG34">
        <v>189</v>
      </c>
      <c r="FH34">
        <v>21.67</v>
      </c>
      <c r="FI34">
        <v>229.19</v>
      </c>
      <c r="FJ34">
        <v>160.43</v>
      </c>
      <c r="FK34">
        <v>13.92</v>
      </c>
      <c r="FL34">
        <v>38.159999999999997</v>
      </c>
      <c r="FM34">
        <v>28.86</v>
      </c>
      <c r="FN34">
        <v>15</v>
      </c>
      <c r="FO34">
        <v>340</v>
      </c>
      <c r="FP34">
        <v>177.09</v>
      </c>
      <c r="FQ34">
        <v>10</v>
      </c>
      <c r="FR34" s="123">
        <v>62.05</v>
      </c>
      <c r="FS34">
        <v>43.5</v>
      </c>
      <c r="FT34">
        <v>76.150000000000006</v>
      </c>
      <c r="FU34">
        <v>20.47</v>
      </c>
      <c r="FV34">
        <v>782.65</v>
      </c>
      <c r="FW34">
        <v>189</v>
      </c>
      <c r="FX34">
        <v>31.25</v>
      </c>
      <c r="FY34">
        <v>4.1399999999999997</v>
      </c>
      <c r="FZ34">
        <v>37.9</v>
      </c>
      <c r="GA34">
        <v>123.41</v>
      </c>
      <c r="GB34">
        <v>20.34</v>
      </c>
      <c r="GC34">
        <v>27.96</v>
      </c>
      <c r="GD34">
        <v>23.4</v>
      </c>
      <c r="GE34">
        <v>846</v>
      </c>
      <c r="GF34">
        <v>66.59</v>
      </c>
      <c r="GG34">
        <v>28.25</v>
      </c>
      <c r="GH34">
        <v>102.39</v>
      </c>
      <c r="GI34">
        <v>5.5</v>
      </c>
      <c r="GJ34">
        <v>24</v>
      </c>
      <c r="GL34">
        <v>17.579999999999998</v>
      </c>
      <c r="GM34">
        <v>4</v>
      </c>
      <c r="GN34">
        <v>9.5</v>
      </c>
      <c r="GO34">
        <v>8.85</v>
      </c>
      <c r="GP34">
        <v>13</v>
      </c>
      <c r="GQ34">
        <v>92.3</v>
      </c>
      <c r="GR34">
        <v>0.9</v>
      </c>
      <c r="GS34">
        <v>4.01</v>
      </c>
    </row>
    <row r="35" spans="1:201" ht="13.5" thickBot="1" x14ac:dyDescent="0.25">
      <c r="A35" s="124" t="s">
        <v>1389</v>
      </c>
      <c r="B35">
        <v>87.13</v>
      </c>
      <c r="C35">
        <v>100.5</v>
      </c>
      <c r="D35">
        <v>45.5</v>
      </c>
      <c r="E35">
        <v>14</v>
      </c>
      <c r="F35">
        <v>4.45</v>
      </c>
      <c r="G35">
        <v>244.49</v>
      </c>
      <c r="H35">
        <v>2.83</v>
      </c>
      <c r="I35">
        <v>158.88999999999999</v>
      </c>
      <c r="J35">
        <v>49.86</v>
      </c>
      <c r="K35">
        <v>574.54999999999995</v>
      </c>
      <c r="L35">
        <v>7.01</v>
      </c>
      <c r="M35">
        <v>50</v>
      </c>
      <c r="N35">
        <v>55.5</v>
      </c>
      <c r="O35">
        <v>76</v>
      </c>
      <c r="P35" s="121">
        <v>34.18</v>
      </c>
      <c r="Q35">
        <v>22</v>
      </c>
      <c r="R35">
        <v>10.039999999999999</v>
      </c>
      <c r="S35">
        <v>230</v>
      </c>
      <c r="T35">
        <v>220.13</v>
      </c>
      <c r="U35">
        <v>3.67</v>
      </c>
      <c r="V35">
        <v>64.48</v>
      </c>
      <c r="W35">
        <v>26.15</v>
      </c>
      <c r="X35">
        <v>25.87</v>
      </c>
      <c r="Y35">
        <v>20.59</v>
      </c>
      <c r="Z35">
        <v>340</v>
      </c>
      <c r="AA35">
        <v>6.71</v>
      </c>
      <c r="AB35">
        <v>24.56</v>
      </c>
      <c r="AC35" s="122">
        <v>40.06</v>
      </c>
      <c r="AD35">
        <v>167.03</v>
      </c>
      <c r="AE35">
        <v>0</v>
      </c>
      <c r="AF35">
        <v>5.33</v>
      </c>
      <c r="AG35">
        <v>3.67</v>
      </c>
      <c r="AH35">
        <v>50.45</v>
      </c>
      <c r="AI35">
        <v>9.3800000000000008</v>
      </c>
      <c r="AJ35">
        <v>26.38</v>
      </c>
      <c r="AK35">
        <v>163.33000000000001</v>
      </c>
      <c r="AL35">
        <v>96.62</v>
      </c>
      <c r="AM35">
        <v>25.64</v>
      </c>
      <c r="AN35">
        <v>4.29</v>
      </c>
      <c r="AO35">
        <v>15.42</v>
      </c>
      <c r="AP35">
        <v>36.31</v>
      </c>
      <c r="AQ35">
        <v>26.34</v>
      </c>
      <c r="AR35">
        <v>53</v>
      </c>
      <c r="AS35">
        <v>477.32</v>
      </c>
      <c r="AT35">
        <v>1282.3599999999999</v>
      </c>
      <c r="AU35">
        <v>3149.13</v>
      </c>
      <c r="AV35">
        <v>49.13</v>
      </c>
      <c r="AW35">
        <v>45.21</v>
      </c>
      <c r="AX35">
        <v>20.260000000000002</v>
      </c>
      <c r="AY35">
        <v>5.5</v>
      </c>
      <c r="AZ35">
        <v>9.98</v>
      </c>
      <c r="BA35">
        <v>315.95999999999998</v>
      </c>
      <c r="BB35">
        <v>115.11</v>
      </c>
      <c r="BC35">
        <v>10</v>
      </c>
      <c r="BD35">
        <v>52.83</v>
      </c>
      <c r="BE35">
        <v>99.75</v>
      </c>
      <c r="BF35">
        <v>27.24</v>
      </c>
      <c r="BG35">
        <v>11</v>
      </c>
      <c r="BH35">
        <v>22.63</v>
      </c>
      <c r="BI35">
        <v>70.83</v>
      </c>
      <c r="BJ35">
        <v>351.61</v>
      </c>
      <c r="BK35">
        <v>30.32</v>
      </c>
      <c r="BL35">
        <v>75</v>
      </c>
      <c r="BM35">
        <v>232.38</v>
      </c>
      <c r="BN35">
        <v>86.11</v>
      </c>
      <c r="BO35">
        <v>2.15</v>
      </c>
      <c r="BP35">
        <v>6.15</v>
      </c>
      <c r="BQ35">
        <v>19</v>
      </c>
      <c r="BR35">
        <v>65</v>
      </c>
      <c r="BS35">
        <v>650.55999999999995</v>
      </c>
      <c r="BT35">
        <v>250.01</v>
      </c>
      <c r="BU35">
        <v>25.91</v>
      </c>
      <c r="BV35">
        <v>8.5</v>
      </c>
      <c r="BW35">
        <v>663.45</v>
      </c>
      <c r="BX35">
        <v>33</v>
      </c>
      <c r="BY35">
        <v>66.05</v>
      </c>
      <c r="BZ35">
        <v>8.8000000000000007</v>
      </c>
      <c r="CA35">
        <v>254.88</v>
      </c>
      <c r="CB35">
        <v>94.05</v>
      </c>
      <c r="CC35">
        <v>1000</v>
      </c>
      <c r="CD35">
        <v>36.5</v>
      </c>
      <c r="CE35">
        <v>208.89</v>
      </c>
      <c r="CF35">
        <v>4.3099999999999996</v>
      </c>
      <c r="CG35">
        <v>467.25</v>
      </c>
      <c r="CH35">
        <v>813</v>
      </c>
      <c r="CI35">
        <v>42.35</v>
      </c>
      <c r="CJ35">
        <v>230</v>
      </c>
      <c r="CK35">
        <v>57.25</v>
      </c>
      <c r="CL35">
        <v>11</v>
      </c>
      <c r="CM35">
        <v>6.18</v>
      </c>
      <c r="CN35">
        <v>17.45</v>
      </c>
      <c r="CO35">
        <v>19.41</v>
      </c>
      <c r="CP35">
        <v>60</v>
      </c>
      <c r="CQ35">
        <v>5.32</v>
      </c>
      <c r="CR35">
        <v>18.350000000000001</v>
      </c>
      <c r="CS35">
        <v>4.95</v>
      </c>
      <c r="CT35">
        <v>720.91</v>
      </c>
      <c r="CU35">
        <v>280</v>
      </c>
      <c r="CV35">
        <v>2.1800000000000002</v>
      </c>
      <c r="CW35">
        <v>315</v>
      </c>
      <c r="CX35">
        <v>9.61</v>
      </c>
      <c r="CY35">
        <v>548</v>
      </c>
      <c r="CZ35">
        <v>62.59</v>
      </c>
      <c r="DA35">
        <v>55</v>
      </c>
      <c r="DB35">
        <v>174.08</v>
      </c>
      <c r="DC35">
        <v>36.4</v>
      </c>
      <c r="DD35">
        <v>4.7300000000000004</v>
      </c>
      <c r="DE35">
        <v>807.67</v>
      </c>
      <c r="DF35">
        <v>139.74</v>
      </c>
      <c r="DG35">
        <v>21.5</v>
      </c>
      <c r="DH35">
        <v>14.61</v>
      </c>
      <c r="DI35">
        <v>9</v>
      </c>
      <c r="DK35">
        <v>1.7</v>
      </c>
      <c r="DL35">
        <v>5.31</v>
      </c>
      <c r="DM35">
        <v>12.6</v>
      </c>
      <c r="DN35">
        <v>107.85</v>
      </c>
      <c r="DO35">
        <v>29</v>
      </c>
      <c r="DP35">
        <v>291.97000000000003</v>
      </c>
      <c r="DQ35">
        <v>170.76</v>
      </c>
      <c r="DR35">
        <v>151.16</v>
      </c>
      <c r="DS35">
        <v>146</v>
      </c>
      <c r="DT35">
        <v>130.94</v>
      </c>
      <c r="DU35">
        <v>90.09</v>
      </c>
      <c r="DV35">
        <v>900</v>
      </c>
      <c r="DW35">
        <v>92.03</v>
      </c>
      <c r="DX35">
        <v>851.37</v>
      </c>
      <c r="DY35">
        <v>1160.31</v>
      </c>
      <c r="DZ35">
        <v>91.81</v>
      </c>
      <c r="EA35">
        <v>30.62</v>
      </c>
      <c r="EB35">
        <v>289</v>
      </c>
      <c r="EC35">
        <v>98.47</v>
      </c>
      <c r="ED35">
        <v>17.5</v>
      </c>
      <c r="EE35">
        <v>70.239999999999995</v>
      </c>
      <c r="EF35">
        <v>60</v>
      </c>
      <c r="EG35">
        <v>7.21</v>
      </c>
      <c r="EH35">
        <v>23.74</v>
      </c>
      <c r="EI35">
        <v>36.89</v>
      </c>
      <c r="EJ35">
        <v>27</v>
      </c>
      <c r="EK35">
        <v>6.31</v>
      </c>
      <c r="EL35">
        <v>42.68</v>
      </c>
      <c r="EM35">
        <v>102</v>
      </c>
      <c r="EN35">
        <v>12.4</v>
      </c>
      <c r="EO35">
        <v>1480.56</v>
      </c>
      <c r="EP35">
        <v>141.08000000000001</v>
      </c>
      <c r="EQ35">
        <v>44</v>
      </c>
      <c r="ER35">
        <v>11.32</v>
      </c>
      <c r="ES35">
        <v>10.39</v>
      </c>
      <c r="ET35">
        <v>4.2</v>
      </c>
      <c r="EU35">
        <v>12.99</v>
      </c>
      <c r="EV35">
        <v>8</v>
      </c>
      <c r="EW35">
        <v>178</v>
      </c>
      <c r="EX35">
        <v>41</v>
      </c>
      <c r="EY35">
        <v>58</v>
      </c>
      <c r="EZ35">
        <v>4.8499999999999996</v>
      </c>
      <c r="FA35">
        <v>1.62</v>
      </c>
      <c r="FB35">
        <v>39.200000000000003</v>
      </c>
      <c r="FC35">
        <v>4</v>
      </c>
      <c r="FD35">
        <v>146</v>
      </c>
      <c r="FE35">
        <v>7.02</v>
      </c>
      <c r="FF35">
        <v>10.75</v>
      </c>
      <c r="FG35">
        <v>185.99</v>
      </c>
      <c r="FH35">
        <v>19.100000000000001</v>
      </c>
      <c r="FI35">
        <v>258.91000000000003</v>
      </c>
      <c r="FJ35">
        <v>160.75</v>
      </c>
      <c r="FK35">
        <v>8.9499999999999993</v>
      </c>
      <c r="FL35">
        <v>34.700000000000003</v>
      </c>
      <c r="FM35">
        <v>25</v>
      </c>
      <c r="FN35">
        <v>16.68</v>
      </c>
      <c r="FO35">
        <v>345</v>
      </c>
      <c r="FP35">
        <v>190.36</v>
      </c>
      <c r="FQ35">
        <v>10.1</v>
      </c>
      <c r="FR35" s="123">
        <v>58</v>
      </c>
      <c r="FS35">
        <v>41</v>
      </c>
      <c r="FT35">
        <v>76.319999999999993</v>
      </c>
      <c r="FU35">
        <v>19.3</v>
      </c>
      <c r="FV35">
        <v>695</v>
      </c>
      <c r="FW35">
        <v>124.58</v>
      </c>
      <c r="FX35">
        <v>37.799999999999997</v>
      </c>
      <c r="FY35">
        <v>4.29</v>
      </c>
      <c r="FZ35">
        <v>37.9</v>
      </c>
      <c r="GA35">
        <v>128.30000000000001</v>
      </c>
      <c r="GB35">
        <v>23.28</v>
      </c>
      <c r="GC35">
        <v>21.83</v>
      </c>
      <c r="GD35">
        <v>23.88</v>
      </c>
      <c r="GE35">
        <v>840.5</v>
      </c>
      <c r="GF35">
        <v>73.400000000000006</v>
      </c>
      <c r="GG35">
        <v>28.5</v>
      </c>
      <c r="GH35">
        <v>84.46</v>
      </c>
      <c r="GI35">
        <v>5.5</v>
      </c>
      <c r="GJ35">
        <v>16.96</v>
      </c>
      <c r="GL35">
        <v>15.52</v>
      </c>
      <c r="GM35">
        <v>4</v>
      </c>
      <c r="GN35">
        <v>11</v>
      </c>
      <c r="GO35">
        <v>8.93</v>
      </c>
      <c r="GP35">
        <v>11.58</v>
      </c>
      <c r="GQ35">
        <v>104.03</v>
      </c>
      <c r="GR35">
        <v>0.9</v>
      </c>
      <c r="GS35">
        <v>3.65</v>
      </c>
    </row>
    <row r="36" spans="1:201" ht="13.5" thickBot="1" x14ac:dyDescent="0.25">
      <c r="A36" s="124" t="s">
        <v>1390</v>
      </c>
      <c r="B36">
        <v>84</v>
      </c>
      <c r="C36">
        <v>98.05</v>
      </c>
      <c r="D36">
        <v>40</v>
      </c>
      <c r="E36">
        <v>11.25</v>
      </c>
      <c r="F36">
        <v>4.2</v>
      </c>
      <c r="G36">
        <v>340</v>
      </c>
      <c r="H36">
        <v>2.96</v>
      </c>
      <c r="I36">
        <v>159.55000000000001</v>
      </c>
      <c r="J36">
        <v>48.5</v>
      </c>
      <c r="K36">
        <v>564.54999999999995</v>
      </c>
      <c r="L36">
        <v>6.21</v>
      </c>
      <c r="M36">
        <v>51.5</v>
      </c>
      <c r="N36">
        <v>53.5</v>
      </c>
      <c r="O36">
        <v>73.5</v>
      </c>
      <c r="P36" s="121">
        <v>36.19</v>
      </c>
      <c r="Q36">
        <v>21</v>
      </c>
      <c r="R36">
        <v>10.050000000000001</v>
      </c>
      <c r="S36">
        <v>265</v>
      </c>
      <c r="T36">
        <v>218.39</v>
      </c>
      <c r="U36">
        <v>3.2</v>
      </c>
      <c r="V36">
        <v>59.78</v>
      </c>
      <c r="W36">
        <v>26.49</v>
      </c>
      <c r="X36">
        <v>21.9</v>
      </c>
      <c r="Y36">
        <v>22</v>
      </c>
      <c r="Z36">
        <v>337</v>
      </c>
      <c r="AA36">
        <v>5.66</v>
      </c>
      <c r="AB36">
        <v>23.1</v>
      </c>
      <c r="AC36" s="122">
        <v>40.119999999999997</v>
      </c>
      <c r="AD36">
        <v>181.79</v>
      </c>
      <c r="AE36">
        <v>175.38</v>
      </c>
      <c r="AF36">
        <v>5.15</v>
      </c>
      <c r="AG36">
        <v>3.31</v>
      </c>
      <c r="AH36">
        <v>41.95</v>
      </c>
      <c r="AI36">
        <v>9.07</v>
      </c>
      <c r="AJ36">
        <v>25.77</v>
      </c>
      <c r="AK36">
        <v>164.83</v>
      </c>
      <c r="AL36">
        <v>88.16</v>
      </c>
      <c r="AM36">
        <v>23</v>
      </c>
      <c r="AN36">
        <v>3.55</v>
      </c>
      <c r="AO36">
        <v>17.55</v>
      </c>
      <c r="AP36">
        <v>45.06</v>
      </c>
      <c r="AQ36">
        <v>25.71</v>
      </c>
      <c r="AR36">
        <v>55</v>
      </c>
      <c r="AS36">
        <v>474.88</v>
      </c>
      <c r="AT36">
        <v>1375.2</v>
      </c>
      <c r="AU36">
        <v>3000</v>
      </c>
      <c r="AV36">
        <v>48.05</v>
      </c>
      <c r="AW36">
        <v>48.87</v>
      </c>
      <c r="AX36">
        <v>17.25</v>
      </c>
      <c r="AY36">
        <v>5.4</v>
      </c>
      <c r="AZ36">
        <v>12.54</v>
      </c>
      <c r="BA36">
        <v>295.14</v>
      </c>
      <c r="BB36">
        <v>132.49</v>
      </c>
      <c r="BC36">
        <v>10</v>
      </c>
      <c r="BD36">
        <v>47.33</v>
      </c>
      <c r="BE36">
        <v>99.75</v>
      </c>
      <c r="BF36">
        <v>23.93</v>
      </c>
      <c r="BG36">
        <v>10.45</v>
      </c>
      <c r="BH36">
        <v>20.3</v>
      </c>
      <c r="BI36">
        <v>67.5</v>
      </c>
      <c r="BJ36">
        <v>361.48</v>
      </c>
      <c r="BK36">
        <v>30.94</v>
      </c>
      <c r="BL36">
        <v>57.38</v>
      </c>
      <c r="BM36">
        <v>238</v>
      </c>
      <c r="BN36">
        <v>91.4</v>
      </c>
      <c r="BO36">
        <v>2.15</v>
      </c>
      <c r="BP36">
        <v>6.06</v>
      </c>
      <c r="BQ36">
        <v>19.989999999999998</v>
      </c>
      <c r="BR36">
        <v>73.02</v>
      </c>
      <c r="BS36">
        <v>624.51</v>
      </c>
      <c r="BT36">
        <v>267.75</v>
      </c>
      <c r="BU36">
        <v>26.43</v>
      </c>
      <c r="BV36">
        <v>8</v>
      </c>
      <c r="BW36">
        <v>664.54</v>
      </c>
      <c r="BX36">
        <v>33.56</v>
      </c>
      <c r="BY36">
        <v>68.45</v>
      </c>
      <c r="BZ36">
        <v>8.49</v>
      </c>
      <c r="CA36">
        <v>186.21</v>
      </c>
      <c r="CB36">
        <v>88.67</v>
      </c>
      <c r="CC36">
        <v>1000</v>
      </c>
      <c r="CD36">
        <v>38.9</v>
      </c>
      <c r="CE36">
        <v>188.66</v>
      </c>
      <c r="CF36">
        <v>4.12</v>
      </c>
      <c r="CG36">
        <v>445</v>
      </c>
      <c r="CH36">
        <v>1072</v>
      </c>
      <c r="CI36">
        <v>39.979999999999997</v>
      </c>
      <c r="CJ36">
        <v>168.5</v>
      </c>
      <c r="CK36">
        <v>62.22</v>
      </c>
      <c r="CL36">
        <v>11.09</v>
      </c>
      <c r="CM36">
        <v>4.09</v>
      </c>
      <c r="CN36">
        <v>14</v>
      </c>
      <c r="CO36">
        <v>19.89</v>
      </c>
      <c r="CP36">
        <v>59</v>
      </c>
      <c r="CQ36">
        <v>4.5</v>
      </c>
      <c r="CR36">
        <v>19</v>
      </c>
      <c r="CS36">
        <v>4.5</v>
      </c>
      <c r="CT36">
        <v>652.59</v>
      </c>
      <c r="CU36">
        <v>280</v>
      </c>
      <c r="CV36">
        <v>2.12</v>
      </c>
      <c r="CW36">
        <v>300.08</v>
      </c>
      <c r="CX36">
        <v>9.34</v>
      </c>
      <c r="CY36">
        <v>509</v>
      </c>
      <c r="CZ36">
        <v>56.52</v>
      </c>
      <c r="DA36">
        <v>55.5</v>
      </c>
      <c r="DB36">
        <v>163.22</v>
      </c>
      <c r="DC36">
        <v>44.97</v>
      </c>
      <c r="DD36">
        <v>4.7300000000000004</v>
      </c>
      <c r="DE36">
        <v>776.53</v>
      </c>
      <c r="DF36">
        <v>122.59</v>
      </c>
      <c r="DG36">
        <v>21.5</v>
      </c>
      <c r="DH36">
        <v>15.72</v>
      </c>
      <c r="DI36">
        <v>9</v>
      </c>
      <c r="DK36">
        <v>1.73</v>
      </c>
      <c r="DL36">
        <v>4.79</v>
      </c>
      <c r="DM36">
        <v>6.27</v>
      </c>
      <c r="DN36">
        <v>108.18</v>
      </c>
      <c r="DO36">
        <v>28.9</v>
      </c>
      <c r="DP36">
        <v>305.67</v>
      </c>
      <c r="DQ36">
        <v>182.19</v>
      </c>
      <c r="DR36">
        <v>156.94999999999999</v>
      </c>
      <c r="DS36">
        <v>142.5</v>
      </c>
      <c r="DT36">
        <v>121</v>
      </c>
      <c r="DU36">
        <v>90.09</v>
      </c>
      <c r="DV36">
        <v>900</v>
      </c>
      <c r="DW36">
        <v>92.17</v>
      </c>
      <c r="DX36">
        <v>761.75</v>
      </c>
      <c r="DY36">
        <v>1220</v>
      </c>
      <c r="DZ36">
        <v>85.83</v>
      </c>
      <c r="EA36">
        <v>23.32</v>
      </c>
      <c r="EB36">
        <v>305.5</v>
      </c>
      <c r="EC36">
        <v>92.01</v>
      </c>
      <c r="ED36">
        <v>15.8</v>
      </c>
      <c r="EE36">
        <v>76.86</v>
      </c>
      <c r="EF36">
        <v>59</v>
      </c>
      <c r="EG36">
        <v>6</v>
      </c>
      <c r="EH36">
        <v>27.2</v>
      </c>
      <c r="EI36">
        <v>33.5</v>
      </c>
      <c r="EJ36">
        <v>25.5</v>
      </c>
      <c r="EK36">
        <v>6.31</v>
      </c>
      <c r="EL36">
        <v>39.049999999999997</v>
      </c>
      <c r="EM36">
        <v>80.239999999999995</v>
      </c>
      <c r="EN36">
        <v>12.4</v>
      </c>
      <c r="EO36">
        <v>1471.89</v>
      </c>
      <c r="EP36">
        <v>141.08000000000001</v>
      </c>
      <c r="EQ36">
        <v>43</v>
      </c>
      <c r="ER36">
        <v>12.02</v>
      </c>
      <c r="ES36">
        <v>11.79</v>
      </c>
      <c r="ET36">
        <v>4.05</v>
      </c>
      <c r="EU36">
        <v>12.95</v>
      </c>
      <c r="EV36">
        <v>8</v>
      </c>
      <c r="EW36">
        <v>185</v>
      </c>
      <c r="EX36">
        <v>45.01</v>
      </c>
      <c r="EY36">
        <v>57.01</v>
      </c>
      <c r="EZ36">
        <v>4.95</v>
      </c>
      <c r="FA36">
        <v>1.57</v>
      </c>
      <c r="FB36">
        <v>41.73</v>
      </c>
      <c r="FC36">
        <v>4</v>
      </c>
      <c r="FD36">
        <v>159.5</v>
      </c>
      <c r="FE36">
        <v>7.68</v>
      </c>
      <c r="FF36">
        <v>11.11</v>
      </c>
      <c r="FG36">
        <v>179.98</v>
      </c>
      <c r="FH36">
        <v>21.65</v>
      </c>
      <c r="FI36">
        <v>195.03</v>
      </c>
      <c r="FJ36">
        <v>160.75</v>
      </c>
      <c r="FK36">
        <v>11.31</v>
      </c>
      <c r="FL36">
        <v>30</v>
      </c>
      <c r="FM36">
        <v>29.34</v>
      </c>
      <c r="FN36">
        <v>19</v>
      </c>
      <c r="FO36">
        <v>375.99</v>
      </c>
      <c r="FP36">
        <v>190</v>
      </c>
      <c r="FQ36">
        <v>10.5</v>
      </c>
      <c r="FR36" s="123">
        <v>54.88</v>
      </c>
      <c r="FS36">
        <v>47.8</v>
      </c>
      <c r="FT36">
        <v>89.85</v>
      </c>
      <c r="FU36">
        <v>14.98</v>
      </c>
      <c r="FV36">
        <v>852.6</v>
      </c>
      <c r="FW36">
        <v>82.93</v>
      </c>
      <c r="FX36">
        <v>37.799999999999997</v>
      </c>
      <c r="FY36">
        <v>3.71</v>
      </c>
      <c r="FZ36">
        <v>38</v>
      </c>
      <c r="GA36">
        <v>126.23</v>
      </c>
      <c r="GB36">
        <v>21.5</v>
      </c>
      <c r="GC36">
        <v>18.940000000000001</v>
      </c>
      <c r="GD36">
        <v>26.24</v>
      </c>
      <c r="GE36">
        <v>799</v>
      </c>
      <c r="GF36">
        <v>74.28</v>
      </c>
      <c r="GG36">
        <v>30.9</v>
      </c>
      <c r="GH36">
        <v>85.87</v>
      </c>
      <c r="GI36">
        <v>4.8</v>
      </c>
      <c r="GJ36">
        <v>19.13</v>
      </c>
      <c r="GL36">
        <v>16.010000000000002</v>
      </c>
      <c r="GM36">
        <v>4</v>
      </c>
      <c r="GN36">
        <v>11.65</v>
      </c>
      <c r="GO36">
        <v>8.3000000000000007</v>
      </c>
      <c r="GP36">
        <v>10.7</v>
      </c>
      <c r="GQ36">
        <v>108.88</v>
      </c>
      <c r="GR36">
        <v>0.9</v>
      </c>
      <c r="GS36">
        <v>3.75</v>
      </c>
    </row>
    <row r="37" spans="1:201" ht="13.5" thickBot="1" x14ac:dyDescent="0.25">
      <c r="A37" s="124" t="s">
        <v>1391</v>
      </c>
      <c r="B37">
        <v>93.75</v>
      </c>
      <c r="C37">
        <v>98.78</v>
      </c>
      <c r="D37">
        <v>45.45</v>
      </c>
      <c r="E37">
        <v>11.4</v>
      </c>
      <c r="F37">
        <v>4.6500000000000004</v>
      </c>
      <c r="G37">
        <v>323.95</v>
      </c>
      <c r="H37">
        <v>3</v>
      </c>
      <c r="I37">
        <v>169.99</v>
      </c>
      <c r="J37">
        <v>48.31</v>
      </c>
      <c r="K37">
        <v>585.9</v>
      </c>
      <c r="L37">
        <v>6.68</v>
      </c>
      <c r="M37">
        <v>54.15</v>
      </c>
      <c r="N37">
        <v>55.12</v>
      </c>
      <c r="O37">
        <v>72.98</v>
      </c>
      <c r="P37" s="121">
        <v>33</v>
      </c>
      <c r="Q37">
        <v>17</v>
      </c>
      <c r="R37">
        <v>10.06</v>
      </c>
      <c r="S37">
        <v>234.5</v>
      </c>
      <c r="T37">
        <v>226.57</v>
      </c>
      <c r="U37">
        <v>4.1500000000000004</v>
      </c>
      <c r="V37">
        <v>58.09</v>
      </c>
      <c r="W37">
        <v>27.4</v>
      </c>
      <c r="X37">
        <v>21.9</v>
      </c>
      <c r="Y37">
        <v>19.5</v>
      </c>
      <c r="Z37">
        <v>370.38</v>
      </c>
      <c r="AA37">
        <v>6.18</v>
      </c>
      <c r="AB37">
        <v>24.31</v>
      </c>
      <c r="AC37" s="122">
        <v>41.56</v>
      </c>
      <c r="AD37">
        <v>181.19</v>
      </c>
      <c r="AE37">
        <v>159.69</v>
      </c>
      <c r="AF37">
        <v>6.33</v>
      </c>
      <c r="AG37">
        <v>4</v>
      </c>
      <c r="AH37">
        <v>46.5</v>
      </c>
      <c r="AI37">
        <v>9.91</v>
      </c>
      <c r="AJ37">
        <v>24.93</v>
      </c>
      <c r="AK37">
        <v>164.83</v>
      </c>
      <c r="AL37">
        <v>86</v>
      </c>
      <c r="AM37">
        <v>23.62</v>
      </c>
      <c r="AN37">
        <v>4.01</v>
      </c>
      <c r="AO37">
        <v>15.5</v>
      </c>
      <c r="AP37">
        <v>36.58</v>
      </c>
      <c r="AQ37">
        <v>28.54</v>
      </c>
      <c r="AR37">
        <v>58.85</v>
      </c>
      <c r="AS37">
        <v>531.54</v>
      </c>
      <c r="AT37">
        <v>1319.69</v>
      </c>
      <c r="AU37">
        <v>2800</v>
      </c>
      <c r="AV37">
        <v>58.5</v>
      </c>
      <c r="AW37">
        <v>60.72</v>
      </c>
      <c r="AX37">
        <v>17.350000000000001</v>
      </c>
      <c r="AY37">
        <v>4.1500000000000004</v>
      </c>
      <c r="AZ37">
        <v>12</v>
      </c>
      <c r="BA37">
        <v>243.1</v>
      </c>
      <c r="BB37">
        <v>135.49</v>
      </c>
      <c r="BC37">
        <v>12</v>
      </c>
      <c r="BD37">
        <v>48.08</v>
      </c>
      <c r="BE37">
        <v>99.75</v>
      </c>
      <c r="BF37">
        <v>24.62</v>
      </c>
      <c r="BG37">
        <v>10.5</v>
      </c>
      <c r="BH37">
        <v>22.95</v>
      </c>
      <c r="BI37">
        <v>81.91</v>
      </c>
      <c r="BJ37">
        <v>378.73</v>
      </c>
      <c r="BK37">
        <v>31.5</v>
      </c>
      <c r="BL37">
        <v>58.69</v>
      </c>
      <c r="BM37">
        <v>214.78</v>
      </c>
      <c r="BN37">
        <v>91.79</v>
      </c>
      <c r="BO37">
        <v>2.15</v>
      </c>
      <c r="BP37">
        <v>7.1</v>
      </c>
      <c r="BQ37">
        <v>20.95</v>
      </c>
      <c r="BR37">
        <v>78</v>
      </c>
      <c r="BS37">
        <v>563.80999999999995</v>
      </c>
      <c r="BT37">
        <v>235</v>
      </c>
      <c r="BU37">
        <v>22.81</v>
      </c>
      <c r="BV37">
        <v>6.3</v>
      </c>
      <c r="BW37">
        <v>938.47</v>
      </c>
      <c r="BX37">
        <v>32.520000000000003</v>
      </c>
      <c r="BY37">
        <v>71</v>
      </c>
      <c r="BZ37">
        <v>8</v>
      </c>
      <c r="CA37">
        <v>179.28</v>
      </c>
      <c r="CB37">
        <v>90.42</v>
      </c>
      <c r="CC37">
        <v>1000</v>
      </c>
      <c r="CD37">
        <v>37.799999999999997</v>
      </c>
      <c r="CE37">
        <v>193.63</v>
      </c>
      <c r="CF37">
        <v>5.25</v>
      </c>
      <c r="CG37">
        <v>445</v>
      </c>
      <c r="CH37">
        <v>975</v>
      </c>
      <c r="CI37">
        <v>46.05</v>
      </c>
      <c r="CJ37">
        <v>122.57</v>
      </c>
      <c r="CK37">
        <v>66.88</v>
      </c>
      <c r="CL37">
        <v>11.42</v>
      </c>
      <c r="CM37">
        <v>4.71</v>
      </c>
      <c r="CN37">
        <v>14</v>
      </c>
      <c r="CO37">
        <v>21.3</v>
      </c>
      <c r="CP37">
        <v>63</v>
      </c>
      <c r="CQ37">
        <v>4.0999999999999996</v>
      </c>
      <c r="CR37">
        <v>21</v>
      </c>
      <c r="CS37">
        <v>4.8499999999999996</v>
      </c>
      <c r="CT37">
        <v>725.59</v>
      </c>
      <c r="CU37">
        <v>277</v>
      </c>
      <c r="CV37">
        <v>2.37</v>
      </c>
      <c r="CW37">
        <v>340</v>
      </c>
      <c r="CX37">
        <v>9.4</v>
      </c>
      <c r="CY37">
        <v>481.26</v>
      </c>
      <c r="CZ37">
        <v>50.87</v>
      </c>
      <c r="DA37">
        <v>55.56</v>
      </c>
      <c r="DB37">
        <v>164.59</v>
      </c>
      <c r="DC37">
        <v>50.49</v>
      </c>
      <c r="DD37">
        <v>4.7300000000000004</v>
      </c>
      <c r="DE37">
        <v>789.95</v>
      </c>
      <c r="DF37">
        <v>124.37</v>
      </c>
      <c r="DG37">
        <v>21</v>
      </c>
      <c r="DH37">
        <v>15.7</v>
      </c>
      <c r="DI37">
        <v>8.4700000000000006</v>
      </c>
      <c r="DK37">
        <v>1.78</v>
      </c>
      <c r="DL37">
        <v>5.14</v>
      </c>
      <c r="DM37">
        <v>7.57</v>
      </c>
      <c r="DN37">
        <v>102.02</v>
      </c>
      <c r="DO37">
        <v>28.48</v>
      </c>
      <c r="DP37">
        <v>348.31</v>
      </c>
      <c r="DQ37">
        <v>200.6</v>
      </c>
      <c r="DR37">
        <v>160</v>
      </c>
      <c r="DS37">
        <v>169</v>
      </c>
      <c r="DT37">
        <v>122.08</v>
      </c>
      <c r="DU37">
        <v>82</v>
      </c>
      <c r="DV37">
        <v>884</v>
      </c>
      <c r="DW37">
        <v>97.09</v>
      </c>
      <c r="DX37">
        <v>813.13</v>
      </c>
      <c r="DY37">
        <v>1138.8900000000001</v>
      </c>
      <c r="DZ37">
        <v>95</v>
      </c>
      <c r="EA37">
        <v>25.75</v>
      </c>
      <c r="EB37">
        <v>309.5</v>
      </c>
      <c r="EC37">
        <v>95</v>
      </c>
      <c r="ED37">
        <v>16</v>
      </c>
      <c r="EE37">
        <v>75.5</v>
      </c>
      <c r="EF37">
        <v>63</v>
      </c>
      <c r="EG37">
        <v>6.11</v>
      </c>
      <c r="EH37">
        <v>26.24</v>
      </c>
      <c r="EI37">
        <v>33</v>
      </c>
      <c r="EJ37">
        <v>27</v>
      </c>
      <c r="EK37">
        <v>6.31</v>
      </c>
      <c r="EL37">
        <v>40.770000000000003</v>
      </c>
      <c r="EM37">
        <v>96.66</v>
      </c>
      <c r="EN37">
        <v>13.5</v>
      </c>
      <c r="EO37">
        <v>1561.53</v>
      </c>
      <c r="EP37">
        <v>141.08000000000001</v>
      </c>
      <c r="EQ37">
        <v>35.82</v>
      </c>
      <c r="ER37">
        <v>12.5</v>
      </c>
      <c r="ES37">
        <v>10.9</v>
      </c>
      <c r="ET37">
        <v>4.5999999999999996</v>
      </c>
      <c r="EU37">
        <v>12</v>
      </c>
      <c r="EV37">
        <v>8</v>
      </c>
      <c r="EW37">
        <v>186</v>
      </c>
      <c r="EX37">
        <v>48.97</v>
      </c>
      <c r="EY37">
        <v>57.45</v>
      </c>
      <c r="EZ37">
        <v>5.65</v>
      </c>
      <c r="FA37">
        <v>1.57</v>
      </c>
      <c r="FB37">
        <v>40.6</v>
      </c>
      <c r="FC37">
        <v>4.49</v>
      </c>
      <c r="FD37">
        <v>154</v>
      </c>
      <c r="FE37">
        <v>4.9800000000000004</v>
      </c>
      <c r="FF37">
        <v>12.06</v>
      </c>
      <c r="FG37">
        <v>156.9</v>
      </c>
      <c r="FH37">
        <v>21.2</v>
      </c>
      <c r="FI37">
        <v>177.33</v>
      </c>
      <c r="FJ37">
        <v>154.68</v>
      </c>
      <c r="FK37">
        <v>10</v>
      </c>
      <c r="FL37">
        <v>31.23</v>
      </c>
      <c r="FM37">
        <v>27.5</v>
      </c>
      <c r="FN37">
        <v>19</v>
      </c>
      <c r="FO37">
        <v>365</v>
      </c>
      <c r="FP37">
        <v>188.31</v>
      </c>
      <c r="FQ37">
        <v>11.11</v>
      </c>
      <c r="FR37" s="123">
        <v>57.5</v>
      </c>
      <c r="FS37">
        <v>47.94</v>
      </c>
      <c r="FT37">
        <v>89.99</v>
      </c>
      <c r="FU37">
        <v>15.86</v>
      </c>
      <c r="FV37">
        <v>944.7</v>
      </c>
      <c r="FW37">
        <v>68.17</v>
      </c>
      <c r="FX37">
        <v>35</v>
      </c>
      <c r="FY37">
        <v>3.58</v>
      </c>
      <c r="FZ37">
        <v>38</v>
      </c>
      <c r="GA37">
        <v>137.19</v>
      </c>
      <c r="GB37">
        <v>14.78</v>
      </c>
      <c r="GC37">
        <v>20</v>
      </c>
      <c r="GD37">
        <v>28</v>
      </c>
      <c r="GE37">
        <v>935</v>
      </c>
      <c r="GF37">
        <v>75.56</v>
      </c>
      <c r="GG37">
        <v>29.5</v>
      </c>
      <c r="GH37">
        <v>61.78</v>
      </c>
      <c r="GI37">
        <v>5.0199999999999996</v>
      </c>
      <c r="GJ37">
        <v>23.3</v>
      </c>
      <c r="GL37">
        <v>17.3</v>
      </c>
      <c r="GM37">
        <v>4.01</v>
      </c>
      <c r="GN37">
        <v>12.8</v>
      </c>
      <c r="GO37">
        <v>8.5</v>
      </c>
      <c r="GP37">
        <v>10.5</v>
      </c>
      <c r="GQ37">
        <v>129.72999999999999</v>
      </c>
      <c r="GR37">
        <v>1.82</v>
      </c>
      <c r="GS37">
        <v>3.9</v>
      </c>
    </row>
    <row r="38" spans="1:201" ht="13.5" thickBot="1" x14ac:dyDescent="0.25">
      <c r="A38" s="119" t="s">
        <v>1392</v>
      </c>
      <c r="B38">
        <v>124.95</v>
      </c>
      <c r="C38">
        <v>91</v>
      </c>
      <c r="D38">
        <v>42</v>
      </c>
      <c r="E38">
        <v>9.9</v>
      </c>
      <c r="F38">
        <v>4.03</v>
      </c>
      <c r="G38">
        <v>324</v>
      </c>
      <c r="H38">
        <v>2.5299999999999998</v>
      </c>
      <c r="I38">
        <v>149.5</v>
      </c>
      <c r="J38">
        <v>39.549999999999997</v>
      </c>
      <c r="K38">
        <v>523.08000000000004</v>
      </c>
      <c r="L38">
        <v>6.31</v>
      </c>
      <c r="M38">
        <v>62</v>
      </c>
      <c r="N38">
        <v>55.12</v>
      </c>
      <c r="O38">
        <v>72.87</v>
      </c>
      <c r="P38" s="121">
        <v>34</v>
      </c>
      <c r="Q38">
        <v>17</v>
      </c>
      <c r="R38">
        <v>10.050000000000001</v>
      </c>
      <c r="S38">
        <v>223.25</v>
      </c>
      <c r="T38">
        <v>212.32</v>
      </c>
      <c r="U38">
        <v>4.13</v>
      </c>
      <c r="V38">
        <v>53.9</v>
      </c>
      <c r="W38">
        <v>27.7</v>
      </c>
      <c r="X38">
        <v>21.9</v>
      </c>
      <c r="Y38">
        <v>18.010000000000002</v>
      </c>
      <c r="Z38">
        <v>300.98</v>
      </c>
      <c r="AA38">
        <v>4.62</v>
      </c>
      <c r="AB38">
        <v>22</v>
      </c>
      <c r="AC38" s="122">
        <v>40.31</v>
      </c>
      <c r="AD38">
        <v>188</v>
      </c>
      <c r="AE38">
        <v>562.04999999999995</v>
      </c>
      <c r="AF38">
        <v>5.13</v>
      </c>
      <c r="AG38">
        <v>3.16</v>
      </c>
      <c r="AH38">
        <v>35.659999999999997</v>
      </c>
      <c r="AI38">
        <v>8.74</v>
      </c>
      <c r="AJ38">
        <v>21.26</v>
      </c>
      <c r="AK38">
        <v>164.83</v>
      </c>
      <c r="AL38">
        <v>73.92</v>
      </c>
      <c r="AM38">
        <v>22.5</v>
      </c>
      <c r="AN38">
        <v>3.88</v>
      </c>
      <c r="AO38">
        <v>14.66</v>
      </c>
      <c r="AP38">
        <v>15.7</v>
      </c>
      <c r="AQ38">
        <v>24.11</v>
      </c>
      <c r="AR38">
        <v>55</v>
      </c>
      <c r="AS38">
        <v>512.41</v>
      </c>
      <c r="AT38">
        <v>1171.6300000000001</v>
      </c>
      <c r="AU38">
        <v>2800</v>
      </c>
      <c r="AV38">
        <v>49.95</v>
      </c>
      <c r="AW38">
        <v>47.49</v>
      </c>
      <c r="AX38">
        <v>12.87</v>
      </c>
      <c r="AY38">
        <v>4.3</v>
      </c>
      <c r="AZ38">
        <v>11</v>
      </c>
      <c r="BA38">
        <v>216.5</v>
      </c>
      <c r="BB38">
        <v>146.12</v>
      </c>
      <c r="BC38">
        <v>12.49</v>
      </c>
      <c r="BD38">
        <v>42.5</v>
      </c>
      <c r="BE38">
        <v>99.75</v>
      </c>
      <c r="BF38">
        <v>16.53</v>
      </c>
      <c r="BG38">
        <v>10.050000000000001</v>
      </c>
      <c r="BH38">
        <v>20.010000000000002</v>
      </c>
      <c r="BI38">
        <v>68.44</v>
      </c>
      <c r="BJ38">
        <v>314.86</v>
      </c>
      <c r="BK38">
        <v>29.85</v>
      </c>
      <c r="BL38">
        <v>30.05</v>
      </c>
      <c r="BM38">
        <v>220.85</v>
      </c>
      <c r="BN38">
        <v>86</v>
      </c>
      <c r="BO38">
        <v>2.15</v>
      </c>
      <c r="BP38">
        <v>6.01</v>
      </c>
      <c r="BQ38">
        <v>23.4</v>
      </c>
      <c r="BR38">
        <v>76.67</v>
      </c>
      <c r="BS38">
        <v>594.26</v>
      </c>
      <c r="BT38">
        <v>205</v>
      </c>
      <c r="BU38">
        <v>22.4</v>
      </c>
      <c r="BV38">
        <v>6</v>
      </c>
      <c r="BW38">
        <v>1660.71</v>
      </c>
      <c r="BX38">
        <v>31.92</v>
      </c>
      <c r="BY38">
        <v>64.099999999999994</v>
      </c>
      <c r="BZ38">
        <v>8</v>
      </c>
      <c r="CA38">
        <v>184.56</v>
      </c>
      <c r="CB38">
        <v>79.11</v>
      </c>
      <c r="CC38">
        <v>1000</v>
      </c>
      <c r="CD38">
        <v>33.99</v>
      </c>
      <c r="CE38">
        <v>187.97</v>
      </c>
      <c r="CF38">
        <v>4.6500000000000004</v>
      </c>
      <c r="CG38">
        <v>438.91</v>
      </c>
      <c r="CH38">
        <v>917.8</v>
      </c>
      <c r="CI38">
        <v>37.049999999999997</v>
      </c>
      <c r="CJ38">
        <v>112.15</v>
      </c>
      <c r="CK38">
        <v>59.12</v>
      </c>
      <c r="CL38">
        <v>11</v>
      </c>
      <c r="CM38">
        <v>4.18</v>
      </c>
      <c r="CN38">
        <v>15.8</v>
      </c>
      <c r="CO38">
        <v>20</v>
      </c>
      <c r="CP38">
        <v>68.61</v>
      </c>
      <c r="CQ38">
        <v>4.0999999999999996</v>
      </c>
      <c r="CR38">
        <v>24.4</v>
      </c>
      <c r="CS38">
        <v>4.9000000000000004</v>
      </c>
      <c r="CT38">
        <v>697.61</v>
      </c>
      <c r="CU38">
        <v>275</v>
      </c>
      <c r="CV38">
        <v>1.7</v>
      </c>
      <c r="CW38">
        <v>318.02</v>
      </c>
      <c r="CX38">
        <v>7.73</v>
      </c>
      <c r="CY38">
        <v>493.5</v>
      </c>
      <c r="CZ38">
        <v>48.39</v>
      </c>
      <c r="DA38">
        <v>49.5</v>
      </c>
      <c r="DB38">
        <v>162.79</v>
      </c>
      <c r="DC38">
        <v>50</v>
      </c>
      <c r="DD38">
        <v>6.75</v>
      </c>
      <c r="DE38">
        <v>776.34</v>
      </c>
      <c r="DF38">
        <v>107.01</v>
      </c>
      <c r="DG38">
        <v>23.99</v>
      </c>
      <c r="DH38">
        <v>12.8</v>
      </c>
      <c r="DI38">
        <v>7.91</v>
      </c>
      <c r="DK38">
        <v>1.68</v>
      </c>
      <c r="DL38">
        <v>4.0199999999999996</v>
      </c>
      <c r="DM38">
        <v>5.91</v>
      </c>
      <c r="DN38">
        <v>94.99</v>
      </c>
      <c r="DO38">
        <v>28.93</v>
      </c>
      <c r="DP38">
        <v>292.89</v>
      </c>
      <c r="DQ38">
        <v>199</v>
      </c>
      <c r="DR38">
        <v>160.78</v>
      </c>
      <c r="DS38">
        <v>121.71</v>
      </c>
      <c r="DT38">
        <v>111.88</v>
      </c>
      <c r="DU38">
        <v>86.79</v>
      </c>
      <c r="DV38">
        <v>812.5</v>
      </c>
      <c r="DW38">
        <v>92.66</v>
      </c>
      <c r="DX38">
        <v>767.95</v>
      </c>
      <c r="DY38">
        <v>1025</v>
      </c>
      <c r="DZ38">
        <v>85.75</v>
      </c>
      <c r="EA38">
        <v>22.22</v>
      </c>
      <c r="EB38">
        <v>300</v>
      </c>
      <c r="EC38">
        <v>84.98</v>
      </c>
      <c r="ED38">
        <v>17.7</v>
      </c>
      <c r="EE38">
        <v>76.44</v>
      </c>
      <c r="EF38">
        <v>68.61</v>
      </c>
      <c r="EG38">
        <v>5.27</v>
      </c>
      <c r="EH38">
        <v>20.010000000000002</v>
      </c>
      <c r="EI38">
        <v>35.57</v>
      </c>
      <c r="EJ38">
        <v>27.3</v>
      </c>
      <c r="EK38">
        <v>6.31</v>
      </c>
      <c r="EL38">
        <v>37.08</v>
      </c>
      <c r="EM38">
        <v>96.14</v>
      </c>
      <c r="EN38">
        <v>13.4</v>
      </c>
      <c r="EO38">
        <v>1450.87</v>
      </c>
      <c r="EP38">
        <v>141.08000000000001</v>
      </c>
      <c r="EQ38">
        <v>24.85</v>
      </c>
      <c r="ER38">
        <v>17.5</v>
      </c>
      <c r="ES38">
        <v>9.4499999999999993</v>
      </c>
      <c r="ET38">
        <v>4.0999999999999996</v>
      </c>
      <c r="EU38">
        <v>11</v>
      </c>
      <c r="EV38">
        <v>8.1</v>
      </c>
      <c r="EW38">
        <v>143</v>
      </c>
      <c r="EX38">
        <v>53.17</v>
      </c>
      <c r="EY38">
        <v>51.97</v>
      </c>
      <c r="EZ38">
        <v>3.01</v>
      </c>
      <c r="FA38">
        <v>1.47</v>
      </c>
      <c r="FB38">
        <v>43.02</v>
      </c>
      <c r="FC38">
        <v>4</v>
      </c>
      <c r="FD38">
        <v>114.05</v>
      </c>
      <c r="FE38">
        <v>4.87</v>
      </c>
      <c r="FF38">
        <v>12.05</v>
      </c>
      <c r="FG38">
        <v>126.84</v>
      </c>
      <c r="FH38">
        <v>20.350000000000001</v>
      </c>
      <c r="FI38">
        <v>154.63</v>
      </c>
      <c r="FJ38">
        <v>123.3</v>
      </c>
      <c r="FK38">
        <v>13.99</v>
      </c>
      <c r="FL38">
        <v>31.23</v>
      </c>
      <c r="FM38">
        <v>25.69</v>
      </c>
      <c r="FN38">
        <v>15.5</v>
      </c>
      <c r="FO38">
        <v>409.17</v>
      </c>
      <c r="FP38">
        <v>181.01</v>
      </c>
      <c r="FQ38">
        <v>9.4</v>
      </c>
      <c r="FR38" s="123">
        <v>58.77</v>
      </c>
      <c r="FS38">
        <v>39.43</v>
      </c>
      <c r="FT38">
        <v>82.25</v>
      </c>
      <c r="FU38">
        <v>14.73</v>
      </c>
      <c r="FV38">
        <v>692.84</v>
      </c>
      <c r="FW38">
        <v>36</v>
      </c>
      <c r="FX38">
        <v>28.1</v>
      </c>
      <c r="FY38">
        <v>4.4800000000000004</v>
      </c>
      <c r="FZ38">
        <v>34</v>
      </c>
      <c r="GA38">
        <v>110.91</v>
      </c>
      <c r="GB38">
        <v>11.35</v>
      </c>
      <c r="GC38">
        <v>16.760000000000002</v>
      </c>
      <c r="GD38">
        <v>28</v>
      </c>
      <c r="GE38">
        <v>750</v>
      </c>
      <c r="GF38">
        <v>58.1</v>
      </c>
      <c r="GG38">
        <v>33.96</v>
      </c>
      <c r="GH38">
        <v>45.79</v>
      </c>
      <c r="GI38">
        <v>4.2</v>
      </c>
      <c r="GJ38">
        <v>22.3</v>
      </c>
      <c r="GL38">
        <v>14.9</v>
      </c>
      <c r="GM38">
        <v>4</v>
      </c>
      <c r="GN38">
        <v>15.05</v>
      </c>
      <c r="GO38">
        <v>7.52</v>
      </c>
      <c r="GP38">
        <v>9.2899999999999991</v>
      </c>
      <c r="GQ38">
        <v>103.76</v>
      </c>
      <c r="GR38">
        <v>1.64</v>
      </c>
      <c r="GS38">
        <v>3.79</v>
      </c>
    </row>
    <row r="39" spans="1:201" ht="13.5" thickBot="1" x14ac:dyDescent="0.25">
      <c r="A39" s="119" t="s">
        <v>1393</v>
      </c>
      <c r="B39">
        <v>113</v>
      </c>
      <c r="C39">
        <v>97.65</v>
      </c>
      <c r="D39">
        <v>47</v>
      </c>
      <c r="E39">
        <v>14.45</v>
      </c>
      <c r="F39">
        <v>5.67</v>
      </c>
      <c r="G39">
        <v>340.25</v>
      </c>
      <c r="H39">
        <v>2.77</v>
      </c>
      <c r="I39">
        <v>141.22999999999999</v>
      </c>
      <c r="J39">
        <v>41.4</v>
      </c>
      <c r="K39">
        <v>580</v>
      </c>
      <c r="L39">
        <v>6.32</v>
      </c>
      <c r="M39">
        <v>65</v>
      </c>
      <c r="N39">
        <v>55.12</v>
      </c>
      <c r="O39">
        <v>70.900000000000006</v>
      </c>
      <c r="P39" s="121">
        <v>34.5</v>
      </c>
      <c r="Q39">
        <v>17</v>
      </c>
      <c r="R39">
        <v>10.050000000000001</v>
      </c>
      <c r="S39">
        <v>291</v>
      </c>
      <c r="T39">
        <v>204.31</v>
      </c>
      <c r="U39">
        <v>4.5999999999999996</v>
      </c>
      <c r="V39">
        <v>59.27</v>
      </c>
      <c r="W39">
        <v>28.9</v>
      </c>
      <c r="X39">
        <v>21.9</v>
      </c>
      <c r="Y39">
        <v>22.36</v>
      </c>
      <c r="Z39">
        <v>286.02999999999997</v>
      </c>
      <c r="AA39">
        <v>5.01</v>
      </c>
      <c r="AB39">
        <v>21.28</v>
      </c>
      <c r="AC39" s="122">
        <v>39.69</v>
      </c>
      <c r="AD39">
        <v>173.7</v>
      </c>
      <c r="AE39">
        <v>801.02</v>
      </c>
      <c r="AF39">
        <v>5.4</v>
      </c>
      <c r="AG39">
        <v>3.99</v>
      </c>
      <c r="AH39">
        <v>41.99</v>
      </c>
      <c r="AI39">
        <v>8.6300000000000008</v>
      </c>
      <c r="AJ39">
        <v>20.83</v>
      </c>
      <c r="AK39">
        <v>164.83</v>
      </c>
      <c r="AL39">
        <v>72.03</v>
      </c>
      <c r="AM39">
        <v>30.38</v>
      </c>
      <c r="AN39">
        <v>4.5199999999999996</v>
      </c>
      <c r="AO39">
        <v>15.98</v>
      </c>
      <c r="AP39">
        <v>18.510000000000002</v>
      </c>
      <c r="AQ39">
        <v>23.84</v>
      </c>
      <c r="AR39">
        <v>53</v>
      </c>
      <c r="AS39">
        <v>551.1</v>
      </c>
      <c r="AT39">
        <v>1161.8399999999999</v>
      </c>
      <c r="AU39">
        <v>2295</v>
      </c>
      <c r="AV39">
        <v>50.2</v>
      </c>
      <c r="AW39">
        <v>53.31</v>
      </c>
      <c r="AX39">
        <v>13.71</v>
      </c>
      <c r="AY39">
        <v>4.25</v>
      </c>
      <c r="AZ39">
        <v>8</v>
      </c>
      <c r="BA39">
        <v>225.2</v>
      </c>
      <c r="BB39">
        <v>169.02</v>
      </c>
      <c r="BC39">
        <v>11.5</v>
      </c>
      <c r="BD39">
        <v>40.35</v>
      </c>
      <c r="BE39">
        <v>99.75</v>
      </c>
      <c r="BF39">
        <v>22.94</v>
      </c>
      <c r="BG39">
        <v>10.050000000000001</v>
      </c>
      <c r="BH39">
        <v>20.5</v>
      </c>
      <c r="BI39">
        <v>71.12</v>
      </c>
      <c r="BJ39">
        <v>327.73</v>
      </c>
      <c r="BK39">
        <v>27.28</v>
      </c>
      <c r="BL39">
        <v>34.799999999999997</v>
      </c>
      <c r="BM39">
        <v>259.44</v>
      </c>
      <c r="BN39">
        <v>97.34</v>
      </c>
      <c r="BO39">
        <v>2.15</v>
      </c>
      <c r="BP39">
        <v>7.9</v>
      </c>
      <c r="BQ39">
        <v>24.04</v>
      </c>
      <c r="BR39">
        <v>76.67</v>
      </c>
      <c r="BS39">
        <v>600.36</v>
      </c>
      <c r="BT39">
        <v>210.73</v>
      </c>
      <c r="BU39">
        <v>18.739999999999998</v>
      </c>
      <c r="BV39">
        <v>6</v>
      </c>
      <c r="BW39">
        <v>1499</v>
      </c>
      <c r="BX39">
        <v>33.659999999999997</v>
      </c>
      <c r="BY39">
        <v>65</v>
      </c>
      <c r="BZ39">
        <v>8.5</v>
      </c>
      <c r="CA39">
        <v>190.13</v>
      </c>
      <c r="CB39">
        <v>81.069999999999993</v>
      </c>
      <c r="CC39">
        <v>1000</v>
      </c>
      <c r="CD39">
        <v>34</v>
      </c>
      <c r="CE39">
        <v>175.53</v>
      </c>
      <c r="CF39">
        <v>6.21</v>
      </c>
      <c r="CG39">
        <v>438.91</v>
      </c>
      <c r="CH39">
        <v>795</v>
      </c>
      <c r="CI39">
        <v>41.35</v>
      </c>
      <c r="CJ39">
        <v>114</v>
      </c>
      <c r="CK39">
        <v>68.959999999999994</v>
      </c>
      <c r="CL39">
        <v>12.5</v>
      </c>
      <c r="CM39">
        <v>5.55</v>
      </c>
      <c r="CN39">
        <v>17.600000000000001</v>
      </c>
      <c r="CO39">
        <v>20.75</v>
      </c>
      <c r="CP39">
        <v>63.12</v>
      </c>
      <c r="CQ39">
        <v>4.9400000000000004</v>
      </c>
      <c r="CR39">
        <v>24.24</v>
      </c>
      <c r="CS39">
        <v>5.15</v>
      </c>
      <c r="CT39">
        <v>681.15</v>
      </c>
      <c r="CU39">
        <v>278.98</v>
      </c>
      <c r="CV39">
        <v>2.35</v>
      </c>
      <c r="CW39">
        <v>340</v>
      </c>
      <c r="CX39">
        <v>8.65</v>
      </c>
      <c r="CY39">
        <v>451.26</v>
      </c>
      <c r="CZ39">
        <v>47.5</v>
      </c>
      <c r="DA39">
        <v>47.5</v>
      </c>
      <c r="DB39">
        <v>155.49</v>
      </c>
      <c r="DC39">
        <v>50</v>
      </c>
      <c r="DD39">
        <v>6.75</v>
      </c>
      <c r="DE39">
        <v>749.9</v>
      </c>
      <c r="DF39">
        <v>102.43</v>
      </c>
      <c r="DG39">
        <v>19.46</v>
      </c>
      <c r="DH39">
        <v>14.64</v>
      </c>
      <c r="DI39">
        <v>7.92</v>
      </c>
      <c r="DK39">
        <v>2.08</v>
      </c>
      <c r="DL39">
        <v>4.5199999999999996</v>
      </c>
      <c r="DM39">
        <v>6.12</v>
      </c>
      <c r="DN39">
        <v>97.4</v>
      </c>
      <c r="DO39">
        <v>29.8</v>
      </c>
      <c r="DP39">
        <v>300.37</v>
      </c>
      <c r="DQ39">
        <v>196</v>
      </c>
      <c r="DR39">
        <v>164.52</v>
      </c>
      <c r="DS39">
        <v>124.61</v>
      </c>
      <c r="DT39">
        <v>110.68</v>
      </c>
      <c r="DU39">
        <v>82.75</v>
      </c>
      <c r="DV39">
        <v>810</v>
      </c>
      <c r="DW39">
        <v>94.01</v>
      </c>
      <c r="DX39">
        <v>798</v>
      </c>
      <c r="DY39">
        <v>1040</v>
      </c>
      <c r="DZ39">
        <v>95</v>
      </c>
      <c r="EA39">
        <v>24.43</v>
      </c>
      <c r="EB39">
        <v>250</v>
      </c>
      <c r="EC39">
        <v>81.349999999999994</v>
      </c>
      <c r="ED39">
        <v>17.02</v>
      </c>
      <c r="EE39">
        <v>69.5</v>
      </c>
      <c r="EF39">
        <v>63.12</v>
      </c>
      <c r="EG39">
        <v>5.25</v>
      </c>
      <c r="EH39">
        <v>23</v>
      </c>
      <c r="EI39">
        <v>37.5</v>
      </c>
      <c r="EJ39">
        <v>26.3</v>
      </c>
      <c r="EK39">
        <v>6.31</v>
      </c>
      <c r="EL39">
        <v>34.26</v>
      </c>
      <c r="EM39">
        <v>101.12</v>
      </c>
      <c r="EN39">
        <v>13.39</v>
      </c>
      <c r="EO39">
        <v>1490</v>
      </c>
      <c r="EP39">
        <v>141.08000000000001</v>
      </c>
      <c r="EQ39">
        <v>25.83</v>
      </c>
      <c r="ER39">
        <v>17.899999999999999</v>
      </c>
      <c r="ES39">
        <v>9</v>
      </c>
      <c r="ET39">
        <v>4.42</v>
      </c>
      <c r="EU39">
        <v>11.13</v>
      </c>
      <c r="EV39">
        <v>8.5</v>
      </c>
      <c r="EW39">
        <v>150</v>
      </c>
      <c r="EX39">
        <v>56.5</v>
      </c>
      <c r="EY39">
        <v>51.39</v>
      </c>
      <c r="EZ39">
        <v>4.45</v>
      </c>
      <c r="FA39">
        <v>1.67</v>
      </c>
      <c r="FB39">
        <v>44</v>
      </c>
      <c r="FC39">
        <v>4.8499999999999996</v>
      </c>
      <c r="FD39">
        <v>108.55</v>
      </c>
      <c r="FE39">
        <v>6.15</v>
      </c>
      <c r="FF39">
        <v>12.11</v>
      </c>
      <c r="FG39">
        <v>139.01</v>
      </c>
      <c r="FH39">
        <v>22.29</v>
      </c>
      <c r="FI39">
        <v>144.72999999999999</v>
      </c>
      <c r="FJ39">
        <v>123.3</v>
      </c>
      <c r="FK39">
        <v>14.91</v>
      </c>
      <c r="FL39">
        <v>27.55</v>
      </c>
      <c r="FM39">
        <v>24.94</v>
      </c>
      <c r="FN39">
        <v>16.5</v>
      </c>
      <c r="FO39">
        <v>410</v>
      </c>
      <c r="FP39">
        <v>175.53</v>
      </c>
      <c r="FQ39">
        <v>10.85</v>
      </c>
      <c r="FR39" s="123">
        <v>68.88</v>
      </c>
      <c r="FS39">
        <v>46.29</v>
      </c>
      <c r="FT39">
        <v>82.25</v>
      </c>
      <c r="FU39">
        <v>15.38</v>
      </c>
      <c r="FV39">
        <v>600.02</v>
      </c>
      <c r="FW39">
        <v>34.22</v>
      </c>
      <c r="FX39">
        <v>42</v>
      </c>
      <c r="FY39">
        <v>4.21</v>
      </c>
      <c r="FZ39">
        <v>36.11</v>
      </c>
      <c r="GA39">
        <v>93.56</v>
      </c>
      <c r="GB39">
        <v>12.99</v>
      </c>
      <c r="GC39">
        <v>19.82</v>
      </c>
      <c r="GD39">
        <v>23.74</v>
      </c>
      <c r="GE39">
        <v>780</v>
      </c>
      <c r="GF39">
        <v>56.51</v>
      </c>
      <c r="GG39">
        <v>31.99</v>
      </c>
      <c r="GH39">
        <v>49.44</v>
      </c>
      <c r="GI39">
        <v>5.23</v>
      </c>
      <c r="GJ39">
        <v>27.5</v>
      </c>
      <c r="GL39">
        <v>16.43</v>
      </c>
      <c r="GM39">
        <v>3.92</v>
      </c>
      <c r="GN39">
        <v>9.25</v>
      </c>
      <c r="GO39">
        <v>7.41</v>
      </c>
      <c r="GP39">
        <v>9.2100000000000009</v>
      </c>
      <c r="GQ39">
        <v>119.57</v>
      </c>
      <c r="GR39">
        <v>1.78</v>
      </c>
      <c r="GS39">
        <v>3.5</v>
      </c>
    </row>
    <row r="40" spans="1:201" ht="13.5" thickBot="1" x14ac:dyDescent="0.25">
      <c r="A40" s="124" t="s">
        <v>1394</v>
      </c>
      <c r="B40">
        <v>111</v>
      </c>
      <c r="C40">
        <v>102.61</v>
      </c>
      <c r="D40">
        <v>54.13</v>
      </c>
      <c r="E40">
        <v>20.46</v>
      </c>
      <c r="F40">
        <v>5</v>
      </c>
      <c r="G40">
        <v>335.9</v>
      </c>
      <c r="H40">
        <v>3</v>
      </c>
      <c r="I40">
        <v>130.03</v>
      </c>
      <c r="J40">
        <v>40.25</v>
      </c>
      <c r="K40">
        <v>610</v>
      </c>
      <c r="L40">
        <v>5.54</v>
      </c>
      <c r="M40">
        <v>65.150000000000006</v>
      </c>
      <c r="N40">
        <v>52</v>
      </c>
      <c r="O40">
        <v>68</v>
      </c>
      <c r="P40" s="121">
        <v>30.99</v>
      </c>
      <c r="Q40">
        <v>15.5</v>
      </c>
      <c r="R40">
        <v>10.01</v>
      </c>
      <c r="S40">
        <v>262.57</v>
      </c>
      <c r="T40">
        <v>198.78</v>
      </c>
      <c r="U40">
        <v>4.2</v>
      </c>
      <c r="V40">
        <v>64.12</v>
      </c>
      <c r="W40">
        <v>28.02</v>
      </c>
      <c r="X40">
        <v>22</v>
      </c>
      <c r="Y40">
        <v>23.76</v>
      </c>
      <c r="Z40">
        <v>285.56</v>
      </c>
      <c r="AA40">
        <v>5.04</v>
      </c>
      <c r="AB40">
        <v>22.15</v>
      </c>
      <c r="AC40" s="122">
        <v>33.590000000000003</v>
      </c>
      <c r="AD40">
        <v>176</v>
      </c>
      <c r="AE40">
        <v>86.4</v>
      </c>
      <c r="AF40">
        <v>6.62</v>
      </c>
      <c r="AG40">
        <v>4.4400000000000004</v>
      </c>
      <c r="AH40">
        <v>43.03</v>
      </c>
      <c r="AI40">
        <v>8.44</v>
      </c>
      <c r="AJ40">
        <v>21.01</v>
      </c>
      <c r="AK40">
        <v>164.83</v>
      </c>
      <c r="AL40">
        <v>69.56</v>
      </c>
      <c r="AM40">
        <v>31.97</v>
      </c>
      <c r="AN40">
        <v>4.97</v>
      </c>
      <c r="AO40">
        <v>13.41</v>
      </c>
      <c r="AP40">
        <v>19.899999999999999</v>
      </c>
      <c r="AQ40">
        <v>24.22</v>
      </c>
      <c r="AR40">
        <v>57.63</v>
      </c>
      <c r="AS40">
        <v>517.58000000000004</v>
      </c>
      <c r="AT40">
        <v>1117.3800000000001</v>
      </c>
      <c r="AU40">
        <v>2320</v>
      </c>
      <c r="AV40">
        <v>55.46</v>
      </c>
      <c r="AW40">
        <v>58.99</v>
      </c>
      <c r="AX40">
        <v>12.31</v>
      </c>
      <c r="AY40">
        <v>4.0999999999999996</v>
      </c>
      <c r="AZ40">
        <v>4.5999999999999996</v>
      </c>
      <c r="BA40">
        <v>238</v>
      </c>
      <c r="BB40">
        <v>160.19</v>
      </c>
      <c r="BC40">
        <v>12.9</v>
      </c>
      <c r="BD40">
        <v>39.93</v>
      </c>
      <c r="BE40">
        <v>105.47</v>
      </c>
      <c r="BF40">
        <v>24.11</v>
      </c>
      <c r="BG40">
        <v>9.52</v>
      </c>
      <c r="BH40">
        <v>20.149999999999999</v>
      </c>
      <c r="BI40">
        <v>67.45</v>
      </c>
      <c r="BJ40">
        <v>305.58999999999997</v>
      </c>
      <c r="BK40">
        <v>30.17</v>
      </c>
      <c r="BL40">
        <v>32</v>
      </c>
      <c r="BM40">
        <v>273.33</v>
      </c>
      <c r="BN40">
        <v>100</v>
      </c>
      <c r="BO40">
        <v>2.15</v>
      </c>
      <c r="BP40">
        <v>8.32</v>
      </c>
      <c r="BQ40">
        <v>25.15</v>
      </c>
      <c r="BR40">
        <v>77</v>
      </c>
      <c r="BS40">
        <v>590.19000000000005</v>
      </c>
      <c r="BT40">
        <v>214</v>
      </c>
      <c r="BU40">
        <v>17.7</v>
      </c>
      <c r="BV40">
        <v>6.01</v>
      </c>
      <c r="BW40">
        <v>1624.5</v>
      </c>
      <c r="BX40">
        <v>34.770000000000003</v>
      </c>
      <c r="BY40">
        <v>60.56</v>
      </c>
      <c r="BZ40">
        <v>9.5</v>
      </c>
      <c r="CA40">
        <v>126.23</v>
      </c>
      <c r="CB40">
        <v>80.08</v>
      </c>
      <c r="CC40">
        <v>1000</v>
      </c>
      <c r="CD40">
        <v>32.03</v>
      </c>
      <c r="CE40">
        <v>179.09</v>
      </c>
      <c r="CF40">
        <v>7.13</v>
      </c>
      <c r="CG40">
        <v>462.01</v>
      </c>
      <c r="CH40">
        <v>921.03</v>
      </c>
      <c r="CI40">
        <v>36.6</v>
      </c>
      <c r="CJ40">
        <v>89.77</v>
      </c>
      <c r="CK40">
        <v>66.349999999999994</v>
      </c>
      <c r="CL40">
        <v>12</v>
      </c>
      <c r="CM40">
        <v>5.17</v>
      </c>
      <c r="CN40">
        <v>17.600000000000001</v>
      </c>
      <c r="CO40">
        <v>19.57</v>
      </c>
      <c r="CP40">
        <v>67.2</v>
      </c>
      <c r="CQ40">
        <v>6.6</v>
      </c>
      <c r="CR40">
        <v>24.5</v>
      </c>
      <c r="CS40">
        <v>5.87</v>
      </c>
      <c r="CT40">
        <v>740.5</v>
      </c>
      <c r="CU40">
        <v>305.89999999999998</v>
      </c>
      <c r="CV40">
        <v>2.31</v>
      </c>
      <c r="CW40">
        <v>295</v>
      </c>
      <c r="CX40">
        <v>9.5</v>
      </c>
      <c r="CY40">
        <v>494.19</v>
      </c>
      <c r="CZ40">
        <v>46.38</v>
      </c>
      <c r="DA40">
        <v>43.18</v>
      </c>
      <c r="DB40">
        <v>143.63999999999999</v>
      </c>
      <c r="DC40">
        <v>50</v>
      </c>
      <c r="DD40">
        <v>6.75</v>
      </c>
      <c r="DE40">
        <v>748.01</v>
      </c>
      <c r="DF40">
        <v>100.71</v>
      </c>
      <c r="DG40">
        <v>16.98</v>
      </c>
      <c r="DH40">
        <v>14.73</v>
      </c>
      <c r="DI40">
        <v>7.99</v>
      </c>
      <c r="DK40">
        <v>2.2999999999999998</v>
      </c>
      <c r="DL40">
        <v>4.1100000000000003</v>
      </c>
      <c r="DM40">
        <v>5.86</v>
      </c>
      <c r="DN40">
        <v>99</v>
      </c>
      <c r="DO40">
        <v>30.1</v>
      </c>
      <c r="DP40">
        <v>307.7</v>
      </c>
      <c r="DQ40">
        <v>176.03</v>
      </c>
      <c r="DR40">
        <v>152</v>
      </c>
      <c r="DS40">
        <v>144.99</v>
      </c>
      <c r="DT40">
        <v>114.58</v>
      </c>
      <c r="DU40">
        <v>90.59</v>
      </c>
      <c r="DV40">
        <v>840</v>
      </c>
      <c r="DW40">
        <v>88.11</v>
      </c>
      <c r="DX40">
        <v>780.9</v>
      </c>
      <c r="DY40">
        <v>990</v>
      </c>
      <c r="DZ40">
        <v>89.11</v>
      </c>
      <c r="EA40">
        <v>24.21</v>
      </c>
      <c r="EB40">
        <v>220</v>
      </c>
      <c r="EC40">
        <v>79.489999999999995</v>
      </c>
      <c r="ED40">
        <v>19.05</v>
      </c>
      <c r="EE40">
        <v>70</v>
      </c>
      <c r="EF40">
        <v>67.2</v>
      </c>
      <c r="EG40">
        <v>4.26</v>
      </c>
      <c r="EH40">
        <v>23.46</v>
      </c>
      <c r="EI40">
        <v>40.99</v>
      </c>
      <c r="EJ40">
        <v>26.44</v>
      </c>
      <c r="EK40">
        <v>6.31</v>
      </c>
      <c r="EL40">
        <v>34.01</v>
      </c>
      <c r="EM40">
        <v>77.98</v>
      </c>
      <c r="EN40">
        <v>13</v>
      </c>
      <c r="EO40">
        <v>1450</v>
      </c>
      <c r="EP40">
        <v>169.29</v>
      </c>
      <c r="EQ40">
        <v>25.83</v>
      </c>
      <c r="ER40">
        <v>17.91</v>
      </c>
      <c r="ES40">
        <v>12.75</v>
      </c>
      <c r="ET40">
        <v>4.8499999999999996</v>
      </c>
      <c r="EU40">
        <v>11.24</v>
      </c>
      <c r="EV40">
        <v>7.81</v>
      </c>
      <c r="EW40">
        <v>152</v>
      </c>
      <c r="EX40">
        <v>44.38</v>
      </c>
      <c r="EY40">
        <v>52.29</v>
      </c>
      <c r="EZ40">
        <v>4.29</v>
      </c>
      <c r="FA40">
        <v>1.82</v>
      </c>
      <c r="FB40">
        <v>48.95</v>
      </c>
      <c r="FC40">
        <v>4.8499999999999996</v>
      </c>
      <c r="FD40">
        <v>126.25</v>
      </c>
      <c r="FE40">
        <v>7.05</v>
      </c>
      <c r="FG40">
        <v>141.75</v>
      </c>
      <c r="FH40">
        <v>20.41</v>
      </c>
      <c r="FI40">
        <v>156.75</v>
      </c>
      <c r="FJ40">
        <v>123.3</v>
      </c>
      <c r="FK40">
        <v>13.16</v>
      </c>
      <c r="FL40">
        <v>27.55</v>
      </c>
      <c r="FM40">
        <v>27</v>
      </c>
      <c r="FN40">
        <v>18.690000000000001</v>
      </c>
      <c r="FO40">
        <v>413.22</v>
      </c>
      <c r="FP40">
        <v>171.7</v>
      </c>
      <c r="FQ40">
        <v>10.32</v>
      </c>
      <c r="FR40" s="123">
        <v>68.23</v>
      </c>
      <c r="FS40">
        <v>53.85</v>
      </c>
      <c r="FT40">
        <v>82.21</v>
      </c>
      <c r="FU40">
        <v>15.06</v>
      </c>
      <c r="FV40">
        <v>708.2</v>
      </c>
      <c r="FW40">
        <v>38</v>
      </c>
      <c r="FX40">
        <v>43.2</v>
      </c>
      <c r="FY40">
        <v>6.15</v>
      </c>
      <c r="FZ40">
        <v>38</v>
      </c>
      <c r="GA40">
        <v>103.05</v>
      </c>
      <c r="GB40">
        <v>18.55</v>
      </c>
      <c r="GC40">
        <v>19.41</v>
      </c>
      <c r="GD40">
        <v>23.99</v>
      </c>
      <c r="GE40">
        <v>888.97</v>
      </c>
      <c r="GF40">
        <v>58.63</v>
      </c>
      <c r="GG40">
        <v>25.46</v>
      </c>
      <c r="GH40">
        <v>48.1</v>
      </c>
      <c r="GI40">
        <v>5.53</v>
      </c>
      <c r="GJ40">
        <v>27.5</v>
      </c>
      <c r="GL40">
        <v>17.98</v>
      </c>
      <c r="GM40">
        <v>3.85</v>
      </c>
      <c r="GN40">
        <v>8.25</v>
      </c>
      <c r="GO40">
        <v>7.62</v>
      </c>
      <c r="GP40">
        <v>9.25</v>
      </c>
      <c r="GQ40">
        <v>117.48</v>
      </c>
      <c r="GR40">
        <v>2.2000000000000002</v>
      </c>
      <c r="GS40">
        <v>3.19</v>
      </c>
    </row>
    <row r="41" spans="1:201" ht="13.5" thickBot="1" x14ac:dyDescent="0.25">
      <c r="A41" s="124" t="s">
        <v>1395</v>
      </c>
      <c r="B41">
        <v>111.24</v>
      </c>
      <c r="C41">
        <v>111.81</v>
      </c>
      <c r="D41">
        <v>58.85</v>
      </c>
      <c r="E41">
        <v>22.5</v>
      </c>
      <c r="F41">
        <v>6</v>
      </c>
      <c r="G41">
        <v>300.5</v>
      </c>
      <c r="H41">
        <v>3.51</v>
      </c>
      <c r="I41">
        <v>145.1</v>
      </c>
      <c r="J41">
        <v>54.76</v>
      </c>
      <c r="K41">
        <v>625.73</v>
      </c>
      <c r="L41">
        <v>7.04</v>
      </c>
      <c r="M41">
        <v>72.17</v>
      </c>
      <c r="N41">
        <v>60.9</v>
      </c>
      <c r="O41">
        <v>73.28</v>
      </c>
      <c r="P41" s="121">
        <v>30</v>
      </c>
      <c r="Q41">
        <v>17.64</v>
      </c>
      <c r="S41">
        <v>103.02</v>
      </c>
      <c r="T41">
        <v>209</v>
      </c>
      <c r="U41">
        <v>6.09</v>
      </c>
      <c r="V41">
        <v>76.040000000000006</v>
      </c>
      <c r="W41">
        <v>29.45</v>
      </c>
      <c r="X41">
        <v>22</v>
      </c>
      <c r="Y41">
        <v>34.450000000000003</v>
      </c>
      <c r="Z41">
        <v>371.5</v>
      </c>
      <c r="AA41">
        <v>6.49</v>
      </c>
      <c r="AB41">
        <v>25.7</v>
      </c>
      <c r="AC41" s="122">
        <v>39.770000000000003</v>
      </c>
      <c r="AD41">
        <v>195.05</v>
      </c>
      <c r="AE41">
        <v>322.39</v>
      </c>
      <c r="AF41">
        <v>8.6999999999999993</v>
      </c>
      <c r="AG41">
        <v>6.02</v>
      </c>
      <c r="AH41">
        <v>57</v>
      </c>
      <c r="AI41">
        <v>10.8</v>
      </c>
      <c r="AJ41">
        <v>22.4</v>
      </c>
      <c r="AK41">
        <v>164.83</v>
      </c>
      <c r="AL41">
        <v>77.540000000000006</v>
      </c>
      <c r="AM41">
        <v>26.6</v>
      </c>
      <c r="AN41">
        <v>12.92</v>
      </c>
      <c r="AO41">
        <v>13.11</v>
      </c>
      <c r="AP41">
        <v>16.059999999999999</v>
      </c>
      <c r="AQ41">
        <v>33.21</v>
      </c>
      <c r="AR41">
        <v>62.17</v>
      </c>
      <c r="AS41">
        <v>539.49</v>
      </c>
      <c r="AT41">
        <v>1248.29</v>
      </c>
      <c r="AU41">
        <v>2200</v>
      </c>
      <c r="AV41">
        <v>82.93</v>
      </c>
      <c r="AW41">
        <v>75.95</v>
      </c>
      <c r="AX41">
        <v>16.100000000000001</v>
      </c>
      <c r="AY41">
        <v>4.0599999999999996</v>
      </c>
      <c r="AZ41">
        <v>9</v>
      </c>
      <c r="BA41">
        <v>240</v>
      </c>
      <c r="BB41">
        <v>166.65</v>
      </c>
      <c r="BC41">
        <v>12.5</v>
      </c>
      <c r="BD41">
        <v>42.42</v>
      </c>
      <c r="BE41">
        <v>107.13</v>
      </c>
      <c r="BF41">
        <v>171.88</v>
      </c>
      <c r="BG41">
        <v>11.39</v>
      </c>
      <c r="BH41">
        <v>25.98</v>
      </c>
      <c r="BI41">
        <v>83.97</v>
      </c>
      <c r="BJ41">
        <v>403.92</v>
      </c>
      <c r="BK41">
        <v>39.479999999999997</v>
      </c>
      <c r="BL41">
        <v>39</v>
      </c>
      <c r="BM41">
        <v>270.11</v>
      </c>
      <c r="BN41">
        <v>123.38</v>
      </c>
      <c r="BO41">
        <v>2.15</v>
      </c>
      <c r="BP41">
        <v>10.58</v>
      </c>
      <c r="BQ41">
        <v>25.15</v>
      </c>
      <c r="BR41">
        <v>93.6</v>
      </c>
      <c r="BS41">
        <v>532.04</v>
      </c>
      <c r="BT41">
        <v>260</v>
      </c>
      <c r="BU41">
        <v>22.79</v>
      </c>
      <c r="BV41">
        <v>6.72</v>
      </c>
      <c r="BW41">
        <v>849.99</v>
      </c>
      <c r="BX41">
        <v>39.79</v>
      </c>
      <c r="BY41">
        <v>69.599999999999994</v>
      </c>
      <c r="BZ41">
        <v>9</v>
      </c>
      <c r="CA41">
        <v>161.34</v>
      </c>
      <c r="CB41">
        <v>83.14</v>
      </c>
      <c r="CC41">
        <v>925</v>
      </c>
      <c r="CD41">
        <v>34.5</v>
      </c>
      <c r="CE41">
        <v>190.17</v>
      </c>
      <c r="CF41">
        <v>8.02</v>
      </c>
      <c r="CG41">
        <v>524</v>
      </c>
      <c r="CH41">
        <v>962.51</v>
      </c>
      <c r="CI41">
        <v>49.03</v>
      </c>
      <c r="CJ41">
        <v>88.18</v>
      </c>
      <c r="CK41">
        <v>68.099999999999994</v>
      </c>
      <c r="CL41">
        <v>14.9</v>
      </c>
      <c r="CM41">
        <v>8.56</v>
      </c>
      <c r="CN41">
        <v>22.85</v>
      </c>
      <c r="CO41">
        <v>20.88</v>
      </c>
      <c r="CP41">
        <v>74.45</v>
      </c>
      <c r="CQ41">
        <v>7.69</v>
      </c>
      <c r="CR41">
        <v>22.5</v>
      </c>
      <c r="CS41">
        <v>6</v>
      </c>
      <c r="CT41">
        <v>789</v>
      </c>
      <c r="CU41">
        <v>295.18</v>
      </c>
      <c r="CV41">
        <v>3.47</v>
      </c>
      <c r="CW41">
        <v>315</v>
      </c>
      <c r="CX41">
        <v>10.5</v>
      </c>
      <c r="CY41">
        <v>469.39</v>
      </c>
      <c r="CZ41">
        <v>47</v>
      </c>
      <c r="DA41">
        <v>61.01</v>
      </c>
      <c r="DB41">
        <v>148.63999999999999</v>
      </c>
      <c r="DC41">
        <v>49.28</v>
      </c>
      <c r="DD41">
        <v>8.99</v>
      </c>
      <c r="DE41">
        <v>840.01</v>
      </c>
      <c r="DF41">
        <v>113.88</v>
      </c>
      <c r="DG41">
        <v>20.5</v>
      </c>
      <c r="DH41">
        <v>17.649999999999999</v>
      </c>
      <c r="DI41">
        <v>10.88</v>
      </c>
      <c r="DK41">
        <v>2.96</v>
      </c>
      <c r="DL41">
        <v>5.65</v>
      </c>
      <c r="DM41">
        <v>7.89</v>
      </c>
      <c r="DN41">
        <v>105.14</v>
      </c>
      <c r="DO41">
        <v>30.24</v>
      </c>
      <c r="DP41">
        <v>288.08</v>
      </c>
      <c r="DQ41">
        <v>200</v>
      </c>
      <c r="DR41">
        <v>191.99</v>
      </c>
      <c r="DS41">
        <v>156.77000000000001</v>
      </c>
      <c r="DT41">
        <v>123.36</v>
      </c>
      <c r="DU41">
        <v>85</v>
      </c>
      <c r="DV41">
        <v>989.29</v>
      </c>
      <c r="DW41">
        <v>101.97</v>
      </c>
      <c r="DX41">
        <v>913.62</v>
      </c>
      <c r="DY41">
        <v>1087.5</v>
      </c>
      <c r="DZ41">
        <v>100</v>
      </c>
      <c r="EA41">
        <v>31.62</v>
      </c>
      <c r="EB41">
        <v>255</v>
      </c>
      <c r="EC41">
        <v>87.49</v>
      </c>
      <c r="ED41">
        <v>22.61</v>
      </c>
      <c r="EE41">
        <v>67.010000000000005</v>
      </c>
      <c r="EF41">
        <v>74.45</v>
      </c>
      <c r="EG41">
        <v>5.2</v>
      </c>
      <c r="EH41">
        <v>18.600000000000001</v>
      </c>
      <c r="EI41">
        <v>40</v>
      </c>
      <c r="EJ41">
        <v>26.1</v>
      </c>
      <c r="EK41">
        <v>6.31</v>
      </c>
      <c r="EL41">
        <v>39.24</v>
      </c>
      <c r="EM41">
        <v>98.4</v>
      </c>
      <c r="EN41">
        <v>13.45</v>
      </c>
      <c r="EO41">
        <v>1505.01</v>
      </c>
      <c r="EP41">
        <v>169.29</v>
      </c>
      <c r="EQ41">
        <v>25.83</v>
      </c>
      <c r="ER41">
        <v>19.7</v>
      </c>
      <c r="ES41">
        <v>12.6</v>
      </c>
      <c r="ET41">
        <v>6.17</v>
      </c>
      <c r="EU41">
        <v>10.93</v>
      </c>
      <c r="EV41">
        <v>9.07</v>
      </c>
      <c r="EW41">
        <v>169</v>
      </c>
      <c r="EX41">
        <v>49.51</v>
      </c>
      <c r="EY41">
        <v>63</v>
      </c>
      <c r="EZ41">
        <v>5.21</v>
      </c>
      <c r="FA41">
        <v>2.12</v>
      </c>
      <c r="FB41">
        <v>44.2</v>
      </c>
      <c r="FC41">
        <v>6.18</v>
      </c>
      <c r="FD41">
        <v>143.5</v>
      </c>
      <c r="FE41">
        <v>8.83</v>
      </c>
      <c r="FG41">
        <v>166.34</v>
      </c>
      <c r="FH41">
        <v>25.45</v>
      </c>
      <c r="FI41">
        <v>196.49</v>
      </c>
      <c r="FJ41">
        <v>123.3</v>
      </c>
      <c r="FK41">
        <v>14.88</v>
      </c>
      <c r="FL41">
        <v>26.98</v>
      </c>
      <c r="FM41">
        <v>29</v>
      </c>
      <c r="FN41">
        <v>20.399999999999999</v>
      </c>
      <c r="FO41">
        <v>440</v>
      </c>
      <c r="FP41">
        <v>201.99</v>
      </c>
      <c r="FQ41">
        <v>12.29</v>
      </c>
      <c r="FR41" s="123">
        <v>79.849999999999994</v>
      </c>
      <c r="FS41">
        <v>51.81</v>
      </c>
      <c r="FT41">
        <v>86</v>
      </c>
      <c r="FU41">
        <v>13.09</v>
      </c>
      <c r="FV41">
        <v>727.28</v>
      </c>
      <c r="FW41">
        <v>39.409999999999997</v>
      </c>
      <c r="FX41">
        <v>36</v>
      </c>
      <c r="FY41">
        <v>6.5</v>
      </c>
      <c r="FZ41">
        <v>42</v>
      </c>
      <c r="GA41">
        <v>119.98</v>
      </c>
      <c r="GB41">
        <v>19.600000000000001</v>
      </c>
      <c r="GC41">
        <v>24.26</v>
      </c>
      <c r="GD41">
        <v>25.85</v>
      </c>
      <c r="GE41">
        <v>912</v>
      </c>
      <c r="GF41">
        <v>57.22</v>
      </c>
      <c r="GG41">
        <v>29.75</v>
      </c>
      <c r="GH41">
        <v>58.5</v>
      </c>
      <c r="GI41">
        <v>6.6</v>
      </c>
      <c r="GJ41">
        <v>31.95</v>
      </c>
      <c r="GL41">
        <v>20.87</v>
      </c>
      <c r="GM41">
        <v>5.01</v>
      </c>
      <c r="GN41">
        <v>9</v>
      </c>
      <c r="GO41">
        <v>8.58</v>
      </c>
      <c r="GP41">
        <v>12.47</v>
      </c>
      <c r="GQ41">
        <v>129.81</v>
      </c>
      <c r="GR41">
        <v>2.34</v>
      </c>
      <c r="GS41">
        <v>3.55</v>
      </c>
    </row>
    <row r="42" spans="1:201" ht="13.5" thickBot="1" x14ac:dyDescent="0.25">
      <c r="A42" s="124" t="s">
        <v>1396</v>
      </c>
      <c r="B42">
        <v>121.3</v>
      </c>
      <c r="C42">
        <v>113.09</v>
      </c>
      <c r="D42">
        <v>56</v>
      </c>
      <c r="E42">
        <v>23.37</v>
      </c>
      <c r="F42">
        <v>5.0999999999999996</v>
      </c>
      <c r="G42">
        <v>300.5</v>
      </c>
      <c r="H42">
        <v>3.49</v>
      </c>
      <c r="I42">
        <v>142.87</v>
      </c>
      <c r="J42">
        <v>74.5</v>
      </c>
      <c r="K42">
        <v>635</v>
      </c>
      <c r="L42">
        <v>6.08</v>
      </c>
      <c r="M42">
        <v>79.95</v>
      </c>
      <c r="N42">
        <v>61.85</v>
      </c>
      <c r="O42">
        <v>78</v>
      </c>
      <c r="P42" s="121">
        <v>31.5</v>
      </c>
      <c r="Q42">
        <v>17.329999999999998</v>
      </c>
      <c r="S42">
        <v>42.27</v>
      </c>
      <c r="T42">
        <v>193.46</v>
      </c>
      <c r="U42">
        <v>5.83</v>
      </c>
      <c r="V42">
        <v>72.849999999999994</v>
      </c>
      <c r="W42">
        <v>30.75</v>
      </c>
      <c r="X42">
        <v>24</v>
      </c>
      <c r="Y42">
        <v>31.12</v>
      </c>
      <c r="Z42">
        <v>410</v>
      </c>
      <c r="AA42">
        <v>6.22</v>
      </c>
      <c r="AB42">
        <v>32.15</v>
      </c>
      <c r="AC42" s="122">
        <v>34.86</v>
      </c>
      <c r="AD42">
        <v>214.99</v>
      </c>
      <c r="AE42">
        <v>433.11</v>
      </c>
      <c r="AF42">
        <v>8.75</v>
      </c>
      <c r="AG42">
        <v>4.66</v>
      </c>
      <c r="AH42">
        <v>59</v>
      </c>
      <c r="AI42">
        <v>10.89</v>
      </c>
      <c r="AJ42">
        <v>22</v>
      </c>
      <c r="AK42">
        <v>164.83</v>
      </c>
      <c r="AL42">
        <v>82.48</v>
      </c>
      <c r="AM42">
        <v>27</v>
      </c>
      <c r="AN42">
        <v>4.7300000000000004</v>
      </c>
      <c r="AO42">
        <v>13.83</v>
      </c>
      <c r="AP42">
        <v>19.66</v>
      </c>
      <c r="AQ42">
        <v>36.5</v>
      </c>
      <c r="AR42">
        <v>60</v>
      </c>
      <c r="AS42">
        <v>550.19000000000005</v>
      </c>
      <c r="AT42">
        <v>1164.53</v>
      </c>
      <c r="AU42">
        <v>2400</v>
      </c>
      <c r="AV42">
        <v>91.2</v>
      </c>
      <c r="AW42">
        <v>73.42</v>
      </c>
      <c r="AX42">
        <v>15.44</v>
      </c>
      <c r="AY42">
        <v>3.75</v>
      </c>
      <c r="AZ42">
        <v>9.99</v>
      </c>
      <c r="BA42">
        <v>249.83</v>
      </c>
      <c r="BB42">
        <v>170</v>
      </c>
      <c r="BC42">
        <v>11.51</v>
      </c>
      <c r="BD42">
        <v>40.17</v>
      </c>
      <c r="BE42">
        <v>107.13</v>
      </c>
      <c r="BF42">
        <v>143.88</v>
      </c>
      <c r="BG42">
        <v>10.82</v>
      </c>
      <c r="BH42">
        <v>23.69</v>
      </c>
      <c r="BI42">
        <v>92.02</v>
      </c>
      <c r="BJ42">
        <v>392.51</v>
      </c>
      <c r="BK42">
        <v>42.96</v>
      </c>
      <c r="BL42">
        <v>35.5</v>
      </c>
      <c r="BM42">
        <v>241.48</v>
      </c>
      <c r="BN42">
        <v>101.28</v>
      </c>
      <c r="BO42">
        <v>2.15</v>
      </c>
      <c r="BP42">
        <v>9.94</v>
      </c>
      <c r="BQ42">
        <v>24</v>
      </c>
      <c r="BR42">
        <v>98.51</v>
      </c>
      <c r="BS42">
        <v>480.39</v>
      </c>
      <c r="BT42">
        <v>266</v>
      </c>
      <c r="BU42">
        <v>20.350000000000001</v>
      </c>
      <c r="BV42">
        <v>8.0500000000000007</v>
      </c>
      <c r="BW42">
        <v>880</v>
      </c>
      <c r="BX42">
        <v>36.799999999999997</v>
      </c>
      <c r="BY42">
        <v>69.75</v>
      </c>
      <c r="BZ42">
        <v>9.66</v>
      </c>
      <c r="CA42">
        <v>156.02000000000001</v>
      </c>
      <c r="CB42">
        <v>70.86</v>
      </c>
      <c r="CC42">
        <v>902.5</v>
      </c>
      <c r="CD42">
        <v>32.5</v>
      </c>
      <c r="CE42">
        <v>186.13</v>
      </c>
      <c r="CF42">
        <v>5.4</v>
      </c>
      <c r="CG42">
        <v>600</v>
      </c>
      <c r="CH42">
        <v>1009</v>
      </c>
      <c r="CI42">
        <v>49.03</v>
      </c>
      <c r="CJ42">
        <v>83.1</v>
      </c>
      <c r="CK42">
        <v>71.489999999999995</v>
      </c>
      <c r="CL42">
        <v>13</v>
      </c>
      <c r="CM42">
        <v>7.92</v>
      </c>
      <c r="CN42">
        <v>23.01</v>
      </c>
      <c r="CO42">
        <v>23.95</v>
      </c>
      <c r="CP42">
        <v>80.55</v>
      </c>
      <c r="CQ42">
        <v>9.5</v>
      </c>
      <c r="CR42">
        <v>22</v>
      </c>
      <c r="CS42">
        <v>6.91</v>
      </c>
      <c r="CT42">
        <v>757.36</v>
      </c>
      <c r="CU42">
        <v>280.89999999999998</v>
      </c>
      <c r="CV42">
        <v>3.4</v>
      </c>
      <c r="CW42">
        <v>319</v>
      </c>
      <c r="CX42">
        <v>9.5500000000000007</v>
      </c>
      <c r="CY42">
        <v>395</v>
      </c>
      <c r="CZ42">
        <v>50</v>
      </c>
      <c r="DA42">
        <v>60.7</v>
      </c>
      <c r="DB42">
        <v>141.1</v>
      </c>
      <c r="DC42">
        <v>49.28</v>
      </c>
      <c r="DD42">
        <v>6.5</v>
      </c>
      <c r="DE42">
        <v>799.9</v>
      </c>
      <c r="DF42">
        <v>114.84</v>
      </c>
      <c r="DG42">
        <v>17.86</v>
      </c>
      <c r="DH42">
        <v>17.420000000000002</v>
      </c>
      <c r="DI42">
        <v>9.01</v>
      </c>
      <c r="DK42">
        <v>3.08</v>
      </c>
      <c r="DL42">
        <v>5.63</v>
      </c>
      <c r="DM42">
        <v>7.88</v>
      </c>
      <c r="DN42">
        <v>102.72</v>
      </c>
      <c r="DO42">
        <v>31.15</v>
      </c>
      <c r="DP42">
        <v>315</v>
      </c>
      <c r="DQ42">
        <v>221.14</v>
      </c>
      <c r="DR42">
        <v>185</v>
      </c>
      <c r="DS42">
        <v>166.34</v>
      </c>
      <c r="DT42">
        <v>119.03</v>
      </c>
      <c r="DU42">
        <v>91.68</v>
      </c>
      <c r="DV42">
        <v>1272.0899999999999</v>
      </c>
      <c r="DW42">
        <v>95.77</v>
      </c>
      <c r="DX42">
        <v>920.64</v>
      </c>
      <c r="DY42">
        <v>1153.6099999999999</v>
      </c>
      <c r="DZ42">
        <v>98.14</v>
      </c>
      <c r="EA42">
        <v>31.08</v>
      </c>
      <c r="EB42">
        <v>310.89999999999998</v>
      </c>
      <c r="EC42">
        <v>86.86</v>
      </c>
      <c r="ED42">
        <v>21.56</v>
      </c>
      <c r="EE42">
        <v>69.75</v>
      </c>
      <c r="EF42">
        <v>80.55</v>
      </c>
      <c r="EG42">
        <v>5</v>
      </c>
      <c r="EH42">
        <v>19.16</v>
      </c>
      <c r="EI42">
        <v>37.25</v>
      </c>
      <c r="EJ42">
        <v>26.7</v>
      </c>
      <c r="EK42">
        <v>6.31</v>
      </c>
      <c r="EL42">
        <v>36.619999999999997</v>
      </c>
      <c r="EM42">
        <v>103.21</v>
      </c>
      <c r="EN42">
        <v>13.8</v>
      </c>
      <c r="EO42">
        <v>1435.85</v>
      </c>
      <c r="EP42">
        <v>169.29</v>
      </c>
      <c r="EQ42">
        <v>25.83</v>
      </c>
      <c r="ER42">
        <v>18.100000000000001</v>
      </c>
      <c r="ES42">
        <v>14.3</v>
      </c>
      <c r="ET42">
        <v>4.67</v>
      </c>
      <c r="EU42">
        <v>12.1</v>
      </c>
      <c r="EV42">
        <v>9</v>
      </c>
      <c r="EW42">
        <v>174</v>
      </c>
      <c r="EX42">
        <v>54.32</v>
      </c>
      <c r="EY42">
        <v>61.46</v>
      </c>
      <c r="EZ42">
        <v>4.75</v>
      </c>
      <c r="FA42">
        <v>2.04</v>
      </c>
      <c r="FB42">
        <v>45</v>
      </c>
      <c r="FC42">
        <v>5.7</v>
      </c>
      <c r="FD42">
        <v>145</v>
      </c>
      <c r="FE42">
        <v>8.18</v>
      </c>
      <c r="FG42">
        <v>190</v>
      </c>
      <c r="FH42">
        <v>25.95</v>
      </c>
      <c r="FI42">
        <v>192.04</v>
      </c>
      <c r="FJ42">
        <v>118</v>
      </c>
      <c r="FK42">
        <v>16.5</v>
      </c>
      <c r="FL42">
        <v>24.5</v>
      </c>
      <c r="FM42">
        <v>29.99</v>
      </c>
      <c r="FN42">
        <v>18.100000000000001</v>
      </c>
      <c r="FO42">
        <v>455</v>
      </c>
      <c r="FP42">
        <v>207</v>
      </c>
      <c r="FQ42">
        <v>12.45</v>
      </c>
      <c r="FR42" s="123">
        <v>76.62</v>
      </c>
      <c r="FS42">
        <v>49.5</v>
      </c>
      <c r="FT42">
        <v>88.54</v>
      </c>
      <c r="FU42">
        <v>13.6</v>
      </c>
      <c r="FV42">
        <v>812.25</v>
      </c>
      <c r="FW42">
        <v>65.739999999999995</v>
      </c>
      <c r="FX42">
        <v>38.880000000000003</v>
      </c>
      <c r="FY42">
        <v>6.71</v>
      </c>
      <c r="FZ42">
        <v>40</v>
      </c>
      <c r="GA42">
        <v>141.15</v>
      </c>
      <c r="GB42">
        <v>18.399999999999999</v>
      </c>
      <c r="GC42">
        <v>23.2</v>
      </c>
      <c r="GD42">
        <v>23.78</v>
      </c>
      <c r="GE42">
        <v>889.55</v>
      </c>
      <c r="GF42">
        <v>66.47</v>
      </c>
      <c r="GG42">
        <v>39.119999999999997</v>
      </c>
      <c r="GH42">
        <v>47.26</v>
      </c>
      <c r="GI42">
        <v>6.01</v>
      </c>
      <c r="GJ42">
        <v>35.11</v>
      </c>
      <c r="GL42">
        <v>15.97</v>
      </c>
      <c r="GM42">
        <v>7.79</v>
      </c>
      <c r="GN42">
        <v>9.99</v>
      </c>
      <c r="GO42">
        <v>7.9</v>
      </c>
      <c r="GP42">
        <v>12.41</v>
      </c>
      <c r="GQ42">
        <v>120.35</v>
      </c>
      <c r="GR42">
        <v>2.04</v>
      </c>
      <c r="GS42">
        <v>3.85</v>
      </c>
    </row>
    <row r="43" spans="1:201" ht="13.5" thickBot="1" x14ac:dyDescent="0.25">
      <c r="A43" s="124" t="s">
        <v>1397</v>
      </c>
      <c r="B43">
        <v>133.75</v>
      </c>
      <c r="C43">
        <v>123.48</v>
      </c>
      <c r="D43">
        <v>59.29</v>
      </c>
      <c r="E43">
        <v>23.1</v>
      </c>
      <c r="F43">
        <v>7</v>
      </c>
      <c r="G43">
        <v>272.75</v>
      </c>
      <c r="H43">
        <v>4.17</v>
      </c>
      <c r="I43">
        <v>164.95</v>
      </c>
      <c r="J43">
        <v>86.36</v>
      </c>
      <c r="K43">
        <v>691.91</v>
      </c>
      <c r="L43">
        <v>6.56</v>
      </c>
      <c r="M43">
        <v>81</v>
      </c>
      <c r="N43">
        <v>61</v>
      </c>
      <c r="O43">
        <v>73.489999999999995</v>
      </c>
      <c r="P43" s="121">
        <v>23.5</v>
      </c>
      <c r="Q43">
        <v>18</v>
      </c>
      <c r="T43">
        <v>206.58</v>
      </c>
      <c r="U43">
        <v>6.4</v>
      </c>
      <c r="V43">
        <v>74.959999999999994</v>
      </c>
      <c r="W43">
        <v>30.1</v>
      </c>
      <c r="X43">
        <v>26</v>
      </c>
      <c r="Y43">
        <v>35.729999999999997</v>
      </c>
      <c r="Z43">
        <v>410.51</v>
      </c>
      <c r="AA43">
        <v>7.05</v>
      </c>
      <c r="AB43">
        <v>39.29</v>
      </c>
      <c r="AC43" s="122">
        <v>42.96</v>
      </c>
      <c r="AD43">
        <v>208.25</v>
      </c>
      <c r="AE43">
        <v>719.46</v>
      </c>
      <c r="AF43">
        <v>9.39</v>
      </c>
      <c r="AG43">
        <v>5.23</v>
      </c>
      <c r="AH43">
        <v>65.95</v>
      </c>
      <c r="AI43">
        <v>12.58</v>
      </c>
      <c r="AJ43">
        <v>22.49</v>
      </c>
      <c r="AK43">
        <v>164.83</v>
      </c>
      <c r="AL43">
        <v>83.83</v>
      </c>
      <c r="AM43">
        <v>30.7</v>
      </c>
      <c r="AN43">
        <v>4.4400000000000004</v>
      </c>
      <c r="AO43">
        <v>15.11</v>
      </c>
      <c r="AP43">
        <v>18.11</v>
      </c>
      <c r="AQ43">
        <v>45.54</v>
      </c>
      <c r="AR43">
        <v>65</v>
      </c>
      <c r="AS43">
        <v>656.28</v>
      </c>
      <c r="AT43">
        <v>1372.32</v>
      </c>
      <c r="AU43">
        <v>2320</v>
      </c>
      <c r="AV43">
        <v>103</v>
      </c>
      <c r="AW43">
        <v>103.7</v>
      </c>
      <c r="AX43">
        <v>19.010000000000002</v>
      </c>
      <c r="AY43">
        <v>3.49</v>
      </c>
      <c r="AZ43">
        <v>10.99</v>
      </c>
      <c r="BA43">
        <v>269.18</v>
      </c>
      <c r="BB43">
        <v>194.83</v>
      </c>
      <c r="BC43">
        <v>10</v>
      </c>
      <c r="BD43">
        <v>39.75</v>
      </c>
      <c r="BE43">
        <v>102.03</v>
      </c>
      <c r="BF43">
        <v>197.34</v>
      </c>
      <c r="BG43">
        <v>10.98</v>
      </c>
      <c r="BH43">
        <v>25.87</v>
      </c>
      <c r="BI43">
        <v>114.21</v>
      </c>
      <c r="BJ43">
        <v>491.69</v>
      </c>
      <c r="BK43">
        <v>34.770000000000003</v>
      </c>
      <c r="BL43">
        <v>41.8</v>
      </c>
      <c r="BM43">
        <v>256.91000000000003</v>
      </c>
      <c r="BN43">
        <v>118.09</v>
      </c>
      <c r="BO43">
        <v>2.15</v>
      </c>
      <c r="BP43">
        <v>9.9</v>
      </c>
      <c r="BQ43">
        <v>24</v>
      </c>
      <c r="BR43">
        <v>98.51</v>
      </c>
      <c r="BS43">
        <v>484.45</v>
      </c>
      <c r="BT43">
        <v>285</v>
      </c>
      <c r="BU43">
        <v>23.45</v>
      </c>
      <c r="BV43">
        <v>7.05</v>
      </c>
      <c r="BW43">
        <v>798</v>
      </c>
      <c r="BX43">
        <v>40.700000000000003</v>
      </c>
      <c r="BY43">
        <v>81.98</v>
      </c>
      <c r="BZ43">
        <v>9.75</v>
      </c>
      <c r="CA43">
        <v>225.84</v>
      </c>
      <c r="CB43">
        <v>80.27</v>
      </c>
      <c r="CC43">
        <v>902.5</v>
      </c>
      <c r="CD43">
        <v>42.58</v>
      </c>
      <c r="CE43">
        <v>208.06</v>
      </c>
      <c r="CF43">
        <v>6.99</v>
      </c>
      <c r="CG43">
        <v>635</v>
      </c>
      <c r="CH43">
        <v>995</v>
      </c>
      <c r="CI43">
        <v>49.1</v>
      </c>
      <c r="CJ43">
        <v>87.5</v>
      </c>
      <c r="CK43">
        <v>73.930000000000007</v>
      </c>
      <c r="CL43">
        <v>13.5</v>
      </c>
      <c r="CM43">
        <v>9.6199999999999992</v>
      </c>
      <c r="CN43">
        <v>18.899999999999999</v>
      </c>
      <c r="CO43">
        <v>23.5</v>
      </c>
      <c r="CP43">
        <v>106.54</v>
      </c>
      <c r="CQ43">
        <v>10.130000000000001</v>
      </c>
      <c r="CR43">
        <v>23.5</v>
      </c>
      <c r="CS43">
        <v>8</v>
      </c>
      <c r="CT43">
        <v>895.36</v>
      </c>
      <c r="CU43">
        <v>270.05</v>
      </c>
      <c r="CV43">
        <v>3.86</v>
      </c>
      <c r="CW43">
        <v>404.87</v>
      </c>
      <c r="CX43">
        <v>10</v>
      </c>
      <c r="CY43">
        <v>440</v>
      </c>
      <c r="CZ43">
        <v>52.88</v>
      </c>
      <c r="DA43">
        <v>66.400000000000006</v>
      </c>
      <c r="DB43">
        <v>156.41</v>
      </c>
      <c r="DC43">
        <v>49.28</v>
      </c>
      <c r="DD43">
        <v>7.8</v>
      </c>
      <c r="DE43">
        <v>745.68</v>
      </c>
      <c r="DF43">
        <v>158.25</v>
      </c>
      <c r="DG43">
        <v>28.65</v>
      </c>
      <c r="DH43">
        <v>20.73</v>
      </c>
      <c r="DI43">
        <v>12</v>
      </c>
      <c r="DK43">
        <v>3.31</v>
      </c>
      <c r="DL43">
        <v>6.05</v>
      </c>
      <c r="DM43">
        <v>8.81</v>
      </c>
      <c r="DN43">
        <v>114.74</v>
      </c>
      <c r="DO43">
        <v>31.02</v>
      </c>
      <c r="DP43">
        <v>329.69</v>
      </c>
      <c r="DQ43">
        <v>248.07</v>
      </c>
      <c r="DR43">
        <v>195.77</v>
      </c>
      <c r="DS43">
        <v>213.48</v>
      </c>
      <c r="DT43">
        <v>137</v>
      </c>
      <c r="DU43">
        <v>97</v>
      </c>
      <c r="DV43">
        <v>1314.79</v>
      </c>
      <c r="DW43">
        <v>109.77</v>
      </c>
      <c r="DX43">
        <v>1053.1300000000001</v>
      </c>
      <c r="DY43">
        <v>1408.08</v>
      </c>
      <c r="DZ43">
        <v>100</v>
      </c>
      <c r="EA43">
        <v>38.659999999999997</v>
      </c>
      <c r="EB43">
        <v>325</v>
      </c>
      <c r="EC43">
        <v>91.75</v>
      </c>
      <c r="ED43">
        <v>21.75</v>
      </c>
      <c r="EE43">
        <v>72.45</v>
      </c>
      <c r="EF43">
        <v>106.54</v>
      </c>
      <c r="EG43">
        <v>5.12</v>
      </c>
      <c r="EH43">
        <v>20.5</v>
      </c>
      <c r="EI43">
        <v>37.64</v>
      </c>
      <c r="EJ43">
        <v>29</v>
      </c>
      <c r="EK43">
        <v>6.31</v>
      </c>
      <c r="EL43">
        <v>39.79</v>
      </c>
      <c r="EM43">
        <v>116.11</v>
      </c>
      <c r="EN43">
        <v>15.5</v>
      </c>
      <c r="EO43">
        <v>1751.97</v>
      </c>
      <c r="EP43">
        <v>169.29</v>
      </c>
      <c r="EQ43">
        <v>25.83</v>
      </c>
      <c r="ER43">
        <v>19</v>
      </c>
      <c r="ES43">
        <v>14.9</v>
      </c>
      <c r="ET43">
        <v>5</v>
      </c>
      <c r="EU43">
        <v>12.19</v>
      </c>
      <c r="EV43">
        <v>9.2899999999999991</v>
      </c>
      <c r="EW43">
        <v>157.55000000000001</v>
      </c>
      <c r="EX43">
        <v>52</v>
      </c>
      <c r="EY43">
        <v>72.040000000000006</v>
      </c>
      <c r="EZ43">
        <v>5.0199999999999996</v>
      </c>
      <c r="FA43">
        <v>2.31</v>
      </c>
      <c r="FB43">
        <v>47</v>
      </c>
      <c r="FC43">
        <v>6.5</v>
      </c>
      <c r="FD43">
        <v>160</v>
      </c>
      <c r="FE43">
        <v>9.77</v>
      </c>
      <c r="FG43">
        <v>194.66</v>
      </c>
      <c r="FH43">
        <v>28.68</v>
      </c>
      <c r="FI43">
        <v>269.22000000000003</v>
      </c>
      <c r="FJ43">
        <v>118</v>
      </c>
      <c r="FK43">
        <v>10.69</v>
      </c>
      <c r="FL43">
        <v>24.65</v>
      </c>
      <c r="FM43">
        <v>32.549999999999997</v>
      </c>
      <c r="FN43">
        <v>16</v>
      </c>
      <c r="FO43">
        <v>460</v>
      </c>
      <c r="FP43">
        <v>269.8</v>
      </c>
      <c r="FQ43">
        <v>14.2</v>
      </c>
      <c r="FR43" s="123">
        <v>82.82</v>
      </c>
      <c r="FS43">
        <v>48</v>
      </c>
      <c r="FT43">
        <v>93.1</v>
      </c>
      <c r="FU43">
        <v>17.05</v>
      </c>
      <c r="FV43">
        <v>812.25</v>
      </c>
      <c r="FW43">
        <v>69.2</v>
      </c>
      <c r="FX43">
        <v>43</v>
      </c>
      <c r="FY43">
        <v>8.1300000000000008</v>
      </c>
      <c r="FZ43">
        <v>40.17</v>
      </c>
      <c r="GA43">
        <v>158.96</v>
      </c>
      <c r="GB43">
        <v>20.86</v>
      </c>
      <c r="GC43">
        <v>33.229999999999997</v>
      </c>
      <c r="GD43">
        <v>27.83</v>
      </c>
      <c r="GE43">
        <v>1352.5</v>
      </c>
      <c r="GF43">
        <v>73.89</v>
      </c>
      <c r="GG43">
        <v>37.43</v>
      </c>
      <c r="GH43">
        <v>52.55</v>
      </c>
      <c r="GI43">
        <v>6.7</v>
      </c>
      <c r="GJ43">
        <v>30.4</v>
      </c>
      <c r="GL43">
        <v>21.46</v>
      </c>
      <c r="GM43">
        <v>7.67</v>
      </c>
      <c r="GN43">
        <v>10</v>
      </c>
      <c r="GO43">
        <v>8.27</v>
      </c>
      <c r="GP43">
        <v>13</v>
      </c>
      <c r="GQ43">
        <v>147.86000000000001</v>
      </c>
      <c r="GR43">
        <v>2.34</v>
      </c>
      <c r="GS43">
        <v>3.75</v>
      </c>
    </row>
    <row r="44" spans="1:201" ht="13.5" thickBot="1" x14ac:dyDescent="0.25">
      <c r="A44" s="124" t="s">
        <v>1398</v>
      </c>
      <c r="B44">
        <v>100.03</v>
      </c>
      <c r="C44">
        <v>117.43</v>
      </c>
      <c r="D44">
        <v>69.89</v>
      </c>
      <c r="E44">
        <v>21.5</v>
      </c>
      <c r="F44">
        <v>7.52</v>
      </c>
      <c r="G44">
        <v>224.4</v>
      </c>
      <c r="H44">
        <v>4.2</v>
      </c>
      <c r="I44">
        <v>158.68</v>
      </c>
      <c r="J44">
        <v>80.41</v>
      </c>
      <c r="K44">
        <v>626.42999999999995</v>
      </c>
      <c r="L44">
        <v>6.9</v>
      </c>
      <c r="M44">
        <v>81</v>
      </c>
      <c r="N44">
        <v>61.7</v>
      </c>
      <c r="O44">
        <v>76.72</v>
      </c>
      <c r="P44" s="121">
        <v>24.5</v>
      </c>
      <c r="Q44">
        <v>18.25</v>
      </c>
      <c r="T44">
        <v>210.43</v>
      </c>
      <c r="U44">
        <v>6.1</v>
      </c>
      <c r="V44">
        <v>72.02</v>
      </c>
      <c r="W44">
        <v>28.9</v>
      </c>
      <c r="X44">
        <v>26</v>
      </c>
      <c r="Y44">
        <v>42.5</v>
      </c>
      <c r="Z44">
        <v>444.62</v>
      </c>
      <c r="AA44">
        <v>6.63</v>
      </c>
      <c r="AB44">
        <v>39.97</v>
      </c>
      <c r="AC44" s="122">
        <v>41.47</v>
      </c>
      <c r="AD44">
        <v>219.81</v>
      </c>
      <c r="AE44">
        <v>226.98</v>
      </c>
      <c r="AF44">
        <v>8.1999999999999993</v>
      </c>
      <c r="AG44">
        <v>4.91</v>
      </c>
      <c r="AH44">
        <v>72.989999999999995</v>
      </c>
      <c r="AI44">
        <v>13.38</v>
      </c>
      <c r="AJ44">
        <v>22.5</v>
      </c>
      <c r="AK44">
        <v>164.83</v>
      </c>
      <c r="AL44">
        <v>75.84</v>
      </c>
      <c r="AM44">
        <v>30.9</v>
      </c>
      <c r="AN44">
        <v>3.99</v>
      </c>
      <c r="AO44">
        <v>11.13</v>
      </c>
      <c r="AP44">
        <v>15.45</v>
      </c>
      <c r="AQ44">
        <v>45.54</v>
      </c>
      <c r="AR44">
        <v>68.5</v>
      </c>
      <c r="AS44">
        <v>867.69</v>
      </c>
      <c r="AT44">
        <v>1374.44</v>
      </c>
      <c r="AU44">
        <v>2302</v>
      </c>
      <c r="AV44">
        <v>104.32</v>
      </c>
      <c r="AW44">
        <v>110.32</v>
      </c>
      <c r="AX44">
        <v>18.350000000000001</v>
      </c>
      <c r="AY44">
        <v>3.25</v>
      </c>
      <c r="AZ44">
        <v>10.99</v>
      </c>
      <c r="BA44">
        <v>250.3</v>
      </c>
      <c r="BB44">
        <v>190</v>
      </c>
      <c r="BC44">
        <v>10.51</v>
      </c>
      <c r="BD44">
        <v>40.200000000000003</v>
      </c>
      <c r="BE44">
        <v>113.05</v>
      </c>
      <c r="BF44">
        <v>81.599999999999994</v>
      </c>
      <c r="BG44">
        <v>10.95</v>
      </c>
      <c r="BH44">
        <v>26.5</v>
      </c>
      <c r="BI44">
        <v>111.36</v>
      </c>
      <c r="BJ44">
        <v>511.98</v>
      </c>
      <c r="BK44">
        <v>37.450000000000003</v>
      </c>
      <c r="BL44">
        <v>48.12</v>
      </c>
      <c r="BM44">
        <v>241.02</v>
      </c>
      <c r="BN44">
        <v>122</v>
      </c>
      <c r="BO44">
        <v>2.15</v>
      </c>
      <c r="BP44">
        <v>11.03</v>
      </c>
      <c r="BQ44">
        <v>24</v>
      </c>
      <c r="BR44">
        <v>103.4</v>
      </c>
      <c r="BS44">
        <v>458.15</v>
      </c>
      <c r="BT44">
        <v>310</v>
      </c>
      <c r="BU44">
        <v>25.68</v>
      </c>
      <c r="BV44">
        <v>7.04</v>
      </c>
      <c r="BW44">
        <v>737.38</v>
      </c>
      <c r="BX44">
        <v>45.6</v>
      </c>
      <c r="BY44">
        <v>83.42</v>
      </c>
      <c r="BZ44">
        <v>9.75</v>
      </c>
      <c r="CA44">
        <v>273.93</v>
      </c>
      <c r="CB44">
        <v>82.64</v>
      </c>
      <c r="CC44">
        <v>902.5</v>
      </c>
      <c r="CD44">
        <v>47.46</v>
      </c>
      <c r="CE44">
        <v>235.52</v>
      </c>
      <c r="CF44">
        <v>6.39</v>
      </c>
      <c r="CG44">
        <v>638</v>
      </c>
      <c r="CH44">
        <v>835.91</v>
      </c>
      <c r="CI44">
        <v>49.1</v>
      </c>
      <c r="CJ44">
        <v>87.5</v>
      </c>
      <c r="CK44">
        <v>68.650000000000006</v>
      </c>
      <c r="CL44">
        <v>14.01</v>
      </c>
      <c r="CM44">
        <v>7.03</v>
      </c>
      <c r="CN44">
        <v>24.18</v>
      </c>
      <c r="CO44">
        <v>23.33</v>
      </c>
      <c r="CP44">
        <v>110.6</v>
      </c>
      <c r="CQ44">
        <v>11.28</v>
      </c>
      <c r="CR44">
        <v>24.87</v>
      </c>
      <c r="CS44">
        <v>8</v>
      </c>
      <c r="CT44">
        <v>934.6</v>
      </c>
      <c r="CU44">
        <v>280.43</v>
      </c>
      <c r="CV44">
        <v>3.88</v>
      </c>
      <c r="CW44">
        <v>431.9</v>
      </c>
      <c r="CX44">
        <v>9.99</v>
      </c>
      <c r="CY44">
        <v>475</v>
      </c>
      <c r="CZ44">
        <v>52.98</v>
      </c>
      <c r="DA44">
        <v>67</v>
      </c>
      <c r="DB44">
        <v>140.69</v>
      </c>
      <c r="DC44">
        <v>49.28</v>
      </c>
      <c r="DD44">
        <v>7.7</v>
      </c>
      <c r="DE44">
        <v>771.75</v>
      </c>
      <c r="DF44">
        <v>150.88</v>
      </c>
      <c r="DG44">
        <v>29.5</v>
      </c>
      <c r="DH44">
        <v>19.100000000000001</v>
      </c>
      <c r="DI44">
        <v>12.82</v>
      </c>
      <c r="DK44">
        <v>3.21</v>
      </c>
      <c r="DL44">
        <v>5.84</v>
      </c>
      <c r="DM44">
        <v>9.43</v>
      </c>
      <c r="DN44">
        <v>110.76</v>
      </c>
      <c r="DO44">
        <v>30.18</v>
      </c>
      <c r="DP44">
        <v>316.8</v>
      </c>
      <c r="DQ44">
        <v>237.78</v>
      </c>
      <c r="DR44">
        <v>186.33</v>
      </c>
      <c r="DS44">
        <v>178.99</v>
      </c>
      <c r="DT44">
        <v>136.36000000000001</v>
      </c>
      <c r="DU44">
        <v>100</v>
      </c>
      <c r="DV44">
        <v>1200</v>
      </c>
      <c r="DW44">
        <v>122.95</v>
      </c>
      <c r="DX44">
        <v>1094.55</v>
      </c>
      <c r="DY44">
        <v>1310</v>
      </c>
      <c r="DZ44">
        <v>103</v>
      </c>
      <c r="EA44">
        <v>40.11</v>
      </c>
      <c r="EB44">
        <v>330</v>
      </c>
      <c r="EC44">
        <v>89.62</v>
      </c>
      <c r="ED44">
        <v>24</v>
      </c>
      <c r="EE44">
        <v>71</v>
      </c>
      <c r="EF44">
        <v>110.6</v>
      </c>
      <c r="EG44">
        <v>4.5999999999999996</v>
      </c>
      <c r="EH44">
        <v>20.5</v>
      </c>
      <c r="EI44">
        <v>37.450000000000003</v>
      </c>
      <c r="EJ44">
        <v>28</v>
      </c>
      <c r="EK44">
        <v>6.31</v>
      </c>
      <c r="EL44">
        <v>40.98</v>
      </c>
      <c r="EM44">
        <v>114.98</v>
      </c>
      <c r="EN44">
        <v>14.68</v>
      </c>
      <c r="EO44">
        <v>1575.64</v>
      </c>
      <c r="EP44">
        <v>169.29</v>
      </c>
      <c r="EQ44">
        <v>24.5</v>
      </c>
      <c r="ER44">
        <v>16</v>
      </c>
      <c r="ES44">
        <v>15.97</v>
      </c>
      <c r="ET44">
        <v>4.97</v>
      </c>
      <c r="EU44">
        <v>11.83</v>
      </c>
      <c r="EV44">
        <v>9.43</v>
      </c>
      <c r="EW44">
        <v>160.58000000000001</v>
      </c>
      <c r="EX44">
        <v>56.4</v>
      </c>
      <c r="EY44">
        <v>68.36</v>
      </c>
      <c r="EZ44">
        <v>3.7</v>
      </c>
      <c r="FA44">
        <v>2.11</v>
      </c>
      <c r="FB44">
        <v>49.74</v>
      </c>
      <c r="FC44">
        <v>6.26</v>
      </c>
      <c r="FD44">
        <v>157</v>
      </c>
      <c r="FE44">
        <v>8.98</v>
      </c>
      <c r="FG44">
        <v>195.05</v>
      </c>
      <c r="FH44">
        <v>29.25</v>
      </c>
      <c r="FI44">
        <v>225.08</v>
      </c>
      <c r="FJ44">
        <v>118</v>
      </c>
      <c r="FK44">
        <v>12.4</v>
      </c>
      <c r="FL44">
        <v>25.94</v>
      </c>
      <c r="FM44">
        <v>28.35</v>
      </c>
      <c r="FN44">
        <v>14.01</v>
      </c>
      <c r="FO44">
        <v>455</v>
      </c>
      <c r="FP44">
        <v>302.67</v>
      </c>
      <c r="FQ44">
        <v>13.6</v>
      </c>
      <c r="FR44" s="123">
        <v>85.5</v>
      </c>
      <c r="FS44">
        <v>42.65</v>
      </c>
      <c r="FT44">
        <v>121.6</v>
      </c>
      <c r="FU44">
        <v>19.170000000000002</v>
      </c>
      <c r="FV44">
        <v>900</v>
      </c>
      <c r="FW44">
        <v>69.2</v>
      </c>
      <c r="FX44">
        <v>44.65</v>
      </c>
      <c r="FY44">
        <v>8.6999999999999993</v>
      </c>
      <c r="FZ44">
        <v>40.17</v>
      </c>
      <c r="GA44">
        <v>178.78</v>
      </c>
      <c r="GB44">
        <v>21.47</v>
      </c>
      <c r="GC44">
        <v>31.04</v>
      </c>
      <c r="GD44">
        <v>28.5</v>
      </c>
      <c r="GE44">
        <v>1379</v>
      </c>
      <c r="GF44">
        <v>80.73</v>
      </c>
      <c r="GG44">
        <v>37.9</v>
      </c>
      <c r="GH44">
        <v>50.38</v>
      </c>
      <c r="GI44">
        <v>6.87</v>
      </c>
      <c r="GJ44">
        <v>32</v>
      </c>
      <c r="GL44">
        <v>21.42</v>
      </c>
      <c r="GM44">
        <v>7.92</v>
      </c>
      <c r="GN44">
        <v>11</v>
      </c>
      <c r="GO44">
        <v>9.59</v>
      </c>
      <c r="GP44">
        <v>13.3</v>
      </c>
      <c r="GQ44">
        <v>125.9</v>
      </c>
      <c r="GR44">
        <v>2.4300000000000002</v>
      </c>
      <c r="GS44">
        <v>4</v>
      </c>
    </row>
    <row r="45" spans="1:201" ht="13.5" thickBot="1" x14ac:dyDescent="0.25">
      <c r="A45" s="124" t="s">
        <v>1399</v>
      </c>
      <c r="B45">
        <v>69.180000000000007</v>
      </c>
      <c r="C45">
        <v>132.52000000000001</v>
      </c>
      <c r="D45">
        <v>60</v>
      </c>
      <c r="E45">
        <v>23.25</v>
      </c>
      <c r="F45">
        <v>8.8000000000000007</v>
      </c>
      <c r="G45">
        <v>224.4</v>
      </c>
      <c r="H45">
        <v>4.0199999999999996</v>
      </c>
      <c r="I45">
        <v>172.22</v>
      </c>
      <c r="J45">
        <v>92.95</v>
      </c>
      <c r="K45">
        <v>677.15</v>
      </c>
      <c r="L45">
        <v>7.32</v>
      </c>
      <c r="M45">
        <v>81</v>
      </c>
      <c r="N45">
        <v>69.400000000000006</v>
      </c>
      <c r="O45">
        <v>82</v>
      </c>
      <c r="P45" s="121">
        <v>30</v>
      </c>
      <c r="Q45">
        <v>18.25</v>
      </c>
      <c r="T45">
        <v>220.3</v>
      </c>
      <c r="U45">
        <v>7.05</v>
      </c>
      <c r="V45">
        <v>75.5</v>
      </c>
      <c r="W45">
        <v>28.99</v>
      </c>
      <c r="X45">
        <v>26.1</v>
      </c>
      <c r="Y45">
        <v>34.11</v>
      </c>
      <c r="Z45">
        <v>498.43</v>
      </c>
      <c r="AA45">
        <v>8.77</v>
      </c>
      <c r="AB45">
        <v>45.89</v>
      </c>
      <c r="AC45" s="122">
        <v>48.95</v>
      </c>
      <c r="AD45">
        <v>220</v>
      </c>
      <c r="AE45">
        <v>891.81</v>
      </c>
      <c r="AF45">
        <v>11.48</v>
      </c>
      <c r="AG45">
        <v>5.86</v>
      </c>
      <c r="AH45">
        <v>75</v>
      </c>
      <c r="AI45">
        <v>14.76</v>
      </c>
      <c r="AJ45">
        <v>24.11</v>
      </c>
      <c r="AK45">
        <v>173.5</v>
      </c>
      <c r="AL45">
        <v>88.89</v>
      </c>
      <c r="AM45">
        <v>28.23</v>
      </c>
      <c r="AN45">
        <v>5.49</v>
      </c>
      <c r="AO45">
        <v>12.65</v>
      </c>
      <c r="AP45">
        <v>19.52</v>
      </c>
      <c r="AQ45">
        <v>55.2</v>
      </c>
      <c r="AR45">
        <v>68.25</v>
      </c>
      <c r="AS45">
        <v>865.32</v>
      </c>
      <c r="AT45">
        <v>1527.23</v>
      </c>
      <c r="AU45">
        <v>2290</v>
      </c>
      <c r="AV45">
        <v>113.85</v>
      </c>
      <c r="AW45">
        <v>115.52</v>
      </c>
      <c r="AX45">
        <v>22.23</v>
      </c>
      <c r="AY45">
        <v>4.0999999999999996</v>
      </c>
      <c r="AZ45">
        <v>10.99</v>
      </c>
      <c r="BA45">
        <v>274.98</v>
      </c>
      <c r="BB45">
        <v>206.71</v>
      </c>
      <c r="BC45">
        <v>10.51</v>
      </c>
      <c r="BD45">
        <v>45.37</v>
      </c>
      <c r="BE45">
        <v>113.05</v>
      </c>
      <c r="BF45">
        <v>70.400000000000006</v>
      </c>
      <c r="BG45">
        <v>10.9</v>
      </c>
      <c r="BH45">
        <v>28.1</v>
      </c>
      <c r="BI45">
        <v>111.35</v>
      </c>
      <c r="BJ45">
        <v>602.67999999999995</v>
      </c>
      <c r="BK45">
        <v>48.35</v>
      </c>
      <c r="BL45">
        <v>51.62</v>
      </c>
      <c r="BM45">
        <v>270.60000000000002</v>
      </c>
      <c r="BN45">
        <v>135.71</v>
      </c>
      <c r="BO45">
        <v>2.15</v>
      </c>
      <c r="BP45">
        <v>11.34</v>
      </c>
      <c r="BQ45">
        <v>23.4</v>
      </c>
      <c r="BR45">
        <v>103.4</v>
      </c>
      <c r="BS45">
        <v>529.04999999999995</v>
      </c>
      <c r="BT45">
        <v>330.46</v>
      </c>
      <c r="BV45">
        <v>9.1</v>
      </c>
      <c r="BW45">
        <v>824.4</v>
      </c>
      <c r="BX45">
        <v>51.2</v>
      </c>
      <c r="BY45">
        <v>92.16</v>
      </c>
      <c r="BZ45">
        <v>9.75</v>
      </c>
      <c r="CA45">
        <v>204.4</v>
      </c>
      <c r="CB45">
        <v>96.28</v>
      </c>
      <c r="CC45">
        <v>980</v>
      </c>
      <c r="CD45">
        <v>49.15</v>
      </c>
      <c r="CE45">
        <v>237.6</v>
      </c>
      <c r="CF45">
        <v>5.55</v>
      </c>
      <c r="CG45">
        <v>641</v>
      </c>
      <c r="CH45">
        <v>942.79</v>
      </c>
      <c r="CI45">
        <v>56.03</v>
      </c>
      <c r="CJ45">
        <v>95.01</v>
      </c>
      <c r="CK45">
        <v>69</v>
      </c>
      <c r="CL45">
        <v>14.7</v>
      </c>
      <c r="CM45">
        <v>7.24</v>
      </c>
      <c r="CN45">
        <v>25.71</v>
      </c>
      <c r="CO45">
        <v>22.65</v>
      </c>
      <c r="CP45">
        <v>135.44</v>
      </c>
      <c r="CQ45">
        <v>10.4</v>
      </c>
      <c r="CR45">
        <v>26</v>
      </c>
      <c r="CS45">
        <v>8.06</v>
      </c>
      <c r="CT45">
        <v>914.9</v>
      </c>
      <c r="CU45">
        <v>277.99</v>
      </c>
      <c r="CV45">
        <v>5.17</v>
      </c>
      <c r="CW45">
        <v>447.93</v>
      </c>
      <c r="CX45">
        <v>10.15</v>
      </c>
      <c r="CY45">
        <v>430.1</v>
      </c>
      <c r="CZ45">
        <v>53.2</v>
      </c>
      <c r="DA45">
        <v>75.510000000000005</v>
      </c>
      <c r="DB45">
        <v>176.83</v>
      </c>
      <c r="DC45">
        <v>49.28</v>
      </c>
      <c r="DD45">
        <v>9.5</v>
      </c>
      <c r="DE45">
        <v>753.54</v>
      </c>
      <c r="DF45">
        <v>188.31</v>
      </c>
      <c r="DG45">
        <v>27.56</v>
      </c>
      <c r="DH45">
        <v>20.53</v>
      </c>
      <c r="DI45">
        <v>16.32</v>
      </c>
      <c r="DK45">
        <v>4.43</v>
      </c>
      <c r="DL45">
        <v>7.03</v>
      </c>
      <c r="DM45">
        <v>9.9700000000000006</v>
      </c>
      <c r="DN45">
        <v>124.39</v>
      </c>
      <c r="DO45">
        <v>32.35</v>
      </c>
      <c r="DP45">
        <v>351.72</v>
      </c>
      <c r="DQ45">
        <v>277.66000000000003</v>
      </c>
      <c r="DR45">
        <v>218.3</v>
      </c>
      <c r="DS45">
        <v>202.33</v>
      </c>
      <c r="DT45">
        <v>138.96</v>
      </c>
      <c r="DU45">
        <v>121</v>
      </c>
      <c r="DV45">
        <v>1150</v>
      </c>
      <c r="DW45">
        <v>136.21</v>
      </c>
      <c r="DX45">
        <v>1156.97</v>
      </c>
      <c r="DY45">
        <v>1512.19</v>
      </c>
      <c r="DZ45">
        <v>109.94</v>
      </c>
      <c r="EA45">
        <v>45.31</v>
      </c>
      <c r="EB45">
        <v>295.02</v>
      </c>
      <c r="EC45">
        <v>96.88</v>
      </c>
      <c r="ED45">
        <v>24</v>
      </c>
      <c r="EE45">
        <v>77</v>
      </c>
      <c r="EF45">
        <v>135.44</v>
      </c>
      <c r="EG45">
        <v>6.3</v>
      </c>
      <c r="EH45">
        <v>23.5</v>
      </c>
      <c r="EI45">
        <v>43.6</v>
      </c>
      <c r="EJ45">
        <v>27.78</v>
      </c>
      <c r="EK45">
        <v>6.31</v>
      </c>
      <c r="EL45">
        <v>47.44</v>
      </c>
      <c r="EM45">
        <v>157.04</v>
      </c>
      <c r="EN45">
        <v>14.83</v>
      </c>
      <c r="EO45">
        <v>1690.23</v>
      </c>
      <c r="EP45">
        <v>169.29</v>
      </c>
      <c r="EQ45">
        <v>24.5</v>
      </c>
      <c r="ER45">
        <v>17.5</v>
      </c>
      <c r="ES45">
        <v>15.17</v>
      </c>
      <c r="ET45">
        <v>5.74</v>
      </c>
      <c r="EU45">
        <v>11.65</v>
      </c>
      <c r="EV45">
        <v>9.5</v>
      </c>
      <c r="EW45">
        <v>174.5</v>
      </c>
      <c r="EX45">
        <v>63.63</v>
      </c>
      <c r="EY45">
        <v>77.53</v>
      </c>
      <c r="EZ45">
        <v>6</v>
      </c>
      <c r="FA45">
        <v>2.59</v>
      </c>
      <c r="FB45">
        <v>48.23</v>
      </c>
      <c r="FC45">
        <v>6.43</v>
      </c>
      <c r="FD45">
        <v>157.5</v>
      </c>
      <c r="FE45">
        <v>10.47</v>
      </c>
      <c r="FG45">
        <v>226.45</v>
      </c>
      <c r="FH45">
        <v>29.86</v>
      </c>
      <c r="FI45">
        <v>258.01</v>
      </c>
      <c r="FJ45">
        <v>118</v>
      </c>
      <c r="FK45">
        <v>12.31</v>
      </c>
      <c r="FL45">
        <v>25.94</v>
      </c>
      <c r="FM45">
        <v>28.5</v>
      </c>
      <c r="FN45">
        <v>17.309999999999999</v>
      </c>
      <c r="FO45">
        <v>501</v>
      </c>
      <c r="FP45">
        <v>321.06</v>
      </c>
      <c r="FQ45">
        <v>14.25</v>
      </c>
      <c r="FR45" s="123">
        <v>105.04</v>
      </c>
      <c r="FS45">
        <v>46</v>
      </c>
      <c r="FT45">
        <v>139.99</v>
      </c>
      <c r="FU45">
        <v>21.21</v>
      </c>
      <c r="FV45">
        <v>900</v>
      </c>
      <c r="FW45">
        <v>69.2</v>
      </c>
      <c r="FX45">
        <v>47</v>
      </c>
      <c r="FY45">
        <v>9.5</v>
      </c>
      <c r="FZ45">
        <v>38.5</v>
      </c>
      <c r="GA45">
        <v>184.91</v>
      </c>
      <c r="GB45">
        <v>25.08</v>
      </c>
      <c r="GC45">
        <v>42.43</v>
      </c>
      <c r="GD45">
        <v>28.5</v>
      </c>
      <c r="GE45">
        <v>1439.5</v>
      </c>
      <c r="GF45">
        <v>90.84</v>
      </c>
      <c r="GG45">
        <v>38.700000000000003</v>
      </c>
      <c r="GH45">
        <v>58.37</v>
      </c>
      <c r="GI45">
        <v>7.77</v>
      </c>
      <c r="GJ45">
        <v>32.549999999999997</v>
      </c>
      <c r="GL45">
        <v>22.42</v>
      </c>
      <c r="GM45">
        <v>6.85</v>
      </c>
      <c r="GN45">
        <v>11.77</v>
      </c>
      <c r="GO45">
        <v>9.24</v>
      </c>
      <c r="GP45">
        <v>14.25</v>
      </c>
      <c r="GQ45">
        <v>160.58000000000001</v>
      </c>
      <c r="GR45">
        <v>2.5499999999999998</v>
      </c>
      <c r="GS45">
        <v>3.82</v>
      </c>
    </row>
    <row r="46" spans="1:201" ht="13.5" thickBot="1" x14ac:dyDescent="0.25">
      <c r="A46" s="124" t="s">
        <v>1400</v>
      </c>
      <c r="B46">
        <v>49.25</v>
      </c>
      <c r="C46">
        <v>129.72999999999999</v>
      </c>
      <c r="D46">
        <v>64.349999999999994</v>
      </c>
      <c r="E46">
        <v>21.65</v>
      </c>
      <c r="F46">
        <v>6.1</v>
      </c>
      <c r="G46">
        <v>215</v>
      </c>
      <c r="H46">
        <v>3.8</v>
      </c>
      <c r="I46">
        <v>157.29</v>
      </c>
      <c r="J46">
        <v>99.02</v>
      </c>
      <c r="K46">
        <v>654.65</v>
      </c>
      <c r="L46">
        <v>8.0500000000000007</v>
      </c>
      <c r="M46">
        <v>71.13</v>
      </c>
      <c r="N46">
        <v>69.8</v>
      </c>
      <c r="O46">
        <v>86.24</v>
      </c>
      <c r="P46" s="121">
        <v>33.07</v>
      </c>
      <c r="Q46">
        <v>14.8</v>
      </c>
      <c r="T46">
        <v>217.38</v>
      </c>
      <c r="U46">
        <v>6.37</v>
      </c>
      <c r="V46">
        <v>77.37</v>
      </c>
      <c r="W46">
        <v>29.9</v>
      </c>
      <c r="X46">
        <v>26.98</v>
      </c>
      <c r="Y46">
        <v>33.200000000000003</v>
      </c>
      <c r="Z46">
        <v>522.01</v>
      </c>
      <c r="AA46">
        <v>8.64</v>
      </c>
      <c r="AB46">
        <v>49.06</v>
      </c>
      <c r="AC46" s="122">
        <v>50.87</v>
      </c>
      <c r="AD46">
        <v>213.5</v>
      </c>
      <c r="AE46">
        <v>792.53</v>
      </c>
      <c r="AF46">
        <v>12.23</v>
      </c>
      <c r="AG46">
        <v>5.1100000000000003</v>
      </c>
      <c r="AH46">
        <v>81</v>
      </c>
      <c r="AI46">
        <v>17.850000000000001</v>
      </c>
      <c r="AJ46">
        <v>20.02</v>
      </c>
      <c r="AK46">
        <v>173.5</v>
      </c>
      <c r="AL46">
        <v>90.76</v>
      </c>
      <c r="AM46">
        <v>27.9</v>
      </c>
      <c r="AN46">
        <v>4.21</v>
      </c>
      <c r="AO46">
        <v>14.16</v>
      </c>
      <c r="AP46">
        <v>14.61</v>
      </c>
      <c r="AQ46">
        <v>62.13</v>
      </c>
      <c r="AR46">
        <v>67.47</v>
      </c>
      <c r="AS46">
        <v>922.74</v>
      </c>
      <c r="AT46">
        <v>1469.97</v>
      </c>
      <c r="AU46">
        <v>2200.33</v>
      </c>
      <c r="AV46">
        <v>110</v>
      </c>
      <c r="AW46">
        <v>115.36</v>
      </c>
      <c r="AX46">
        <v>22.29</v>
      </c>
      <c r="AY46">
        <v>4.03</v>
      </c>
      <c r="AZ46">
        <v>11.35</v>
      </c>
      <c r="BA46">
        <v>302.94</v>
      </c>
      <c r="BB46">
        <v>200</v>
      </c>
      <c r="BC46">
        <v>11.5</v>
      </c>
      <c r="BD46">
        <v>38.909999999999997</v>
      </c>
      <c r="BE46">
        <v>119</v>
      </c>
      <c r="BF46">
        <v>80</v>
      </c>
      <c r="BG46">
        <v>10.9</v>
      </c>
      <c r="BH46">
        <v>24.73</v>
      </c>
      <c r="BI46">
        <v>123.08</v>
      </c>
      <c r="BJ46">
        <v>621.32000000000005</v>
      </c>
      <c r="BK46">
        <v>44.55</v>
      </c>
      <c r="BL46">
        <v>50</v>
      </c>
      <c r="BM46">
        <v>282.7</v>
      </c>
      <c r="BN46">
        <v>138.28</v>
      </c>
      <c r="BO46">
        <v>2.15</v>
      </c>
      <c r="BP46">
        <v>10.39</v>
      </c>
      <c r="BQ46">
        <v>22.26</v>
      </c>
      <c r="BR46">
        <v>103.4</v>
      </c>
      <c r="BS46">
        <v>455.41</v>
      </c>
      <c r="BT46">
        <v>361</v>
      </c>
      <c r="BV46">
        <v>8</v>
      </c>
      <c r="BW46">
        <v>884.17</v>
      </c>
      <c r="BX46">
        <v>41</v>
      </c>
      <c r="BY46">
        <v>156</v>
      </c>
      <c r="BZ46">
        <v>10.89</v>
      </c>
      <c r="CA46">
        <v>119.31</v>
      </c>
      <c r="CB46">
        <v>96.05</v>
      </c>
      <c r="CC46">
        <v>939</v>
      </c>
      <c r="CD46">
        <v>49.6</v>
      </c>
      <c r="CE46">
        <v>248.14</v>
      </c>
      <c r="CF46">
        <v>5.65</v>
      </c>
      <c r="CG46">
        <v>729.05</v>
      </c>
      <c r="CH46">
        <v>967.5</v>
      </c>
      <c r="CI46">
        <v>56.88</v>
      </c>
      <c r="CJ46">
        <v>108</v>
      </c>
      <c r="CK46">
        <v>69.430000000000007</v>
      </c>
      <c r="CL46">
        <v>16</v>
      </c>
      <c r="CM46">
        <v>5.2</v>
      </c>
      <c r="CN46">
        <v>13.25</v>
      </c>
      <c r="CO46">
        <v>23.01</v>
      </c>
      <c r="CP46">
        <v>128.19999999999999</v>
      </c>
      <c r="CQ46">
        <v>11.19</v>
      </c>
      <c r="CR46">
        <v>23.8</v>
      </c>
      <c r="CS46">
        <v>7</v>
      </c>
      <c r="CT46">
        <v>956.56</v>
      </c>
      <c r="CU46">
        <v>303</v>
      </c>
      <c r="CV46">
        <v>4.37</v>
      </c>
      <c r="CW46">
        <v>386.34</v>
      </c>
      <c r="CX46">
        <v>10</v>
      </c>
      <c r="CY46">
        <v>425</v>
      </c>
      <c r="CZ46">
        <v>50.5</v>
      </c>
      <c r="DA46">
        <v>80</v>
      </c>
      <c r="DB46">
        <v>154.38</v>
      </c>
      <c r="DC46">
        <v>49.28</v>
      </c>
      <c r="DD46">
        <v>9</v>
      </c>
      <c r="DE46">
        <v>760.63</v>
      </c>
      <c r="DF46">
        <v>176.31</v>
      </c>
      <c r="DG46">
        <v>26.51</v>
      </c>
      <c r="DH46">
        <v>22.12</v>
      </c>
      <c r="DI46">
        <v>11.8</v>
      </c>
      <c r="DK46">
        <v>4.9800000000000004</v>
      </c>
      <c r="DL46">
        <v>7.5</v>
      </c>
      <c r="DM46">
        <v>10.029999999999999</v>
      </c>
      <c r="DN46">
        <v>126.97</v>
      </c>
      <c r="DO46">
        <v>31.37</v>
      </c>
      <c r="DP46">
        <v>371.67</v>
      </c>
      <c r="DQ46">
        <v>294.89</v>
      </c>
      <c r="DR46">
        <v>242.3</v>
      </c>
      <c r="DS46">
        <v>180.51</v>
      </c>
      <c r="DT46">
        <v>131.81</v>
      </c>
      <c r="DU46">
        <v>109.5</v>
      </c>
      <c r="DV46">
        <v>1386</v>
      </c>
      <c r="DW46">
        <v>113.74</v>
      </c>
      <c r="DX46">
        <v>1119.75</v>
      </c>
      <c r="DY46">
        <v>1600</v>
      </c>
      <c r="DZ46">
        <v>128</v>
      </c>
      <c r="EA46">
        <v>45.05</v>
      </c>
      <c r="EB46">
        <v>266.16000000000003</v>
      </c>
      <c r="EC46">
        <v>95.92</v>
      </c>
      <c r="ED46">
        <v>16.989999999999998</v>
      </c>
      <c r="EE46">
        <v>73.989999999999995</v>
      </c>
      <c r="EF46">
        <v>128.19999999999999</v>
      </c>
      <c r="EG46">
        <v>6.9</v>
      </c>
      <c r="EH46">
        <v>23.11</v>
      </c>
      <c r="EI46">
        <v>49.98</v>
      </c>
      <c r="EJ46">
        <v>27.01</v>
      </c>
      <c r="EK46">
        <v>6.31</v>
      </c>
      <c r="EL46">
        <v>42.98</v>
      </c>
      <c r="EM46">
        <v>123.45</v>
      </c>
      <c r="EN46">
        <v>16.5</v>
      </c>
      <c r="EO46">
        <v>1573.96</v>
      </c>
      <c r="EP46">
        <v>169.29</v>
      </c>
      <c r="EQ46">
        <v>25.7</v>
      </c>
      <c r="ER46">
        <v>16.489999999999998</v>
      </c>
      <c r="ES46">
        <v>12.12</v>
      </c>
      <c r="ET46">
        <v>4.99</v>
      </c>
      <c r="EU46">
        <v>11.22</v>
      </c>
      <c r="EV46">
        <v>9.77</v>
      </c>
      <c r="EW46">
        <v>163.16999999999999</v>
      </c>
      <c r="EX46">
        <v>83.5</v>
      </c>
      <c r="EY46">
        <v>74.98</v>
      </c>
      <c r="EZ46">
        <v>6</v>
      </c>
      <c r="FA46">
        <v>3.99</v>
      </c>
      <c r="FB46">
        <v>40.5</v>
      </c>
      <c r="FC46">
        <v>6.79</v>
      </c>
      <c r="FD46">
        <v>155</v>
      </c>
      <c r="FE46">
        <v>11.04</v>
      </c>
      <c r="FG46">
        <v>232</v>
      </c>
      <c r="FH46">
        <v>33.5</v>
      </c>
      <c r="FI46">
        <v>272.75</v>
      </c>
      <c r="FJ46">
        <v>118</v>
      </c>
      <c r="FK46">
        <v>8.4600000000000009</v>
      </c>
      <c r="FL46">
        <v>26</v>
      </c>
      <c r="FM46">
        <v>25.2</v>
      </c>
      <c r="FN46">
        <v>17.95</v>
      </c>
      <c r="FO46">
        <v>441</v>
      </c>
      <c r="FP46">
        <v>344.99</v>
      </c>
      <c r="FQ46">
        <v>14.6</v>
      </c>
      <c r="FR46" s="123">
        <v>84.99</v>
      </c>
      <c r="FS46">
        <v>54</v>
      </c>
      <c r="FT46">
        <v>133.5</v>
      </c>
      <c r="FU46">
        <v>17.95</v>
      </c>
      <c r="FV46">
        <v>840.89</v>
      </c>
      <c r="FW46">
        <v>69.2</v>
      </c>
      <c r="FX46">
        <v>53.9</v>
      </c>
      <c r="FY46">
        <v>7.2</v>
      </c>
      <c r="FZ46">
        <v>36.75</v>
      </c>
      <c r="GA46">
        <v>200.01</v>
      </c>
      <c r="GB46">
        <v>24.02</v>
      </c>
      <c r="GC46">
        <v>22.61</v>
      </c>
      <c r="GD46">
        <v>28.23</v>
      </c>
      <c r="GE46">
        <v>1425</v>
      </c>
      <c r="GF46">
        <v>72.42</v>
      </c>
      <c r="GG46">
        <v>40.659999999999997</v>
      </c>
      <c r="GH46">
        <v>53.46</v>
      </c>
      <c r="GI46">
        <v>7.47</v>
      </c>
      <c r="GJ46">
        <v>35</v>
      </c>
      <c r="GL46">
        <v>16</v>
      </c>
      <c r="GM46">
        <v>8.9499999999999993</v>
      </c>
      <c r="GN46">
        <v>11.05</v>
      </c>
      <c r="GO46">
        <v>9.4499999999999993</v>
      </c>
      <c r="GP46">
        <v>13.02</v>
      </c>
      <c r="GQ46">
        <v>166.01</v>
      </c>
      <c r="GR46">
        <v>2.56</v>
      </c>
      <c r="GS46">
        <v>3.77</v>
      </c>
    </row>
    <row r="47" spans="1:201" ht="13.5" thickBot="1" x14ac:dyDescent="0.25">
      <c r="A47" s="124" t="s">
        <v>1401</v>
      </c>
      <c r="B47">
        <v>52</v>
      </c>
      <c r="C47">
        <v>131.06</v>
      </c>
      <c r="D47">
        <v>66.5</v>
      </c>
      <c r="E47">
        <v>26.69</v>
      </c>
      <c r="F47">
        <v>7.5</v>
      </c>
      <c r="G47">
        <v>215</v>
      </c>
      <c r="H47">
        <v>4.1500000000000004</v>
      </c>
      <c r="I47">
        <v>165.2</v>
      </c>
      <c r="J47">
        <v>93.91</v>
      </c>
      <c r="K47">
        <v>634.79</v>
      </c>
      <c r="L47">
        <v>8.18</v>
      </c>
      <c r="M47">
        <v>61.05</v>
      </c>
      <c r="N47">
        <v>56.5</v>
      </c>
      <c r="O47">
        <v>88.5</v>
      </c>
      <c r="P47" s="121">
        <v>26.5</v>
      </c>
      <c r="Q47">
        <v>14.32</v>
      </c>
      <c r="T47">
        <v>227.4</v>
      </c>
      <c r="U47">
        <v>7.4</v>
      </c>
      <c r="V47">
        <v>80.209999999999994</v>
      </c>
      <c r="W47">
        <v>37</v>
      </c>
      <c r="X47">
        <v>29.69</v>
      </c>
      <c r="Y47">
        <v>32.11</v>
      </c>
      <c r="Z47">
        <v>555</v>
      </c>
      <c r="AA47">
        <v>8.89</v>
      </c>
      <c r="AB47">
        <v>44.6</v>
      </c>
      <c r="AC47" s="122">
        <v>50.84</v>
      </c>
      <c r="AD47">
        <v>219.99</v>
      </c>
      <c r="AE47">
        <v>106.73</v>
      </c>
      <c r="AF47">
        <v>13.35</v>
      </c>
      <c r="AG47">
        <v>5.71</v>
      </c>
      <c r="AH47">
        <v>82</v>
      </c>
      <c r="AI47">
        <v>19.920000000000002</v>
      </c>
      <c r="AJ47">
        <v>20</v>
      </c>
      <c r="AK47">
        <v>173.5</v>
      </c>
      <c r="AL47">
        <v>83.55</v>
      </c>
      <c r="AM47">
        <v>32.5</v>
      </c>
      <c r="AN47">
        <v>4.63</v>
      </c>
      <c r="AO47">
        <v>13.36</v>
      </c>
      <c r="AP47">
        <v>20.59</v>
      </c>
      <c r="AQ47">
        <v>60.51</v>
      </c>
      <c r="AR47">
        <v>74</v>
      </c>
      <c r="AS47">
        <v>751.92</v>
      </c>
      <c r="AT47">
        <v>1316.41</v>
      </c>
      <c r="AU47">
        <v>2060</v>
      </c>
      <c r="AV47">
        <v>124.99</v>
      </c>
      <c r="AW47">
        <v>92.1</v>
      </c>
      <c r="AX47">
        <v>24.19</v>
      </c>
      <c r="AY47">
        <v>4.33</v>
      </c>
      <c r="AZ47">
        <v>12</v>
      </c>
      <c r="BA47">
        <v>285.75</v>
      </c>
      <c r="BB47">
        <v>190.66</v>
      </c>
      <c r="BC47">
        <v>10.5</v>
      </c>
      <c r="BD47">
        <v>36.14</v>
      </c>
      <c r="BE47">
        <v>104.25</v>
      </c>
      <c r="BF47">
        <v>58.88</v>
      </c>
      <c r="BG47">
        <v>11</v>
      </c>
      <c r="BH47">
        <v>25.09</v>
      </c>
      <c r="BI47">
        <v>124.06</v>
      </c>
      <c r="BJ47">
        <v>631.91999999999996</v>
      </c>
      <c r="BK47">
        <v>36.47</v>
      </c>
      <c r="BL47">
        <v>56.87</v>
      </c>
      <c r="BM47">
        <v>290.72000000000003</v>
      </c>
      <c r="BN47">
        <v>140.93</v>
      </c>
      <c r="BO47">
        <v>2.15</v>
      </c>
      <c r="BP47">
        <v>11.2</v>
      </c>
      <c r="BQ47">
        <v>26.6</v>
      </c>
      <c r="BR47">
        <v>120.11</v>
      </c>
      <c r="BS47">
        <v>445.05</v>
      </c>
      <c r="BT47">
        <v>340</v>
      </c>
      <c r="BV47">
        <v>10.5</v>
      </c>
      <c r="BW47">
        <v>995.47</v>
      </c>
      <c r="BX47">
        <v>42.5</v>
      </c>
      <c r="BY47">
        <v>125.62</v>
      </c>
      <c r="BZ47">
        <v>9.9</v>
      </c>
      <c r="CA47">
        <v>92.46</v>
      </c>
      <c r="CB47">
        <v>103.6</v>
      </c>
      <c r="CC47">
        <v>939</v>
      </c>
      <c r="CD47">
        <v>52.8</v>
      </c>
      <c r="CE47">
        <v>227.63</v>
      </c>
      <c r="CF47">
        <v>5.75</v>
      </c>
      <c r="CG47">
        <v>730</v>
      </c>
      <c r="CH47">
        <v>1099</v>
      </c>
      <c r="CI47">
        <v>67.19</v>
      </c>
      <c r="CJ47">
        <v>90.97</v>
      </c>
      <c r="CK47">
        <v>79</v>
      </c>
      <c r="CL47">
        <v>19.34</v>
      </c>
      <c r="CM47">
        <v>5.59</v>
      </c>
      <c r="CN47">
        <v>11.99</v>
      </c>
      <c r="CO47">
        <v>22.9</v>
      </c>
      <c r="CP47">
        <v>132</v>
      </c>
      <c r="CQ47">
        <v>11.05</v>
      </c>
      <c r="CR47">
        <v>24.11</v>
      </c>
      <c r="CS47">
        <v>6.7</v>
      </c>
      <c r="CT47">
        <v>939.54</v>
      </c>
      <c r="CU47">
        <v>296</v>
      </c>
      <c r="CV47">
        <v>4.6100000000000003</v>
      </c>
      <c r="CW47">
        <v>288.42</v>
      </c>
      <c r="CX47">
        <v>10</v>
      </c>
      <c r="CY47">
        <v>410.13</v>
      </c>
      <c r="CZ47">
        <v>49.89</v>
      </c>
      <c r="DA47">
        <v>76.28</v>
      </c>
      <c r="DB47">
        <v>148.31</v>
      </c>
      <c r="DC47">
        <v>49.28</v>
      </c>
      <c r="DD47">
        <v>8.5</v>
      </c>
      <c r="DE47">
        <v>770</v>
      </c>
      <c r="DF47">
        <v>150.18</v>
      </c>
      <c r="DG47">
        <v>27.9</v>
      </c>
      <c r="DH47">
        <v>21.55</v>
      </c>
      <c r="DI47">
        <v>11.48</v>
      </c>
      <c r="DK47">
        <v>4.83</v>
      </c>
      <c r="DL47">
        <v>8.06</v>
      </c>
      <c r="DM47">
        <v>10.5</v>
      </c>
      <c r="DN47">
        <v>118.16</v>
      </c>
      <c r="DO47">
        <v>32.82</v>
      </c>
      <c r="DP47">
        <v>360.46</v>
      </c>
      <c r="DQ47">
        <v>296.48</v>
      </c>
      <c r="DR47">
        <v>233.71</v>
      </c>
      <c r="DS47">
        <v>195</v>
      </c>
      <c r="DT47">
        <v>132.51</v>
      </c>
      <c r="DU47">
        <v>102.01</v>
      </c>
      <c r="DV47">
        <v>1005.5</v>
      </c>
      <c r="DW47">
        <v>94.95</v>
      </c>
      <c r="DX47">
        <v>1115.8599999999999</v>
      </c>
      <c r="DY47">
        <v>1600</v>
      </c>
      <c r="DZ47">
        <v>129.19999999999999</v>
      </c>
      <c r="EA47">
        <v>46.8</v>
      </c>
      <c r="EB47">
        <v>264.52</v>
      </c>
      <c r="EC47">
        <v>94</v>
      </c>
      <c r="ED47">
        <v>17.899999999999999</v>
      </c>
      <c r="EE47">
        <v>76.55</v>
      </c>
      <c r="EF47">
        <v>132</v>
      </c>
      <c r="EG47">
        <v>6</v>
      </c>
      <c r="EH47">
        <v>25.5</v>
      </c>
      <c r="EI47">
        <v>49.37</v>
      </c>
      <c r="EJ47">
        <v>32.5</v>
      </c>
      <c r="EK47">
        <v>6.31</v>
      </c>
      <c r="EL47">
        <v>42</v>
      </c>
      <c r="EM47">
        <v>70.84</v>
      </c>
      <c r="EN47">
        <v>16</v>
      </c>
      <c r="EO47">
        <v>1520.47</v>
      </c>
      <c r="EP47">
        <v>169.29</v>
      </c>
      <c r="EQ47">
        <v>25.7</v>
      </c>
      <c r="ER47">
        <v>16.5</v>
      </c>
      <c r="ES47">
        <v>12.25</v>
      </c>
      <c r="ET47">
        <v>5.29</v>
      </c>
      <c r="EU47">
        <v>11.2</v>
      </c>
      <c r="EV47">
        <v>9.35</v>
      </c>
      <c r="EW47">
        <v>143</v>
      </c>
      <c r="EX47">
        <v>68.739999999999995</v>
      </c>
      <c r="EY47">
        <v>75.63</v>
      </c>
      <c r="EZ47">
        <v>5.7</v>
      </c>
      <c r="FA47">
        <v>2.2400000000000002</v>
      </c>
      <c r="FB47">
        <v>40</v>
      </c>
      <c r="FC47">
        <v>7</v>
      </c>
      <c r="FD47">
        <v>145.44</v>
      </c>
      <c r="FE47">
        <v>12.67</v>
      </c>
      <c r="FG47">
        <v>236</v>
      </c>
      <c r="FH47">
        <v>28.47</v>
      </c>
      <c r="FI47">
        <v>304.56</v>
      </c>
      <c r="FJ47">
        <v>118</v>
      </c>
      <c r="FK47">
        <v>7.01</v>
      </c>
      <c r="FL47">
        <v>27.79</v>
      </c>
      <c r="FM47">
        <v>23.5</v>
      </c>
      <c r="FN47">
        <v>16.309999999999999</v>
      </c>
      <c r="FO47">
        <v>503</v>
      </c>
      <c r="FP47">
        <v>340</v>
      </c>
      <c r="FQ47">
        <v>14.9</v>
      </c>
      <c r="FR47" s="123">
        <v>99.45</v>
      </c>
      <c r="FS47">
        <v>54.86</v>
      </c>
      <c r="FT47">
        <v>159.53</v>
      </c>
      <c r="FU47">
        <v>16.13</v>
      </c>
      <c r="FV47">
        <v>728.82</v>
      </c>
      <c r="FW47">
        <v>69.2</v>
      </c>
      <c r="FX47">
        <v>52.4</v>
      </c>
      <c r="FY47">
        <v>7.8</v>
      </c>
      <c r="FZ47">
        <v>36.75</v>
      </c>
      <c r="GA47">
        <v>191.21</v>
      </c>
      <c r="GB47">
        <v>26</v>
      </c>
      <c r="GC47">
        <v>22.05</v>
      </c>
      <c r="GD47">
        <v>29.15</v>
      </c>
      <c r="GE47">
        <v>1467.16</v>
      </c>
      <c r="GF47">
        <v>141.03</v>
      </c>
      <c r="GG47">
        <v>38.5</v>
      </c>
      <c r="GH47">
        <v>57.78</v>
      </c>
      <c r="GI47">
        <v>8.01</v>
      </c>
      <c r="GJ47">
        <v>38.75</v>
      </c>
      <c r="GL47">
        <v>15</v>
      </c>
      <c r="GM47">
        <v>10.1</v>
      </c>
      <c r="GN47">
        <v>10.1</v>
      </c>
      <c r="GO47">
        <v>10.42</v>
      </c>
      <c r="GP47">
        <v>13</v>
      </c>
      <c r="GQ47">
        <v>175.34</v>
      </c>
      <c r="GR47">
        <v>2.75</v>
      </c>
      <c r="GS47">
        <v>3.9</v>
      </c>
    </row>
    <row r="48" spans="1:201" ht="13.5" thickBot="1" x14ac:dyDescent="0.25">
      <c r="A48" s="124" t="s">
        <v>1402</v>
      </c>
      <c r="B48">
        <v>63.99</v>
      </c>
      <c r="C48">
        <v>130.9</v>
      </c>
      <c r="D48">
        <v>66</v>
      </c>
      <c r="E48">
        <v>27.45</v>
      </c>
      <c r="F48">
        <v>7.6</v>
      </c>
      <c r="G48">
        <v>224.18</v>
      </c>
      <c r="H48">
        <v>4.4800000000000004</v>
      </c>
      <c r="I48">
        <v>170.59</v>
      </c>
      <c r="J48">
        <v>93.66</v>
      </c>
      <c r="K48">
        <v>624.88</v>
      </c>
      <c r="L48">
        <v>9.5299999999999994</v>
      </c>
      <c r="M48">
        <v>109.75</v>
      </c>
      <c r="N48">
        <v>64.319999999999993</v>
      </c>
      <c r="O48">
        <v>73.239999999999995</v>
      </c>
      <c r="P48" s="121">
        <v>24.83</v>
      </c>
      <c r="Q48">
        <v>15.5</v>
      </c>
      <c r="T48">
        <v>227.2</v>
      </c>
      <c r="U48">
        <v>7.7</v>
      </c>
      <c r="V48">
        <v>79.88</v>
      </c>
      <c r="W48">
        <v>37.82</v>
      </c>
      <c r="X48">
        <v>32.47</v>
      </c>
      <c r="Y48">
        <v>33</v>
      </c>
      <c r="Z48">
        <v>526.5</v>
      </c>
      <c r="AA48">
        <v>8.2799999999999994</v>
      </c>
      <c r="AB48">
        <v>44.12</v>
      </c>
      <c r="AC48" s="122">
        <v>50.67</v>
      </c>
      <c r="AD48">
        <v>230.56</v>
      </c>
      <c r="AE48">
        <v>132.22</v>
      </c>
      <c r="AF48">
        <v>14.73</v>
      </c>
      <c r="AG48">
        <v>6.11</v>
      </c>
      <c r="AH48">
        <v>90</v>
      </c>
      <c r="AI48">
        <v>16.940000000000001</v>
      </c>
      <c r="AJ48">
        <v>23.17</v>
      </c>
      <c r="AK48">
        <v>175.3</v>
      </c>
      <c r="AL48">
        <v>90.98</v>
      </c>
      <c r="AM48">
        <v>33</v>
      </c>
      <c r="AN48">
        <v>4.83</v>
      </c>
      <c r="AO48">
        <v>8.76</v>
      </c>
      <c r="AP48">
        <v>8.3000000000000007</v>
      </c>
      <c r="AQ48">
        <v>64.819999999999993</v>
      </c>
      <c r="AR48">
        <v>73.5</v>
      </c>
      <c r="AS48">
        <v>774.44</v>
      </c>
      <c r="AT48">
        <v>1150.46</v>
      </c>
      <c r="AU48">
        <v>1938.6</v>
      </c>
      <c r="AV48">
        <v>124.92</v>
      </c>
      <c r="AW48">
        <v>84.37</v>
      </c>
      <c r="AX48">
        <v>18</v>
      </c>
      <c r="AY48">
        <v>4.2300000000000004</v>
      </c>
      <c r="AZ48">
        <v>13.5</v>
      </c>
      <c r="BA48">
        <v>229.06</v>
      </c>
      <c r="BB48">
        <v>199.9</v>
      </c>
      <c r="BC48">
        <v>11.49</v>
      </c>
      <c r="BD48">
        <v>38.97</v>
      </c>
      <c r="BE48">
        <v>104.25</v>
      </c>
      <c r="BF48">
        <v>32.729999999999997</v>
      </c>
      <c r="BG48">
        <v>10.5</v>
      </c>
      <c r="BH48">
        <v>26.05</v>
      </c>
      <c r="BI48">
        <v>125.59</v>
      </c>
      <c r="BJ48">
        <v>656.36</v>
      </c>
      <c r="BK48">
        <v>24.41</v>
      </c>
      <c r="BL48">
        <v>52</v>
      </c>
      <c r="BM48">
        <v>280.29000000000002</v>
      </c>
      <c r="BN48">
        <v>136.55000000000001</v>
      </c>
      <c r="BO48">
        <v>2.15</v>
      </c>
      <c r="BP48">
        <v>12.99</v>
      </c>
      <c r="BQ48">
        <v>27.88</v>
      </c>
      <c r="BR48">
        <v>120.11</v>
      </c>
      <c r="BS48">
        <v>475.43</v>
      </c>
      <c r="BT48">
        <v>330</v>
      </c>
      <c r="BV48">
        <v>10.3</v>
      </c>
      <c r="BW48">
        <v>1041.96</v>
      </c>
      <c r="BX48">
        <v>43.5</v>
      </c>
      <c r="BY48">
        <v>132</v>
      </c>
      <c r="BZ48">
        <v>9.99</v>
      </c>
      <c r="CA48">
        <v>89.28</v>
      </c>
      <c r="CB48">
        <v>108.1</v>
      </c>
      <c r="CC48">
        <v>900</v>
      </c>
      <c r="CD48">
        <v>49.5</v>
      </c>
      <c r="CE48">
        <v>244.73</v>
      </c>
      <c r="CF48">
        <v>6.4</v>
      </c>
      <c r="CG48">
        <v>715.67</v>
      </c>
      <c r="CH48">
        <v>1079.78</v>
      </c>
      <c r="CI48">
        <v>68.25</v>
      </c>
      <c r="CJ48">
        <v>96</v>
      </c>
      <c r="CK48">
        <v>76.11</v>
      </c>
      <c r="CL48">
        <v>21.14</v>
      </c>
      <c r="CM48">
        <v>5.17</v>
      </c>
      <c r="CN48">
        <v>12</v>
      </c>
      <c r="CO48">
        <v>22.4</v>
      </c>
      <c r="CP48">
        <v>133.47999999999999</v>
      </c>
      <c r="CQ48">
        <v>10.31</v>
      </c>
      <c r="CR48">
        <v>26.4</v>
      </c>
      <c r="CS48">
        <v>8.3000000000000007</v>
      </c>
      <c r="CT48">
        <v>1003.9</v>
      </c>
      <c r="CU48">
        <v>323</v>
      </c>
      <c r="CV48">
        <v>4.79</v>
      </c>
      <c r="CW48">
        <v>277.3</v>
      </c>
      <c r="CX48">
        <v>10</v>
      </c>
      <c r="CY48">
        <v>420.05</v>
      </c>
      <c r="CZ48">
        <v>48.3</v>
      </c>
      <c r="DA48">
        <v>89.5</v>
      </c>
      <c r="DB48">
        <v>157.47</v>
      </c>
      <c r="DC48">
        <v>49.28</v>
      </c>
      <c r="DD48">
        <v>11</v>
      </c>
      <c r="DE48">
        <v>733.78</v>
      </c>
      <c r="DF48">
        <v>106</v>
      </c>
      <c r="DG48">
        <v>28</v>
      </c>
      <c r="DH48">
        <v>19.98</v>
      </c>
      <c r="DI48">
        <v>10.51</v>
      </c>
      <c r="DK48">
        <v>4.32</v>
      </c>
      <c r="DL48">
        <v>7.96</v>
      </c>
      <c r="DM48">
        <v>10.43</v>
      </c>
      <c r="DN48">
        <v>104.99</v>
      </c>
      <c r="DO48">
        <v>30.5</v>
      </c>
      <c r="DP48">
        <v>355</v>
      </c>
      <c r="DQ48">
        <v>297.58</v>
      </c>
      <c r="DR48">
        <v>210.62</v>
      </c>
      <c r="DS48">
        <v>170.48</v>
      </c>
      <c r="DT48">
        <v>135.97</v>
      </c>
      <c r="DU48">
        <v>107.94</v>
      </c>
      <c r="DV48">
        <v>950.05</v>
      </c>
      <c r="DW48">
        <v>81.540000000000006</v>
      </c>
      <c r="DX48">
        <v>1030.19</v>
      </c>
      <c r="DY48">
        <v>1510</v>
      </c>
      <c r="DZ48">
        <v>144.09</v>
      </c>
      <c r="EA48">
        <v>44.76</v>
      </c>
      <c r="EB48">
        <v>251</v>
      </c>
      <c r="EC48">
        <v>100</v>
      </c>
      <c r="ED48">
        <v>20.12</v>
      </c>
      <c r="EE48">
        <v>79</v>
      </c>
      <c r="EF48">
        <v>133.47999999999999</v>
      </c>
      <c r="EG48">
        <v>5.81</v>
      </c>
      <c r="EH48">
        <v>23.11</v>
      </c>
      <c r="EI48">
        <v>50</v>
      </c>
      <c r="EJ48">
        <v>29.51</v>
      </c>
      <c r="EK48">
        <v>6.91</v>
      </c>
      <c r="EL48">
        <v>42.11</v>
      </c>
      <c r="EM48">
        <v>70.3</v>
      </c>
      <c r="EN48">
        <v>16.7</v>
      </c>
      <c r="EO48">
        <v>1340</v>
      </c>
      <c r="EP48">
        <v>169.29</v>
      </c>
      <c r="EQ48">
        <v>25.7</v>
      </c>
      <c r="ER48">
        <v>16.8</v>
      </c>
      <c r="ES48">
        <v>14</v>
      </c>
      <c r="ET48">
        <v>5.22</v>
      </c>
      <c r="EU48">
        <v>10.85</v>
      </c>
      <c r="EV48">
        <v>9.93</v>
      </c>
      <c r="EW48">
        <v>169</v>
      </c>
      <c r="EX48">
        <v>59.15</v>
      </c>
      <c r="EY48">
        <v>74.37</v>
      </c>
      <c r="EZ48">
        <v>6.2</v>
      </c>
      <c r="FA48">
        <v>2.1</v>
      </c>
      <c r="FB48">
        <v>41</v>
      </c>
      <c r="FC48">
        <v>5.99</v>
      </c>
      <c r="FD48">
        <v>142</v>
      </c>
      <c r="FE48">
        <v>12.29</v>
      </c>
      <c r="FG48">
        <v>262</v>
      </c>
      <c r="FH48">
        <v>30.82</v>
      </c>
      <c r="FI48">
        <v>315.82</v>
      </c>
      <c r="FJ48">
        <v>118.65</v>
      </c>
      <c r="FK48">
        <v>7.96</v>
      </c>
      <c r="FL48">
        <v>27.1</v>
      </c>
      <c r="FM48">
        <v>24</v>
      </c>
      <c r="FN48">
        <v>17.64</v>
      </c>
      <c r="FO48">
        <v>574</v>
      </c>
      <c r="FP48">
        <v>360</v>
      </c>
      <c r="FQ48">
        <v>14.5</v>
      </c>
      <c r="FR48" s="123">
        <v>93.44</v>
      </c>
      <c r="FS48">
        <v>59.5</v>
      </c>
      <c r="FT48">
        <v>164.34</v>
      </c>
      <c r="FU48">
        <v>13.8</v>
      </c>
      <c r="FV48">
        <v>850</v>
      </c>
      <c r="FW48">
        <v>69.2</v>
      </c>
      <c r="FX48">
        <v>52.4</v>
      </c>
      <c r="FY48">
        <v>6.97</v>
      </c>
      <c r="FZ48">
        <v>36.700000000000003</v>
      </c>
      <c r="GA48">
        <v>180</v>
      </c>
      <c r="GB48">
        <v>25.44</v>
      </c>
      <c r="GC48">
        <v>23.1</v>
      </c>
      <c r="GD48">
        <v>31.5</v>
      </c>
      <c r="GE48">
        <v>1440</v>
      </c>
      <c r="GF48">
        <v>114.98</v>
      </c>
      <c r="GG48">
        <v>37.049999999999997</v>
      </c>
      <c r="GH48">
        <v>59.82</v>
      </c>
      <c r="GI48">
        <v>9.1</v>
      </c>
      <c r="GJ48">
        <v>38.75</v>
      </c>
      <c r="GL48">
        <v>16.55</v>
      </c>
      <c r="GM48">
        <v>11.5</v>
      </c>
      <c r="GN48">
        <v>11</v>
      </c>
      <c r="GO48">
        <v>10.38</v>
      </c>
      <c r="GP48">
        <v>13</v>
      </c>
      <c r="GQ48">
        <v>162.61000000000001</v>
      </c>
      <c r="GR48">
        <v>2.84</v>
      </c>
      <c r="GS48">
        <v>4.6399999999999997</v>
      </c>
    </row>
    <row r="49" spans="1:201" ht="13.5" thickBot="1" x14ac:dyDescent="0.25">
      <c r="A49" s="124" t="s">
        <v>1403</v>
      </c>
      <c r="B49">
        <v>57.34</v>
      </c>
      <c r="C49">
        <v>138.35</v>
      </c>
      <c r="D49">
        <v>71.459999999999994</v>
      </c>
      <c r="E49">
        <v>28.43</v>
      </c>
      <c r="F49">
        <v>7.01</v>
      </c>
      <c r="G49">
        <v>242.55</v>
      </c>
      <c r="H49">
        <v>4.9000000000000004</v>
      </c>
      <c r="I49">
        <v>159.88</v>
      </c>
      <c r="J49">
        <v>107.84</v>
      </c>
      <c r="K49">
        <v>666.27</v>
      </c>
      <c r="L49">
        <v>10.4</v>
      </c>
      <c r="M49">
        <v>119.95</v>
      </c>
      <c r="N49">
        <v>78</v>
      </c>
      <c r="O49">
        <v>82.94</v>
      </c>
      <c r="P49" s="121">
        <v>26.25</v>
      </c>
      <c r="Q49">
        <v>16.5</v>
      </c>
      <c r="T49">
        <v>242.01</v>
      </c>
      <c r="U49">
        <v>9.08</v>
      </c>
      <c r="V49">
        <v>80.569999999999993</v>
      </c>
      <c r="W49">
        <v>40.049999999999997</v>
      </c>
      <c r="X49">
        <v>23.1</v>
      </c>
      <c r="Y49">
        <v>40.42</v>
      </c>
      <c r="Z49">
        <v>550</v>
      </c>
      <c r="AA49">
        <v>8.7899999999999991</v>
      </c>
      <c r="AB49">
        <v>37.1</v>
      </c>
      <c r="AC49" s="122">
        <v>55.88</v>
      </c>
      <c r="AD49">
        <v>235</v>
      </c>
      <c r="AE49">
        <v>223.66</v>
      </c>
      <c r="AF49">
        <v>9.86</v>
      </c>
      <c r="AG49">
        <v>6.47</v>
      </c>
      <c r="AH49">
        <v>91.42</v>
      </c>
      <c r="AI49">
        <v>13.69</v>
      </c>
      <c r="AJ49">
        <v>23.89</v>
      </c>
      <c r="AK49">
        <v>175.3</v>
      </c>
      <c r="AL49">
        <v>89.61</v>
      </c>
      <c r="AM49">
        <v>34.799999999999997</v>
      </c>
      <c r="AN49">
        <v>5.5</v>
      </c>
      <c r="AO49">
        <v>8.67</v>
      </c>
      <c r="AP49">
        <v>4.2699999999999996</v>
      </c>
      <c r="AQ49">
        <v>57.38</v>
      </c>
      <c r="AR49">
        <v>70.900000000000006</v>
      </c>
      <c r="AS49">
        <v>729.54</v>
      </c>
      <c r="AT49">
        <v>1087.08</v>
      </c>
      <c r="AU49">
        <v>1730</v>
      </c>
      <c r="AV49">
        <v>115.66</v>
      </c>
      <c r="AW49">
        <v>84.31</v>
      </c>
      <c r="AX49">
        <v>21.66</v>
      </c>
      <c r="AY49">
        <v>4.84</v>
      </c>
      <c r="AZ49">
        <v>7.9</v>
      </c>
      <c r="BA49">
        <v>330.31</v>
      </c>
      <c r="BB49">
        <v>196</v>
      </c>
      <c r="BC49">
        <v>11</v>
      </c>
      <c r="BD49">
        <v>41.26</v>
      </c>
      <c r="BE49">
        <v>108.5</v>
      </c>
      <c r="BF49">
        <v>27.05</v>
      </c>
      <c r="BG49">
        <v>10.61</v>
      </c>
      <c r="BH49">
        <v>34</v>
      </c>
      <c r="BI49">
        <v>132.41</v>
      </c>
      <c r="BJ49">
        <v>687.05</v>
      </c>
      <c r="BK49">
        <v>28.09</v>
      </c>
      <c r="BL49">
        <v>59.05</v>
      </c>
      <c r="BM49">
        <v>346.2</v>
      </c>
      <c r="BN49">
        <v>166.12</v>
      </c>
      <c r="BO49">
        <v>2.15</v>
      </c>
      <c r="BP49">
        <v>15.4</v>
      </c>
      <c r="BQ49">
        <v>27.88</v>
      </c>
      <c r="BR49">
        <v>127</v>
      </c>
      <c r="BS49">
        <v>490.19</v>
      </c>
      <c r="BT49">
        <v>330</v>
      </c>
      <c r="BV49">
        <v>10.3</v>
      </c>
      <c r="BW49">
        <v>999.93</v>
      </c>
      <c r="BX49">
        <v>37.22</v>
      </c>
      <c r="BY49">
        <v>132.94</v>
      </c>
      <c r="BZ49">
        <v>9.1999999999999993</v>
      </c>
      <c r="CA49">
        <v>92.4</v>
      </c>
      <c r="CB49">
        <v>115.8</v>
      </c>
      <c r="CC49">
        <v>837.23</v>
      </c>
      <c r="CD49">
        <v>51.75</v>
      </c>
      <c r="CE49">
        <v>235.33</v>
      </c>
      <c r="CF49">
        <v>9.09</v>
      </c>
      <c r="CG49">
        <v>610</v>
      </c>
      <c r="CH49">
        <v>1199.99</v>
      </c>
      <c r="CI49">
        <v>72.739999999999995</v>
      </c>
      <c r="CJ49">
        <v>102.5</v>
      </c>
      <c r="CK49">
        <v>71.05</v>
      </c>
      <c r="CL49">
        <v>20</v>
      </c>
      <c r="CM49">
        <v>5.0199999999999996</v>
      </c>
      <c r="CN49">
        <v>13.12</v>
      </c>
      <c r="CO49">
        <v>23.85</v>
      </c>
      <c r="CP49">
        <v>176</v>
      </c>
      <c r="CQ49">
        <v>11.74</v>
      </c>
      <c r="CR49">
        <v>26.34</v>
      </c>
      <c r="CS49">
        <v>10.02</v>
      </c>
      <c r="CT49">
        <v>1002.27</v>
      </c>
      <c r="CU49">
        <v>355</v>
      </c>
      <c r="CV49">
        <v>5.59</v>
      </c>
      <c r="CW49">
        <v>316.3</v>
      </c>
      <c r="CX49">
        <v>9.5</v>
      </c>
      <c r="CY49">
        <v>475</v>
      </c>
      <c r="CZ49">
        <v>43.73</v>
      </c>
      <c r="DA49">
        <v>117.62</v>
      </c>
      <c r="DB49">
        <v>160.62</v>
      </c>
      <c r="DC49">
        <v>49.28</v>
      </c>
      <c r="DD49">
        <v>9.6</v>
      </c>
      <c r="DE49">
        <v>890.9</v>
      </c>
      <c r="DF49">
        <v>81.99</v>
      </c>
      <c r="DG49">
        <v>29.3</v>
      </c>
      <c r="DH49">
        <v>22.8</v>
      </c>
      <c r="DI49">
        <v>9.2100000000000009</v>
      </c>
      <c r="DK49">
        <v>6.99</v>
      </c>
      <c r="DL49">
        <v>8.99</v>
      </c>
      <c r="DM49">
        <v>11.14</v>
      </c>
      <c r="DN49">
        <v>104.06</v>
      </c>
      <c r="DO49">
        <v>33.17</v>
      </c>
      <c r="DP49">
        <v>408.75</v>
      </c>
      <c r="DQ49">
        <v>336.78</v>
      </c>
      <c r="DR49">
        <v>280.57</v>
      </c>
      <c r="DS49">
        <v>171.52</v>
      </c>
      <c r="DT49">
        <v>148.01</v>
      </c>
      <c r="DU49">
        <v>115.83</v>
      </c>
      <c r="DV49">
        <v>899</v>
      </c>
      <c r="DW49">
        <v>83.17</v>
      </c>
      <c r="DX49">
        <v>1115.7</v>
      </c>
      <c r="DY49">
        <v>1794</v>
      </c>
      <c r="DZ49">
        <v>155</v>
      </c>
      <c r="EA49">
        <v>53.76</v>
      </c>
      <c r="EB49">
        <v>277.44</v>
      </c>
      <c r="EC49">
        <v>111.03</v>
      </c>
      <c r="ED49">
        <v>21.05</v>
      </c>
      <c r="EE49">
        <v>80</v>
      </c>
      <c r="EF49">
        <v>176</v>
      </c>
      <c r="EG49">
        <v>6.71</v>
      </c>
      <c r="EH49">
        <v>24.02</v>
      </c>
      <c r="EI49">
        <v>57.69</v>
      </c>
      <c r="EJ49">
        <v>30</v>
      </c>
      <c r="EK49">
        <v>9.15</v>
      </c>
      <c r="EL49">
        <v>48.13</v>
      </c>
      <c r="EM49">
        <v>72</v>
      </c>
      <c r="EN49">
        <v>16.91</v>
      </c>
      <c r="EO49">
        <v>1292.0999999999999</v>
      </c>
      <c r="EP49">
        <v>169.29</v>
      </c>
      <c r="EQ49">
        <v>24.5</v>
      </c>
      <c r="ER49">
        <v>17.03</v>
      </c>
      <c r="ES49">
        <v>15.29</v>
      </c>
      <c r="ET49">
        <v>5.65</v>
      </c>
      <c r="EU49">
        <v>10.93</v>
      </c>
      <c r="EV49">
        <v>8.65</v>
      </c>
      <c r="EW49">
        <v>132.5</v>
      </c>
      <c r="EX49">
        <v>56</v>
      </c>
      <c r="EY49">
        <v>72.97</v>
      </c>
      <c r="EZ49">
        <v>5.79</v>
      </c>
      <c r="FA49">
        <v>2.61</v>
      </c>
      <c r="FB49">
        <v>42</v>
      </c>
      <c r="FC49">
        <v>8</v>
      </c>
      <c r="FD49">
        <v>142</v>
      </c>
      <c r="FE49">
        <v>12.97</v>
      </c>
      <c r="FG49">
        <v>275</v>
      </c>
      <c r="FH49">
        <v>32.5</v>
      </c>
      <c r="FI49">
        <v>350.85</v>
      </c>
      <c r="FJ49">
        <v>116</v>
      </c>
      <c r="FK49">
        <v>8</v>
      </c>
      <c r="FL49">
        <v>25.3</v>
      </c>
      <c r="FM49">
        <v>30.2</v>
      </c>
      <c r="FN49">
        <v>19</v>
      </c>
      <c r="FO49">
        <v>582</v>
      </c>
      <c r="FP49">
        <v>349.92</v>
      </c>
      <c r="FQ49">
        <v>16.510000000000002</v>
      </c>
      <c r="FR49" s="123">
        <v>56.31</v>
      </c>
      <c r="FS49">
        <v>60</v>
      </c>
      <c r="FT49">
        <v>165</v>
      </c>
      <c r="FU49">
        <v>10.64</v>
      </c>
      <c r="FV49">
        <v>850</v>
      </c>
      <c r="FW49">
        <v>69.2</v>
      </c>
      <c r="FX49">
        <v>42</v>
      </c>
      <c r="FY49">
        <v>7.51</v>
      </c>
      <c r="FZ49">
        <v>36.700000000000003</v>
      </c>
      <c r="GA49">
        <v>181.12</v>
      </c>
      <c r="GB49">
        <v>27.58</v>
      </c>
      <c r="GC49">
        <v>27.75</v>
      </c>
      <c r="GD49">
        <v>33.99</v>
      </c>
      <c r="GE49">
        <v>1473.93</v>
      </c>
      <c r="GF49">
        <v>104.16</v>
      </c>
      <c r="GG49">
        <v>42</v>
      </c>
      <c r="GH49">
        <v>73.72</v>
      </c>
      <c r="GI49">
        <v>9.44</v>
      </c>
      <c r="GJ49">
        <v>40</v>
      </c>
      <c r="GL49">
        <v>15.99</v>
      </c>
      <c r="GM49">
        <v>4.72</v>
      </c>
      <c r="GN49">
        <v>13.5</v>
      </c>
      <c r="GO49">
        <v>11.66</v>
      </c>
      <c r="GP49">
        <v>12.8</v>
      </c>
      <c r="GQ49">
        <v>192.73</v>
      </c>
      <c r="GR49">
        <v>3.08</v>
      </c>
      <c r="GS49">
        <v>5</v>
      </c>
    </row>
    <row r="50" spans="1:201" ht="13.5" thickBot="1" x14ac:dyDescent="0.25">
      <c r="A50" s="119" t="s">
        <v>1404</v>
      </c>
      <c r="B50">
        <v>34.5</v>
      </c>
      <c r="C50">
        <v>123.48</v>
      </c>
      <c r="D50">
        <v>55.9</v>
      </c>
      <c r="E50">
        <v>30.5</v>
      </c>
      <c r="F50">
        <v>6.62</v>
      </c>
      <c r="G50">
        <v>220</v>
      </c>
      <c r="H50">
        <v>5.16</v>
      </c>
      <c r="I50">
        <v>152.27000000000001</v>
      </c>
      <c r="J50">
        <v>78.48</v>
      </c>
      <c r="K50">
        <v>684.62</v>
      </c>
      <c r="L50">
        <v>9.3699999999999992</v>
      </c>
      <c r="M50">
        <v>124</v>
      </c>
      <c r="N50">
        <v>56</v>
      </c>
      <c r="O50">
        <v>72.08</v>
      </c>
      <c r="P50" s="121">
        <v>25</v>
      </c>
      <c r="Q50">
        <v>18</v>
      </c>
      <c r="T50">
        <v>237.82</v>
      </c>
      <c r="U50">
        <v>11.3</v>
      </c>
      <c r="V50">
        <v>78.8</v>
      </c>
      <c r="W50">
        <v>42.1</v>
      </c>
      <c r="X50">
        <v>22</v>
      </c>
      <c r="Y50">
        <v>32.39</v>
      </c>
      <c r="Z50">
        <v>580</v>
      </c>
      <c r="AA50">
        <v>9.01</v>
      </c>
      <c r="AB50">
        <v>39.380000000000003</v>
      </c>
      <c r="AC50" s="122">
        <v>50.91</v>
      </c>
      <c r="AD50">
        <v>253</v>
      </c>
      <c r="AE50">
        <v>184.29</v>
      </c>
      <c r="AF50">
        <v>10.63</v>
      </c>
      <c r="AG50">
        <v>6.85</v>
      </c>
      <c r="AH50">
        <v>77.56</v>
      </c>
      <c r="AI50">
        <v>13.32</v>
      </c>
      <c r="AJ50">
        <v>21.78</v>
      </c>
      <c r="AK50">
        <v>175.3</v>
      </c>
      <c r="AL50">
        <v>84.6</v>
      </c>
      <c r="AM50">
        <v>32</v>
      </c>
      <c r="AN50">
        <v>5.59</v>
      </c>
      <c r="AO50">
        <v>8.24</v>
      </c>
      <c r="AP50">
        <v>4</v>
      </c>
      <c r="AQ50">
        <v>49.96</v>
      </c>
      <c r="AR50">
        <v>72</v>
      </c>
      <c r="AS50">
        <v>668.64</v>
      </c>
      <c r="AT50">
        <v>904.66</v>
      </c>
      <c r="AU50">
        <v>1800</v>
      </c>
      <c r="AV50">
        <v>119.11</v>
      </c>
      <c r="AW50">
        <v>71.28</v>
      </c>
      <c r="AX50">
        <v>16.91</v>
      </c>
      <c r="AY50">
        <v>4.26</v>
      </c>
      <c r="AZ50">
        <v>10.1</v>
      </c>
      <c r="BA50">
        <v>317.99</v>
      </c>
      <c r="BB50">
        <v>165.51</v>
      </c>
      <c r="BC50">
        <v>11</v>
      </c>
      <c r="BD50">
        <v>37.96</v>
      </c>
      <c r="BE50">
        <v>98.1</v>
      </c>
      <c r="BF50">
        <v>11.84</v>
      </c>
      <c r="BG50">
        <v>10.5</v>
      </c>
      <c r="BH50">
        <v>25.09</v>
      </c>
      <c r="BI50">
        <v>127.58</v>
      </c>
      <c r="BJ50">
        <v>653.79</v>
      </c>
      <c r="BK50">
        <v>27.5</v>
      </c>
      <c r="BL50">
        <v>60.55</v>
      </c>
      <c r="BM50">
        <v>195.37</v>
      </c>
      <c r="BN50">
        <v>170.16</v>
      </c>
      <c r="BO50">
        <v>2.15</v>
      </c>
      <c r="BP50">
        <v>9.4</v>
      </c>
      <c r="BQ50">
        <v>21.55</v>
      </c>
      <c r="BR50">
        <v>128.25</v>
      </c>
      <c r="BS50">
        <v>534.62</v>
      </c>
      <c r="BT50">
        <v>328</v>
      </c>
      <c r="BV50">
        <v>13.3</v>
      </c>
      <c r="BW50">
        <v>1060</v>
      </c>
      <c r="BX50">
        <v>36</v>
      </c>
      <c r="BY50">
        <v>148</v>
      </c>
      <c r="BZ50">
        <v>10.5</v>
      </c>
      <c r="CA50">
        <v>94.97</v>
      </c>
      <c r="CB50">
        <v>104.37</v>
      </c>
      <c r="CC50">
        <v>883.5</v>
      </c>
      <c r="CD50">
        <v>40.5</v>
      </c>
      <c r="CE50">
        <v>238.9</v>
      </c>
      <c r="CF50">
        <v>6.69</v>
      </c>
      <c r="CG50">
        <v>721.71</v>
      </c>
      <c r="CH50">
        <v>1082.83</v>
      </c>
      <c r="CI50">
        <v>73.09</v>
      </c>
      <c r="CJ50">
        <v>90.9</v>
      </c>
      <c r="CK50">
        <v>68</v>
      </c>
      <c r="CL50">
        <v>17.149999999999999</v>
      </c>
      <c r="CM50">
        <v>5.5</v>
      </c>
      <c r="CN50">
        <v>12.5</v>
      </c>
      <c r="CO50">
        <v>23.65</v>
      </c>
      <c r="CP50">
        <v>191.42</v>
      </c>
      <c r="CQ50">
        <v>13.08</v>
      </c>
      <c r="CR50">
        <v>24</v>
      </c>
      <c r="CS50">
        <v>12</v>
      </c>
      <c r="CT50">
        <v>957.09</v>
      </c>
      <c r="CU50">
        <v>371.3</v>
      </c>
      <c r="CV50">
        <v>5.86</v>
      </c>
      <c r="CW50">
        <v>357.99</v>
      </c>
      <c r="CX50">
        <v>10.050000000000001</v>
      </c>
      <c r="CY50">
        <v>501.87</v>
      </c>
      <c r="CZ50">
        <v>43.87</v>
      </c>
      <c r="DA50">
        <v>72.53</v>
      </c>
      <c r="DB50">
        <v>165.35</v>
      </c>
      <c r="DC50">
        <v>49.28</v>
      </c>
      <c r="DD50">
        <v>8.75</v>
      </c>
      <c r="DE50">
        <v>927.68</v>
      </c>
      <c r="DF50">
        <v>65.260000000000005</v>
      </c>
      <c r="DG50">
        <v>30.85</v>
      </c>
      <c r="DH50">
        <v>23.2</v>
      </c>
      <c r="DI50">
        <v>9.68</v>
      </c>
      <c r="DK50">
        <v>3.61</v>
      </c>
      <c r="DL50">
        <v>9.16</v>
      </c>
      <c r="DM50">
        <v>11.76</v>
      </c>
      <c r="DN50">
        <v>100.45</v>
      </c>
      <c r="DO50">
        <v>35.56</v>
      </c>
      <c r="DP50">
        <v>307.89</v>
      </c>
      <c r="DQ50">
        <v>337.98</v>
      </c>
      <c r="DR50">
        <v>186.31</v>
      </c>
      <c r="DS50">
        <v>167</v>
      </c>
      <c r="DT50">
        <v>144.33000000000001</v>
      </c>
      <c r="DU50">
        <v>108.17</v>
      </c>
      <c r="DV50">
        <v>925</v>
      </c>
      <c r="DW50">
        <v>66.59</v>
      </c>
      <c r="DX50">
        <v>993.73</v>
      </c>
      <c r="DY50">
        <v>1813.13</v>
      </c>
      <c r="DZ50">
        <v>161.47</v>
      </c>
      <c r="EA50">
        <v>57.4</v>
      </c>
      <c r="EB50">
        <v>307.41000000000003</v>
      </c>
      <c r="EC50">
        <v>119.21</v>
      </c>
      <c r="ED50">
        <v>24.5</v>
      </c>
      <c r="EE50">
        <v>84.7</v>
      </c>
      <c r="EF50">
        <v>191.42</v>
      </c>
      <c r="EG50">
        <v>10.220000000000001</v>
      </c>
      <c r="EH50">
        <v>22.3</v>
      </c>
      <c r="EI50">
        <v>48.1</v>
      </c>
      <c r="EJ50">
        <v>29.78</v>
      </c>
      <c r="EK50">
        <v>7.49</v>
      </c>
      <c r="EL50">
        <v>51.17</v>
      </c>
      <c r="EM50">
        <v>70.28</v>
      </c>
      <c r="EN50">
        <v>17.649999999999999</v>
      </c>
      <c r="EO50">
        <v>1374.91</v>
      </c>
      <c r="EP50">
        <v>153.56</v>
      </c>
      <c r="EQ50">
        <v>22.9</v>
      </c>
      <c r="ER50">
        <v>10.5</v>
      </c>
      <c r="ES50">
        <v>15.01</v>
      </c>
      <c r="ET50">
        <v>5.81</v>
      </c>
      <c r="EU50">
        <v>10.87</v>
      </c>
      <c r="EV50">
        <v>8.1999999999999993</v>
      </c>
      <c r="EW50">
        <v>120</v>
      </c>
      <c r="EX50">
        <v>62.7</v>
      </c>
      <c r="EY50">
        <v>74.14</v>
      </c>
      <c r="EZ50">
        <v>5.27</v>
      </c>
      <c r="FA50">
        <v>2.21</v>
      </c>
      <c r="FB50">
        <v>41.25</v>
      </c>
      <c r="FC50">
        <v>6.45</v>
      </c>
      <c r="FD50">
        <v>129.77000000000001</v>
      </c>
      <c r="FE50">
        <v>12.68</v>
      </c>
      <c r="FG50">
        <v>329</v>
      </c>
      <c r="FH50">
        <v>35.35</v>
      </c>
      <c r="FI50">
        <v>334.72</v>
      </c>
      <c r="FJ50">
        <v>116</v>
      </c>
      <c r="FK50">
        <v>9</v>
      </c>
      <c r="FL50">
        <v>28.06</v>
      </c>
      <c r="FM50">
        <v>29.66</v>
      </c>
      <c r="FN50">
        <v>17.3</v>
      </c>
      <c r="FO50">
        <v>485</v>
      </c>
      <c r="FP50">
        <v>336.26</v>
      </c>
      <c r="FQ50">
        <v>15.5</v>
      </c>
      <c r="FR50" s="123">
        <v>43.56</v>
      </c>
      <c r="FS50">
        <v>57.9</v>
      </c>
      <c r="FT50">
        <v>160</v>
      </c>
      <c r="FU50">
        <v>11.16</v>
      </c>
      <c r="FV50">
        <v>790</v>
      </c>
      <c r="FW50">
        <v>69.2</v>
      </c>
      <c r="FX50">
        <v>44.08</v>
      </c>
      <c r="FY50">
        <v>7.76</v>
      </c>
      <c r="FZ50">
        <v>63</v>
      </c>
      <c r="GA50">
        <v>174.04</v>
      </c>
      <c r="GB50">
        <v>24.13</v>
      </c>
      <c r="GC50">
        <v>24</v>
      </c>
      <c r="GD50">
        <v>28.5</v>
      </c>
      <c r="GE50">
        <v>1497.11</v>
      </c>
      <c r="GF50">
        <v>88.16</v>
      </c>
      <c r="GG50">
        <v>47.5</v>
      </c>
      <c r="GH50">
        <v>50.97</v>
      </c>
      <c r="GI50">
        <v>8.91</v>
      </c>
      <c r="GJ50">
        <v>41.99</v>
      </c>
      <c r="GL50">
        <v>15.99</v>
      </c>
      <c r="GM50">
        <v>4.0199999999999996</v>
      </c>
      <c r="GN50">
        <v>9.3000000000000007</v>
      </c>
      <c r="GO50">
        <v>10.81</v>
      </c>
      <c r="GP50">
        <v>13.36</v>
      </c>
      <c r="GQ50">
        <v>161.38</v>
      </c>
      <c r="GR50">
        <v>3.21</v>
      </c>
      <c r="GS50">
        <v>4.8499999999999996</v>
      </c>
    </row>
    <row r="51" spans="1:201" ht="13.5" thickBot="1" x14ac:dyDescent="0.25">
      <c r="A51" s="119" t="s">
        <v>1405</v>
      </c>
      <c r="B51">
        <v>36.200000000000003</v>
      </c>
      <c r="C51">
        <v>106.06</v>
      </c>
      <c r="D51">
        <v>57.7</v>
      </c>
      <c r="E51">
        <v>29.15</v>
      </c>
      <c r="F51">
        <v>6.76</v>
      </c>
      <c r="G51">
        <v>220</v>
      </c>
      <c r="H51">
        <v>5.0599999999999996</v>
      </c>
      <c r="I51">
        <v>143.28</v>
      </c>
      <c r="J51">
        <v>68.81</v>
      </c>
      <c r="K51">
        <v>634.88</v>
      </c>
      <c r="L51">
        <v>9.2100000000000009</v>
      </c>
      <c r="M51">
        <v>92.61</v>
      </c>
      <c r="N51">
        <v>55.39</v>
      </c>
      <c r="O51">
        <v>73.89</v>
      </c>
      <c r="P51" s="121">
        <v>23.85</v>
      </c>
      <c r="Q51">
        <v>17.010000000000002</v>
      </c>
      <c r="T51">
        <v>221.09</v>
      </c>
      <c r="U51">
        <v>7.35</v>
      </c>
      <c r="V51">
        <v>75.88</v>
      </c>
      <c r="W51">
        <v>43</v>
      </c>
      <c r="X51">
        <v>22</v>
      </c>
      <c r="Y51">
        <v>35</v>
      </c>
      <c r="Z51">
        <v>559.9</v>
      </c>
      <c r="AA51">
        <v>10.23</v>
      </c>
      <c r="AB51">
        <v>35.049999999999997</v>
      </c>
      <c r="AC51" s="122">
        <v>55.04</v>
      </c>
      <c r="AD51">
        <v>242.63</v>
      </c>
      <c r="AE51">
        <v>347.74</v>
      </c>
      <c r="AF51">
        <v>12.03</v>
      </c>
      <c r="AG51">
        <v>7.22</v>
      </c>
      <c r="AH51">
        <v>70.66</v>
      </c>
      <c r="AI51">
        <v>11.88</v>
      </c>
      <c r="AJ51">
        <v>19.5</v>
      </c>
      <c r="AK51">
        <v>175.3</v>
      </c>
      <c r="AL51">
        <v>84.06</v>
      </c>
      <c r="AM51">
        <v>32.31</v>
      </c>
      <c r="AN51">
        <v>6.35</v>
      </c>
      <c r="AO51">
        <v>8.59</v>
      </c>
      <c r="AP51">
        <v>4.09</v>
      </c>
      <c r="AQ51">
        <v>48.25</v>
      </c>
      <c r="AR51">
        <v>65.489999999999995</v>
      </c>
      <c r="AS51">
        <v>568.66999999999996</v>
      </c>
      <c r="AT51">
        <v>862.65</v>
      </c>
      <c r="AU51">
        <v>1625</v>
      </c>
      <c r="AV51">
        <v>114.16</v>
      </c>
      <c r="AW51">
        <v>69.92</v>
      </c>
      <c r="AX51">
        <v>18.57</v>
      </c>
      <c r="AY51">
        <v>4.6399999999999997</v>
      </c>
      <c r="AZ51">
        <v>14.92</v>
      </c>
      <c r="BA51">
        <v>319.39</v>
      </c>
      <c r="BB51">
        <v>197.45</v>
      </c>
      <c r="BC51">
        <v>10.3</v>
      </c>
      <c r="BD51">
        <v>32.79</v>
      </c>
      <c r="BE51">
        <v>87.03</v>
      </c>
      <c r="BF51">
        <v>13.97</v>
      </c>
      <c r="BG51">
        <v>9.94</v>
      </c>
      <c r="BH51">
        <v>27.22</v>
      </c>
      <c r="BI51">
        <v>108.01</v>
      </c>
      <c r="BJ51">
        <v>528.67999999999995</v>
      </c>
      <c r="BK51">
        <v>29.41</v>
      </c>
      <c r="BL51">
        <v>73</v>
      </c>
      <c r="BM51">
        <v>140.69</v>
      </c>
      <c r="BN51">
        <v>147.11000000000001</v>
      </c>
      <c r="BO51">
        <v>2.15</v>
      </c>
      <c r="BP51">
        <v>11.79</v>
      </c>
      <c r="BQ51">
        <v>24.38</v>
      </c>
      <c r="BR51">
        <v>137.75</v>
      </c>
      <c r="BS51">
        <v>431.96</v>
      </c>
      <c r="BT51">
        <v>330.01</v>
      </c>
      <c r="BV51">
        <v>9.4499999999999993</v>
      </c>
      <c r="BW51">
        <v>1067.99</v>
      </c>
      <c r="BX51">
        <v>40.01</v>
      </c>
      <c r="BY51">
        <v>149.87</v>
      </c>
      <c r="BZ51">
        <v>9.1999999999999993</v>
      </c>
      <c r="CA51">
        <v>100.85</v>
      </c>
      <c r="CB51">
        <v>105.21</v>
      </c>
      <c r="CC51">
        <v>933.95</v>
      </c>
      <c r="CD51">
        <v>39</v>
      </c>
      <c r="CE51">
        <v>208.55</v>
      </c>
      <c r="CF51">
        <v>7.05</v>
      </c>
      <c r="CG51">
        <v>780.81</v>
      </c>
      <c r="CH51">
        <v>1168.1500000000001</v>
      </c>
      <c r="CI51">
        <v>73.17</v>
      </c>
      <c r="CJ51">
        <v>93.01</v>
      </c>
      <c r="CK51">
        <v>72.5</v>
      </c>
      <c r="CL51">
        <v>16.8</v>
      </c>
      <c r="CM51">
        <v>5.85</v>
      </c>
      <c r="CN51">
        <v>11.21</v>
      </c>
      <c r="CO51">
        <v>22.98</v>
      </c>
      <c r="CP51">
        <v>215.03</v>
      </c>
      <c r="CQ51">
        <v>13.8</v>
      </c>
      <c r="CR51">
        <v>25.1</v>
      </c>
      <c r="CS51">
        <v>8.7100000000000009</v>
      </c>
      <c r="CT51">
        <v>889</v>
      </c>
      <c r="CU51">
        <v>352.39</v>
      </c>
      <c r="CV51">
        <v>7.08</v>
      </c>
      <c r="CW51">
        <v>325</v>
      </c>
      <c r="CX51">
        <v>9</v>
      </c>
      <c r="CY51">
        <v>435</v>
      </c>
      <c r="CZ51">
        <v>40.799999999999997</v>
      </c>
      <c r="DA51">
        <v>66.099999999999994</v>
      </c>
      <c r="DB51">
        <v>141.04</v>
      </c>
      <c r="DC51">
        <v>49.28</v>
      </c>
      <c r="DD51">
        <v>10.5</v>
      </c>
      <c r="DE51">
        <v>950.74</v>
      </c>
      <c r="DF51">
        <v>73.14</v>
      </c>
      <c r="DG51">
        <v>26.99</v>
      </c>
      <c r="DH51">
        <v>23.96</v>
      </c>
      <c r="DI51">
        <v>10.51</v>
      </c>
      <c r="DK51">
        <v>4.07</v>
      </c>
      <c r="DL51">
        <v>12.33</v>
      </c>
      <c r="DM51">
        <v>13.08</v>
      </c>
      <c r="DN51">
        <v>104.95</v>
      </c>
      <c r="DO51">
        <v>31.01</v>
      </c>
      <c r="DP51">
        <v>267.33999999999997</v>
      </c>
      <c r="DQ51">
        <v>365</v>
      </c>
      <c r="DR51">
        <v>191.58</v>
      </c>
      <c r="DS51">
        <v>166.25</v>
      </c>
      <c r="DT51">
        <v>134.59</v>
      </c>
      <c r="DU51">
        <v>106.65</v>
      </c>
      <c r="DV51">
        <v>1010</v>
      </c>
      <c r="DW51">
        <v>74.61</v>
      </c>
      <c r="DX51">
        <v>801.25</v>
      </c>
      <c r="DY51">
        <v>1530.62</v>
      </c>
      <c r="DZ51">
        <v>168.19</v>
      </c>
      <c r="EA51">
        <v>54.18</v>
      </c>
      <c r="EB51">
        <v>310.56</v>
      </c>
      <c r="EC51">
        <v>103.12</v>
      </c>
      <c r="ED51">
        <v>26.99</v>
      </c>
      <c r="EE51">
        <v>77.099999999999994</v>
      </c>
      <c r="EF51">
        <v>215.03</v>
      </c>
      <c r="EG51">
        <v>4.3</v>
      </c>
      <c r="EH51">
        <v>22.45</v>
      </c>
      <c r="EI51">
        <v>47.45</v>
      </c>
      <c r="EJ51">
        <v>27.75</v>
      </c>
      <c r="EK51">
        <v>7.69</v>
      </c>
      <c r="EL51">
        <v>55.33</v>
      </c>
      <c r="EM51">
        <v>61.75</v>
      </c>
      <c r="EN51">
        <v>15</v>
      </c>
      <c r="EO51">
        <v>1049.18</v>
      </c>
      <c r="EP51">
        <v>133.21</v>
      </c>
      <c r="EQ51">
        <v>22.25</v>
      </c>
      <c r="ER51">
        <v>6.65</v>
      </c>
      <c r="ES51">
        <v>17.12</v>
      </c>
      <c r="ET51">
        <v>6.39</v>
      </c>
      <c r="EU51">
        <v>10.7</v>
      </c>
      <c r="EV51">
        <v>7.3</v>
      </c>
      <c r="EW51">
        <v>138</v>
      </c>
      <c r="EX51">
        <v>68.180000000000007</v>
      </c>
      <c r="EY51">
        <v>59.54</v>
      </c>
      <c r="EZ51">
        <v>5.87</v>
      </c>
      <c r="FA51">
        <v>2.38</v>
      </c>
      <c r="FB51">
        <v>42.5</v>
      </c>
      <c r="FC51">
        <v>4.7</v>
      </c>
      <c r="FD51">
        <v>130</v>
      </c>
      <c r="FE51">
        <v>13.06</v>
      </c>
      <c r="FG51">
        <v>285</v>
      </c>
      <c r="FH51">
        <v>35.65</v>
      </c>
      <c r="FI51">
        <v>338.07</v>
      </c>
      <c r="FJ51">
        <v>116</v>
      </c>
      <c r="FK51">
        <v>9.6999999999999993</v>
      </c>
      <c r="FL51">
        <v>22</v>
      </c>
      <c r="FM51">
        <v>30.8</v>
      </c>
      <c r="FN51">
        <v>17.3</v>
      </c>
      <c r="FO51">
        <v>462</v>
      </c>
      <c r="FP51">
        <v>306.79000000000002</v>
      </c>
      <c r="FQ51">
        <v>15</v>
      </c>
      <c r="FR51" s="123">
        <v>46.2</v>
      </c>
      <c r="FS51">
        <v>59.5</v>
      </c>
      <c r="FT51">
        <v>145.5</v>
      </c>
      <c r="FU51">
        <v>13.34</v>
      </c>
      <c r="FV51">
        <v>800</v>
      </c>
      <c r="FW51">
        <v>69.2</v>
      </c>
      <c r="FX51">
        <v>58.7</v>
      </c>
      <c r="FY51">
        <v>8.08</v>
      </c>
      <c r="FZ51">
        <v>63.7</v>
      </c>
      <c r="GA51">
        <v>159.86000000000001</v>
      </c>
      <c r="GB51">
        <v>24.77</v>
      </c>
      <c r="GC51">
        <v>21.5</v>
      </c>
      <c r="GD51">
        <v>28</v>
      </c>
      <c r="GE51">
        <v>1547.8</v>
      </c>
      <c r="GF51">
        <v>95.24</v>
      </c>
      <c r="GG51">
        <v>62.92</v>
      </c>
      <c r="GH51">
        <v>44</v>
      </c>
      <c r="GI51">
        <v>9.5</v>
      </c>
      <c r="GJ51">
        <v>42</v>
      </c>
      <c r="GL51">
        <v>13</v>
      </c>
      <c r="GM51">
        <v>4</v>
      </c>
      <c r="GN51">
        <v>9.3000000000000007</v>
      </c>
      <c r="GO51">
        <v>9.0500000000000007</v>
      </c>
      <c r="GP51">
        <v>12.71</v>
      </c>
      <c r="GQ51">
        <v>165.66</v>
      </c>
      <c r="GR51">
        <v>2.86</v>
      </c>
      <c r="GS51">
        <v>4</v>
      </c>
    </row>
    <row r="52" spans="1:201" ht="13.5" thickBot="1" x14ac:dyDescent="0.25">
      <c r="A52" s="124" t="s">
        <v>1406</v>
      </c>
      <c r="B52">
        <v>37.5</v>
      </c>
      <c r="C52">
        <v>106.73</v>
      </c>
      <c r="D52">
        <v>44.51</v>
      </c>
      <c r="E52">
        <v>25.18</v>
      </c>
      <c r="F52">
        <v>7.19</v>
      </c>
      <c r="G52">
        <v>225</v>
      </c>
      <c r="H52">
        <v>3.88</v>
      </c>
      <c r="I52">
        <v>138.15</v>
      </c>
      <c r="J52">
        <v>57.71</v>
      </c>
      <c r="K52">
        <v>579.42999999999995</v>
      </c>
      <c r="L52">
        <v>9.33</v>
      </c>
      <c r="M52">
        <v>84.5</v>
      </c>
      <c r="N52">
        <v>63.03</v>
      </c>
      <c r="O52">
        <v>67.39</v>
      </c>
      <c r="P52" s="121">
        <v>20</v>
      </c>
      <c r="Q52">
        <v>22.64</v>
      </c>
      <c r="T52">
        <v>213.43</v>
      </c>
      <c r="U52">
        <v>5.13</v>
      </c>
      <c r="V52">
        <v>73.819999999999993</v>
      </c>
      <c r="W52">
        <v>48.45</v>
      </c>
      <c r="X52">
        <v>22</v>
      </c>
      <c r="Y52">
        <v>35.25</v>
      </c>
      <c r="Z52">
        <v>475</v>
      </c>
      <c r="AA52">
        <v>7.86</v>
      </c>
      <c r="AB52">
        <v>33.01</v>
      </c>
      <c r="AC52" s="125"/>
      <c r="AD52">
        <v>233.97</v>
      </c>
      <c r="AE52">
        <v>890.56</v>
      </c>
      <c r="AF52">
        <v>7.92</v>
      </c>
      <c r="AG52">
        <v>5.99</v>
      </c>
      <c r="AH52">
        <v>64</v>
      </c>
      <c r="AI52">
        <v>9.82</v>
      </c>
      <c r="AJ52">
        <v>15.66</v>
      </c>
      <c r="AK52">
        <v>159.01</v>
      </c>
      <c r="AL52">
        <v>79.09</v>
      </c>
      <c r="AM52">
        <v>29.47</v>
      </c>
      <c r="AN52">
        <v>5.99</v>
      </c>
      <c r="AO52">
        <v>6.06</v>
      </c>
      <c r="AP52">
        <v>3.09</v>
      </c>
      <c r="AQ52">
        <v>50.9</v>
      </c>
      <c r="AR52">
        <v>62.95</v>
      </c>
      <c r="AS52">
        <v>540.44000000000005</v>
      </c>
      <c r="AT52">
        <v>681.06</v>
      </c>
      <c r="AU52">
        <v>1600</v>
      </c>
      <c r="AV52">
        <v>109.84</v>
      </c>
      <c r="AW52">
        <v>66.319999999999993</v>
      </c>
      <c r="AX52">
        <v>13.99</v>
      </c>
      <c r="AY52">
        <v>3.1</v>
      </c>
      <c r="AZ52">
        <v>16.760000000000002</v>
      </c>
      <c r="BA52">
        <v>299.85000000000002</v>
      </c>
      <c r="BB52">
        <v>149</v>
      </c>
      <c r="BC52">
        <v>10.5</v>
      </c>
      <c r="BD52">
        <v>29.48</v>
      </c>
      <c r="BE52">
        <v>84.04</v>
      </c>
      <c r="BF52">
        <v>11.85</v>
      </c>
      <c r="BG52">
        <v>9.9</v>
      </c>
      <c r="BH52">
        <v>27.49</v>
      </c>
      <c r="BI52">
        <v>91.15</v>
      </c>
      <c r="BJ52">
        <v>492.72</v>
      </c>
      <c r="BK52">
        <v>30</v>
      </c>
      <c r="BL52">
        <v>54.8</v>
      </c>
      <c r="BM52">
        <v>130</v>
      </c>
      <c r="BN52">
        <v>138.18</v>
      </c>
      <c r="BO52">
        <v>2.15</v>
      </c>
      <c r="BP52">
        <v>8</v>
      </c>
      <c r="BQ52">
        <v>31.4</v>
      </c>
      <c r="BR52">
        <v>111.71</v>
      </c>
      <c r="BS52">
        <v>396.51</v>
      </c>
      <c r="BT52">
        <v>311.01</v>
      </c>
      <c r="BV52">
        <v>7.11</v>
      </c>
      <c r="BW52">
        <v>778.45</v>
      </c>
      <c r="BX52">
        <v>33</v>
      </c>
      <c r="BY52">
        <v>130</v>
      </c>
      <c r="BZ52">
        <v>9.01</v>
      </c>
      <c r="CA52">
        <v>72.06</v>
      </c>
      <c r="CB52">
        <v>103.77</v>
      </c>
      <c r="CC52">
        <v>868.87</v>
      </c>
      <c r="CD52">
        <v>39.4</v>
      </c>
      <c r="CE52">
        <v>201.48</v>
      </c>
      <c r="CF52">
        <v>6.6</v>
      </c>
      <c r="CG52">
        <v>493</v>
      </c>
      <c r="CH52">
        <v>1225</v>
      </c>
      <c r="CI52">
        <v>65.38</v>
      </c>
      <c r="CJ52">
        <v>105</v>
      </c>
      <c r="CK52">
        <v>59.1</v>
      </c>
      <c r="CL52">
        <v>16.010000000000002</v>
      </c>
      <c r="CM52">
        <v>5</v>
      </c>
      <c r="CN52">
        <v>8.8800000000000008</v>
      </c>
      <c r="CO52">
        <v>22.13</v>
      </c>
      <c r="CP52">
        <v>186.5</v>
      </c>
      <c r="CQ52">
        <v>17.48</v>
      </c>
      <c r="CR52">
        <v>23</v>
      </c>
      <c r="CS52">
        <v>5.2</v>
      </c>
      <c r="CT52">
        <v>802.5</v>
      </c>
      <c r="CU52">
        <v>330</v>
      </c>
      <c r="CV52">
        <v>7.04</v>
      </c>
      <c r="CW52">
        <v>288.48</v>
      </c>
      <c r="CX52">
        <v>8.61</v>
      </c>
      <c r="CY52">
        <v>444.47</v>
      </c>
      <c r="CZ52">
        <v>35.5</v>
      </c>
      <c r="DA52">
        <v>49.11</v>
      </c>
      <c r="DB52">
        <v>140.62</v>
      </c>
      <c r="DC52">
        <v>49.28</v>
      </c>
      <c r="DD52">
        <v>12</v>
      </c>
      <c r="DE52">
        <v>1055.49</v>
      </c>
      <c r="DF52">
        <v>60.02</v>
      </c>
      <c r="DG52">
        <v>25</v>
      </c>
      <c r="DH52">
        <v>19.579999999999998</v>
      </c>
      <c r="DI52">
        <v>9.02</v>
      </c>
      <c r="DK52">
        <v>2.54</v>
      </c>
      <c r="DL52">
        <v>8.01</v>
      </c>
      <c r="DM52">
        <v>9.7100000000000009</v>
      </c>
      <c r="DN52">
        <v>86.8</v>
      </c>
      <c r="DO52">
        <v>29.9</v>
      </c>
      <c r="DP52">
        <v>201</v>
      </c>
      <c r="DQ52">
        <v>343.86</v>
      </c>
      <c r="DR52">
        <v>186.13</v>
      </c>
      <c r="DS52">
        <v>120.02</v>
      </c>
      <c r="DT52">
        <v>131.86000000000001</v>
      </c>
      <c r="DU52">
        <v>89.15</v>
      </c>
      <c r="DV52">
        <v>1045</v>
      </c>
      <c r="DW52">
        <v>57.77</v>
      </c>
      <c r="DX52">
        <v>703.82</v>
      </c>
      <c r="DY52">
        <v>1351.96</v>
      </c>
      <c r="DZ52">
        <v>180.87</v>
      </c>
      <c r="EA52">
        <v>49.63</v>
      </c>
      <c r="EB52">
        <v>300</v>
      </c>
      <c r="EC52">
        <v>99.72</v>
      </c>
      <c r="ED52">
        <v>23.3</v>
      </c>
      <c r="EE52">
        <v>80.989999999999995</v>
      </c>
      <c r="EF52">
        <v>186.5</v>
      </c>
      <c r="EG52">
        <v>4</v>
      </c>
      <c r="EH52">
        <v>23</v>
      </c>
      <c r="EI52">
        <v>42.5</v>
      </c>
      <c r="EJ52">
        <v>26.88</v>
      </c>
      <c r="EK52">
        <v>6</v>
      </c>
      <c r="EL52">
        <v>47.04</v>
      </c>
      <c r="EM52">
        <v>64</v>
      </c>
      <c r="EN52">
        <v>14.3</v>
      </c>
      <c r="EO52">
        <v>976.5</v>
      </c>
      <c r="EP52">
        <v>151.11000000000001</v>
      </c>
      <c r="EQ52">
        <v>23.55</v>
      </c>
      <c r="ER52">
        <v>4</v>
      </c>
      <c r="ES52">
        <v>16.38</v>
      </c>
      <c r="ET52">
        <v>4.6500000000000004</v>
      </c>
      <c r="EU52">
        <v>10.57</v>
      </c>
      <c r="EV52">
        <v>7.25</v>
      </c>
      <c r="EW52">
        <v>122</v>
      </c>
      <c r="EX52">
        <v>75.349999999999994</v>
      </c>
      <c r="EY52">
        <v>56.07</v>
      </c>
      <c r="EZ52">
        <v>5.0999999999999996</v>
      </c>
      <c r="FA52">
        <v>1.5</v>
      </c>
      <c r="FB52">
        <v>41</v>
      </c>
      <c r="FC52">
        <v>4.07</v>
      </c>
      <c r="FD52">
        <v>118.48</v>
      </c>
      <c r="FE52">
        <v>10.9</v>
      </c>
      <c r="FG52">
        <v>295.02</v>
      </c>
      <c r="FH52">
        <v>34.99</v>
      </c>
      <c r="FI52">
        <v>251.75</v>
      </c>
      <c r="FJ52">
        <v>116</v>
      </c>
      <c r="FK52">
        <v>5.94</v>
      </c>
      <c r="FL52">
        <v>22.81</v>
      </c>
      <c r="FM52">
        <v>23.41</v>
      </c>
      <c r="FN52">
        <v>14.2</v>
      </c>
      <c r="FO52">
        <v>401.67</v>
      </c>
      <c r="FP52">
        <v>245.41</v>
      </c>
      <c r="FQ52">
        <v>13.8</v>
      </c>
      <c r="FR52" s="123">
        <v>38.5</v>
      </c>
      <c r="FS52">
        <v>49.5</v>
      </c>
      <c r="FT52">
        <v>133</v>
      </c>
      <c r="FU52">
        <v>9.07</v>
      </c>
      <c r="FV52">
        <v>882</v>
      </c>
      <c r="FW52">
        <v>65.98</v>
      </c>
      <c r="FX52">
        <v>35.51</v>
      </c>
      <c r="FY52">
        <v>6.68</v>
      </c>
      <c r="FZ52">
        <v>63.83</v>
      </c>
      <c r="GA52">
        <v>126.09</v>
      </c>
      <c r="GB52">
        <v>21.04</v>
      </c>
      <c r="GC52">
        <v>20.53</v>
      </c>
      <c r="GD52">
        <v>28.94</v>
      </c>
      <c r="GE52">
        <v>1210.73</v>
      </c>
      <c r="GF52">
        <v>86.05</v>
      </c>
      <c r="GG52">
        <v>51.68</v>
      </c>
      <c r="GH52">
        <v>43.13</v>
      </c>
      <c r="GI52">
        <v>9.81</v>
      </c>
      <c r="GJ52">
        <v>32.950000000000003</v>
      </c>
      <c r="GL52">
        <v>14.7</v>
      </c>
      <c r="GM52">
        <v>6</v>
      </c>
      <c r="GN52">
        <v>9.1</v>
      </c>
      <c r="GO52">
        <v>7.37</v>
      </c>
      <c r="GP52">
        <v>11.66</v>
      </c>
      <c r="GQ52">
        <v>133.82</v>
      </c>
      <c r="GR52">
        <v>2.31</v>
      </c>
      <c r="GS52">
        <v>4.0999999999999996</v>
      </c>
    </row>
    <row r="53" spans="1:201" ht="13.5" thickBot="1" x14ac:dyDescent="0.25">
      <c r="A53" s="124" t="s">
        <v>1407</v>
      </c>
      <c r="B53">
        <v>39.61</v>
      </c>
      <c r="C53">
        <v>119.17</v>
      </c>
      <c r="D53">
        <v>44.55</v>
      </c>
      <c r="E53">
        <v>28.98</v>
      </c>
      <c r="F53">
        <v>7.77</v>
      </c>
      <c r="G53">
        <v>230</v>
      </c>
      <c r="H53">
        <v>4.12</v>
      </c>
      <c r="I53">
        <v>140.9</v>
      </c>
      <c r="J53">
        <v>47.36</v>
      </c>
      <c r="K53">
        <v>520</v>
      </c>
      <c r="L53">
        <v>9.2100000000000009</v>
      </c>
      <c r="M53">
        <v>85.5</v>
      </c>
      <c r="N53">
        <v>54.32</v>
      </c>
      <c r="O53">
        <v>75.83</v>
      </c>
      <c r="P53" s="121">
        <v>20</v>
      </c>
      <c r="Q53">
        <v>19</v>
      </c>
      <c r="T53">
        <v>220.8</v>
      </c>
      <c r="U53">
        <v>5.51</v>
      </c>
      <c r="V53">
        <v>83.69</v>
      </c>
      <c r="W53">
        <v>50.63</v>
      </c>
      <c r="X53">
        <v>20</v>
      </c>
      <c r="Y53">
        <v>36.08</v>
      </c>
      <c r="Z53">
        <v>480.55</v>
      </c>
      <c r="AA53">
        <v>10.06</v>
      </c>
      <c r="AB53">
        <v>38.450000000000003</v>
      </c>
      <c r="AC53" s="125"/>
      <c r="AD53">
        <v>208</v>
      </c>
      <c r="AE53">
        <v>164.58</v>
      </c>
      <c r="AF53">
        <v>6.84</v>
      </c>
      <c r="AG53">
        <v>6.67</v>
      </c>
      <c r="AH53">
        <v>65</v>
      </c>
      <c r="AI53">
        <v>11.11</v>
      </c>
      <c r="AJ53">
        <v>15.84</v>
      </c>
      <c r="AK53">
        <v>72.92</v>
      </c>
      <c r="AL53">
        <v>70.12</v>
      </c>
      <c r="AM53">
        <v>39.71</v>
      </c>
      <c r="AN53">
        <v>5.99</v>
      </c>
      <c r="AO53">
        <v>8.65</v>
      </c>
      <c r="AP53">
        <v>3.44</v>
      </c>
      <c r="AQ53">
        <v>54.99</v>
      </c>
      <c r="AR53">
        <v>71.02</v>
      </c>
      <c r="AS53">
        <v>611.82000000000005</v>
      </c>
      <c r="AT53">
        <v>678.98</v>
      </c>
      <c r="AU53">
        <v>1635</v>
      </c>
      <c r="AV53">
        <v>123.67</v>
      </c>
      <c r="AW53">
        <v>70.77</v>
      </c>
      <c r="AX53">
        <v>15.96</v>
      </c>
      <c r="AY53">
        <v>2.65</v>
      </c>
      <c r="AZ53">
        <v>11.45</v>
      </c>
      <c r="BA53">
        <v>287</v>
      </c>
      <c r="BB53">
        <v>130</v>
      </c>
      <c r="BC53">
        <v>9.5</v>
      </c>
      <c r="BD53">
        <v>28.73</v>
      </c>
      <c r="BE53">
        <v>91</v>
      </c>
      <c r="BF53">
        <v>10.76</v>
      </c>
      <c r="BG53">
        <v>10.75</v>
      </c>
      <c r="BH53">
        <v>38.72</v>
      </c>
      <c r="BI53">
        <v>95.8</v>
      </c>
      <c r="BJ53">
        <v>573.5</v>
      </c>
      <c r="BK53">
        <v>22.6</v>
      </c>
      <c r="BL53">
        <v>59.86</v>
      </c>
      <c r="BM53">
        <v>148.25</v>
      </c>
      <c r="BN53">
        <v>164.89</v>
      </c>
      <c r="BO53">
        <v>2.15</v>
      </c>
      <c r="BP53">
        <v>8.0500000000000007</v>
      </c>
      <c r="BQ53">
        <v>24</v>
      </c>
      <c r="BR53">
        <v>96</v>
      </c>
      <c r="BS53">
        <v>401.31</v>
      </c>
      <c r="BT53">
        <v>349.9</v>
      </c>
      <c r="BV53">
        <v>12.15</v>
      </c>
      <c r="BW53">
        <v>954.84</v>
      </c>
      <c r="BX53">
        <v>26.6</v>
      </c>
      <c r="BY53">
        <v>112.81</v>
      </c>
      <c r="BZ53">
        <v>8.93</v>
      </c>
      <c r="CA53">
        <v>58.02</v>
      </c>
      <c r="CB53">
        <v>103.98</v>
      </c>
      <c r="CC53">
        <v>904.05</v>
      </c>
      <c r="CD53">
        <v>39.200000000000003</v>
      </c>
      <c r="CE53">
        <v>198.78</v>
      </c>
      <c r="CF53">
        <v>6.85</v>
      </c>
      <c r="CG53">
        <v>510</v>
      </c>
      <c r="CH53">
        <v>1160</v>
      </c>
      <c r="CI53">
        <v>62.31</v>
      </c>
      <c r="CJ53">
        <v>113.64</v>
      </c>
      <c r="CK53">
        <v>61.75</v>
      </c>
      <c r="CL53">
        <v>17.75</v>
      </c>
      <c r="CM53">
        <v>5.28</v>
      </c>
      <c r="CN53">
        <v>9.6</v>
      </c>
      <c r="CO53">
        <v>27.59</v>
      </c>
      <c r="CP53">
        <v>216.36</v>
      </c>
      <c r="CQ53">
        <v>20.5</v>
      </c>
      <c r="CR53">
        <v>22.5</v>
      </c>
      <c r="CS53">
        <v>6.42</v>
      </c>
      <c r="CT53">
        <v>848.5</v>
      </c>
      <c r="CU53">
        <v>377.99</v>
      </c>
      <c r="CV53">
        <v>8.1199999999999992</v>
      </c>
      <c r="CW53">
        <v>290.13</v>
      </c>
      <c r="CX53">
        <v>10.16</v>
      </c>
      <c r="CY53">
        <v>502.82</v>
      </c>
      <c r="CZ53">
        <v>43.03</v>
      </c>
      <c r="DA53">
        <v>41</v>
      </c>
      <c r="DB53">
        <v>141.22999999999999</v>
      </c>
      <c r="DC53">
        <v>49.28</v>
      </c>
      <c r="DD53">
        <v>9.1999999999999993</v>
      </c>
      <c r="DE53">
        <v>1147.6600000000001</v>
      </c>
      <c r="DF53">
        <v>66.33</v>
      </c>
      <c r="DG53">
        <v>23.01</v>
      </c>
      <c r="DH53">
        <v>23.65</v>
      </c>
      <c r="DI53">
        <v>10.9</v>
      </c>
      <c r="DK53">
        <v>2.63</v>
      </c>
      <c r="DL53">
        <v>8.18</v>
      </c>
      <c r="DM53">
        <v>10.43</v>
      </c>
      <c r="DN53">
        <v>95.77</v>
      </c>
      <c r="DO53">
        <v>31.01</v>
      </c>
      <c r="DP53">
        <v>203</v>
      </c>
      <c r="DQ53">
        <v>385</v>
      </c>
      <c r="DR53">
        <v>200.61</v>
      </c>
      <c r="DS53">
        <v>125.59</v>
      </c>
      <c r="DT53">
        <v>132.96</v>
      </c>
      <c r="DU53">
        <v>80.989999999999995</v>
      </c>
      <c r="DV53">
        <v>627</v>
      </c>
      <c r="DW53">
        <v>71.290000000000006</v>
      </c>
      <c r="DX53">
        <v>652.19000000000005</v>
      </c>
      <c r="DY53">
        <v>1437.83</v>
      </c>
      <c r="DZ53">
        <v>177.5</v>
      </c>
      <c r="EA53">
        <v>63.79</v>
      </c>
      <c r="EB53">
        <v>330</v>
      </c>
      <c r="EC53">
        <v>98.17</v>
      </c>
      <c r="ED53">
        <v>25</v>
      </c>
      <c r="EE53">
        <v>65.650000000000006</v>
      </c>
      <c r="EF53">
        <v>216.36</v>
      </c>
      <c r="EG53">
        <v>4.7699999999999996</v>
      </c>
      <c r="EH53">
        <v>24.85</v>
      </c>
      <c r="EI53">
        <v>41.66</v>
      </c>
      <c r="EJ53">
        <v>27.6</v>
      </c>
      <c r="EK53">
        <v>7.2</v>
      </c>
      <c r="EL53">
        <v>51.91</v>
      </c>
      <c r="EM53">
        <v>67.510000000000005</v>
      </c>
      <c r="EN53">
        <v>14.64</v>
      </c>
      <c r="EO53">
        <v>954.53</v>
      </c>
      <c r="EP53">
        <v>151.11000000000001</v>
      </c>
      <c r="EQ53">
        <v>19.100000000000001</v>
      </c>
      <c r="ER53">
        <v>5.1100000000000003</v>
      </c>
      <c r="ES53">
        <v>18.2</v>
      </c>
      <c r="ET53">
        <v>5.58</v>
      </c>
      <c r="EU53">
        <v>10.48</v>
      </c>
      <c r="EV53">
        <v>7.24</v>
      </c>
      <c r="EW53">
        <v>110.25</v>
      </c>
      <c r="EX53">
        <v>56</v>
      </c>
      <c r="EY53">
        <v>54.62</v>
      </c>
      <c r="EZ53">
        <v>5</v>
      </c>
      <c r="FA53">
        <v>1.84</v>
      </c>
      <c r="FB53">
        <v>37.22</v>
      </c>
      <c r="FC53">
        <v>5</v>
      </c>
      <c r="FD53">
        <v>135.13</v>
      </c>
      <c r="FE53">
        <v>13.24</v>
      </c>
      <c r="FG53">
        <v>269.32</v>
      </c>
      <c r="FH53">
        <v>39</v>
      </c>
      <c r="FI53">
        <v>261.68</v>
      </c>
      <c r="FJ53">
        <v>121.21</v>
      </c>
      <c r="FK53">
        <v>6.24</v>
      </c>
      <c r="FL53">
        <v>24.44</v>
      </c>
      <c r="FM53">
        <v>26.25</v>
      </c>
      <c r="FN53">
        <v>13.01</v>
      </c>
      <c r="FO53">
        <v>379</v>
      </c>
      <c r="FP53">
        <v>251.13</v>
      </c>
      <c r="FQ53">
        <v>14</v>
      </c>
      <c r="FR53" s="123">
        <v>40.39</v>
      </c>
      <c r="FS53">
        <v>43.89</v>
      </c>
      <c r="FT53">
        <v>148.19999999999999</v>
      </c>
      <c r="FU53">
        <v>10.18</v>
      </c>
      <c r="FV53">
        <v>798</v>
      </c>
      <c r="FW53">
        <v>62.85</v>
      </c>
      <c r="FX53">
        <v>37.369999999999997</v>
      </c>
      <c r="FY53">
        <v>9.08</v>
      </c>
      <c r="FZ53">
        <v>68.42</v>
      </c>
      <c r="GA53">
        <v>128.66</v>
      </c>
      <c r="GB53">
        <v>22.91</v>
      </c>
      <c r="GC53">
        <v>26.63</v>
      </c>
      <c r="GD53">
        <v>30.25</v>
      </c>
      <c r="GE53">
        <v>1278.33</v>
      </c>
      <c r="GF53">
        <v>85.51</v>
      </c>
      <c r="GG53">
        <v>32.549999999999997</v>
      </c>
      <c r="GH53">
        <v>44.95</v>
      </c>
      <c r="GI53">
        <v>9.8000000000000007</v>
      </c>
      <c r="GJ53">
        <v>26</v>
      </c>
      <c r="GL53">
        <v>15</v>
      </c>
      <c r="GM53">
        <v>2</v>
      </c>
      <c r="GN53">
        <v>9.5</v>
      </c>
      <c r="GO53">
        <v>7.8</v>
      </c>
      <c r="GP53">
        <v>12.44</v>
      </c>
      <c r="GQ53">
        <v>112.66</v>
      </c>
      <c r="GR53">
        <v>2.5299999999999998</v>
      </c>
      <c r="GS53">
        <v>3.02</v>
      </c>
    </row>
    <row r="54" spans="1:201" ht="13.5" thickBot="1" x14ac:dyDescent="0.25">
      <c r="A54" s="124" t="s">
        <v>1408</v>
      </c>
      <c r="B54">
        <v>40.75</v>
      </c>
      <c r="C54">
        <v>124.43</v>
      </c>
      <c r="D54">
        <v>49.98</v>
      </c>
      <c r="E54">
        <v>29</v>
      </c>
      <c r="F54">
        <v>6.4</v>
      </c>
      <c r="G54">
        <v>230</v>
      </c>
      <c r="H54">
        <v>4.0199999999999996</v>
      </c>
      <c r="I54">
        <v>125.52</v>
      </c>
      <c r="J54">
        <v>60.38</v>
      </c>
      <c r="K54">
        <v>520.13</v>
      </c>
      <c r="L54">
        <v>9.2100000000000009</v>
      </c>
      <c r="M54">
        <v>99.21</v>
      </c>
      <c r="N54">
        <v>57.94</v>
      </c>
      <c r="O54">
        <v>75.010000000000005</v>
      </c>
      <c r="P54" s="121">
        <v>28.99</v>
      </c>
      <c r="Q54">
        <v>18.809999999999999</v>
      </c>
      <c r="T54">
        <v>209.72</v>
      </c>
      <c r="U54">
        <v>4.3600000000000003</v>
      </c>
      <c r="V54">
        <v>87.43</v>
      </c>
      <c r="W54">
        <v>39.799999999999997</v>
      </c>
      <c r="X54">
        <v>20.5</v>
      </c>
      <c r="Y54">
        <v>21.84</v>
      </c>
      <c r="Z54">
        <v>449.83</v>
      </c>
      <c r="AA54">
        <v>9.02</v>
      </c>
      <c r="AB54">
        <v>34.1</v>
      </c>
      <c r="AC54" s="125"/>
      <c r="AD54">
        <v>180.28</v>
      </c>
      <c r="AE54">
        <v>29.7</v>
      </c>
      <c r="AF54">
        <v>3.79</v>
      </c>
      <c r="AG54">
        <v>6.09</v>
      </c>
      <c r="AH54">
        <v>58.5</v>
      </c>
      <c r="AI54">
        <v>11.75</v>
      </c>
      <c r="AJ54">
        <v>15.36</v>
      </c>
      <c r="AK54">
        <v>69.45</v>
      </c>
      <c r="AL54">
        <v>65.11</v>
      </c>
      <c r="AM54">
        <v>41.79</v>
      </c>
      <c r="AN54">
        <v>6.19</v>
      </c>
      <c r="AO54">
        <v>4.32</v>
      </c>
      <c r="AP54">
        <v>2.2999999999999998</v>
      </c>
      <c r="AQ54">
        <v>57</v>
      </c>
      <c r="AR54">
        <v>62.36</v>
      </c>
      <c r="AS54">
        <v>459.01</v>
      </c>
      <c r="AT54">
        <v>557.28</v>
      </c>
      <c r="AU54">
        <v>1477.5</v>
      </c>
      <c r="AV54">
        <v>116.31</v>
      </c>
      <c r="AW54">
        <v>72.14</v>
      </c>
      <c r="AX54">
        <v>8.31</v>
      </c>
      <c r="AY54">
        <v>2.4500000000000002</v>
      </c>
      <c r="AZ54">
        <v>8</v>
      </c>
      <c r="BA54">
        <v>281.45</v>
      </c>
      <c r="BB54">
        <v>115.99</v>
      </c>
      <c r="BC54">
        <v>8.5</v>
      </c>
      <c r="BD54">
        <v>29.5</v>
      </c>
      <c r="BE54">
        <v>92</v>
      </c>
      <c r="BF54">
        <v>8.74</v>
      </c>
      <c r="BG54">
        <v>10.51</v>
      </c>
      <c r="BH54">
        <v>31.86</v>
      </c>
      <c r="BI54">
        <v>108.17</v>
      </c>
      <c r="BJ54">
        <v>566.33000000000004</v>
      </c>
      <c r="BK54">
        <v>22.48</v>
      </c>
      <c r="BL54">
        <v>58.15</v>
      </c>
      <c r="BM54">
        <v>128.09</v>
      </c>
      <c r="BN54">
        <v>158.07</v>
      </c>
      <c r="BO54">
        <v>2.15</v>
      </c>
      <c r="BP54">
        <v>6.72</v>
      </c>
      <c r="BQ54">
        <v>24.99</v>
      </c>
      <c r="BR54">
        <v>92</v>
      </c>
      <c r="BS54">
        <v>395.21</v>
      </c>
      <c r="BT54">
        <v>338</v>
      </c>
      <c r="BV54">
        <v>11.5</v>
      </c>
      <c r="BW54">
        <v>510.39</v>
      </c>
      <c r="BX54">
        <v>25.05</v>
      </c>
      <c r="BY54">
        <v>101.45</v>
      </c>
      <c r="BZ54">
        <v>9.3000000000000007</v>
      </c>
      <c r="CA54">
        <v>37.49</v>
      </c>
      <c r="CB54">
        <v>110.96</v>
      </c>
      <c r="CC54">
        <v>812</v>
      </c>
      <c r="CD54">
        <v>29.93</v>
      </c>
      <c r="CE54">
        <v>204.21</v>
      </c>
      <c r="CF54">
        <v>5.65</v>
      </c>
      <c r="CG54">
        <v>484.5</v>
      </c>
      <c r="CH54">
        <v>1290</v>
      </c>
      <c r="CI54">
        <v>47.08</v>
      </c>
      <c r="CJ54">
        <v>90</v>
      </c>
      <c r="CK54">
        <v>61.4</v>
      </c>
      <c r="CL54">
        <v>15</v>
      </c>
      <c r="CM54">
        <v>7.42</v>
      </c>
      <c r="CN54">
        <v>8.6</v>
      </c>
      <c r="CO54">
        <v>26.68</v>
      </c>
      <c r="CP54">
        <v>241</v>
      </c>
      <c r="CQ54">
        <v>14.32</v>
      </c>
      <c r="CR54">
        <v>23.03</v>
      </c>
      <c r="CS54">
        <v>4.7699999999999996</v>
      </c>
      <c r="CT54">
        <v>795.02</v>
      </c>
      <c r="CU54">
        <v>286.02</v>
      </c>
      <c r="CV54">
        <v>4.29</v>
      </c>
      <c r="CW54">
        <v>238.57</v>
      </c>
      <c r="CX54">
        <v>10.71</v>
      </c>
      <c r="CY54">
        <v>489.5</v>
      </c>
      <c r="CZ54">
        <v>35.700000000000003</v>
      </c>
      <c r="DA54">
        <v>32.99</v>
      </c>
      <c r="DB54">
        <v>140.16</v>
      </c>
      <c r="DC54">
        <v>49.28</v>
      </c>
      <c r="DD54">
        <v>11.2</v>
      </c>
      <c r="DE54">
        <v>1213.54</v>
      </c>
      <c r="DF54">
        <v>48.3</v>
      </c>
      <c r="DG54">
        <v>23</v>
      </c>
      <c r="DH54">
        <v>24.84</v>
      </c>
      <c r="DI54">
        <v>9.1</v>
      </c>
      <c r="DK54">
        <v>1.27</v>
      </c>
      <c r="DL54">
        <v>7.6</v>
      </c>
      <c r="DM54">
        <v>8.6300000000000008</v>
      </c>
      <c r="DN54">
        <v>90.74</v>
      </c>
      <c r="DO54">
        <v>34.5</v>
      </c>
      <c r="DP54">
        <v>206.44</v>
      </c>
      <c r="DQ54">
        <v>375.78</v>
      </c>
      <c r="DR54">
        <v>174.86</v>
      </c>
      <c r="DS54">
        <v>135.02000000000001</v>
      </c>
      <c r="DT54">
        <v>148.99</v>
      </c>
      <c r="DU54">
        <v>83.14</v>
      </c>
      <c r="DV54">
        <v>620</v>
      </c>
      <c r="DW54">
        <v>62.37</v>
      </c>
      <c r="DX54">
        <v>533.15</v>
      </c>
      <c r="DY54">
        <v>998.44</v>
      </c>
      <c r="DZ54">
        <v>181.98</v>
      </c>
      <c r="EA54">
        <v>57.05</v>
      </c>
      <c r="EB54">
        <v>332</v>
      </c>
      <c r="EC54">
        <v>96.07</v>
      </c>
      <c r="ED54">
        <v>22.15</v>
      </c>
      <c r="EE54">
        <v>65.900000000000006</v>
      </c>
      <c r="EF54">
        <v>241</v>
      </c>
      <c r="EG54">
        <v>4.2</v>
      </c>
      <c r="EH54">
        <v>22.09</v>
      </c>
      <c r="EI54">
        <v>38.549999999999997</v>
      </c>
      <c r="EJ54">
        <v>25.5</v>
      </c>
      <c r="EK54">
        <v>5.5</v>
      </c>
      <c r="EL54">
        <v>47.27</v>
      </c>
      <c r="EM54">
        <v>70</v>
      </c>
      <c r="EN54">
        <v>13.8</v>
      </c>
      <c r="EO54">
        <v>965.62</v>
      </c>
      <c r="EP54">
        <v>151.11000000000001</v>
      </c>
      <c r="EQ54">
        <v>18.100000000000001</v>
      </c>
      <c r="ER54">
        <v>4.1500000000000004</v>
      </c>
      <c r="ES54">
        <v>19.21</v>
      </c>
      <c r="ET54">
        <v>3.45</v>
      </c>
      <c r="EU54">
        <v>10.36</v>
      </c>
      <c r="EV54">
        <v>6.56</v>
      </c>
      <c r="EW54">
        <v>86</v>
      </c>
      <c r="EX54">
        <v>47.5</v>
      </c>
      <c r="EY54">
        <v>52.27</v>
      </c>
      <c r="EZ54">
        <v>5.04</v>
      </c>
      <c r="FA54">
        <v>1.22</v>
      </c>
      <c r="FB54">
        <v>36.08</v>
      </c>
      <c r="FC54">
        <v>4.2</v>
      </c>
      <c r="FD54">
        <v>127</v>
      </c>
      <c r="FE54">
        <v>13.3</v>
      </c>
      <c r="FG54">
        <v>270</v>
      </c>
      <c r="FH54">
        <v>32.450000000000003</v>
      </c>
      <c r="FI54">
        <v>252.71</v>
      </c>
      <c r="FJ54">
        <v>121.21</v>
      </c>
      <c r="FK54">
        <v>5</v>
      </c>
      <c r="FL54">
        <v>24.44</v>
      </c>
      <c r="FM54">
        <v>24.58</v>
      </c>
      <c r="FN54">
        <v>12.5</v>
      </c>
      <c r="FO54">
        <v>299.25</v>
      </c>
      <c r="FP54">
        <v>263.32</v>
      </c>
      <c r="FQ54">
        <v>14.03</v>
      </c>
      <c r="FR54" s="123">
        <v>37.07</v>
      </c>
      <c r="FS54">
        <v>48</v>
      </c>
      <c r="FT54">
        <v>150</v>
      </c>
      <c r="FU54">
        <v>9.09</v>
      </c>
      <c r="FV54">
        <v>678.3</v>
      </c>
      <c r="FW54">
        <v>46.74</v>
      </c>
      <c r="FX54">
        <v>41.5</v>
      </c>
      <c r="FY54">
        <v>6.4</v>
      </c>
      <c r="FZ54">
        <v>66.5</v>
      </c>
      <c r="GA54">
        <v>124.14</v>
      </c>
      <c r="GB54">
        <v>19.28</v>
      </c>
      <c r="GC54">
        <v>23.09</v>
      </c>
      <c r="GD54">
        <v>28.99</v>
      </c>
      <c r="GE54">
        <v>1142.21</v>
      </c>
      <c r="GF54">
        <v>79.78</v>
      </c>
      <c r="GG54">
        <v>30.69</v>
      </c>
      <c r="GH54">
        <v>43.62</v>
      </c>
      <c r="GI54">
        <v>8.19</v>
      </c>
      <c r="GJ54">
        <v>23.04</v>
      </c>
      <c r="GL54">
        <v>14.5</v>
      </c>
      <c r="GM54">
        <v>2</v>
      </c>
      <c r="GN54">
        <v>9.99</v>
      </c>
      <c r="GO54">
        <v>6.11</v>
      </c>
      <c r="GP54">
        <v>11.97</v>
      </c>
      <c r="GQ54">
        <v>114.26</v>
      </c>
      <c r="GR54">
        <v>3.13</v>
      </c>
      <c r="GS54">
        <v>3.2</v>
      </c>
    </row>
    <row r="55" spans="1:201" ht="13.5" thickBot="1" x14ac:dyDescent="0.25">
      <c r="A55" s="124" t="s">
        <v>1409</v>
      </c>
      <c r="B55">
        <v>40.99</v>
      </c>
      <c r="C55">
        <v>132.02000000000001</v>
      </c>
      <c r="D55">
        <v>54.69</v>
      </c>
      <c r="E55">
        <v>34.44</v>
      </c>
      <c r="F55">
        <v>5.22</v>
      </c>
      <c r="G55">
        <v>244</v>
      </c>
      <c r="H55">
        <v>4.12</v>
      </c>
      <c r="I55">
        <v>120.88</v>
      </c>
      <c r="J55">
        <v>50.28</v>
      </c>
      <c r="K55">
        <v>477.28</v>
      </c>
      <c r="L55">
        <v>8.23</v>
      </c>
      <c r="M55">
        <v>101.32</v>
      </c>
      <c r="N55">
        <v>57.4</v>
      </c>
      <c r="O55">
        <v>69.5</v>
      </c>
      <c r="P55" s="121">
        <v>27</v>
      </c>
      <c r="Q55">
        <v>16.5</v>
      </c>
      <c r="T55">
        <v>221.01</v>
      </c>
      <c r="U55">
        <v>4.29</v>
      </c>
      <c r="V55">
        <v>87.98</v>
      </c>
      <c r="W55">
        <v>36</v>
      </c>
      <c r="X55">
        <v>20.92</v>
      </c>
      <c r="Y55">
        <v>18.55</v>
      </c>
      <c r="Z55">
        <v>358.99</v>
      </c>
      <c r="AA55">
        <v>8.25</v>
      </c>
      <c r="AB55">
        <v>29.76</v>
      </c>
      <c r="AC55" s="125"/>
      <c r="AD55">
        <v>188.6</v>
      </c>
      <c r="AE55">
        <v>84.94</v>
      </c>
      <c r="AF55">
        <v>2.5099999999999998</v>
      </c>
      <c r="AG55">
        <v>5.25</v>
      </c>
      <c r="AH55">
        <v>51.68</v>
      </c>
      <c r="AI55">
        <v>10.81</v>
      </c>
      <c r="AJ55">
        <v>13.79</v>
      </c>
      <c r="AK55">
        <v>69.45</v>
      </c>
      <c r="AL55">
        <v>63.8</v>
      </c>
      <c r="AM55">
        <v>39.9</v>
      </c>
      <c r="AN55">
        <v>5.47</v>
      </c>
      <c r="AO55">
        <v>3.95</v>
      </c>
      <c r="AP55">
        <v>2.8</v>
      </c>
      <c r="AQ55">
        <v>62.09</v>
      </c>
      <c r="AR55">
        <v>60.22</v>
      </c>
      <c r="AS55">
        <v>399.67</v>
      </c>
      <c r="AT55">
        <v>572.14</v>
      </c>
      <c r="AU55">
        <v>1495</v>
      </c>
      <c r="AV55">
        <v>123.62</v>
      </c>
      <c r="AW55">
        <v>71.650000000000006</v>
      </c>
      <c r="AX55">
        <v>7.16</v>
      </c>
      <c r="AY55">
        <v>2.4</v>
      </c>
      <c r="AZ55">
        <v>6</v>
      </c>
      <c r="BA55">
        <v>276</v>
      </c>
      <c r="BB55">
        <v>97</v>
      </c>
      <c r="BC55">
        <v>10.24</v>
      </c>
      <c r="BD55">
        <v>27.26</v>
      </c>
      <c r="BE55">
        <v>99</v>
      </c>
      <c r="BF55">
        <v>8.48</v>
      </c>
      <c r="BG55">
        <v>10.5</v>
      </c>
      <c r="BH55">
        <v>24.21</v>
      </c>
      <c r="BI55">
        <v>112.97</v>
      </c>
      <c r="BJ55">
        <v>571.75</v>
      </c>
      <c r="BK55">
        <v>20.75</v>
      </c>
      <c r="BL55">
        <v>49.15</v>
      </c>
      <c r="BM55">
        <v>115.93</v>
      </c>
      <c r="BN55">
        <v>160.18</v>
      </c>
      <c r="BO55">
        <v>2.15</v>
      </c>
      <c r="BP55">
        <v>5.77</v>
      </c>
      <c r="BQ55">
        <v>24.25</v>
      </c>
      <c r="BR55">
        <v>81.5</v>
      </c>
      <c r="BS55">
        <v>348.42</v>
      </c>
      <c r="BT55">
        <v>269</v>
      </c>
      <c r="BV55">
        <v>11.76</v>
      </c>
      <c r="BW55">
        <v>347</v>
      </c>
      <c r="BX55">
        <v>25.5</v>
      </c>
      <c r="BY55">
        <v>93.59</v>
      </c>
      <c r="BZ55">
        <v>9</v>
      </c>
      <c r="CA55">
        <v>33</v>
      </c>
      <c r="CB55">
        <v>113.68</v>
      </c>
      <c r="CC55">
        <v>740</v>
      </c>
      <c r="CD55">
        <v>26.96</v>
      </c>
      <c r="CE55">
        <v>185.38</v>
      </c>
      <c r="CF55">
        <v>4</v>
      </c>
      <c r="CG55">
        <v>529</v>
      </c>
      <c r="CH55">
        <v>900</v>
      </c>
      <c r="CI55">
        <v>54.62</v>
      </c>
      <c r="CJ55">
        <v>94.1</v>
      </c>
      <c r="CK55">
        <v>60</v>
      </c>
      <c r="CL55">
        <v>17</v>
      </c>
      <c r="CM55">
        <v>2.73</v>
      </c>
      <c r="CN55">
        <v>8.9</v>
      </c>
      <c r="CO55">
        <v>25</v>
      </c>
      <c r="CP55">
        <v>269.7</v>
      </c>
      <c r="CQ55">
        <v>8.4700000000000006</v>
      </c>
      <c r="CR55">
        <v>25.65</v>
      </c>
      <c r="CS55">
        <v>5.9</v>
      </c>
      <c r="CT55">
        <v>780.31</v>
      </c>
      <c r="CU55">
        <v>282.2</v>
      </c>
      <c r="CV55">
        <v>2.46</v>
      </c>
      <c r="CW55">
        <v>213.03</v>
      </c>
      <c r="CX55">
        <v>9.2100000000000009</v>
      </c>
      <c r="CY55">
        <v>444</v>
      </c>
      <c r="CZ55">
        <v>31.05</v>
      </c>
      <c r="DA55">
        <v>29</v>
      </c>
      <c r="DB55">
        <v>136.52000000000001</v>
      </c>
      <c r="DC55">
        <v>44.71</v>
      </c>
      <c r="DD55">
        <v>11.2</v>
      </c>
      <c r="DE55">
        <v>725</v>
      </c>
      <c r="DF55">
        <v>42.16</v>
      </c>
      <c r="DG55">
        <v>24</v>
      </c>
      <c r="DH55">
        <v>22.46</v>
      </c>
      <c r="DI55">
        <v>8.89</v>
      </c>
      <c r="DK55">
        <v>0.9</v>
      </c>
      <c r="DL55">
        <v>7.74</v>
      </c>
      <c r="DM55">
        <v>8</v>
      </c>
      <c r="DN55">
        <v>83.19</v>
      </c>
      <c r="DO55">
        <v>30.88</v>
      </c>
      <c r="DP55">
        <v>204.16</v>
      </c>
      <c r="DQ55">
        <v>359.98</v>
      </c>
      <c r="DR55">
        <v>114.42</v>
      </c>
      <c r="DS55">
        <v>140</v>
      </c>
      <c r="DT55">
        <v>150.9</v>
      </c>
      <c r="DU55">
        <v>91.99</v>
      </c>
      <c r="DV55">
        <v>565</v>
      </c>
      <c r="DW55">
        <v>55.4</v>
      </c>
      <c r="DX55">
        <v>465.62</v>
      </c>
      <c r="DY55">
        <v>900.55</v>
      </c>
      <c r="DZ55">
        <v>169.17</v>
      </c>
      <c r="EA55">
        <v>57.74</v>
      </c>
      <c r="EB55">
        <v>351.99</v>
      </c>
      <c r="EC55">
        <v>89.3</v>
      </c>
      <c r="ED55">
        <v>22.59</v>
      </c>
      <c r="EE55">
        <v>68.349999999999994</v>
      </c>
      <c r="EF55">
        <v>269.7</v>
      </c>
      <c r="EG55">
        <v>3.99</v>
      </c>
      <c r="EH55">
        <v>21.5</v>
      </c>
      <c r="EI55">
        <v>38.33</v>
      </c>
      <c r="EJ55">
        <v>26</v>
      </c>
      <c r="EK55">
        <v>5</v>
      </c>
      <c r="EL55">
        <v>44.24</v>
      </c>
      <c r="EM55">
        <v>70.98</v>
      </c>
      <c r="EN55">
        <v>13.75</v>
      </c>
      <c r="EO55">
        <v>971.58</v>
      </c>
      <c r="EP55">
        <v>151.11000000000001</v>
      </c>
      <c r="EQ55">
        <v>20.9</v>
      </c>
      <c r="ER55">
        <v>3.35</v>
      </c>
      <c r="ES55">
        <v>11.5</v>
      </c>
      <c r="ET55">
        <v>2.65</v>
      </c>
      <c r="EU55">
        <v>10.33</v>
      </c>
      <c r="EV55">
        <v>6.89</v>
      </c>
      <c r="EW55">
        <v>78.05</v>
      </c>
      <c r="EX55">
        <v>61.6</v>
      </c>
      <c r="EY55">
        <v>52.43</v>
      </c>
      <c r="EZ55">
        <v>4.0999999999999996</v>
      </c>
      <c r="FA55">
        <v>1.1399999999999999</v>
      </c>
      <c r="FB55">
        <v>36.5</v>
      </c>
      <c r="FC55">
        <v>4.1500000000000004</v>
      </c>
      <c r="FD55">
        <v>128</v>
      </c>
      <c r="FE55">
        <v>13.63</v>
      </c>
      <c r="FG55">
        <v>255</v>
      </c>
      <c r="FH55">
        <v>29.1</v>
      </c>
      <c r="FI55">
        <v>176.15</v>
      </c>
      <c r="FJ55">
        <v>121.21</v>
      </c>
      <c r="FK55">
        <v>5.05</v>
      </c>
      <c r="FL55">
        <v>25.72</v>
      </c>
      <c r="FM55">
        <v>17.649999999999999</v>
      </c>
      <c r="FN55">
        <v>10.83</v>
      </c>
      <c r="FO55">
        <v>249</v>
      </c>
      <c r="FP55">
        <v>267.99</v>
      </c>
      <c r="FQ55">
        <v>14</v>
      </c>
      <c r="FR55" s="123">
        <v>29.87</v>
      </c>
      <c r="FS55">
        <v>44.03</v>
      </c>
      <c r="FT55">
        <v>153</v>
      </c>
      <c r="FU55">
        <v>7.96</v>
      </c>
      <c r="FV55">
        <v>678.3</v>
      </c>
      <c r="FW55">
        <v>35</v>
      </c>
      <c r="FX55">
        <v>42.45</v>
      </c>
      <c r="FY55">
        <v>4.7</v>
      </c>
      <c r="FZ55">
        <v>66.989999999999995</v>
      </c>
      <c r="GA55">
        <v>130.83000000000001</v>
      </c>
      <c r="GB55">
        <v>17.37</v>
      </c>
      <c r="GC55">
        <v>19.329999999999998</v>
      </c>
      <c r="GD55">
        <v>28.5</v>
      </c>
      <c r="GE55">
        <v>845</v>
      </c>
      <c r="GF55">
        <v>75.31</v>
      </c>
      <c r="GG55">
        <v>30.69</v>
      </c>
      <c r="GH55">
        <v>43.65</v>
      </c>
      <c r="GI55">
        <v>7.4</v>
      </c>
      <c r="GJ55">
        <v>21.8</v>
      </c>
      <c r="GL55">
        <v>13.55</v>
      </c>
      <c r="GM55">
        <v>3</v>
      </c>
      <c r="GN55">
        <v>9.99</v>
      </c>
      <c r="GO55">
        <v>5.85</v>
      </c>
      <c r="GP55">
        <v>11.42</v>
      </c>
      <c r="GQ55">
        <v>108.25</v>
      </c>
      <c r="GR55">
        <v>1.39</v>
      </c>
      <c r="GS55">
        <v>3.24</v>
      </c>
    </row>
    <row r="56" spans="1:201" ht="13.5" thickBot="1" x14ac:dyDescent="0.25">
      <c r="A56" s="124" t="s">
        <v>1410</v>
      </c>
      <c r="B56">
        <v>44.86</v>
      </c>
      <c r="C56">
        <v>120.06</v>
      </c>
      <c r="D56">
        <v>52.1</v>
      </c>
      <c r="E56">
        <v>34.44</v>
      </c>
      <c r="F56">
        <v>6</v>
      </c>
      <c r="G56">
        <v>201.15</v>
      </c>
      <c r="H56">
        <v>4</v>
      </c>
      <c r="I56">
        <v>107.9</v>
      </c>
      <c r="J56">
        <v>45.12</v>
      </c>
      <c r="K56">
        <v>437.54</v>
      </c>
      <c r="L56">
        <v>8.06</v>
      </c>
      <c r="M56">
        <v>102.16</v>
      </c>
      <c r="N56">
        <v>60.49</v>
      </c>
      <c r="O56">
        <v>66.75</v>
      </c>
      <c r="P56" s="121">
        <v>28.42</v>
      </c>
      <c r="Q56">
        <v>18.05</v>
      </c>
      <c r="T56">
        <v>220.02</v>
      </c>
      <c r="U56">
        <v>3.63</v>
      </c>
      <c r="V56">
        <v>89.25</v>
      </c>
      <c r="W56">
        <v>34.65</v>
      </c>
      <c r="X56">
        <v>20.92</v>
      </c>
      <c r="Y56">
        <v>23.5</v>
      </c>
      <c r="Z56">
        <v>364</v>
      </c>
      <c r="AA56">
        <v>8.23</v>
      </c>
      <c r="AB56">
        <v>29.5</v>
      </c>
      <c r="AC56" s="125"/>
      <c r="AD56">
        <v>180.4</v>
      </c>
      <c r="AE56">
        <v>96.98</v>
      </c>
      <c r="AF56">
        <v>2.2999999999999998</v>
      </c>
      <c r="AG56">
        <v>5.76</v>
      </c>
      <c r="AH56">
        <v>46.9</v>
      </c>
      <c r="AI56">
        <v>10.43</v>
      </c>
      <c r="AJ56">
        <v>13.11</v>
      </c>
      <c r="AK56">
        <v>66.150000000000006</v>
      </c>
      <c r="AL56">
        <v>57.64</v>
      </c>
      <c r="AM56">
        <v>39.9</v>
      </c>
      <c r="AN56">
        <v>5.5</v>
      </c>
      <c r="AO56">
        <v>3.96</v>
      </c>
      <c r="AP56">
        <v>2.5</v>
      </c>
      <c r="AQ56">
        <v>47.5</v>
      </c>
      <c r="AR56">
        <v>53.16</v>
      </c>
      <c r="AS56">
        <v>359.09</v>
      </c>
      <c r="AT56">
        <v>570.25</v>
      </c>
      <c r="AU56">
        <v>1525</v>
      </c>
      <c r="AV56">
        <v>115.5</v>
      </c>
      <c r="AW56">
        <v>64.650000000000006</v>
      </c>
      <c r="AX56">
        <v>6.03</v>
      </c>
      <c r="AY56">
        <v>2.4</v>
      </c>
      <c r="AZ56">
        <v>6</v>
      </c>
      <c r="BA56">
        <v>260</v>
      </c>
      <c r="BB56">
        <v>99.5</v>
      </c>
      <c r="BC56">
        <v>10.25</v>
      </c>
      <c r="BD56">
        <v>25.57</v>
      </c>
      <c r="BE56">
        <v>84.59</v>
      </c>
      <c r="BF56">
        <v>7.5</v>
      </c>
      <c r="BG56">
        <v>10.5</v>
      </c>
      <c r="BH56">
        <v>17.600000000000001</v>
      </c>
      <c r="BI56">
        <v>105.51</v>
      </c>
      <c r="BJ56">
        <v>536.15</v>
      </c>
      <c r="BK56">
        <v>19.48</v>
      </c>
      <c r="BL56">
        <v>41.5</v>
      </c>
      <c r="BM56">
        <v>104.5</v>
      </c>
      <c r="BN56">
        <v>158.82</v>
      </c>
      <c r="BO56">
        <v>2.15</v>
      </c>
      <c r="BP56">
        <v>6.64</v>
      </c>
      <c r="BQ56">
        <v>24.8</v>
      </c>
      <c r="BR56">
        <v>73.39</v>
      </c>
      <c r="BS56">
        <v>347.48</v>
      </c>
      <c r="BT56">
        <v>267</v>
      </c>
      <c r="BV56">
        <v>12.76</v>
      </c>
      <c r="BW56">
        <v>320</v>
      </c>
      <c r="BX56">
        <v>25.18</v>
      </c>
      <c r="BY56">
        <v>94.38</v>
      </c>
      <c r="BZ56">
        <v>7.5</v>
      </c>
      <c r="CA56">
        <v>31.25</v>
      </c>
      <c r="CB56">
        <v>114.72</v>
      </c>
      <c r="CC56">
        <v>674.73</v>
      </c>
      <c r="CD56">
        <v>20.2</v>
      </c>
      <c r="CE56">
        <v>176.92</v>
      </c>
      <c r="CF56">
        <v>3.87</v>
      </c>
      <c r="CG56">
        <v>518.1</v>
      </c>
      <c r="CH56">
        <v>945</v>
      </c>
      <c r="CI56">
        <v>60.14</v>
      </c>
      <c r="CJ56">
        <v>99</v>
      </c>
      <c r="CK56">
        <v>56.68</v>
      </c>
      <c r="CL56">
        <v>16.149999999999999</v>
      </c>
      <c r="CM56">
        <v>3.03</v>
      </c>
      <c r="CN56">
        <v>9.3000000000000007</v>
      </c>
      <c r="CO56">
        <v>25</v>
      </c>
      <c r="CP56">
        <v>314.94</v>
      </c>
      <c r="CQ56">
        <v>8.66</v>
      </c>
      <c r="CR56">
        <v>23</v>
      </c>
      <c r="CS56">
        <v>4.72</v>
      </c>
      <c r="CT56">
        <v>754</v>
      </c>
      <c r="CU56">
        <v>296</v>
      </c>
      <c r="CV56">
        <v>2.4</v>
      </c>
      <c r="CW56">
        <v>195.25</v>
      </c>
      <c r="CX56">
        <v>11.45</v>
      </c>
      <c r="CY56">
        <v>451.5</v>
      </c>
      <c r="CZ56">
        <v>30</v>
      </c>
      <c r="DA56">
        <v>28</v>
      </c>
      <c r="DB56">
        <v>138.07</v>
      </c>
      <c r="DC56">
        <v>40.57</v>
      </c>
      <c r="DD56">
        <v>11.2</v>
      </c>
      <c r="DE56">
        <v>618.01</v>
      </c>
      <c r="DF56">
        <v>40.74</v>
      </c>
      <c r="DG56">
        <v>25.75</v>
      </c>
      <c r="DH56">
        <v>20.54</v>
      </c>
      <c r="DI56">
        <v>8.5</v>
      </c>
      <c r="DK56">
        <v>1.02</v>
      </c>
      <c r="DL56">
        <v>7.08</v>
      </c>
      <c r="DM56">
        <v>9.01</v>
      </c>
      <c r="DN56">
        <v>73.95</v>
      </c>
      <c r="DO56">
        <v>30.02</v>
      </c>
      <c r="DP56">
        <v>190.82</v>
      </c>
      <c r="DQ56">
        <v>341.77</v>
      </c>
      <c r="DR56">
        <v>97.19</v>
      </c>
      <c r="DS56">
        <v>142</v>
      </c>
      <c r="DT56">
        <v>148.87</v>
      </c>
      <c r="DU56">
        <v>134.13</v>
      </c>
      <c r="DV56">
        <v>560</v>
      </c>
      <c r="DW56">
        <v>47.02</v>
      </c>
      <c r="DX56">
        <v>445.02</v>
      </c>
      <c r="DY56">
        <v>959.03</v>
      </c>
      <c r="DZ56">
        <v>153.82</v>
      </c>
      <c r="EA56">
        <v>52.21</v>
      </c>
      <c r="EB56">
        <v>300</v>
      </c>
      <c r="EC56">
        <v>89.96</v>
      </c>
      <c r="ED56">
        <v>13.5</v>
      </c>
      <c r="EE56">
        <v>62.06</v>
      </c>
      <c r="EF56">
        <v>314.94</v>
      </c>
      <c r="EG56">
        <v>3.9</v>
      </c>
      <c r="EH56">
        <v>19.7</v>
      </c>
      <c r="EI56">
        <v>37.340000000000003</v>
      </c>
      <c r="EJ56">
        <v>24.46</v>
      </c>
      <c r="EK56">
        <v>5.0999999999999996</v>
      </c>
      <c r="EL56">
        <v>36.19</v>
      </c>
      <c r="EM56">
        <v>67.849999999999994</v>
      </c>
      <c r="EN56">
        <v>14.22</v>
      </c>
      <c r="EO56">
        <v>908.22</v>
      </c>
      <c r="EP56">
        <v>151.11000000000001</v>
      </c>
      <c r="EQ56">
        <v>21</v>
      </c>
      <c r="ER56">
        <v>3.25</v>
      </c>
      <c r="ES56">
        <v>11.29</v>
      </c>
      <c r="ET56">
        <v>2.56</v>
      </c>
      <c r="EU56">
        <v>10.8</v>
      </c>
      <c r="EV56">
        <v>6.95</v>
      </c>
      <c r="EW56">
        <v>82.38</v>
      </c>
      <c r="EX56">
        <v>57.12</v>
      </c>
      <c r="EY56">
        <v>50.16</v>
      </c>
      <c r="EZ56">
        <v>4.8</v>
      </c>
      <c r="FA56">
        <v>1.0900000000000001</v>
      </c>
      <c r="FB56">
        <v>36.65</v>
      </c>
      <c r="FC56">
        <v>4</v>
      </c>
      <c r="FD56">
        <v>130</v>
      </c>
      <c r="FE56">
        <v>8.59</v>
      </c>
      <c r="FG56">
        <v>268</v>
      </c>
      <c r="FH56">
        <v>29.28</v>
      </c>
      <c r="FI56">
        <v>156.15</v>
      </c>
      <c r="FJ56">
        <v>121.21</v>
      </c>
      <c r="FK56">
        <v>5.05</v>
      </c>
      <c r="FL56">
        <v>24.5</v>
      </c>
      <c r="FM56">
        <v>18.100000000000001</v>
      </c>
      <c r="FN56">
        <v>11.5</v>
      </c>
      <c r="FO56">
        <v>215.88</v>
      </c>
      <c r="FP56">
        <v>238.71</v>
      </c>
      <c r="FQ56">
        <v>13.8</v>
      </c>
      <c r="FR56" s="123">
        <v>26.6</v>
      </c>
      <c r="FS56">
        <v>45.51</v>
      </c>
      <c r="FT56">
        <v>160.55000000000001</v>
      </c>
      <c r="FU56">
        <v>7.67</v>
      </c>
      <c r="FV56">
        <v>680</v>
      </c>
      <c r="FW56">
        <v>35</v>
      </c>
      <c r="FX56">
        <v>45</v>
      </c>
      <c r="FY56">
        <v>4.53</v>
      </c>
      <c r="FZ56">
        <v>66.989999999999995</v>
      </c>
      <c r="GA56">
        <v>119.57</v>
      </c>
      <c r="GB56">
        <v>16.940000000000001</v>
      </c>
      <c r="GC56">
        <v>19</v>
      </c>
      <c r="GD56">
        <v>26.55</v>
      </c>
      <c r="GE56">
        <v>884.25</v>
      </c>
      <c r="GF56">
        <v>67.19</v>
      </c>
      <c r="GG56">
        <v>46.22</v>
      </c>
      <c r="GH56">
        <v>42.55</v>
      </c>
      <c r="GI56">
        <v>7.21</v>
      </c>
      <c r="GJ56">
        <v>21</v>
      </c>
      <c r="GL56">
        <v>11.55</v>
      </c>
      <c r="GM56">
        <v>4</v>
      </c>
      <c r="GN56">
        <v>10</v>
      </c>
      <c r="GO56">
        <v>5.94</v>
      </c>
      <c r="GP56">
        <v>10.53</v>
      </c>
      <c r="GQ56">
        <v>93.7</v>
      </c>
      <c r="GR56">
        <v>1.31</v>
      </c>
      <c r="GS56">
        <v>3.44</v>
      </c>
    </row>
    <row r="57" spans="1:201" ht="13.5" thickBot="1" x14ac:dyDescent="0.25">
      <c r="A57" s="124" t="s">
        <v>1411</v>
      </c>
      <c r="B57">
        <v>41</v>
      </c>
      <c r="C57">
        <v>115.06</v>
      </c>
      <c r="D57">
        <v>52.79</v>
      </c>
      <c r="E57">
        <v>29.84</v>
      </c>
      <c r="F57">
        <v>6.61</v>
      </c>
      <c r="G57">
        <v>182.46</v>
      </c>
      <c r="H57">
        <v>4.25</v>
      </c>
      <c r="I57">
        <v>113.74</v>
      </c>
      <c r="J57">
        <v>46</v>
      </c>
      <c r="K57">
        <v>421.9</v>
      </c>
      <c r="L57">
        <v>7.55</v>
      </c>
      <c r="M57">
        <v>96.46</v>
      </c>
      <c r="N57">
        <v>72</v>
      </c>
      <c r="O57">
        <v>77.5</v>
      </c>
      <c r="P57" s="121">
        <v>28</v>
      </c>
      <c r="Q57">
        <v>21</v>
      </c>
      <c r="T57">
        <v>205.63</v>
      </c>
      <c r="U57">
        <v>3.59</v>
      </c>
      <c r="V57">
        <v>84.68</v>
      </c>
      <c r="W57">
        <v>34.299999999999997</v>
      </c>
      <c r="X57">
        <v>21.65</v>
      </c>
      <c r="Y57">
        <v>24.57</v>
      </c>
      <c r="Z57">
        <v>378</v>
      </c>
      <c r="AA57">
        <v>9.16</v>
      </c>
      <c r="AB57">
        <v>28.8</v>
      </c>
      <c r="AC57" s="125"/>
      <c r="AD57">
        <v>179.26</v>
      </c>
      <c r="AE57">
        <v>95.04</v>
      </c>
      <c r="AF57">
        <v>2.27</v>
      </c>
      <c r="AG57">
        <v>6.79</v>
      </c>
      <c r="AH57">
        <v>48</v>
      </c>
      <c r="AI57">
        <v>11.39</v>
      </c>
      <c r="AJ57">
        <v>13.73</v>
      </c>
      <c r="AK57">
        <v>66.150000000000006</v>
      </c>
      <c r="AL57">
        <v>56.99</v>
      </c>
      <c r="AM57">
        <v>42</v>
      </c>
      <c r="AN57">
        <v>6.86</v>
      </c>
      <c r="AO57">
        <v>4.4400000000000004</v>
      </c>
      <c r="AP57">
        <v>3.27</v>
      </c>
      <c r="AQ57">
        <v>41.66</v>
      </c>
      <c r="AR57">
        <v>59.66</v>
      </c>
      <c r="AS57">
        <v>292.92</v>
      </c>
      <c r="AT57">
        <v>578.76</v>
      </c>
      <c r="AU57">
        <v>1480</v>
      </c>
      <c r="AV57">
        <v>119.73</v>
      </c>
      <c r="AW57">
        <v>62.38</v>
      </c>
      <c r="AX57">
        <v>7.04</v>
      </c>
      <c r="AY57">
        <v>2.89</v>
      </c>
      <c r="AZ57">
        <v>4</v>
      </c>
      <c r="BA57">
        <v>270.95</v>
      </c>
      <c r="BB57">
        <v>79</v>
      </c>
      <c r="BC57">
        <v>8.51</v>
      </c>
      <c r="BD57">
        <v>24.21</v>
      </c>
      <c r="BE57">
        <v>108.7</v>
      </c>
      <c r="BF57">
        <v>7.62</v>
      </c>
      <c r="BG57">
        <v>10.37</v>
      </c>
      <c r="BH57">
        <v>18.399999999999999</v>
      </c>
      <c r="BI57">
        <v>95.76</v>
      </c>
      <c r="BJ57">
        <v>472.1</v>
      </c>
      <c r="BK57">
        <v>22.09</v>
      </c>
      <c r="BL57">
        <v>45</v>
      </c>
      <c r="BM57">
        <v>111.61</v>
      </c>
      <c r="BN57">
        <v>147.01</v>
      </c>
      <c r="BO57">
        <v>2.15</v>
      </c>
      <c r="BP57">
        <v>7.09</v>
      </c>
      <c r="BQ57">
        <v>21.2</v>
      </c>
      <c r="BR57">
        <v>76.75</v>
      </c>
      <c r="BS57">
        <v>344.71</v>
      </c>
      <c r="BT57">
        <v>270</v>
      </c>
      <c r="BV57">
        <v>11</v>
      </c>
      <c r="BW57">
        <v>397</v>
      </c>
      <c r="BX57">
        <v>28</v>
      </c>
      <c r="BY57">
        <v>91.16</v>
      </c>
      <c r="BZ57">
        <v>7.5</v>
      </c>
      <c r="CA57">
        <v>31.35</v>
      </c>
      <c r="CB57">
        <v>113.26</v>
      </c>
      <c r="CC57">
        <v>551.25</v>
      </c>
      <c r="CD57">
        <v>26.09</v>
      </c>
      <c r="CE57">
        <v>169.29</v>
      </c>
      <c r="CF57">
        <v>4</v>
      </c>
      <c r="CG57">
        <v>572.29999999999995</v>
      </c>
      <c r="CH57">
        <v>900</v>
      </c>
      <c r="CI57">
        <v>50.07</v>
      </c>
      <c r="CJ57">
        <v>103.62</v>
      </c>
      <c r="CK57">
        <v>48.5</v>
      </c>
      <c r="CL57">
        <v>17.55</v>
      </c>
      <c r="CM57">
        <v>3.13</v>
      </c>
      <c r="CN57">
        <v>10.199999999999999</v>
      </c>
      <c r="CO57">
        <v>25.92</v>
      </c>
      <c r="CP57">
        <v>287.62</v>
      </c>
      <c r="CQ57">
        <v>5.08</v>
      </c>
      <c r="CR57">
        <v>23.5</v>
      </c>
      <c r="CS57">
        <v>4.75</v>
      </c>
      <c r="CT57">
        <v>660.05</v>
      </c>
      <c r="CU57">
        <v>314</v>
      </c>
      <c r="CV57">
        <v>2.5299999999999998</v>
      </c>
      <c r="CW57">
        <v>193.94</v>
      </c>
      <c r="CX57">
        <v>10.25</v>
      </c>
      <c r="CY57">
        <v>440.36</v>
      </c>
      <c r="CZ57">
        <v>31.79</v>
      </c>
      <c r="DA57">
        <v>31.99</v>
      </c>
      <c r="DB57">
        <v>139.44</v>
      </c>
      <c r="DC57">
        <v>40.57</v>
      </c>
      <c r="DD57">
        <v>13.2</v>
      </c>
      <c r="DE57">
        <v>626.67999999999995</v>
      </c>
      <c r="DF57">
        <v>50</v>
      </c>
      <c r="DG57">
        <v>24</v>
      </c>
      <c r="DH57">
        <v>21.77</v>
      </c>
      <c r="DI57">
        <v>9.14</v>
      </c>
      <c r="DK57">
        <v>1.06</v>
      </c>
      <c r="DL57">
        <v>7.65</v>
      </c>
      <c r="DM57">
        <v>9.64</v>
      </c>
      <c r="DN57">
        <v>79.400000000000006</v>
      </c>
      <c r="DO57">
        <v>28.8</v>
      </c>
      <c r="DP57">
        <v>215.22</v>
      </c>
      <c r="DQ57">
        <v>330.03</v>
      </c>
      <c r="DR57">
        <v>91.08</v>
      </c>
      <c r="DS57">
        <v>149.08000000000001</v>
      </c>
      <c r="DT57">
        <v>131.84</v>
      </c>
      <c r="DU57">
        <v>147</v>
      </c>
      <c r="DV57">
        <v>581</v>
      </c>
      <c r="DW57">
        <v>50.91</v>
      </c>
      <c r="DX57">
        <v>440.03</v>
      </c>
      <c r="DY57">
        <v>1081.23</v>
      </c>
      <c r="DZ57">
        <v>161.30000000000001</v>
      </c>
      <c r="EA57">
        <v>52.3</v>
      </c>
      <c r="EB57">
        <v>287.11</v>
      </c>
      <c r="EC57">
        <v>84.98</v>
      </c>
      <c r="ED57">
        <v>17</v>
      </c>
      <c r="EE57">
        <v>65</v>
      </c>
      <c r="EF57">
        <v>287.62</v>
      </c>
      <c r="EG57">
        <v>3.7</v>
      </c>
      <c r="EH57">
        <v>20.43</v>
      </c>
      <c r="EI57">
        <v>35.08</v>
      </c>
      <c r="EJ57">
        <v>24.3</v>
      </c>
      <c r="EK57">
        <v>5.5</v>
      </c>
      <c r="EL57">
        <v>40.020000000000003</v>
      </c>
      <c r="EM57">
        <v>71</v>
      </c>
      <c r="EN57">
        <v>13.75</v>
      </c>
      <c r="EO57">
        <v>879.58</v>
      </c>
      <c r="EP57">
        <v>151.11000000000001</v>
      </c>
      <c r="EQ57">
        <v>21</v>
      </c>
      <c r="ER57">
        <v>3.61</v>
      </c>
      <c r="ES57">
        <v>11.98</v>
      </c>
      <c r="ET57">
        <v>3.29</v>
      </c>
      <c r="EU57">
        <v>10.7</v>
      </c>
      <c r="EV57">
        <v>6.8</v>
      </c>
      <c r="EW57">
        <v>90</v>
      </c>
      <c r="EX57">
        <v>28.33</v>
      </c>
      <c r="EY57">
        <v>52.37</v>
      </c>
      <c r="EZ57">
        <v>4</v>
      </c>
      <c r="FA57">
        <v>1.1000000000000001</v>
      </c>
      <c r="FB57">
        <v>35.01</v>
      </c>
      <c r="FC57">
        <v>4.25</v>
      </c>
      <c r="FD57">
        <v>125</v>
      </c>
      <c r="FE57">
        <v>9.27</v>
      </c>
      <c r="FG57">
        <v>204</v>
      </c>
      <c r="FH57">
        <v>30.34</v>
      </c>
      <c r="FI57">
        <v>157.49</v>
      </c>
      <c r="FJ57">
        <v>115</v>
      </c>
      <c r="FK57">
        <v>5.45</v>
      </c>
      <c r="FL57">
        <v>24.98</v>
      </c>
      <c r="FM57">
        <v>20.149999999999999</v>
      </c>
      <c r="FN57">
        <v>11.48</v>
      </c>
      <c r="FO57">
        <v>226</v>
      </c>
      <c r="FP57">
        <v>223.6</v>
      </c>
      <c r="FQ57">
        <v>14.33</v>
      </c>
      <c r="FR57" s="123">
        <v>29.02</v>
      </c>
      <c r="FS57">
        <v>46.5</v>
      </c>
      <c r="FT57">
        <v>171</v>
      </c>
      <c r="FU57">
        <v>8.15</v>
      </c>
      <c r="FV57">
        <v>700</v>
      </c>
      <c r="FW57">
        <v>35</v>
      </c>
      <c r="FX57">
        <v>45</v>
      </c>
      <c r="FY57">
        <v>5.8</v>
      </c>
      <c r="FZ57">
        <v>51.25</v>
      </c>
      <c r="GA57">
        <v>112.45</v>
      </c>
      <c r="GB57">
        <v>17.16</v>
      </c>
      <c r="GC57">
        <v>19.3</v>
      </c>
      <c r="GD57">
        <v>25.51</v>
      </c>
      <c r="GE57">
        <v>814.99</v>
      </c>
      <c r="GF57">
        <v>71.319999999999993</v>
      </c>
      <c r="GG57">
        <v>135.54</v>
      </c>
      <c r="GH57">
        <v>43.88</v>
      </c>
      <c r="GI57">
        <v>8.23</v>
      </c>
      <c r="GJ57">
        <v>21</v>
      </c>
      <c r="GL57">
        <v>11.55</v>
      </c>
      <c r="GM57">
        <v>6</v>
      </c>
      <c r="GN57">
        <v>10.5</v>
      </c>
      <c r="GO57">
        <v>6.04</v>
      </c>
      <c r="GP57">
        <v>11.26</v>
      </c>
      <c r="GQ57">
        <v>95.08</v>
      </c>
      <c r="GR57">
        <v>1.42</v>
      </c>
      <c r="GS57">
        <v>3.3</v>
      </c>
    </row>
    <row r="58" spans="1:201" ht="13.5" thickBot="1" x14ac:dyDescent="0.25">
      <c r="A58" s="124" t="s">
        <v>1412</v>
      </c>
      <c r="B58">
        <v>40.869999999999997</v>
      </c>
      <c r="C58">
        <v>108.63</v>
      </c>
      <c r="D58">
        <v>52.39</v>
      </c>
      <c r="E58">
        <v>31.41</v>
      </c>
      <c r="F58">
        <v>5.75</v>
      </c>
      <c r="G58">
        <v>159</v>
      </c>
      <c r="H58">
        <v>4.3</v>
      </c>
      <c r="I58">
        <v>107.2</v>
      </c>
      <c r="J58">
        <v>45.19</v>
      </c>
      <c r="K58">
        <v>444.5</v>
      </c>
      <c r="L58">
        <v>7.2</v>
      </c>
      <c r="M58">
        <v>44.98</v>
      </c>
      <c r="N58">
        <v>56.49</v>
      </c>
      <c r="O58">
        <v>65</v>
      </c>
      <c r="P58" s="121">
        <v>29.9</v>
      </c>
      <c r="Q58">
        <v>18.05</v>
      </c>
      <c r="T58">
        <v>211.53</v>
      </c>
      <c r="U58">
        <v>3.47</v>
      </c>
      <c r="V58">
        <v>75.16</v>
      </c>
      <c r="W58">
        <v>34.89</v>
      </c>
      <c r="X58">
        <v>21.13</v>
      </c>
      <c r="Y58">
        <v>15.62</v>
      </c>
      <c r="Z58">
        <v>363.95</v>
      </c>
      <c r="AA58">
        <v>8.74</v>
      </c>
      <c r="AB58">
        <v>28.53</v>
      </c>
      <c r="AC58" s="125"/>
      <c r="AD58">
        <v>130</v>
      </c>
      <c r="AE58">
        <v>247.05</v>
      </c>
      <c r="AF58">
        <v>2.2000000000000002</v>
      </c>
      <c r="AG58">
        <v>5.72</v>
      </c>
      <c r="AH58">
        <v>51</v>
      </c>
      <c r="AI58">
        <v>11.42</v>
      </c>
      <c r="AJ58">
        <v>14.5</v>
      </c>
      <c r="AK58">
        <v>50</v>
      </c>
      <c r="AL58">
        <v>55.5</v>
      </c>
      <c r="AM58">
        <v>40.26</v>
      </c>
      <c r="AN58">
        <v>8</v>
      </c>
      <c r="AO58">
        <v>4.58</v>
      </c>
      <c r="AP58">
        <v>2.29</v>
      </c>
      <c r="AQ58">
        <v>39</v>
      </c>
      <c r="AR58">
        <v>54.87</v>
      </c>
      <c r="AS58">
        <v>281.91000000000003</v>
      </c>
      <c r="AT58">
        <v>520.45000000000005</v>
      </c>
      <c r="AU58">
        <v>1481.2</v>
      </c>
      <c r="AV58">
        <v>110.09</v>
      </c>
      <c r="AW58">
        <v>62.94</v>
      </c>
      <c r="AX58">
        <v>5.85</v>
      </c>
      <c r="AY58">
        <v>2.31</v>
      </c>
      <c r="AZ58">
        <v>5</v>
      </c>
      <c r="BA58">
        <v>277</v>
      </c>
      <c r="BB58">
        <v>79</v>
      </c>
      <c r="BC58">
        <v>9.01</v>
      </c>
      <c r="BD58">
        <v>25.23</v>
      </c>
      <c r="BE58">
        <v>114.5</v>
      </c>
      <c r="BF58">
        <v>5.95</v>
      </c>
      <c r="BG58">
        <v>10.199999999999999</v>
      </c>
      <c r="BH58">
        <v>13.66</v>
      </c>
      <c r="BI58">
        <v>95.88</v>
      </c>
      <c r="BJ58">
        <v>442.13</v>
      </c>
      <c r="BK58">
        <v>19.760000000000002</v>
      </c>
      <c r="BL58">
        <v>55</v>
      </c>
      <c r="BM58">
        <v>104.99</v>
      </c>
      <c r="BN58">
        <v>140.27000000000001</v>
      </c>
      <c r="BO58">
        <v>2.15</v>
      </c>
      <c r="BP58">
        <v>6.49</v>
      </c>
      <c r="BQ58">
        <v>21.45</v>
      </c>
      <c r="BR58">
        <v>68.36</v>
      </c>
      <c r="BS58">
        <v>320.37</v>
      </c>
      <c r="BT58">
        <v>269.99</v>
      </c>
      <c r="BV58">
        <v>11</v>
      </c>
      <c r="BW58">
        <v>308.74</v>
      </c>
      <c r="BX58">
        <v>24.13</v>
      </c>
      <c r="BY58">
        <v>94.47</v>
      </c>
      <c r="BZ58">
        <v>7.5</v>
      </c>
      <c r="CA58">
        <v>34.43</v>
      </c>
      <c r="CB58">
        <v>107.21</v>
      </c>
      <c r="CC58">
        <v>504</v>
      </c>
      <c r="CD58">
        <v>20.34</v>
      </c>
      <c r="CE58">
        <v>163.94</v>
      </c>
      <c r="CF58">
        <v>4.3099999999999996</v>
      </c>
      <c r="CG58">
        <v>631.75</v>
      </c>
      <c r="CH58">
        <v>875</v>
      </c>
      <c r="CI58">
        <v>49.43</v>
      </c>
      <c r="CJ58">
        <v>116.35</v>
      </c>
      <c r="CK58">
        <v>58.19</v>
      </c>
      <c r="CL58">
        <v>16.8</v>
      </c>
      <c r="CM58">
        <v>3.2</v>
      </c>
      <c r="CN58">
        <v>11.8</v>
      </c>
      <c r="CO58">
        <v>24.68</v>
      </c>
      <c r="CP58">
        <v>120.9</v>
      </c>
      <c r="CQ58">
        <v>3.1</v>
      </c>
      <c r="CR58">
        <v>23.5</v>
      </c>
      <c r="CS58">
        <v>4.6100000000000003</v>
      </c>
      <c r="CT58">
        <v>670.5</v>
      </c>
      <c r="CU58">
        <v>315</v>
      </c>
      <c r="CV58">
        <v>2.42</v>
      </c>
      <c r="CW58">
        <v>176.39</v>
      </c>
      <c r="CX58">
        <v>10.89</v>
      </c>
      <c r="CY58">
        <v>470.05</v>
      </c>
      <c r="CZ58">
        <v>32.549999999999997</v>
      </c>
      <c r="DA58">
        <v>24</v>
      </c>
      <c r="DB58">
        <v>131.34</v>
      </c>
      <c r="DC58">
        <v>38.64</v>
      </c>
      <c r="DD58">
        <v>14.73</v>
      </c>
      <c r="DE58">
        <v>680.29</v>
      </c>
      <c r="DF58">
        <v>46.25</v>
      </c>
      <c r="DG58">
        <v>24.49</v>
      </c>
      <c r="DH58">
        <v>21.43</v>
      </c>
      <c r="DI58">
        <v>9.65</v>
      </c>
      <c r="DK58">
        <v>1.1599999999999999</v>
      </c>
      <c r="DL58">
        <v>7.67</v>
      </c>
      <c r="DM58">
        <v>8.16</v>
      </c>
      <c r="DN58">
        <v>67.36</v>
      </c>
      <c r="DO58">
        <v>29.21</v>
      </c>
      <c r="DP58">
        <v>224.53</v>
      </c>
      <c r="DQ58">
        <v>305.2</v>
      </c>
      <c r="DR58">
        <v>98.93</v>
      </c>
      <c r="DS58">
        <v>125</v>
      </c>
      <c r="DT58">
        <v>122.32</v>
      </c>
      <c r="DU58">
        <v>70.09</v>
      </c>
      <c r="DV58">
        <v>579</v>
      </c>
      <c r="DW58">
        <v>52.49</v>
      </c>
      <c r="DX58">
        <v>414.31</v>
      </c>
      <c r="DY58">
        <v>1072.0999999999999</v>
      </c>
      <c r="DZ58">
        <v>187.95</v>
      </c>
      <c r="EA58">
        <v>54.66</v>
      </c>
      <c r="EB58">
        <v>262.58</v>
      </c>
      <c r="EC58">
        <v>89.66</v>
      </c>
      <c r="ED58">
        <v>18</v>
      </c>
      <c r="EE58">
        <v>66.3</v>
      </c>
      <c r="EF58">
        <v>120.9</v>
      </c>
      <c r="EG58">
        <v>4</v>
      </c>
      <c r="EH58">
        <v>19.5</v>
      </c>
      <c r="EI58">
        <v>34</v>
      </c>
      <c r="EJ58">
        <v>23.88</v>
      </c>
      <c r="EK58">
        <v>6.2</v>
      </c>
      <c r="EL58">
        <v>37.090000000000003</v>
      </c>
      <c r="EM58">
        <v>59.97</v>
      </c>
      <c r="EN58">
        <v>13.4</v>
      </c>
      <c r="EO58">
        <v>756.19</v>
      </c>
      <c r="EP58">
        <v>151.11000000000001</v>
      </c>
      <c r="EQ58">
        <v>21</v>
      </c>
      <c r="ER58">
        <v>2.9</v>
      </c>
      <c r="ES58">
        <v>8.0500000000000007</v>
      </c>
      <c r="ET58">
        <v>3.01</v>
      </c>
      <c r="EU58">
        <v>10.62</v>
      </c>
      <c r="EV58">
        <v>6.5</v>
      </c>
      <c r="EW58">
        <v>84.6</v>
      </c>
      <c r="EX58">
        <v>13.6</v>
      </c>
      <c r="EY58">
        <v>55.66</v>
      </c>
      <c r="EZ58">
        <v>4.47</v>
      </c>
      <c r="FA58">
        <v>1.1599999999999999</v>
      </c>
      <c r="FB58">
        <v>33</v>
      </c>
      <c r="FC58">
        <v>4.25</v>
      </c>
      <c r="FD58">
        <v>109.44</v>
      </c>
      <c r="FE58">
        <v>8.68</v>
      </c>
      <c r="FG58">
        <v>202</v>
      </c>
      <c r="FH58">
        <v>20.62</v>
      </c>
      <c r="FI58">
        <v>161.62</v>
      </c>
      <c r="FJ58">
        <v>117.5</v>
      </c>
      <c r="FK58">
        <v>5.8</v>
      </c>
      <c r="FL58">
        <v>25.25</v>
      </c>
      <c r="FM58">
        <v>18.100000000000001</v>
      </c>
      <c r="FN58">
        <v>9</v>
      </c>
      <c r="FO58">
        <v>215</v>
      </c>
      <c r="FP58">
        <v>223.87</v>
      </c>
      <c r="FQ58">
        <v>14.12</v>
      </c>
      <c r="FR58" s="123">
        <v>29</v>
      </c>
      <c r="FS58">
        <v>39</v>
      </c>
      <c r="FT58">
        <v>173</v>
      </c>
      <c r="FU58">
        <v>7.99</v>
      </c>
      <c r="FV58">
        <v>735</v>
      </c>
      <c r="FW58">
        <v>35</v>
      </c>
      <c r="FX58">
        <v>45</v>
      </c>
      <c r="FY58">
        <v>5.01</v>
      </c>
      <c r="FZ58">
        <v>30.16</v>
      </c>
      <c r="GA58">
        <v>111.62</v>
      </c>
      <c r="GB58">
        <v>16.63</v>
      </c>
      <c r="GC58">
        <v>17.739999999999998</v>
      </c>
      <c r="GD58">
        <v>27.2</v>
      </c>
      <c r="GE58">
        <v>803.63</v>
      </c>
      <c r="GF58">
        <v>69.73</v>
      </c>
      <c r="GG58">
        <v>69.78</v>
      </c>
      <c r="GH58">
        <v>46.64</v>
      </c>
      <c r="GI58">
        <v>7.6</v>
      </c>
      <c r="GJ58">
        <v>20.5</v>
      </c>
      <c r="GL58">
        <v>12</v>
      </c>
      <c r="GM58">
        <v>8</v>
      </c>
      <c r="GN58">
        <v>10.199999999999999</v>
      </c>
      <c r="GO58">
        <v>6.49</v>
      </c>
      <c r="GP58">
        <v>12</v>
      </c>
      <c r="GQ58">
        <v>84.22</v>
      </c>
      <c r="GR58">
        <v>1.5</v>
      </c>
      <c r="GS58">
        <v>3.47</v>
      </c>
    </row>
    <row r="59" spans="1:201" ht="13.5" thickBot="1" x14ac:dyDescent="0.25">
      <c r="A59" s="124" t="s">
        <v>1413</v>
      </c>
      <c r="B59">
        <v>45.1</v>
      </c>
      <c r="C59">
        <v>104.54</v>
      </c>
      <c r="D59">
        <v>44.35</v>
      </c>
      <c r="E59">
        <v>31.42</v>
      </c>
      <c r="F59">
        <v>5.84</v>
      </c>
      <c r="G59">
        <v>167</v>
      </c>
      <c r="H59">
        <v>4</v>
      </c>
      <c r="I59">
        <v>95.81</v>
      </c>
      <c r="J59">
        <v>50.03</v>
      </c>
      <c r="K59">
        <v>430.84</v>
      </c>
      <c r="L59">
        <v>7.1</v>
      </c>
      <c r="M59">
        <v>38</v>
      </c>
      <c r="N59">
        <v>48.8</v>
      </c>
      <c r="O59">
        <v>65</v>
      </c>
      <c r="P59" s="121">
        <v>30</v>
      </c>
      <c r="Q59">
        <v>11.79</v>
      </c>
      <c r="T59">
        <v>206.03</v>
      </c>
      <c r="U59">
        <v>3.13</v>
      </c>
      <c r="V59">
        <v>77.17</v>
      </c>
      <c r="W59">
        <v>35.119999999999997</v>
      </c>
      <c r="X59">
        <v>22.25</v>
      </c>
      <c r="Y59">
        <v>6.6</v>
      </c>
      <c r="Z59">
        <v>362.01</v>
      </c>
      <c r="AA59">
        <v>7.93</v>
      </c>
      <c r="AB59">
        <v>27.05</v>
      </c>
      <c r="AC59" s="125"/>
      <c r="AD59">
        <v>129.97999999999999</v>
      </c>
      <c r="AE59">
        <v>0</v>
      </c>
      <c r="AF59">
        <v>2.37</v>
      </c>
      <c r="AG59">
        <v>9.98</v>
      </c>
      <c r="AH59">
        <v>52.5</v>
      </c>
      <c r="AI59">
        <v>9.1300000000000008</v>
      </c>
      <c r="AJ59">
        <v>14.15</v>
      </c>
      <c r="AK59">
        <v>50</v>
      </c>
      <c r="AL59">
        <v>61.12</v>
      </c>
      <c r="AM59">
        <v>38</v>
      </c>
      <c r="AN59">
        <v>9</v>
      </c>
      <c r="AO59">
        <v>3.81</v>
      </c>
      <c r="AP59">
        <v>2.0099999999999998</v>
      </c>
      <c r="AQ59">
        <v>40.1</v>
      </c>
      <c r="AR59">
        <v>43.63</v>
      </c>
      <c r="AS59">
        <v>252.44</v>
      </c>
      <c r="AT59">
        <v>529.51</v>
      </c>
      <c r="AU59">
        <v>1475</v>
      </c>
      <c r="AV59">
        <v>99.62</v>
      </c>
      <c r="AW59">
        <v>60.47</v>
      </c>
      <c r="AX59">
        <v>5.6</v>
      </c>
      <c r="AY59">
        <v>2.5</v>
      </c>
      <c r="AZ59">
        <v>5</v>
      </c>
      <c r="BA59">
        <v>250.99</v>
      </c>
      <c r="BB59">
        <v>79</v>
      </c>
      <c r="BC59">
        <v>10</v>
      </c>
      <c r="BD59">
        <v>24.91</v>
      </c>
      <c r="BE59">
        <v>114.5</v>
      </c>
      <c r="BF59">
        <v>5.05</v>
      </c>
      <c r="BG59">
        <v>10.25</v>
      </c>
      <c r="BH59">
        <v>10.4</v>
      </c>
      <c r="BI59">
        <v>92.21</v>
      </c>
      <c r="BJ59">
        <v>439.49</v>
      </c>
      <c r="BK59">
        <v>18.649999999999999</v>
      </c>
      <c r="BL59">
        <v>51.5</v>
      </c>
      <c r="BM59">
        <v>102.12</v>
      </c>
      <c r="BN59">
        <v>131.18</v>
      </c>
      <c r="BO59">
        <v>2.15</v>
      </c>
      <c r="BP59">
        <v>6</v>
      </c>
      <c r="BQ59">
        <v>22.19</v>
      </c>
      <c r="BR59">
        <v>61.95</v>
      </c>
      <c r="BS59">
        <v>258.01</v>
      </c>
      <c r="BT59">
        <v>264.99</v>
      </c>
      <c r="BV59">
        <v>10</v>
      </c>
      <c r="BW59">
        <v>310</v>
      </c>
      <c r="BX59">
        <v>22.55</v>
      </c>
      <c r="BY59">
        <v>95.02</v>
      </c>
      <c r="BZ59">
        <v>7.5</v>
      </c>
      <c r="CA59">
        <v>30.82</v>
      </c>
      <c r="CB59">
        <v>106.62</v>
      </c>
      <c r="CC59">
        <v>510</v>
      </c>
      <c r="CD59">
        <v>19.350000000000001</v>
      </c>
      <c r="CE59">
        <v>151.22</v>
      </c>
      <c r="CF59">
        <v>4.18</v>
      </c>
      <c r="CG59">
        <v>800</v>
      </c>
      <c r="CH59">
        <v>730</v>
      </c>
      <c r="CI59">
        <v>51.93</v>
      </c>
      <c r="CJ59">
        <v>114</v>
      </c>
      <c r="CK59">
        <v>50.85</v>
      </c>
      <c r="CL59">
        <v>17.399999999999999</v>
      </c>
      <c r="CM59">
        <v>2.2999999999999998</v>
      </c>
      <c r="CN59">
        <v>13.87</v>
      </c>
      <c r="CO59">
        <v>25.4</v>
      </c>
      <c r="CP59">
        <v>90.25</v>
      </c>
      <c r="CQ59">
        <v>3</v>
      </c>
      <c r="CR59">
        <v>24</v>
      </c>
      <c r="CS59">
        <v>4.9000000000000004</v>
      </c>
      <c r="CT59">
        <v>662.15</v>
      </c>
      <c r="CU59">
        <v>317.17</v>
      </c>
      <c r="CV59">
        <v>2.41</v>
      </c>
      <c r="CW59">
        <v>181.43</v>
      </c>
      <c r="CX59">
        <v>10</v>
      </c>
      <c r="CY59">
        <v>491.21</v>
      </c>
      <c r="CZ59">
        <v>25.33</v>
      </c>
      <c r="DA59">
        <v>24.99</v>
      </c>
      <c r="DB59">
        <v>114.44</v>
      </c>
      <c r="DC59">
        <v>38.64</v>
      </c>
      <c r="DD59">
        <v>14.73</v>
      </c>
      <c r="DE59">
        <v>799.9</v>
      </c>
      <c r="DF59">
        <v>45.99</v>
      </c>
      <c r="DG59">
        <v>19.2</v>
      </c>
      <c r="DH59">
        <v>17.64</v>
      </c>
      <c r="DI59">
        <v>8.7100000000000009</v>
      </c>
      <c r="DK59">
        <v>1.04</v>
      </c>
      <c r="DL59">
        <v>7.59</v>
      </c>
      <c r="DM59">
        <v>6.58</v>
      </c>
      <c r="DN59">
        <v>56.5</v>
      </c>
      <c r="DO59">
        <v>28.75</v>
      </c>
      <c r="DP59">
        <v>221</v>
      </c>
      <c r="DQ59">
        <v>274.27999999999997</v>
      </c>
      <c r="DR59">
        <v>89.79</v>
      </c>
      <c r="DS59">
        <v>121.71</v>
      </c>
      <c r="DT59">
        <v>121.77</v>
      </c>
      <c r="DU59">
        <v>58</v>
      </c>
      <c r="DV59">
        <v>564.9</v>
      </c>
      <c r="DW59">
        <v>52.17</v>
      </c>
      <c r="DX59">
        <v>429.95</v>
      </c>
      <c r="DY59">
        <v>980</v>
      </c>
      <c r="DZ59">
        <v>180.5</v>
      </c>
      <c r="EA59">
        <v>53.45</v>
      </c>
      <c r="EB59">
        <v>265</v>
      </c>
      <c r="EC59">
        <v>92</v>
      </c>
      <c r="ED59">
        <v>19.22</v>
      </c>
      <c r="EE59">
        <v>69.8</v>
      </c>
      <c r="EF59">
        <v>90.25</v>
      </c>
      <c r="EG59">
        <v>3.1</v>
      </c>
      <c r="EH59">
        <v>16.170000000000002</v>
      </c>
      <c r="EI59">
        <v>31.96</v>
      </c>
      <c r="EJ59">
        <v>32.75</v>
      </c>
      <c r="EK59">
        <v>8</v>
      </c>
      <c r="EL59">
        <v>35.01</v>
      </c>
      <c r="EM59">
        <v>49.35</v>
      </c>
      <c r="EN59">
        <v>14</v>
      </c>
      <c r="EO59">
        <v>702.47</v>
      </c>
      <c r="EP59">
        <v>151.11000000000001</v>
      </c>
      <c r="EQ59">
        <v>21</v>
      </c>
      <c r="ER59">
        <v>2.7</v>
      </c>
      <c r="ES59">
        <v>5.85</v>
      </c>
      <c r="ET59">
        <v>2.5299999999999998</v>
      </c>
      <c r="EU59">
        <v>10.44</v>
      </c>
      <c r="EV59">
        <v>6.52</v>
      </c>
      <c r="EW59">
        <v>72.5</v>
      </c>
      <c r="EX59">
        <v>14.59</v>
      </c>
      <c r="EY59">
        <v>53.53</v>
      </c>
      <c r="EZ59">
        <v>3.7</v>
      </c>
      <c r="FA59">
        <v>1.03</v>
      </c>
      <c r="FB59">
        <v>31.09</v>
      </c>
      <c r="FC59">
        <v>4.25</v>
      </c>
      <c r="FD59">
        <v>121</v>
      </c>
      <c r="FE59">
        <v>8.68</v>
      </c>
      <c r="FG59">
        <v>213.5</v>
      </c>
      <c r="FH59">
        <v>17.13</v>
      </c>
      <c r="FI59">
        <v>165.41</v>
      </c>
      <c r="FJ59">
        <v>110.03</v>
      </c>
      <c r="FK59">
        <v>5</v>
      </c>
      <c r="FL59">
        <v>25.25</v>
      </c>
      <c r="FM59">
        <v>16</v>
      </c>
      <c r="FN59">
        <v>9.3000000000000007</v>
      </c>
      <c r="FO59">
        <v>220</v>
      </c>
      <c r="FP59">
        <v>204</v>
      </c>
      <c r="FQ59">
        <v>13.94</v>
      </c>
      <c r="FR59" s="123">
        <v>28.89</v>
      </c>
      <c r="FS59">
        <v>41</v>
      </c>
      <c r="FT59">
        <v>185.5</v>
      </c>
      <c r="FU59">
        <v>7.42</v>
      </c>
      <c r="FV59">
        <v>577</v>
      </c>
      <c r="FW59">
        <v>35</v>
      </c>
      <c r="FX59">
        <v>45</v>
      </c>
      <c r="FY59">
        <v>3.35</v>
      </c>
      <c r="FZ59">
        <v>42.6</v>
      </c>
      <c r="GA59">
        <v>107.91</v>
      </c>
      <c r="GB59">
        <v>14.82</v>
      </c>
      <c r="GC59">
        <v>15.41</v>
      </c>
      <c r="GD59">
        <v>26.62</v>
      </c>
      <c r="GE59">
        <v>891.32</v>
      </c>
      <c r="GF59">
        <v>68.430000000000007</v>
      </c>
      <c r="GG59">
        <v>33.65</v>
      </c>
      <c r="GH59">
        <v>47.77</v>
      </c>
      <c r="GI59">
        <v>7.63</v>
      </c>
      <c r="GJ59">
        <v>18.5</v>
      </c>
      <c r="GL59">
        <v>14</v>
      </c>
      <c r="GM59">
        <v>8.5</v>
      </c>
      <c r="GN59">
        <v>14.9</v>
      </c>
      <c r="GO59">
        <v>6.9</v>
      </c>
      <c r="GP59">
        <v>10.75</v>
      </c>
      <c r="GQ59">
        <v>71.25</v>
      </c>
      <c r="GR59">
        <v>1.37</v>
      </c>
      <c r="GS59">
        <v>3.64</v>
      </c>
    </row>
    <row r="60" spans="1:201" ht="13.5" thickBot="1" x14ac:dyDescent="0.25">
      <c r="A60" s="124" t="s">
        <v>1414</v>
      </c>
      <c r="B60">
        <v>45.02</v>
      </c>
      <c r="C60">
        <v>105.75</v>
      </c>
      <c r="D60">
        <v>41.68</v>
      </c>
      <c r="E60">
        <v>35.450000000000003</v>
      </c>
      <c r="F60">
        <v>6.1</v>
      </c>
      <c r="G60">
        <v>167</v>
      </c>
      <c r="H60">
        <v>4</v>
      </c>
      <c r="I60">
        <v>93.1</v>
      </c>
      <c r="J60">
        <v>50.07</v>
      </c>
      <c r="K60">
        <v>420</v>
      </c>
      <c r="L60">
        <v>6.76</v>
      </c>
      <c r="M60">
        <v>40.75</v>
      </c>
      <c r="N60">
        <v>48.8</v>
      </c>
      <c r="O60">
        <v>61.49</v>
      </c>
      <c r="P60" s="121">
        <v>32</v>
      </c>
      <c r="Q60">
        <v>7.21</v>
      </c>
      <c r="T60">
        <v>195.88</v>
      </c>
      <c r="U60">
        <v>3.2</v>
      </c>
      <c r="V60">
        <v>80.05</v>
      </c>
      <c r="W60">
        <v>35</v>
      </c>
      <c r="X60">
        <v>22.25</v>
      </c>
      <c r="Y60">
        <v>5.12</v>
      </c>
      <c r="Z60">
        <v>365</v>
      </c>
      <c r="AA60">
        <v>6.62</v>
      </c>
      <c r="AB60">
        <v>23.5</v>
      </c>
      <c r="AC60" s="125"/>
      <c r="AD60">
        <v>138.99</v>
      </c>
      <c r="AE60">
        <v>81.69</v>
      </c>
      <c r="AF60">
        <v>2.6</v>
      </c>
      <c r="AG60">
        <v>9.26</v>
      </c>
      <c r="AH60">
        <v>53.56</v>
      </c>
      <c r="AI60">
        <v>9.69</v>
      </c>
      <c r="AJ60">
        <v>14.47</v>
      </c>
      <c r="AK60">
        <v>50</v>
      </c>
      <c r="AL60">
        <v>54.77</v>
      </c>
      <c r="AM60">
        <v>41</v>
      </c>
      <c r="AN60">
        <v>9</v>
      </c>
      <c r="AO60">
        <v>3.46</v>
      </c>
      <c r="AP60">
        <v>2.2999999999999998</v>
      </c>
      <c r="AQ60">
        <v>40</v>
      </c>
      <c r="AR60">
        <v>47.21</v>
      </c>
      <c r="AS60">
        <v>241.76</v>
      </c>
      <c r="AT60">
        <v>464.49</v>
      </c>
      <c r="AU60">
        <v>1450</v>
      </c>
      <c r="AV60">
        <v>88.91</v>
      </c>
      <c r="AW60">
        <v>55.99</v>
      </c>
      <c r="AX60">
        <v>4.66</v>
      </c>
      <c r="AY60">
        <v>2.41</v>
      </c>
      <c r="AZ60">
        <v>5.25</v>
      </c>
      <c r="BA60">
        <v>257.01</v>
      </c>
      <c r="BB60">
        <v>73.86</v>
      </c>
      <c r="BC60">
        <v>11</v>
      </c>
      <c r="BD60">
        <v>27.03</v>
      </c>
      <c r="BE60">
        <v>114.5</v>
      </c>
      <c r="BF60">
        <v>5.22</v>
      </c>
      <c r="BG60">
        <v>10.38</v>
      </c>
      <c r="BH60">
        <v>10.7</v>
      </c>
      <c r="BI60">
        <v>81.13</v>
      </c>
      <c r="BJ60">
        <v>403.21</v>
      </c>
      <c r="BK60">
        <v>18.36</v>
      </c>
      <c r="BL60">
        <v>52.5</v>
      </c>
      <c r="BM60">
        <v>97</v>
      </c>
      <c r="BN60">
        <v>116.28</v>
      </c>
      <c r="BO60">
        <v>2.15</v>
      </c>
      <c r="BP60">
        <v>6.7</v>
      </c>
      <c r="BQ60">
        <v>35.4</v>
      </c>
      <c r="BR60">
        <v>57</v>
      </c>
      <c r="BS60">
        <v>236.19</v>
      </c>
      <c r="BT60">
        <v>220.5</v>
      </c>
      <c r="BV60">
        <v>9</v>
      </c>
      <c r="BW60">
        <v>303.99</v>
      </c>
      <c r="BX60">
        <v>25</v>
      </c>
      <c r="BY60">
        <v>100.33</v>
      </c>
      <c r="BZ60">
        <v>7.5</v>
      </c>
      <c r="CA60">
        <v>28.45</v>
      </c>
      <c r="CB60">
        <v>109.17</v>
      </c>
      <c r="CC60">
        <v>510</v>
      </c>
      <c r="CD60">
        <v>17.62</v>
      </c>
      <c r="CE60">
        <v>150.93</v>
      </c>
      <c r="CF60">
        <v>4.6900000000000004</v>
      </c>
      <c r="CG60">
        <v>810</v>
      </c>
      <c r="CH60">
        <v>772.77</v>
      </c>
      <c r="CI60">
        <v>47.74</v>
      </c>
      <c r="CJ60">
        <v>130.94999999999999</v>
      </c>
      <c r="CK60">
        <v>53.97</v>
      </c>
      <c r="CL60">
        <v>18</v>
      </c>
      <c r="CM60">
        <v>2.2999999999999998</v>
      </c>
      <c r="CN60">
        <v>13.8</v>
      </c>
      <c r="CO60">
        <v>26.4</v>
      </c>
      <c r="CP60">
        <v>79.92</v>
      </c>
      <c r="CQ60">
        <v>3.8</v>
      </c>
      <c r="CR60">
        <v>23</v>
      </c>
      <c r="CS60">
        <v>5</v>
      </c>
      <c r="CT60">
        <v>649.91999999999996</v>
      </c>
      <c r="CU60">
        <v>295</v>
      </c>
      <c r="CV60">
        <v>2.12</v>
      </c>
      <c r="CW60">
        <v>200</v>
      </c>
      <c r="CX60">
        <v>8.9</v>
      </c>
      <c r="CY60">
        <v>500.84</v>
      </c>
      <c r="CZ60">
        <v>25.5</v>
      </c>
      <c r="DA60">
        <v>32.28</v>
      </c>
      <c r="DB60">
        <v>107.05</v>
      </c>
      <c r="DC60">
        <v>38.64</v>
      </c>
      <c r="DD60">
        <v>16</v>
      </c>
      <c r="DE60">
        <v>789.9</v>
      </c>
      <c r="DF60">
        <v>43.7</v>
      </c>
      <c r="DG60">
        <v>19.23</v>
      </c>
      <c r="DH60">
        <v>16.010000000000002</v>
      </c>
      <c r="DI60">
        <v>8.9600000000000009</v>
      </c>
      <c r="DK60">
        <v>1.1499999999999999</v>
      </c>
      <c r="DL60">
        <v>7.13</v>
      </c>
      <c r="DM60">
        <v>6.25</v>
      </c>
      <c r="DN60">
        <v>59.99</v>
      </c>
      <c r="DO60">
        <v>29</v>
      </c>
      <c r="DP60">
        <v>229.72</v>
      </c>
      <c r="DQ60">
        <v>295.85000000000002</v>
      </c>
      <c r="DR60">
        <v>90.26</v>
      </c>
      <c r="DS60">
        <v>113.7</v>
      </c>
      <c r="DT60">
        <v>115.17</v>
      </c>
      <c r="DU60">
        <v>59.45</v>
      </c>
      <c r="DV60">
        <v>665</v>
      </c>
      <c r="DW60">
        <v>49.32</v>
      </c>
      <c r="DX60">
        <v>426.89</v>
      </c>
      <c r="DY60">
        <v>1011.1</v>
      </c>
      <c r="DZ60">
        <v>195.5</v>
      </c>
      <c r="EA60">
        <v>48.01</v>
      </c>
      <c r="EB60">
        <v>285</v>
      </c>
      <c r="EC60">
        <v>84.01</v>
      </c>
      <c r="ED60">
        <v>21.92</v>
      </c>
      <c r="EE60">
        <v>69.53</v>
      </c>
      <c r="EF60">
        <v>79.92</v>
      </c>
      <c r="EG60">
        <v>3.49</v>
      </c>
      <c r="EH60">
        <v>16.100000000000001</v>
      </c>
      <c r="EI60">
        <v>33.5</v>
      </c>
      <c r="EJ60">
        <v>28.02</v>
      </c>
      <c r="EK60">
        <v>9</v>
      </c>
      <c r="EL60">
        <v>40.07</v>
      </c>
      <c r="EM60">
        <v>48</v>
      </c>
      <c r="EN60">
        <v>14.99</v>
      </c>
      <c r="EO60">
        <v>580.53</v>
      </c>
      <c r="EP60">
        <v>151.11000000000001</v>
      </c>
      <c r="EQ60">
        <v>16</v>
      </c>
      <c r="ER60">
        <v>3</v>
      </c>
      <c r="ES60">
        <v>4.51</v>
      </c>
      <c r="ET60">
        <v>2.2599999999999998</v>
      </c>
      <c r="EU60">
        <v>10</v>
      </c>
      <c r="EV60">
        <v>6.2</v>
      </c>
      <c r="EW60">
        <v>73.7</v>
      </c>
      <c r="EX60">
        <v>12.81</v>
      </c>
      <c r="EY60">
        <v>52.51</v>
      </c>
      <c r="EZ60">
        <v>4.4800000000000004</v>
      </c>
      <c r="FA60">
        <v>1.01</v>
      </c>
      <c r="FB60">
        <v>30</v>
      </c>
      <c r="FC60">
        <v>4.5</v>
      </c>
      <c r="FD60">
        <v>120</v>
      </c>
      <c r="FE60">
        <v>8.6999999999999993</v>
      </c>
      <c r="FG60">
        <v>185.93</v>
      </c>
      <c r="FH60">
        <v>17.88</v>
      </c>
      <c r="FI60">
        <v>147.58000000000001</v>
      </c>
      <c r="FJ60">
        <v>127.35</v>
      </c>
      <c r="FK60">
        <v>5.16</v>
      </c>
      <c r="FL60">
        <v>27</v>
      </c>
      <c r="FM60">
        <v>16.239999999999998</v>
      </c>
      <c r="FN60">
        <v>9</v>
      </c>
      <c r="FO60">
        <v>230</v>
      </c>
      <c r="FP60">
        <v>161.85</v>
      </c>
      <c r="FQ60">
        <v>14.75</v>
      </c>
      <c r="FR60" s="123">
        <v>30.49</v>
      </c>
      <c r="FS60">
        <v>41</v>
      </c>
      <c r="FT60">
        <v>187.53</v>
      </c>
      <c r="FU60">
        <v>6.73</v>
      </c>
      <c r="FV60">
        <v>495.7</v>
      </c>
      <c r="FW60">
        <v>35</v>
      </c>
      <c r="FX60">
        <v>45</v>
      </c>
      <c r="FY60">
        <v>4.2</v>
      </c>
      <c r="FZ60">
        <v>40.51</v>
      </c>
      <c r="GA60">
        <v>90.78</v>
      </c>
      <c r="GB60">
        <v>14.26</v>
      </c>
      <c r="GC60">
        <v>15.25</v>
      </c>
      <c r="GD60">
        <v>29</v>
      </c>
      <c r="GE60">
        <v>874.99</v>
      </c>
      <c r="GF60">
        <v>67.72</v>
      </c>
      <c r="GG60">
        <v>29.2</v>
      </c>
      <c r="GH60">
        <v>64.25</v>
      </c>
      <c r="GI60">
        <v>6.97</v>
      </c>
      <c r="GJ60">
        <v>17</v>
      </c>
      <c r="GL60">
        <v>16.149999999999999</v>
      </c>
      <c r="GM60">
        <v>8.76</v>
      </c>
      <c r="GN60">
        <v>18.61</v>
      </c>
      <c r="GO60">
        <v>7.04</v>
      </c>
      <c r="GP60">
        <v>10.25</v>
      </c>
      <c r="GQ60">
        <v>71.44</v>
      </c>
      <c r="GR60">
        <v>1.35</v>
      </c>
      <c r="GS60">
        <v>3.68</v>
      </c>
    </row>
    <row r="61" spans="1:201" ht="13.5" thickBot="1" x14ac:dyDescent="0.25">
      <c r="A61" s="124" t="s">
        <v>1415</v>
      </c>
      <c r="B61">
        <v>40</v>
      </c>
      <c r="C61">
        <v>101.96</v>
      </c>
      <c r="D61">
        <v>41.4</v>
      </c>
      <c r="E61">
        <v>39.299999999999997</v>
      </c>
      <c r="F61">
        <v>6.64</v>
      </c>
      <c r="G61">
        <v>204</v>
      </c>
      <c r="H61">
        <v>4.4000000000000004</v>
      </c>
      <c r="I61">
        <v>96.69</v>
      </c>
      <c r="J61">
        <v>60.11</v>
      </c>
      <c r="K61">
        <v>434</v>
      </c>
      <c r="L61">
        <v>6.94</v>
      </c>
      <c r="M61">
        <v>39</v>
      </c>
      <c r="N61">
        <v>50.8</v>
      </c>
      <c r="O61">
        <v>61.5</v>
      </c>
      <c r="P61" s="121">
        <v>32.25</v>
      </c>
      <c r="Q61">
        <v>8.6300000000000008</v>
      </c>
      <c r="T61">
        <v>192.69</v>
      </c>
      <c r="U61">
        <v>3.46</v>
      </c>
      <c r="V61">
        <v>79</v>
      </c>
      <c r="W61">
        <v>35</v>
      </c>
      <c r="X61">
        <v>23</v>
      </c>
      <c r="Y61">
        <v>5.61</v>
      </c>
      <c r="Z61">
        <v>370</v>
      </c>
      <c r="AA61">
        <v>6.84</v>
      </c>
      <c r="AB61">
        <v>23</v>
      </c>
      <c r="AC61" s="125"/>
      <c r="AD61">
        <v>140.07</v>
      </c>
      <c r="AE61">
        <v>0</v>
      </c>
      <c r="AF61">
        <v>2.75</v>
      </c>
      <c r="AG61">
        <v>13.8</v>
      </c>
      <c r="AH61">
        <v>47.5</v>
      </c>
      <c r="AI61">
        <v>8.64</v>
      </c>
      <c r="AJ61">
        <v>15.06</v>
      </c>
      <c r="AK61">
        <v>50</v>
      </c>
      <c r="AL61">
        <v>55.75</v>
      </c>
      <c r="AM61">
        <v>41</v>
      </c>
      <c r="AN61">
        <v>12.1</v>
      </c>
      <c r="AO61">
        <v>3.82</v>
      </c>
      <c r="AP61">
        <v>2.1</v>
      </c>
      <c r="AQ61">
        <v>42</v>
      </c>
      <c r="AR61">
        <v>44.15</v>
      </c>
      <c r="AS61">
        <v>246.68</v>
      </c>
      <c r="AT61">
        <v>494.97</v>
      </c>
      <c r="AU61">
        <v>1547.5</v>
      </c>
      <c r="AV61">
        <v>86.95</v>
      </c>
      <c r="AW61">
        <v>61.62</v>
      </c>
      <c r="AX61">
        <v>4.8499999999999996</v>
      </c>
      <c r="AY61">
        <v>2.95</v>
      </c>
      <c r="AZ61">
        <v>5.5</v>
      </c>
      <c r="BA61">
        <v>267.48</v>
      </c>
      <c r="BB61">
        <v>64.42</v>
      </c>
      <c r="BD61">
        <v>26</v>
      </c>
      <c r="BE61">
        <v>114.5</v>
      </c>
      <c r="BF61">
        <v>5.01</v>
      </c>
      <c r="BG61">
        <v>10.23</v>
      </c>
      <c r="BH61">
        <v>11.69</v>
      </c>
      <c r="BI61">
        <v>84.2</v>
      </c>
      <c r="BJ61">
        <v>414.17</v>
      </c>
      <c r="BK61">
        <v>18.5</v>
      </c>
      <c r="BL61">
        <v>55.12</v>
      </c>
      <c r="BM61">
        <v>103.91</v>
      </c>
      <c r="BN61">
        <v>113.27</v>
      </c>
      <c r="BO61">
        <v>2.15</v>
      </c>
      <c r="BP61">
        <v>7</v>
      </c>
      <c r="BQ61">
        <v>48.87</v>
      </c>
      <c r="BR61">
        <v>49.3</v>
      </c>
      <c r="BS61">
        <v>213.48</v>
      </c>
      <c r="BT61">
        <v>240.07</v>
      </c>
      <c r="BV61">
        <v>8.1999999999999993</v>
      </c>
      <c r="BW61">
        <v>349.75</v>
      </c>
      <c r="BX61">
        <v>24.42</v>
      </c>
      <c r="BY61">
        <v>84.28</v>
      </c>
      <c r="BZ61">
        <v>7.75</v>
      </c>
      <c r="CA61">
        <v>29.5</v>
      </c>
      <c r="CB61">
        <v>111.15</v>
      </c>
      <c r="CC61">
        <v>525</v>
      </c>
      <c r="CD61">
        <v>16.690000000000001</v>
      </c>
      <c r="CE61">
        <v>143.93</v>
      </c>
      <c r="CF61">
        <v>5.68</v>
      </c>
      <c r="CG61">
        <v>850</v>
      </c>
      <c r="CH61">
        <v>799</v>
      </c>
      <c r="CI61">
        <v>47.49</v>
      </c>
      <c r="CJ61">
        <v>130.94999999999999</v>
      </c>
      <c r="CK61">
        <v>56.77</v>
      </c>
      <c r="CL61">
        <v>18.84</v>
      </c>
      <c r="CM61">
        <v>2.7</v>
      </c>
      <c r="CN61">
        <v>11.95</v>
      </c>
      <c r="CO61">
        <v>27.48</v>
      </c>
      <c r="CP61">
        <v>66.12</v>
      </c>
      <c r="CQ61">
        <v>4.4000000000000004</v>
      </c>
      <c r="CR61">
        <v>28.89</v>
      </c>
      <c r="CS61">
        <v>6.7</v>
      </c>
      <c r="CT61">
        <v>610</v>
      </c>
      <c r="CU61">
        <v>312</v>
      </c>
      <c r="CV61">
        <v>2.59</v>
      </c>
      <c r="CW61">
        <v>208.87</v>
      </c>
      <c r="CX61">
        <v>7.9</v>
      </c>
      <c r="CY61">
        <v>590</v>
      </c>
      <c r="CZ61">
        <v>25.7</v>
      </c>
      <c r="DA61">
        <v>32.369999999999997</v>
      </c>
      <c r="DB61">
        <v>109.23</v>
      </c>
      <c r="DC61">
        <v>23.76</v>
      </c>
      <c r="DD61">
        <v>16.8</v>
      </c>
      <c r="DE61">
        <v>836.42</v>
      </c>
      <c r="DF61">
        <v>48</v>
      </c>
      <c r="DG61">
        <v>20.239999999999998</v>
      </c>
      <c r="DH61">
        <v>17.14</v>
      </c>
      <c r="DI61">
        <v>10</v>
      </c>
      <c r="DK61">
        <v>1.18</v>
      </c>
      <c r="DL61">
        <v>7.76</v>
      </c>
      <c r="DM61">
        <v>6.64</v>
      </c>
      <c r="DN61">
        <v>66.180000000000007</v>
      </c>
      <c r="DO61">
        <v>30.31</v>
      </c>
      <c r="DP61">
        <v>232.5</v>
      </c>
      <c r="DQ61">
        <v>330</v>
      </c>
      <c r="DR61">
        <v>88.06</v>
      </c>
      <c r="DS61">
        <v>126</v>
      </c>
      <c r="DT61">
        <v>110.16</v>
      </c>
      <c r="DU61">
        <v>61.5</v>
      </c>
      <c r="DV61">
        <v>649</v>
      </c>
      <c r="DW61">
        <v>57.15</v>
      </c>
      <c r="DX61">
        <v>442.02</v>
      </c>
      <c r="DY61">
        <v>1032.95</v>
      </c>
      <c r="DZ61">
        <v>195</v>
      </c>
      <c r="EA61">
        <v>53.73</v>
      </c>
      <c r="EB61">
        <v>280.51</v>
      </c>
      <c r="EC61">
        <v>90</v>
      </c>
      <c r="ED61">
        <v>23.98</v>
      </c>
      <c r="EE61">
        <v>73</v>
      </c>
      <c r="EF61">
        <v>66.12</v>
      </c>
      <c r="EG61">
        <v>4.4000000000000004</v>
      </c>
      <c r="EH61">
        <v>17.170000000000002</v>
      </c>
      <c r="EI61">
        <v>34.99</v>
      </c>
      <c r="EJ61">
        <v>27.19</v>
      </c>
      <c r="EK61">
        <v>10</v>
      </c>
      <c r="EL61">
        <v>38.75</v>
      </c>
      <c r="EM61">
        <v>59.99</v>
      </c>
      <c r="EN61">
        <v>15.2</v>
      </c>
      <c r="EO61">
        <v>615.47</v>
      </c>
      <c r="EP61">
        <v>151.11000000000001</v>
      </c>
      <c r="EQ61">
        <v>16</v>
      </c>
      <c r="ER61">
        <v>2.75</v>
      </c>
      <c r="ES61">
        <v>4.33</v>
      </c>
      <c r="ET61">
        <v>2.5</v>
      </c>
      <c r="EU61">
        <v>9.99</v>
      </c>
      <c r="EV61">
        <v>6.95</v>
      </c>
      <c r="EW61">
        <v>79</v>
      </c>
      <c r="EX61">
        <v>13.5</v>
      </c>
      <c r="EY61">
        <v>55.54</v>
      </c>
      <c r="EZ61">
        <v>4.55</v>
      </c>
      <c r="FA61">
        <v>1.2</v>
      </c>
      <c r="FB61">
        <v>33.9</v>
      </c>
      <c r="FC61">
        <v>4.8</v>
      </c>
      <c r="FD61">
        <v>142.66999999999999</v>
      </c>
      <c r="FE61">
        <v>8.31</v>
      </c>
      <c r="FG61">
        <v>197</v>
      </c>
      <c r="FH61">
        <v>16.32</v>
      </c>
      <c r="FI61">
        <v>173.9</v>
      </c>
      <c r="FJ61">
        <v>125</v>
      </c>
      <c r="FK61">
        <v>6</v>
      </c>
      <c r="FL61">
        <v>27</v>
      </c>
      <c r="FM61">
        <v>16.25</v>
      </c>
      <c r="FN61">
        <v>10</v>
      </c>
      <c r="FO61">
        <v>230</v>
      </c>
      <c r="FP61">
        <v>171.1</v>
      </c>
      <c r="FQ61">
        <v>15.5</v>
      </c>
      <c r="FR61" s="123">
        <v>28.48</v>
      </c>
      <c r="FS61">
        <v>44.66</v>
      </c>
      <c r="FT61">
        <v>150</v>
      </c>
      <c r="FU61">
        <v>7.31</v>
      </c>
      <c r="FV61">
        <v>514.42999999999995</v>
      </c>
      <c r="FW61">
        <v>35.15</v>
      </c>
      <c r="FX61">
        <v>45</v>
      </c>
      <c r="FY61">
        <v>4.7</v>
      </c>
      <c r="FZ61">
        <v>43</v>
      </c>
      <c r="GA61">
        <v>97.85</v>
      </c>
      <c r="GB61">
        <v>16.32</v>
      </c>
      <c r="GC61">
        <v>16.72</v>
      </c>
      <c r="GD61">
        <v>30.49</v>
      </c>
      <c r="GE61">
        <v>894.5</v>
      </c>
      <c r="GF61">
        <v>72.11</v>
      </c>
      <c r="GG61">
        <v>29.2</v>
      </c>
      <c r="GH61">
        <v>54.9</v>
      </c>
      <c r="GI61">
        <v>8</v>
      </c>
      <c r="GJ61">
        <v>17.899999999999999</v>
      </c>
      <c r="GL61">
        <v>16.809999999999999</v>
      </c>
      <c r="GM61">
        <v>8.76</v>
      </c>
      <c r="GN61">
        <v>18.61</v>
      </c>
      <c r="GO61">
        <v>6.96</v>
      </c>
      <c r="GP61">
        <v>11.05</v>
      </c>
      <c r="GQ61">
        <v>80.209999999999994</v>
      </c>
      <c r="GR61">
        <v>1.75</v>
      </c>
      <c r="GS61">
        <v>3.3</v>
      </c>
    </row>
    <row r="62" spans="1:201" ht="13.5" thickBot="1" x14ac:dyDescent="0.25">
      <c r="A62" s="119" t="s">
        <v>1416</v>
      </c>
      <c r="B62">
        <v>41</v>
      </c>
      <c r="C62">
        <v>102.6</v>
      </c>
      <c r="D62">
        <v>42.49</v>
      </c>
      <c r="E62">
        <v>39.299999999999997</v>
      </c>
      <c r="F62">
        <v>8.5399999999999991</v>
      </c>
      <c r="G62">
        <v>230.8</v>
      </c>
      <c r="H62">
        <v>4.25</v>
      </c>
      <c r="I62">
        <v>94.87</v>
      </c>
      <c r="J62">
        <v>66.27</v>
      </c>
      <c r="K62">
        <v>505.12</v>
      </c>
      <c r="L62">
        <v>7.44</v>
      </c>
      <c r="M62">
        <v>40</v>
      </c>
      <c r="N62">
        <v>50.8</v>
      </c>
      <c r="O62">
        <v>65</v>
      </c>
      <c r="P62" s="121">
        <v>32</v>
      </c>
      <c r="Q62">
        <v>8.56</v>
      </c>
      <c r="T62">
        <v>216.85</v>
      </c>
      <c r="U62">
        <v>4.07</v>
      </c>
      <c r="V62">
        <v>81</v>
      </c>
      <c r="W62">
        <v>32.159999999999997</v>
      </c>
      <c r="X62">
        <v>23.41</v>
      </c>
      <c r="Y62">
        <v>6.39</v>
      </c>
      <c r="Z62">
        <v>360</v>
      </c>
      <c r="AA62">
        <v>8.1300000000000008</v>
      </c>
      <c r="AB62">
        <v>25.89</v>
      </c>
      <c r="AC62" s="125"/>
      <c r="AD62">
        <v>139.99</v>
      </c>
      <c r="AE62">
        <v>0</v>
      </c>
      <c r="AF62">
        <v>3.22</v>
      </c>
      <c r="AG62">
        <v>16.7</v>
      </c>
      <c r="AH62">
        <v>55.97</v>
      </c>
      <c r="AI62">
        <v>8.91</v>
      </c>
      <c r="AJ62">
        <v>15.43</v>
      </c>
      <c r="AK62">
        <v>50</v>
      </c>
      <c r="AL62">
        <v>63.03</v>
      </c>
      <c r="AM62">
        <v>44.36</v>
      </c>
      <c r="AN62">
        <v>17</v>
      </c>
      <c r="AO62">
        <v>4.42</v>
      </c>
      <c r="AP62">
        <v>2.35</v>
      </c>
      <c r="AQ62">
        <v>47.45</v>
      </c>
      <c r="AR62">
        <v>50.59</v>
      </c>
      <c r="AS62">
        <v>238.94</v>
      </c>
      <c r="AT62">
        <v>552.77</v>
      </c>
      <c r="AU62">
        <v>1450</v>
      </c>
      <c r="AV62">
        <v>78.06</v>
      </c>
      <c r="AW62">
        <v>62.54</v>
      </c>
      <c r="AX62">
        <v>5.34</v>
      </c>
      <c r="AY62">
        <v>2.85</v>
      </c>
      <c r="AZ62">
        <v>5.5</v>
      </c>
      <c r="BA62">
        <v>285</v>
      </c>
      <c r="BB62">
        <v>67.81</v>
      </c>
      <c r="BD62">
        <v>28.82</v>
      </c>
      <c r="BE62">
        <v>114.5</v>
      </c>
      <c r="BF62">
        <v>5.85</v>
      </c>
      <c r="BG62">
        <v>10</v>
      </c>
      <c r="BH62">
        <v>13.39</v>
      </c>
      <c r="BI62">
        <v>74.58</v>
      </c>
      <c r="BJ62">
        <v>395.73</v>
      </c>
      <c r="BK62">
        <v>19.03</v>
      </c>
      <c r="BL62">
        <v>57.4</v>
      </c>
      <c r="BM62">
        <v>116.25</v>
      </c>
      <c r="BN62">
        <v>110.1</v>
      </c>
      <c r="BO62">
        <v>2.15</v>
      </c>
      <c r="BP62">
        <v>7.4</v>
      </c>
      <c r="BQ62">
        <v>49.2</v>
      </c>
      <c r="BR62">
        <v>49.3</v>
      </c>
      <c r="BS62">
        <v>268.02</v>
      </c>
      <c r="BT62">
        <v>241.6</v>
      </c>
      <c r="BV62">
        <v>8.1999999999999993</v>
      </c>
      <c r="BW62">
        <v>370</v>
      </c>
      <c r="BX62">
        <v>27</v>
      </c>
      <c r="BY62">
        <v>88.03</v>
      </c>
      <c r="BZ62">
        <v>7.75</v>
      </c>
      <c r="CA62">
        <v>32</v>
      </c>
      <c r="CB62">
        <v>117.98</v>
      </c>
      <c r="CC62">
        <v>550</v>
      </c>
      <c r="CD62">
        <v>16.03</v>
      </c>
      <c r="CE62">
        <v>154.94999999999999</v>
      </c>
      <c r="CF62">
        <v>5.28</v>
      </c>
      <c r="CG62">
        <v>932.33</v>
      </c>
      <c r="CH62">
        <v>615</v>
      </c>
      <c r="CI62">
        <v>45.85</v>
      </c>
      <c r="CJ62">
        <v>131.5</v>
      </c>
      <c r="CK62">
        <v>43.15</v>
      </c>
      <c r="CL62">
        <v>18.37</v>
      </c>
      <c r="CM62">
        <v>2.8</v>
      </c>
      <c r="CN62">
        <v>11.1</v>
      </c>
      <c r="CO62">
        <v>27.2</v>
      </c>
      <c r="CP62">
        <v>57.8</v>
      </c>
      <c r="CQ62">
        <v>4.4000000000000004</v>
      </c>
      <c r="CR62">
        <v>30</v>
      </c>
      <c r="CS62">
        <v>5.4</v>
      </c>
      <c r="CT62">
        <v>635</v>
      </c>
      <c r="CU62">
        <v>400</v>
      </c>
      <c r="CV62">
        <v>2.9</v>
      </c>
      <c r="CW62">
        <v>207</v>
      </c>
      <c r="CX62">
        <v>7.9</v>
      </c>
      <c r="CY62">
        <v>611.71</v>
      </c>
      <c r="CZ62">
        <v>24.85</v>
      </c>
      <c r="DA62">
        <v>31.42</v>
      </c>
      <c r="DB62">
        <v>117.34</v>
      </c>
      <c r="DD62">
        <v>16.97</v>
      </c>
      <c r="DE62">
        <v>998.95</v>
      </c>
      <c r="DF62">
        <v>53.9</v>
      </c>
      <c r="DG62">
        <v>22</v>
      </c>
      <c r="DH62">
        <v>21.98</v>
      </c>
      <c r="DI62">
        <v>11.92</v>
      </c>
      <c r="DK62">
        <v>1.33</v>
      </c>
      <c r="DL62">
        <v>8.4600000000000009</v>
      </c>
      <c r="DM62">
        <v>6.64</v>
      </c>
      <c r="DN62">
        <v>69.849999999999994</v>
      </c>
      <c r="DO62">
        <v>32.75</v>
      </c>
      <c r="DP62">
        <v>236.57</v>
      </c>
      <c r="DQ62">
        <v>303.11</v>
      </c>
      <c r="DR62">
        <v>98.1</v>
      </c>
      <c r="DS62">
        <v>126</v>
      </c>
      <c r="DT62">
        <v>119.14</v>
      </c>
      <c r="DU62">
        <v>73</v>
      </c>
      <c r="DV62">
        <v>703.95</v>
      </c>
      <c r="DW62">
        <v>60.07</v>
      </c>
      <c r="DX62">
        <v>484.02</v>
      </c>
      <c r="DY62">
        <v>1028</v>
      </c>
      <c r="DZ62">
        <v>199.99</v>
      </c>
      <c r="EA62">
        <v>62.18</v>
      </c>
      <c r="EB62">
        <v>307</v>
      </c>
      <c r="EC62">
        <v>94.26</v>
      </c>
      <c r="ED62">
        <v>24.6</v>
      </c>
      <c r="EE62">
        <v>75</v>
      </c>
      <c r="EF62">
        <v>57.8</v>
      </c>
      <c r="EG62">
        <v>5</v>
      </c>
      <c r="EH62">
        <v>18.350000000000001</v>
      </c>
      <c r="EI62">
        <v>38.01</v>
      </c>
      <c r="EJ62">
        <v>25.25</v>
      </c>
      <c r="EK62">
        <v>10</v>
      </c>
      <c r="EL62">
        <v>36.24</v>
      </c>
      <c r="EM62">
        <v>66.7</v>
      </c>
      <c r="EN62">
        <v>15.13</v>
      </c>
      <c r="EO62">
        <v>697.14</v>
      </c>
      <c r="EP62">
        <v>151.11000000000001</v>
      </c>
      <c r="EQ62">
        <v>16.7</v>
      </c>
      <c r="ER62">
        <v>3.44</v>
      </c>
      <c r="ES62">
        <v>6.3</v>
      </c>
      <c r="ET62">
        <v>3.01</v>
      </c>
      <c r="EU62">
        <v>10.73</v>
      </c>
      <c r="EV62">
        <v>7.28</v>
      </c>
      <c r="EW62">
        <v>88.96</v>
      </c>
      <c r="EX62">
        <v>15.65</v>
      </c>
      <c r="EY62">
        <v>56.51</v>
      </c>
      <c r="EZ62">
        <v>3.76</v>
      </c>
      <c r="FA62">
        <v>1.38</v>
      </c>
      <c r="FB62">
        <v>32.5</v>
      </c>
      <c r="FC62">
        <v>5.25</v>
      </c>
      <c r="FD62">
        <v>155</v>
      </c>
      <c r="FE62">
        <v>9.35</v>
      </c>
      <c r="FG62">
        <v>209.89</v>
      </c>
      <c r="FH62">
        <v>16.96</v>
      </c>
      <c r="FI62">
        <v>184.46</v>
      </c>
      <c r="FJ62">
        <v>123.5</v>
      </c>
      <c r="FK62">
        <v>6.1</v>
      </c>
      <c r="FL62">
        <v>27</v>
      </c>
      <c r="FM62">
        <v>18.5</v>
      </c>
      <c r="FN62">
        <v>9.9</v>
      </c>
      <c r="FO62">
        <v>230</v>
      </c>
      <c r="FP62">
        <v>167.75</v>
      </c>
      <c r="FQ62">
        <v>17.3</v>
      </c>
      <c r="FR62" s="123">
        <v>34.85</v>
      </c>
      <c r="FS62">
        <v>44.5</v>
      </c>
      <c r="FT62">
        <v>145</v>
      </c>
      <c r="FU62">
        <v>8.26</v>
      </c>
      <c r="FV62">
        <v>570</v>
      </c>
      <c r="FW62">
        <v>35.15</v>
      </c>
      <c r="FX62">
        <v>47</v>
      </c>
      <c r="FY62">
        <v>5.8</v>
      </c>
      <c r="FZ62">
        <v>41.71</v>
      </c>
      <c r="GA62">
        <v>90.18</v>
      </c>
      <c r="GB62">
        <v>17.7</v>
      </c>
      <c r="GC62">
        <v>20</v>
      </c>
      <c r="GD62">
        <v>30.3</v>
      </c>
      <c r="GE62">
        <v>850</v>
      </c>
      <c r="GF62">
        <v>69.7</v>
      </c>
      <c r="GG62">
        <v>29.2</v>
      </c>
      <c r="GH62">
        <v>62.1</v>
      </c>
      <c r="GI62">
        <v>8</v>
      </c>
      <c r="GJ62">
        <v>19.16</v>
      </c>
      <c r="GL62">
        <v>15.95</v>
      </c>
      <c r="GM62">
        <v>0.5</v>
      </c>
      <c r="GN62">
        <v>18.739999999999998</v>
      </c>
      <c r="GO62">
        <v>7.75</v>
      </c>
      <c r="GP62">
        <v>11.5</v>
      </c>
      <c r="GQ62">
        <v>89</v>
      </c>
      <c r="GR62">
        <v>1.73</v>
      </c>
      <c r="GS62">
        <v>3</v>
      </c>
    </row>
    <row r="63" spans="1:201" ht="13.5" thickBot="1" x14ac:dyDescent="0.25">
      <c r="A63" s="119" t="s">
        <v>1417</v>
      </c>
      <c r="B63">
        <v>41</v>
      </c>
      <c r="C63">
        <v>101.44</v>
      </c>
      <c r="D63">
        <v>40.99</v>
      </c>
      <c r="E63">
        <v>33.9</v>
      </c>
      <c r="F63">
        <v>7.47</v>
      </c>
      <c r="G63">
        <v>265</v>
      </c>
      <c r="H63">
        <v>4.1500000000000004</v>
      </c>
      <c r="I63">
        <v>96.84</v>
      </c>
      <c r="J63">
        <v>58.64</v>
      </c>
      <c r="K63">
        <v>487.35</v>
      </c>
      <c r="L63">
        <v>7.2</v>
      </c>
      <c r="M63">
        <v>41</v>
      </c>
      <c r="N63">
        <v>50.8</v>
      </c>
      <c r="O63">
        <v>70.84</v>
      </c>
      <c r="P63" s="121">
        <v>32.6</v>
      </c>
      <c r="Q63">
        <v>11.48</v>
      </c>
      <c r="T63">
        <v>205.34</v>
      </c>
      <c r="U63">
        <v>4.05</v>
      </c>
      <c r="V63">
        <v>83.22</v>
      </c>
      <c r="W63">
        <v>32.44</v>
      </c>
      <c r="X63">
        <v>23.41</v>
      </c>
      <c r="Y63">
        <v>5.1100000000000003</v>
      </c>
      <c r="Z63">
        <v>360.01</v>
      </c>
      <c r="AA63">
        <v>8.4499999999999993</v>
      </c>
      <c r="AB63">
        <v>23.31</v>
      </c>
      <c r="AC63" s="125"/>
      <c r="AD63">
        <v>150.22999999999999</v>
      </c>
      <c r="AE63">
        <v>78.099999999999994</v>
      </c>
      <c r="AF63">
        <v>3.15</v>
      </c>
      <c r="AG63">
        <v>18.600000000000001</v>
      </c>
      <c r="AH63">
        <v>54.9</v>
      </c>
      <c r="AI63">
        <v>8.36</v>
      </c>
      <c r="AJ63">
        <v>15.32</v>
      </c>
      <c r="AK63">
        <v>58.31</v>
      </c>
      <c r="AL63">
        <v>58.53</v>
      </c>
      <c r="AM63">
        <v>47.69</v>
      </c>
      <c r="AN63">
        <v>10.33</v>
      </c>
      <c r="AO63">
        <v>4.58</v>
      </c>
      <c r="AP63">
        <v>2.4500000000000002</v>
      </c>
      <c r="AQ63">
        <v>32.96</v>
      </c>
      <c r="AR63">
        <v>60.23</v>
      </c>
      <c r="AS63">
        <v>232.77</v>
      </c>
      <c r="AT63">
        <v>580.6</v>
      </c>
      <c r="AU63">
        <v>1460</v>
      </c>
      <c r="AV63">
        <v>74.48</v>
      </c>
      <c r="AW63">
        <v>63.57</v>
      </c>
      <c r="AX63">
        <v>5.12</v>
      </c>
      <c r="AY63">
        <v>2.62</v>
      </c>
      <c r="AZ63">
        <v>5</v>
      </c>
      <c r="BA63">
        <v>278</v>
      </c>
      <c r="BB63">
        <v>63.5</v>
      </c>
      <c r="BD63">
        <v>28.16</v>
      </c>
      <c r="BE63">
        <v>115.25</v>
      </c>
      <c r="BF63">
        <v>5.75</v>
      </c>
      <c r="BG63">
        <v>10.11</v>
      </c>
      <c r="BH63">
        <v>13.96</v>
      </c>
      <c r="BI63">
        <v>64.7</v>
      </c>
      <c r="BJ63">
        <v>383.11</v>
      </c>
      <c r="BK63">
        <v>20.41</v>
      </c>
      <c r="BL63">
        <v>55.5</v>
      </c>
      <c r="BM63">
        <v>115.07</v>
      </c>
      <c r="BN63">
        <v>115.37</v>
      </c>
      <c r="BO63">
        <v>2.15</v>
      </c>
      <c r="BP63">
        <v>7.44</v>
      </c>
      <c r="BQ63">
        <v>46</v>
      </c>
      <c r="BR63">
        <v>49.3</v>
      </c>
      <c r="BS63">
        <v>293.23</v>
      </c>
      <c r="BT63">
        <v>262.55</v>
      </c>
      <c r="BV63">
        <v>9.01</v>
      </c>
      <c r="BW63">
        <v>399.85</v>
      </c>
      <c r="BX63">
        <v>27.5</v>
      </c>
      <c r="BY63">
        <v>130.37</v>
      </c>
      <c r="BZ63">
        <v>7.2</v>
      </c>
      <c r="CA63">
        <v>30.05</v>
      </c>
      <c r="CB63">
        <v>120.14</v>
      </c>
      <c r="CC63">
        <v>550</v>
      </c>
      <c r="CD63">
        <v>17.5</v>
      </c>
      <c r="CE63">
        <v>159.22999999999999</v>
      </c>
      <c r="CF63">
        <v>4.7</v>
      </c>
      <c r="CG63">
        <v>1100</v>
      </c>
      <c r="CH63">
        <v>750</v>
      </c>
      <c r="CI63">
        <v>57.4</v>
      </c>
      <c r="CJ63">
        <v>131.5</v>
      </c>
      <c r="CK63">
        <v>53.5</v>
      </c>
      <c r="CL63">
        <v>16</v>
      </c>
      <c r="CM63">
        <v>2.6</v>
      </c>
      <c r="CN63">
        <v>13.5</v>
      </c>
      <c r="CO63">
        <v>27.25</v>
      </c>
      <c r="CP63">
        <v>57.8</v>
      </c>
      <c r="CQ63">
        <v>3.85</v>
      </c>
      <c r="CR63">
        <v>29.84</v>
      </c>
      <c r="CS63">
        <v>5.2</v>
      </c>
      <c r="CT63">
        <v>640.76</v>
      </c>
      <c r="CU63">
        <v>388</v>
      </c>
      <c r="CV63">
        <v>3.41</v>
      </c>
      <c r="CW63">
        <v>209.84</v>
      </c>
      <c r="CX63">
        <v>6.9</v>
      </c>
      <c r="CY63">
        <v>660.45</v>
      </c>
      <c r="CZ63">
        <v>25.69</v>
      </c>
      <c r="DA63">
        <v>28.11</v>
      </c>
      <c r="DB63">
        <v>120.82</v>
      </c>
      <c r="DD63">
        <v>17.510000000000002</v>
      </c>
      <c r="DE63">
        <v>1032.5</v>
      </c>
      <c r="DF63">
        <v>57.6</v>
      </c>
      <c r="DG63">
        <v>25.25</v>
      </c>
      <c r="DH63">
        <v>22.24</v>
      </c>
      <c r="DI63">
        <v>10.7</v>
      </c>
      <c r="DK63">
        <v>1.41</v>
      </c>
      <c r="DL63">
        <v>8.5399999999999991</v>
      </c>
      <c r="DM63">
        <v>6.2</v>
      </c>
      <c r="DN63">
        <v>61.52</v>
      </c>
      <c r="DO63">
        <v>33.01</v>
      </c>
      <c r="DP63">
        <v>232.77</v>
      </c>
      <c r="DQ63">
        <v>256</v>
      </c>
      <c r="DR63">
        <v>104.06</v>
      </c>
      <c r="DS63">
        <v>126</v>
      </c>
      <c r="DT63">
        <v>117.74</v>
      </c>
      <c r="DU63">
        <v>70.02</v>
      </c>
      <c r="DV63">
        <v>705</v>
      </c>
      <c r="DX63">
        <v>492.51</v>
      </c>
      <c r="DY63">
        <v>1004.02</v>
      </c>
      <c r="DZ63">
        <v>193.69</v>
      </c>
      <c r="EA63">
        <v>62.59</v>
      </c>
      <c r="EB63">
        <v>325</v>
      </c>
      <c r="EC63">
        <v>93.8</v>
      </c>
      <c r="ED63">
        <v>24.78</v>
      </c>
      <c r="EE63">
        <v>74</v>
      </c>
      <c r="EF63">
        <v>57.8</v>
      </c>
      <c r="EG63">
        <v>5.0199999999999996</v>
      </c>
      <c r="EH63">
        <v>19.95</v>
      </c>
      <c r="EI63">
        <v>38.57</v>
      </c>
      <c r="EJ63">
        <v>23</v>
      </c>
      <c r="EK63">
        <v>10.4</v>
      </c>
      <c r="EL63">
        <v>36.07</v>
      </c>
      <c r="EM63">
        <v>66.67</v>
      </c>
      <c r="EN63">
        <v>13.75</v>
      </c>
      <c r="EO63">
        <v>511.62</v>
      </c>
      <c r="EP63">
        <v>151.11000000000001</v>
      </c>
      <c r="EQ63">
        <v>16.7</v>
      </c>
      <c r="ER63">
        <v>4.99</v>
      </c>
      <c r="ES63">
        <v>7.1</v>
      </c>
      <c r="ET63">
        <v>3.07</v>
      </c>
      <c r="EU63">
        <v>10.4</v>
      </c>
      <c r="EV63">
        <v>6.9</v>
      </c>
      <c r="EW63">
        <v>87.5</v>
      </c>
      <c r="EX63">
        <v>16.600000000000001</v>
      </c>
      <c r="EY63">
        <v>55.84</v>
      </c>
      <c r="EZ63">
        <v>4.0999999999999996</v>
      </c>
      <c r="FA63">
        <v>1.5</v>
      </c>
      <c r="FB63">
        <v>37</v>
      </c>
      <c r="FC63">
        <v>4.8</v>
      </c>
      <c r="FD63">
        <v>166.86</v>
      </c>
      <c r="FE63">
        <v>8.7899999999999991</v>
      </c>
      <c r="FG63">
        <v>180</v>
      </c>
      <c r="FH63">
        <v>18</v>
      </c>
      <c r="FI63">
        <v>171.69</v>
      </c>
      <c r="FJ63">
        <v>135</v>
      </c>
      <c r="FK63">
        <v>6.39</v>
      </c>
      <c r="FL63">
        <v>27</v>
      </c>
      <c r="FM63">
        <v>18.5</v>
      </c>
      <c r="FN63">
        <v>10.6</v>
      </c>
      <c r="FO63">
        <v>230.03</v>
      </c>
      <c r="FP63">
        <v>168.01</v>
      </c>
      <c r="FQ63">
        <v>17.239999999999998</v>
      </c>
      <c r="FR63" s="123">
        <v>57.41</v>
      </c>
      <c r="FS63">
        <v>46.1</v>
      </c>
      <c r="FT63">
        <v>174</v>
      </c>
      <c r="FU63">
        <v>8.66</v>
      </c>
      <c r="FV63">
        <v>598.99</v>
      </c>
      <c r="FW63">
        <v>35.15</v>
      </c>
      <c r="FX63">
        <v>48</v>
      </c>
      <c r="FY63">
        <v>6</v>
      </c>
      <c r="FZ63">
        <v>38.549999999999997</v>
      </c>
      <c r="GA63">
        <v>80.900000000000006</v>
      </c>
      <c r="GB63">
        <v>18.440000000000001</v>
      </c>
      <c r="GC63">
        <v>18.399999999999999</v>
      </c>
      <c r="GD63">
        <v>27.46</v>
      </c>
      <c r="GE63">
        <v>850</v>
      </c>
      <c r="GF63">
        <v>76.400000000000006</v>
      </c>
      <c r="GG63">
        <v>29.01</v>
      </c>
      <c r="GH63">
        <v>64.459999999999994</v>
      </c>
      <c r="GI63">
        <v>8.4</v>
      </c>
      <c r="GJ63">
        <v>19.16</v>
      </c>
      <c r="GL63">
        <v>15</v>
      </c>
      <c r="GM63">
        <v>0.5</v>
      </c>
      <c r="GN63">
        <v>18.78</v>
      </c>
      <c r="GO63">
        <v>7.8</v>
      </c>
      <c r="GP63">
        <v>11.05</v>
      </c>
      <c r="GQ63">
        <v>88.97</v>
      </c>
      <c r="GR63">
        <v>1.84</v>
      </c>
      <c r="GS63">
        <v>3.24</v>
      </c>
    </row>
    <row r="64" spans="1:201" ht="13.5" thickBot="1" x14ac:dyDescent="0.25">
      <c r="A64" s="124" t="s">
        <v>1418</v>
      </c>
      <c r="B64">
        <v>42</v>
      </c>
      <c r="C64">
        <v>104.26</v>
      </c>
      <c r="D64">
        <v>44.75</v>
      </c>
      <c r="E64">
        <v>34</v>
      </c>
      <c r="F64">
        <v>7.8</v>
      </c>
      <c r="G64">
        <v>281.58</v>
      </c>
      <c r="H64">
        <v>4.1500000000000004</v>
      </c>
      <c r="I64">
        <v>102.93</v>
      </c>
      <c r="J64">
        <v>63.18</v>
      </c>
      <c r="K64">
        <v>518</v>
      </c>
      <c r="L64">
        <v>7.57</v>
      </c>
      <c r="M64">
        <v>40</v>
      </c>
      <c r="N64">
        <v>55.48</v>
      </c>
      <c r="O64">
        <v>74.459999999999994</v>
      </c>
      <c r="P64" s="121">
        <v>34.28</v>
      </c>
      <c r="Q64">
        <v>10.55</v>
      </c>
      <c r="T64">
        <v>244.87</v>
      </c>
      <c r="U64">
        <v>4.43</v>
      </c>
      <c r="V64">
        <v>84.67</v>
      </c>
      <c r="W64">
        <v>37.4</v>
      </c>
      <c r="X64">
        <v>23.41</v>
      </c>
      <c r="Y64">
        <v>4.76</v>
      </c>
      <c r="Z64">
        <v>360</v>
      </c>
      <c r="AA64">
        <v>9.32</v>
      </c>
      <c r="AB64">
        <v>27</v>
      </c>
      <c r="AC64" s="125"/>
      <c r="AD64">
        <v>148.76</v>
      </c>
      <c r="AE64">
        <v>194.08</v>
      </c>
      <c r="AF64">
        <v>3.18</v>
      </c>
      <c r="AG64">
        <v>18.440000000000001</v>
      </c>
      <c r="AH64">
        <v>56</v>
      </c>
      <c r="AI64">
        <v>9.24</v>
      </c>
      <c r="AJ64">
        <v>16.420000000000002</v>
      </c>
      <c r="AK64">
        <v>69.5</v>
      </c>
      <c r="AL64">
        <v>63.67</v>
      </c>
      <c r="AM64">
        <v>38.82</v>
      </c>
      <c r="AN64">
        <v>5.81</v>
      </c>
      <c r="AO64">
        <v>5.12</v>
      </c>
      <c r="AP64">
        <v>2.0099999999999998</v>
      </c>
      <c r="AQ64">
        <v>38.130000000000003</v>
      </c>
      <c r="AR64">
        <v>75.78</v>
      </c>
      <c r="AS64">
        <v>259.60000000000002</v>
      </c>
      <c r="AT64">
        <v>583</v>
      </c>
      <c r="AU64">
        <v>1535</v>
      </c>
      <c r="AV64">
        <v>76.23</v>
      </c>
      <c r="AW64">
        <v>77.010000000000005</v>
      </c>
      <c r="AX64">
        <v>5.88</v>
      </c>
      <c r="AY64">
        <v>3</v>
      </c>
      <c r="AZ64">
        <v>4</v>
      </c>
      <c r="BA64">
        <v>278.75</v>
      </c>
      <c r="BB64">
        <v>68.930000000000007</v>
      </c>
      <c r="BD64">
        <v>28.72</v>
      </c>
      <c r="BE64">
        <v>115.25</v>
      </c>
      <c r="BF64">
        <v>5.2</v>
      </c>
      <c r="BG64">
        <v>10.4</v>
      </c>
      <c r="BH64">
        <v>17.55</v>
      </c>
      <c r="BI64">
        <v>71.05</v>
      </c>
      <c r="BJ64">
        <v>398.81</v>
      </c>
      <c r="BK64">
        <v>23</v>
      </c>
      <c r="BL64">
        <v>57.5</v>
      </c>
      <c r="BM64">
        <v>117.43</v>
      </c>
      <c r="BN64">
        <v>122.9</v>
      </c>
      <c r="BO64">
        <v>2.15</v>
      </c>
      <c r="BP64">
        <v>7.85</v>
      </c>
      <c r="BQ64">
        <v>49.98</v>
      </c>
      <c r="BR64">
        <v>51.22</v>
      </c>
      <c r="BS64">
        <v>318.97000000000003</v>
      </c>
      <c r="BT64">
        <v>257</v>
      </c>
      <c r="BV64">
        <v>10</v>
      </c>
      <c r="BW64">
        <v>400.99</v>
      </c>
      <c r="BX64">
        <v>27.5</v>
      </c>
      <c r="BY64">
        <v>123.42</v>
      </c>
      <c r="BZ64">
        <v>7.75</v>
      </c>
      <c r="CA64">
        <v>33.33</v>
      </c>
      <c r="CB64">
        <v>125.51</v>
      </c>
      <c r="CC64">
        <v>540</v>
      </c>
      <c r="CD64">
        <v>20.49</v>
      </c>
      <c r="CE64">
        <v>164.12</v>
      </c>
      <c r="CF64">
        <v>5.82</v>
      </c>
      <c r="CG64">
        <v>1107</v>
      </c>
      <c r="CH64">
        <v>791.17</v>
      </c>
      <c r="CI64">
        <v>62.96</v>
      </c>
      <c r="CJ64">
        <v>137.69999999999999</v>
      </c>
      <c r="CK64">
        <v>54.85</v>
      </c>
      <c r="CL64">
        <v>15.21</v>
      </c>
      <c r="CM64">
        <v>2.84</v>
      </c>
      <c r="CN64">
        <v>14.3</v>
      </c>
      <c r="CO64">
        <v>28</v>
      </c>
      <c r="CP64">
        <v>59.85</v>
      </c>
      <c r="CQ64">
        <v>4.5999999999999996</v>
      </c>
      <c r="CR64">
        <v>32.58</v>
      </c>
      <c r="CS64">
        <v>5.05</v>
      </c>
      <c r="CT64">
        <v>702.39</v>
      </c>
      <c r="CU64">
        <v>420</v>
      </c>
      <c r="CV64">
        <v>2.81</v>
      </c>
      <c r="CW64">
        <v>190.96</v>
      </c>
      <c r="CX64">
        <v>6.92</v>
      </c>
      <c r="CY64">
        <v>700</v>
      </c>
      <c r="CZ64">
        <v>28.18</v>
      </c>
      <c r="DA64">
        <v>32.93</v>
      </c>
      <c r="DB64">
        <v>137.94999999999999</v>
      </c>
      <c r="DD64">
        <v>13.35</v>
      </c>
      <c r="DE64">
        <v>1144</v>
      </c>
      <c r="DF64">
        <v>54.6</v>
      </c>
      <c r="DG64">
        <v>20.55</v>
      </c>
      <c r="DH64">
        <v>25.39</v>
      </c>
      <c r="DI64">
        <v>11.48</v>
      </c>
      <c r="DK64">
        <v>1.48</v>
      </c>
      <c r="DL64">
        <v>9.07</v>
      </c>
      <c r="DM64">
        <v>6.3</v>
      </c>
      <c r="DN64">
        <v>71.849999999999994</v>
      </c>
      <c r="DO64">
        <v>36.43</v>
      </c>
      <c r="DP64">
        <v>243.6</v>
      </c>
      <c r="DQ64">
        <v>255.05</v>
      </c>
      <c r="DR64">
        <v>105.37</v>
      </c>
      <c r="DS64">
        <v>134</v>
      </c>
      <c r="DT64">
        <v>130.24</v>
      </c>
      <c r="DU64">
        <v>75</v>
      </c>
      <c r="DV64">
        <v>859.8</v>
      </c>
      <c r="DX64">
        <v>504.05</v>
      </c>
      <c r="DY64">
        <v>1143.9100000000001</v>
      </c>
      <c r="DZ64">
        <v>204.47</v>
      </c>
      <c r="EA64">
        <v>100.76</v>
      </c>
      <c r="EB64">
        <v>290.04000000000002</v>
      </c>
      <c r="EC64">
        <v>100.86</v>
      </c>
      <c r="ED64">
        <v>17.5</v>
      </c>
      <c r="EE64">
        <v>73.83</v>
      </c>
      <c r="EF64">
        <v>59.85</v>
      </c>
      <c r="EG64">
        <v>6.2</v>
      </c>
      <c r="EH64">
        <v>21.18</v>
      </c>
      <c r="EI64">
        <v>39.67</v>
      </c>
      <c r="EJ64">
        <v>24.03</v>
      </c>
      <c r="EK64">
        <v>7.25</v>
      </c>
      <c r="EL64">
        <v>37.18</v>
      </c>
      <c r="EM64">
        <v>63.39</v>
      </c>
      <c r="EN64">
        <v>14.34</v>
      </c>
      <c r="EO64">
        <v>420.52</v>
      </c>
      <c r="EP64">
        <v>170</v>
      </c>
      <c r="EQ64">
        <v>18</v>
      </c>
      <c r="ER64">
        <v>3.75</v>
      </c>
      <c r="ES64">
        <v>6.6</v>
      </c>
      <c r="ET64">
        <v>3.25</v>
      </c>
      <c r="EU64">
        <v>10.11</v>
      </c>
      <c r="EV64">
        <v>7.03</v>
      </c>
      <c r="EW64">
        <v>96.43</v>
      </c>
      <c r="EX64">
        <v>15.9</v>
      </c>
      <c r="EY64">
        <v>57.08</v>
      </c>
      <c r="EZ64">
        <v>4.0599999999999996</v>
      </c>
      <c r="FA64">
        <v>1.59</v>
      </c>
      <c r="FB64">
        <v>36.11</v>
      </c>
      <c r="FC64">
        <v>4.55</v>
      </c>
      <c r="FD64">
        <v>156</v>
      </c>
      <c r="FE64">
        <v>8.31</v>
      </c>
      <c r="FG64">
        <v>159.5</v>
      </c>
      <c r="FH64">
        <v>18</v>
      </c>
      <c r="FI64">
        <v>149.61000000000001</v>
      </c>
      <c r="FJ64">
        <v>126</v>
      </c>
      <c r="FK64">
        <v>6</v>
      </c>
      <c r="FL64">
        <v>27</v>
      </c>
      <c r="FM64">
        <v>17.350000000000001</v>
      </c>
      <c r="FN64">
        <v>11</v>
      </c>
      <c r="FO64">
        <v>230.03</v>
      </c>
      <c r="FP64">
        <v>176.01</v>
      </c>
      <c r="FQ64">
        <v>16.850000000000001</v>
      </c>
      <c r="FR64" s="123">
        <v>63.61</v>
      </c>
      <c r="FS64">
        <v>51.5</v>
      </c>
      <c r="FT64">
        <v>174</v>
      </c>
      <c r="FU64">
        <v>8.41</v>
      </c>
      <c r="FV64">
        <v>598.99</v>
      </c>
      <c r="FW64">
        <v>35.15</v>
      </c>
      <c r="FX64">
        <v>51.92</v>
      </c>
      <c r="FY64">
        <v>6.75</v>
      </c>
      <c r="FZ64">
        <v>46.99</v>
      </c>
      <c r="GA64">
        <v>86.42</v>
      </c>
      <c r="GB64">
        <v>19.7</v>
      </c>
      <c r="GC64">
        <v>22.86</v>
      </c>
      <c r="GD64">
        <v>31.01</v>
      </c>
      <c r="GE64">
        <v>873.28</v>
      </c>
      <c r="GF64">
        <v>73.06</v>
      </c>
      <c r="GG64">
        <v>28</v>
      </c>
      <c r="GH64">
        <v>68.459999999999994</v>
      </c>
      <c r="GI64">
        <v>9.1</v>
      </c>
      <c r="GJ64">
        <v>23.5</v>
      </c>
      <c r="GL64">
        <v>13.85</v>
      </c>
      <c r="GM64">
        <v>0.5</v>
      </c>
      <c r="GN64">
        <v>19.329999999999998</v>
      </c>
      <c r="GO64">
        <v>8.52</v>
      </c>
      <c r="GP64">
        <v>11.3</v>
      </c>
      <c r="GQ64">
        <v>88.18</v>
      </c>
      <c r="GR64">
        <v>1.78</v>
      </c>
      <c r="GS64">
        <v>2.5</v>
      </c>
    </row>
    <row r="65" spans="1:201" ht="13.5" thickBot="1" x14ac:dyDescent="0.25">
      <c r="A65" s="124" t="s">
        <v>1419</v>
      </c>
      <c r="B65">
        <v>40</v>
      </c>
      <c r="C65">
        <v>98.24</v>
      </c>
      <c r="D65">
        <v>44.35</v>
      </c>
      <c r="E65">
        <v>37</v>
      </c>
      <c r="F65">
        <v>7.75</v>
      </c>
      <c r="G65">
        <v>297.35000000000002</v>
      </c>
      <c r="H65">
        <v>4.34</v>
      </c>
      <c r="I65">
        <v>99.29</v>
      </c>
      <c r="J65">
        <v>62.05</v>
      </c>
      <c r="K65">
        <v>500.25</v>
      </c>
      <c r="L65">
        <v>7.06</v>
      </c>
      <c r="M65">
        <v>41.4</v>
      </c>
      <c r="N65">
        <v>55.48</v>
      </c>
      <c r="O65">
        <v>77.45</v>
      </c>
      <c r="P65" s="121">
        <v>28.5</v>
      </c>
      <c r="Q65">
        <v>8.83</v>
      </c>
      <c r="T65">
        <v>229.45</v>
      </c>
      <c r="U65">
        <v>4.66</v>
      </c>
      <c r="V65">
        <v>94.75</v>
      </c>
      <c r="W65">
        <v>33.450000000000003</v>
      </c>
      <c r="X65">
        <v>20.99</v>
      </c>
      <c r="Y65">
        <v>4.1500000000000004</v>
      </c>
      <c r="Z65">
        <v>360</v>
      </c>
      <c r="AA65">
        <v>8.7899999999999991</v>
      </c>
      <c r="AB65">
        <v>28.29</v>
      </c>
      <c r="AC65" s="125"/>
      <c r="AD65">
        <v>125</v>
      </c>
      <c r="AE65">
        <v>258.54000000000002</v>
      </c>
      <c r="AF65">
        <v>3.12</v>
      </c>
      <c r="AG65">
        <v>17.649999999999999</v>
      </c>
      <c r="AH65">
        <v>51.5</v>
      </c>
      <c r="AI65">
        <v>9.85</v>
      </c>
      <c r="AJ65">
        <v>15.16</v>
      </c>
      <c r="AK65">
        <v>69.5</v>
      </c>
      <c r="AL65">
        <v>66.069999999999993</v>
      </c>
      <c r="AM65">
        <v>60.95</v>
      </c>
      <c r="AN65">
        <v>7.1</v>
      </c>
      <c r="AO65">
        <v>4.91</v>
      </c>
      <c r="AP65">
        <v>2.77</v>
      </c>
      <c r="AQ65">
        <v>30.25</v>
      </c>
      <c r="AR65">
        <v>68.819999999999993</v>
      </c>
      <c r="AS65">
        <v>230.34</v>
      </c>
      <c r="AT65">
        <v>624.67999999999995</v>
      </c>
      <c r="AU65">
        <v>1350</v>
      </c>
      <c r="AV65">
        <v>79.849999999999994</v>
      </c>
      <c r="AW65">
        <v>72.09</v>
      </c>
      <c r="AX65">
        <v>4.95</v>
      </c>
      <c r="AY65">
        <v>3</v>
      </c>
      <c r="AZ65">
        <v>2.5</v>
      </c>
      <c r="BA65">
        <v>274.99</v>
      </c>
      <c r="BB65">
        <v>86.32</v>
      </c>
      <c r="BD65">
        <v>24.93</v>
      </c>
      <c r="BE65">
        <v>103</v>
      </c>
      <c r="BF65">
        <v>5.89</v>
      </c>
      <c r="BG65">
        <v>9.6199999999999992</v>
      </c>
      <c r="BH65">
        <v>15.5</v>
      </c>
      <c r="BI65">
        <v>68.540000000000006</v>
      </c>
      <c r="BJ65">
        <v>400.32</v>
      </c>
      <c r="BK65">
        <v>21</v>
      </c>
      <c r="BL65">
        <v>58.8</v>
      </c>
      <c r="BM65">
        <v>107.41</v>
      </c>
      <c r="BN65">
        <v>161.79</v>
      </c>
      <c r="BO65">
        <v>2.15</v>
      </c>
      <c r="BP65">
        <v>8</v>
      </c>
      <c r="BQ65">
        <v>50.35</v>
      </c>
      <c r="BR65">
        <v>54.15</v>
      </c>
      <c r="BS65">
        <v>293.93</v>
      </c>
      <c r="BT65">
        <v>233.6</v>
      </c>
      <c r="BV65">
        <v>11</v>
      </c>
      <c r="BW65">
        <v>310</v>
      </c>
      <c r="BX65">
        <v>30.02</v>
      </c>
      <c r="BY65">
        <v>100</v>
      </c>
      <c r="BZ65">
        <v>7.59</v>
      </c>
      <c r="CA65">
        <v>32.200000000000003</v>
      </c>
      <c r="CB65">
        <v>123.45</v>
      </c>
      <c r="CC65">
        <v>499.2</v>
      </c>
      <c r="CD65">
        <v>19.37</v>
      </c>
      <c r="CE65">
        <v>146.72</v>
      </c>
      <c r="CF65">
        <v>7.63</v>
      </c>
      <c r="CG65">
        <v>1299</v>
      </c>
      <c r="CH65">
        <v>837</v>
      </c>
      <c r="CI65">
        <v>59.98</v>
      </c>
      <c r="CJ65">
        <v>133</v>
      </c>
      <c r="CK65">
        <v>60.6</v>
      </c>
      <c r="CL65">
        <v>18.28</v>
      </c>
      <c r="CM65">
        <v>3.05</v>
      </c>
      <c r="CN65">
        <v>15.8</v>
      </c>
      <c r="CO65">
        <v>30.44</v>
      </c>
      <c r="CP65">
        <v>59.85</v>
      </c>
      <c r="CQ65">
        <v>4.8</v>
      </c>
      <c r="CR65">
        <v>40</v>
      </c>
      <c r="CS65">
        <v>5.4</v>
      </c>
      <c r="CT65">
        <v>653.5</v>
      </c>
      <c r="CU65">
        <v>350</v>
      </c>
      <c r="CV65">
        <v>2.2599999999999998</v>
      </c>
      <c r="CW65">
        <v>170</v>
      </c>
      <c r="CX65">
        <v>11.18</v>
      </c>
      <c r="CY65">
        <v>760</v>
      </c>
      <c r="CZ65">
        <v>25.1</v>
      </c>
      <c r="DA65">
        <v>37.049999999999997</v>
      </c>
      <c r="DB65">
        <v>124.67</v>
      </c>
      <c r="DD65">
        <v>13</v>
      </c>
      <c r="DE65">
        <v>1092</v>
      </c>
      <c r="DF65">
        <v>58.9</v>
      </c>
      <c r="DG65">
        <v>22</v>
      </c>
      <c r="DH65">
        <v>24.87</v>
      </c>
      <c r="DI65">
        <v>11.22</v>
      </c>
      <c r="DK65">
        <v>1.43</v>
      </c>
      <c r="DL65">
        <v>9.1</v>
      </c>
      <c r="DM65">
        <v>5.92</v>
      </c>
      <c r="DN65">
        <v>72.45</v>
      </c>
      <c r="DO65">
        <v>32.549999999999997</v>
      </c>
      <c r="DP65">
        <v>218.67</v>
      </c>
      <c r="DQ65">
        <v>215</v>
      </c>
      <c r="DR65">
        <v>90.17</v>
      </c>
      <c r="DS65">
        <v>128.33000000000001</v>
      </c>
      <c r="DT65">
        <v>105.36</v>
      </c>
      <c r="DU65">
        <v>76</v>
      </c>
      <c r="DV65">
        <v>679</v>
      </c>
      <c r="DX65">
        <v>481.29</v>
      </c>
      <c r="DY65">
        <v>1164.51</v>
      </c>
      <c r="DZ65">
        <v>193</v>
      </c>
      <c r="EA65">
        <v>82.1</v>
      </c>
      <c r="EB65">
        <v>265.12</v>
      </c>
      <c r="EC65">
        <v>93</v>
      </c>
      <c r="ED65">
        <v>17.5</v>
      </c>
      <c r="EE65">
        <v>70.87</v>
      </c>
      <c r="EF65">
        <v>59.85</v>
      </c>
      <c r="EG65">
        <v>6.69</v>
      </c>
      <c r="EH65">
        <v>19.5</v>
      </c>
      <c r="EI65">
        <v>39.53</v>
      </c>
      <c r="EJ65">
        <v>22.05</v>
      </c>
      <c r="EK65">
        <v>8.85</v>
      </c>
      <c r="EL65">
        <v>38.92</v>
      </c>
      <c r="EM65">
        <v>61.93</v>
      </c>
      <c r="EN65">
        <v>13.3</v>
      </c>
      <c r="EO65">
        <v>363.18</v>
      </c>
      <c r="EP65">
        <v>170</v>
      </c>
      <c r="EQ65">
        <v>20.87</v>
      </c>
      <c r="ER65">
        <v>4.7</v>
      </c>
      <c r="ES65">
        <v>7.4</v>
      </c>
      <c r="ET65">
        <v>3.4</v>
      </c>
      <c r="EU65">
        <v>10.56</v>
      </c>
      <c r="EV65">
        <v>7.15</v>
      </c>
      <c r="EW65">
        <v>97.65</v>
      </c>
      <c r="EX65">
        <v>17</v>
      </c>
      <c r="EY65">
        <v>52.07</v>
      </c>
      <c r="EZ65">
        <v>5.29</v>
      </c>
      <c r="FA65">
        <v>1.55</v>
      </c>
      <c r="FB65">
        <v>37.44</v>
      </c>
      <c r="FC65">
        <v>4.3499999999999996</v>
      </c>
      <c r="FD65">
        <v>160</v>
      </c>
      <c r="FE65">
        <v>9.1</v>
      </c>
      <c r="FG65">
        <v>160.79</v>
      </c>
      <c r="FH65">
        <v>16</v>
      </c>
      <c r="FI65">
        <v>168</v>
      </c>
      <c r="FJ65">
        <v>125</v>
      </c>
      <c r="FK65">
        <v>6.86</v>
      </c>
      <c r="FL65">
        <v>27</v>
      </c>
      <c r="FM65">
        <v>18.93</v>
      </c>
      <c r="FN65">
        <v>10.31</v>
      </c>
      <c r="FO65">
        <v>220</v>
      </c>
      <c r="FP65">
        <v>174.82</v>
      </c>
      <c r="FQ65">
        <v>13.8</v>
      </c>
      <c r="FR65" s="123">
        <v>31.35</v>
      </c>
      <c r="FS65">
        <v>61.28</v>
      </c>
      <c r="FT65">
        <v>155</v>
      </c>
      <c r="FU65">
        <v>8.0500000000000007</v>
      </c>
      <c r="FV65">
        <v>517.74</v>
      </c>
      <c r="FW65">
        <v>35.15</v>
      </c>
      <c r="FX65">
        <v>51.92</v>
      </c>
      <c r="FY65">
        <v>7.25</v>
      </c>
      <c r="FZ65">
        <v>47.22</v>
      </c>
      <c r="GA65">
        <v>86.22</v>
      </c>
      <c r="GB65">
        <v>19.98</v>
      </c>
      <c r="GC65">
        <v>23</v>
      </c>
      <c r="GD65">
        <v>29.5</v>
      </c>
      <c r="GE65">
        <v>805</v>
      </c>
      <c r="GF65">
        <v>64.97</v>
      </c>
      <c r="GG65">
        <v>28</v>
      </c>
      <c r="GH65">
        <v>67.05</v>
      </c>
      <c r="GI65">
        <v>9.1</v>
      </c>
      <c r="GJ65">
        <v>29.5</v>
      </c>
      <c r="GL65">
        <v>15.55</v>
      </c>
      <c r="GM65">
        <v>0.5</v>
      </c>
      <c r="GN65">
        <v>14.25</v>
      </c>
      <c r="GO65">
        <v>6.92</v>
      </c>
      <c r="GP65">
        <v>9.61</v>
      </c>
      <c r="GQ65">
        <v>90.46</v>
      </c>
      <c r="GR65">
        <v>2.0499999999999998</v>
      </c>
      <c r="GS65">
        <v>2.75</v>
      </c>
    </row>
    <row r="66" spans="1:201" ht="13.5" thickBot="1" x14ac:dyDescent="0.25">
      <c r="A66" s="124" t="s">
        <v>1420</v>
      </c>
      <c r="B66">
        <v>40</v>
      </c>
      <c r="C66">
        <v>102.1</v>
      </c>
      <c r="D66">
        <v>45.89</v>
      </c>
      <c r="E66">
        <v>37</v>
      </c>
      <c r="F66">
        <v>8.51</v>
      </c>
      <c r="G66">
        <v>297.35000000000002</v>
      </c>
      <c r="H66">
        <v>4.3</v>
      </c>
      <c r="I66">
        <v>110.3</v>
      </c>
      <c r="J66">
        <v>72.540000000000006</v>
      </c>
      <c r="K66">
        <v>525.09</v>
      </c>
      <c r="L66">
        <v>8.06</v>
      </c>
      <c r="M66">
        <v>45.45</v>
      </c>
      <c r="N66">
        <v>55.65</v>
      </c>
      <c r="O66">
        <v>76.349999999999994</v>
      </c>
      <c r="P66" s="121">
        <v>29.2</v>
      </c>
      <c r="Q66">
        <v>10.83</v>
      </c>
      <c r="T66">
        <v>255.25</v>
      </c>
      <c r="U66">
        <v>4.78</v>
      </c>
      <c r="V66">
        <v>95.26</v>
      </c>
      <c r="W66">
        <v>34.25</v>
      </c>
      <c r="X66">
        <v>23.65</v>
      </c>
      <c r="Y66">
        <v>6</v>
      </c>
      <c r="Z66">
        <v>361.64</v>
      </c>
      <c r="AA66">
        <v>10.99</v>
      </c>
      <c r="AB66">
        <v>27.3</v>
      </c>
      <c r="AC66" s="125"/>
      <c r="AD66">
        <v>123.95</v>
      </c>
      <c r="AE66">
        <v>352.15</v>
      </c>
      <c r="AF66">
        <v>3.6</v>
      </c>
      <c r="AG66">
        <v>10.78</v>
      </c>
      <c r="AH66">
        <v>66</v>
      </c>
      <c r="AI66">
        <v>11.78</v>
      </c>
      <c r="AJ66">
        <v>16.260000000000002</v>
      </c>
      <c r="AK66">
        <v>69.5</v>
      </c>
      <c r="AL66">
        <v>74.38</v>
      </c>
      <c r="AM66">
        <v>57.75</v>
      </c>
      <c r="AN66">
        <v>7.1</v>
      </c>
      <c r="AO66">
        <v>5.53</v>
      </c>
      <c r="AP66">
        <v>2.5499999999999998</v>
      </c>
      <c r="AQ66">
        <v>28.08</v>
      </c>
      <c r="AR66">
        <v>76.599999999999994</v>
      </c>
      <c r="AS66">
        <v>243.64</v>
      </c>
      <c r="AT66">
        <v>659.09</v>
      </c>
      <c r="AU66">
        <v>1410</v>
      </c>
      <c r="AV66">
        <v>74.819999999999993</v>
      </c>
      <c r="AW66">
        <v>90.45</v>
      </c>
      <c r="AX66">
        <v>5.57</v>
      </c>
      <c r="AY66">
        <v>2.71</v>
      </c>
      <c r="AZ66">
        <v>2.5</v>
      </c>
      <c r="BA66">
        <v>243</v>
      </c>
      <c r="BB66">
        <v>88.2</v>
      </c>
      <c r="BD66">
        <v>27.86</v>
      </c>
      <c r="BE66">
        <v>117.25</v>
      </c>
      <c r="BF66">
        <v>6.2</v>
      </c>
      <c r="BG66">
        <v>11.1</v>
      </c>
      <c r="BH66">
        <v>17</v>
      </c>
      <c r="BI66">
        <v>75.459999999999994</v>
      </c>
      <c r="BJ66">
        <v>395.19</v>
      </c>
      <c r="BK66">
        <v>22.6</v>
      </c>
      <c r="BL66">
        <v>51.95</v>
      </c>
      <c r="BM66">
        <v>124.85</v>
      </c>
      <c r="BN66">
        <v>151.47999999999999</v>
      </c>
      <c r="BO66">
        <v>2.15</v>
      </c>
      <c r="BP66">
        <v>7.73</v>
      </c>
      <c r="BQ66">
        <v>48.4</v>
      </c>
      <c r="BR66">
        <v>63.81</v>
      </c>
      <c r="BS66">
        <v>347.36</v>
      </c>
      <c r="BT66">
        <v>262.97000000000003</v>
      </c>
      <c r="BV66">
        <v>10</v>
      </c>
      <c r="BW66">
        <v>317</v>
      </c>
      <c r="BX66">
        <v>34.5</v>
      </c>
      <c r="BY66">
        <v>112.59</v>
      </c>
      <c r="BZ66">
        <v>7.88</v>
      </c>
      <c r="CA66">
        <v>38.96</v>
      </c>
      <c r="CB66">
        <v>137.84</v>
      </c>
      <c r="CC66">
        <v>499.2</v>
      </c>
      <c r="CD66">
        <v>21.43</v>
      </c>
      <c r="CE66">
        <v>163.95</v>
      </c>
      <c r="CF66">
        <v>5.55</v>
      </c>
      <c r="CG66">
        <v>1150</v>
      </c>
      <c r="CH66">
        <v>850</v>
      </c>
      <c r="CI66">
        <v>63.51</v>
      </c>
      <c r="CJ66">
        <v>140</v>
      </c>
      <c r="CK66">
        <v>70</v>
      </c>
      <c r="CL66">
        <v>19.5</v>
      </c>
      <c r="CM66">
        <v>3.3</v>
      </c>
      <c r="CN66">
        <v>14.25</v>
      </c>
      <c r="CO66">
        <v>30.38</v>
      </c>
      <c r="CP66">
        <v>59.85</v>
      </c>
      <c r="CQ66">
        <v>5.5</v>
      </c>
      <c r="CR66">
        <v>43</v>
      </c>
      <c r="CS66">
        <v>6.3</v>
      </c>
      <c r="CT66">
        <v>695</v>
      </c>
      <c r="CU66">
        <v>400</v>
      </c>
      <c r="CV66">
        <v>2.83</v>
      </c>
      <c r="CW66">
        <v>182.15</v>
      </c>
      <c r="CX66">
        <v>10.050000000000001</v>
      </c>
      <c r="CY66">
        <v>900</v>
      </c>
      <c r="CZ66">
        <v>28.35</v>
      </c>
      <c r="DA66">
        <v>29.75</v>
      </c>
      <c r="DB66">
        <v>143.78</v>
      </c>
      <c r="DD66">
        <v>12</v>
      </c>
      <c r="DE66">
        <v>983.44</v>
      </c>
      <c r="DF66">
        <v>82.95</v>
      </c>
      <c r="DG66">
        <v>22.5</v>
      </c>
      <c r="DH66">
        <v>23.5</v>
      </c>
      <c r="DI66">
        <v>11.64</v>
      </c>
      <c r="DK66">
        <v>1.9</v>
      </c>
      <c r="DL66">
        <v>10.57</v>
      </c>
      <c r="DM66">
        <v>6.51</v>
      </c>
      <c r="DN66">
        <v>79.23</v>
      </c>
      <c r="DO66">
        <v>34.700000000000003</v>
      </c>
      <c r="DP66">
        <v>241.47</v>
      </c>
      <c r="DQ66">
        <v>244.63</v>
      </c>
      <c r="DR66">
        <v>109.6</v>
      </c>
      <c r="DS66">
        <v>140.07</v>
      </c>
      <c r="DT66">
        <v>131.53</v>
      </c>
      <c r="DU66">
        <v>83</v>
      </c>
      <c r="DV66">
        <v>762.56</v>
      </c>
      <c r="DX66">
        <v>537.16</v>
      </c>
      <c r="DY66">
        <v>1114.05</v>
      </c>
      <c r="DZ66">
        <v>163</v>
      </c>
      <c r="EA66">
        <v>84.75</v>
      </c>
      <c r="EB66">
        <v>273</v>
      </c>
      <c r="EC66">
        <v>104.15</v>
      </c>
      <c r="ED66">
        <v>19.399999999999999</v>
      </c>
      <c r="EE66">
        <v>74</v>
      </c>
      <c r="EF66">
        <v>59.85</v>
      </c>
      <c r="EG66">
        <v>6.2</v>
      </c>
      <c r="EH66">
        <v>34.14</v>
      </c>
      <c r="EI66">
        <v>40.9</v>
      </c>
      <c r="EJ66">
        <v>24.21</v>
      </c>
      <c r="EK66">
        <v>9.1</v>
      </c>
      <c r="EL66">
        <v>46.85</v>
      </c>
      <c r="EM66">
        <v>62.44</v>
      </c>
      <c r="EN66">
        <v>13.75</v>
      </c>
      <c r="EO66">
        <v>410.42</v>
      </c>
      <c r="EP66">
        <v>170</v>
      </c>
      <c r="EQ66">
        <v>20.87</v>
      </c>
      <c r="ER66">
        <v>5.44</v>
      </c>
      <c r="ES66">
        <v>7.15</v>
      </c>
      <c r="ET66">
        <v>3.72</v>
      </c>
      <c r="EU66">
        <v>10.33</v>
      </c>
      <c r="EV66">
        <v>7.55</v>
      </c>
      <c r="EW66">
        <v>101.75</v>
      </c>
      <c r="EX66">
        <v>19</v>
      </c>
      <c r="EY66">
        <v>56.73</v>
      </c>
      <c r="EZ66">
        <v>5.6</v>
      </c>
      <c r="FA66">
        <v>1.7</v>
      </c>
      <c r="FB66">
        <v>38.65</v>
      </c>
      <c r="FC66">
        <v>4.55</v>
      </c>
      <c r="FD66">
        <v>162.07</v>
      </c>
      <c r="FE66">
        <v>10.4</v>
      </c>
      <c r="FG66">
        <v>168.52</v>
      </c>
      <c r="FH66">
        <v>16.489999999999998</v>
      </c>
      <c r="FI66">
        <v>120.93</v>
      </c>
      <c r="FJ66">
        <v>130.5</v>
      </c>
      <c r="FK66">
        <v>6.61</v>
      </c>
      <c r="FL66">
        <v>27.42</v>
      </c>
      <c r="FM66">
        <v>17.93</v>
      </c>
      <c r="FN66">
        <v>11.75</v>
      </c>
      <c r="FO66">
        <v>181.21</v>
      </c>
      <c r="FP66">
        <v>201</v>
      </c>
      <c r="FQ66">
        <v>15.26</v>
      </c>
      <c r="FR66" s="123">
        <v>38.590000000000003</v>
      </c>
      <c r="FS66">
        <v>65</v>
      </c>
      <c r="FT66">
        <v>150</v>
      </c>
      <c r="FU66">
        <v>9.2799999999999994</v>
      </c>
      <c r="FV66">
        <v>502.55</v>
      </c>
      <c r="FW66">
        <v>35.15</v>
      </c>
      <c r="FX66">
        <v>54.95</v>
      </c>
      <c r="FY66">
        <v>8</v>
      </c>
      <c r="FZ66">
        <v>52</v>
      </c>
      <c r="GA66">
        <v>88.66</v>
      </c>
      <c r="GB66">
        <v>22.21</v>
      </c>
      <c r="GC66">
        <v>23.4</v>
      </c>
      <c r="GD66">
        <v>28.34</v>
      </c>
      <c r="GE66">
        <v>876.46</v>
      </c>
      <c r="GF66">
        <v>65.41</v>
      </c>
      <c r="GG66">
        <v>28</v>
      </c>
      <c r="GH66">
        <v>86.39</v>
      </c>
      <c r="GI66">
        <v>9.4</v>
      </c>
      <c r="GJ66">
        <v>26</v>
      </c>
      <c r="GL66">
        <v>15</v>
      </c>
      <c r="GM66">
        <v>0.5</v>
      </c>
      <c r="GN66">
        <v>17.989999999999998</v>
      </c>
      <c r="GO66">
        <v>8.16</v>
      </c>
      <c r="GP66">
        <v>11.74</v>
      </c>
      <c r="GQ66">
        <v>114.93</v>
      </c>
      <c r="GR66">
        <v>2</v>
      </c>
      <c r="GS66">
        <v>2.6</v>
      </c>
    </row>
    <row r="67" spans="1:201" ht="13.5" thickBot="1" x14ac:dyDescent="0.25">
      <c r="A67" s="124" t="s">
        <v>1421</v>
      </c>
      <c r="B67">
        <v>42</v>
      </c>
      <c r="C67">
        <v>99.84</v>
      </c>
      <c r="D67">
        <v>56.49</v>
      </c>
      <c r="E67">
        <v>38</v>
      </c>
      <c r="F67">
        <v>6.94</v>
      </c>
      <c r="G67">
        <v>328.9</v>
      </c>
      <c r="H67">
        <v>4.1900000000000004</v>
      </c>
      <c r="I67">
        <v>114.48</v>
      </c>
      <c r="J67">
        <v>79.2</v>
      </c>
      <c r="K67">
        <v>588</v>
      </c>
      <c r="L67">
        <v>7.91</v>
      </c>
      <c r="M67">
        <v>51</v>
      </c>
      <c r="N67">
        <v>44</v>
      </c>
      <c r="O67">
        <v>80</v>
      </c>
      <c r="P67" s="121">
        <v>27.93</v>
      </c>
      <c r="Q67">
        <v>12.33</v>
      </c>
      <c r="T67">
        <v>277.2</v>
      </c>
      <c r="U67">
        <v>4.21</v>
      </c>
      <c r="V67">
        <v>88.54</v>
      </c>
      <c r="W67">
        <v>36.67</v>
      </c>
      <c r="X67">
        <v>25.25</v>
      </c>
      <c r="Y67">
        <v>5</v>
      </c>
      <c r="Z67">
        <v>324.7</v>
      </c>
      <c r="AA67">
        <v>13.14</v>
      </c>
      <c r="AB67">
        <v>30</v>
      </c>
      <c r="AC67" s="125"/>
      <c r="AD67">
        <v>122.66</v>
      </c>
      <c r="AE67">
        <v>326.13</v>
      </c>
      <c r="AF67">
        <v>3.6</v>
      </c>
      <c r="AG67">
        <v>10.89</v>
      </c>
      <c r="AH67">
        <v>69</v>
      </c>
      <c r="AI67">
        <v>10.26</v>
      </c>
      <c r="AJ67">
        <v>16.989999999999998</v>
      </c>
      <c r="AK67">
        <v>77</v>
      </c>
      <c r="AL67">
        <v>61.78</v>
      </c>
      <c r="AM67">
        <v>43</v>
      </c>
      <c r="AN67">
        <v>7.1</v>
      </c>
      <c r="AO67">
        <v>6.38</v>
      </c>
      <c r="AP67">
        <v>2.41</v>
      </c>
      <c r="AQ67">
        <v>30.08</v>
      </c>
      <c r="AR67">
        <v>75.44</v>
      </c>
      <c r="AS67">
        <v>253.39</v>
      </c>
      <c r="AT67">
        <v>668.96</v>
      </c>
      <c r="AU67">
        <v>1498.9</v>
      </c>
      <c r="AV67">
        <v>74.010000000000005</v>
      </c>
      <c r="AW67">
        <v>86.31</v>
      </c>
      <c r="AX67">
        <v>6.09</v>
      </c>
      <c r="AY67">
        <v>2.7</v>
      </c>
      <c r="AZ67">
        <v>2.8</v>
      </c>
      <c r="BA67">
        <v>205.13</v>
      </c>
      <c r="BB67">
        <v>84</v>
      </c>
      <c r="BD67">
        <v>28.28</v>
      </c>
      <c r="BE67">
        <v>111.67</v>
      </c>
      <c r="BF67">
        <v>6.36</v>
      </c>
      <c r="BG67">
        <v>10.91</v>
      </c>
      <c r="BH67">
        <v>16.34</v>
      </c>
      <c r="BI67">
        <v>72.31</v>
      </c>
      <c r="BJ67">
        <v>338.64</v>
      </c>
      <c r="BK67">
        <v>23.09</v>
      </c>
      <c r="BL67">
        <v>60.14</v>
      </c>
      <c r="BM67">
        <v>139.09</v>
      </c>
      <c r="BN67">
        <v>128.83000000000001</v>
      </c>
      <c r="BO67">
        <v>2.15</v>
      </c>
      <c r="BP67">
        <v>8.69</v>
      </c>
      <c r="BQ67">
        <v>25.97</v>
      </c>
      <c r="BR67">
        <v>67</v>
      </c>
      <c r="BS67">
        <v>370.12</v>
      </c>
      <c r="BT67">
        <v>223.36</v>
      </c>
      <c r="BV67">
        <v>10</v>
      </c>
      <c r="BW67">
        <v>320</v>
      </c>
      <c r="BX67">
        <v>34</v>
      </c>
      <c r="BY67">
        <v>102.77</v>
      </c>
      <c r="BZ67">
        <v>9</v>
      </c>
      <c r="CA67">
        <v>40.31</v>
      </c>
      <c r="CB67">
        <v>146.83000000000001</v>
      </c>
      <c r="CC67">
        <v>495</v>
      </c>
      <c r="CD67">
        <v>18</v>
      </c>
      <c r="CE67">
        <v>183.11</v>
      </c>
      <c r="CF67">
        <v>5.44</v>
      </c>
      <c r="CG67">
        <v>1108.5</v>
      </c>
      <c r="CH67">
        <v>840</v>
      </c>
      <c r="CI67">
        <v>59.51</v>
      </c>
      <c r="CJ67">
        <v>141</v>
      </c>
      <c r="CK67">
        <v>67.5</v>
      </c>
      <c r="CL67">
        <v>16.010000000000002</v>
      </c>
      <c r="CM67">
        <v>3.79</v>
      </c>
      <c r="CN67">
        <v>12.37</v>
      </c>
      <c r="CO67">
        <v>29.72</v>
      </c>
      <c r="CP67">
        <v>63</v>
      </c>
      <c r="CQ67">
        <v>5.62</v>
      </c>
      <c r="CR67">
        <v>40.96</v>
      </c>
      <c r="CS67">
        <v>6.45</v>
      </c>
      <c r="CT67">
        <v>680</v>
      </c>
      <c r="CU67">
        <v>420</v>
      </c>
      <c r="CV67">
        <v>3.28</v>
      </c>
      <c r="CW67">
        <v>185.75</v>
      </c>
      <c r="CX67">
        <v>10</v>
      </c>
      <c r="CY67">
        <v>900</v>
      </c>
      <c r="CZ67">
        <v>22.92</v>
      </c>
      <c r="DA67">
        <v>29.95</v>
      </c>
      <c r="DB67">
        <v>162.94</v>
      </c>
      <c r="DD67">
        <v>11</v>
      </c>
      <c r="DE67">
        <v>950</v>
      </c>
      <c r="DF67">
        <v>80.83</v>
      </c>
      <c r="DG67">
        <v>22.5</v>
      </c>
      <c r="DH67">
        <v>26.98</v>
      </c>
      <c r="DI67">
        <v>14.64</v>
      </c>
      <c r="DK67">
        <v>1.6</v>
      </c>
      <c r="DL67">
        <v>10.85</v>
      </c>
      <c r="DM67">
        <v>6.28</v>
      </c>
      <c r="DN67">
        <v>74.28</v>
      </c>
      <c r="DO67">
        <v>37.01</v>
      </c>
      <c r="DP67">
        <v>222.69</v>
      </c>
      <c r="DQ67">
        <v>202.2</v>
      </c>
      <c r="DR67">
        <v>102.95</v>
      </c>
      <c r="DS67">
        <v>143.01</v>
      </c>
      <c r="DT67">
        <v>123.79</v>
      </c>
      <c r="DU67">
        <v>87.49</v>
      </c>
      <c r="DV67">
        <v>650</v>
      </c>
      <c r="DX67">
        <v>480.65</v>
      </c>
      <c r="DY67">
        <v>939.87</v>
      </c>
      <c r="DZ67">
        <v>162.4</v>
      </c>
      <c r="EB67">
        <v>248.75</v>
      </c>
      <c r="EC67">
        <v>103.3</v>
      </c>
      <c r="ED67">
        <v>23.3</v>
      </c>
      <c r="EE67">
        <v>73</v>
      </c>
      <c r="EF67">
        <v>63</v>
      </c>
      <c r="EG67">
        <v>7.7</v>
      </c>
      <c r="EH67">
        <v>19.12</v>
      </c>
      <c r="EI67">
        <v>41.21</v>
      </c>
      <c r="EJ67">
        <v>23.36</v>
      </c>
      <c r="EK67">
        <v>11</v>
      </c>
      <c r="EL67">
        <v>48.07</v>
      </c>
      <c r="EM67">
        <v>60</v>
      </c>
      <c r="EN67">
        <v>13.73</v>
      </c>
      <c r="EO67">
        <v>447.78</v>
      </c>
      <c r="EP67">
        <v>170</v>
      </c>
      <c r="EQ67">
        <v>20.9</v>
      </c>
      <c r="ER67">
        <v>6.84</v>
      </c>
      <c r="ES67">
        <v>7</v>
      </c>
      <c r="ET67">
        <v>4.2300000000000004</v>
      </c>
      <c r="EU67">
        <v>11.01</v>
      </c>
      <c r="EV67">
        <v>7.75</v>
      </c>
      <c r="EW67">
        <v>93</v>
      </c>
      <c r="EX67">
        <v>13.49</v>
      </c>
      <c r="EY67">
        <v>55.83</v>
      </c>
      <c r="EZ67">
        <v>5.5</v>
      </c>
      <c r="FA67">
        <v>1.6</v>
      </c>
      <c r="FB67">
        <v>40</v>
      </c>
      <c r="FC67">
        <v>4.2</v>
      </c>
      <c r="FD67">
        <v>153.5</v>
      </c>
      <c r="FE67">
        <v>10.77</v>
      </c>
      <c r="FG67">
        <v>203.96</v>
      </c>
      <c r="FH67">
        <v>17</v>
      </c>
      <c r="FI67">
        <v>98.23</v>
      </c>
      <c r="FJ67">
        <v>119.67</v>
      </c>
      <c r="FK67">
        <v>7.6</v>
      </c>
      <c r="FL67">
        <v>28.86</v>
      </c>
      <c r="FM67">
        <v>18.3</v>
      </c>
      <c r="FN67">
        <v>12.11</v>
      </c>
      <c r="FO67">
        <v>113.44</v>
      </c>
      <c r="FP67">
        <v>201.52</v>
      </c>
      <c r="FQ67">
        <v>17.38</v>
      </c>
      <c r="FR67" s="123">
        <v>30.81</v>
      </c>
      <c r="FS67">
        <v>62</v>
      </c>
      <c r="FT67">
        <v>121.22</v>
      </c>
      <c r="FU67">
        <v>11.23</v>
      </c>
      <c r="FV67">
        <v>590</v>
      </c>
      <c r="FW67">
        <v>37</v>
      </c>
      <c r="FX67">
        <v>54.95</v>
      </c>
      <c r="FY67">
        <v>8.42</v>
      </c>
      <c r="FZ67">
        <v>65.680000000000007</v>
      </c>
      <c r="GA67">
        <v>88.53</v>
      </c>
      <c r="GB67">
        <v>22.92</v>
      </c>
      <c r="GC67">
        <v>21.09</v>
      </c>
      <c r="GD67">
        <v>29</v>
      </c>
      <c r="GE67">
        <v>849.5</v>
      </c>
      <c r="GF67">
        <v>61.1</v>
      </c>
      <c r="GG67">
        <v>28</v>
      </c>
      <c r="GH67">
        <v>85.48</v>
      </c>
      <c r="GI67">
        <v>10.88</v>
      </c>
      <c r="GJ67">
        <v>34.78</v>
      </c>
      <c r="GL67">
        <v>13.8</v>
      </c>
      <c r="GM67">
        <v>0.5</v>
      </c>
      <c r="GN67">
        <v>18</v>
      </c>
      <c r="GO67">
        <v>8.64</v>
      </c>
      <c r="GP67">
        <v>11.74</v>
      </c>
      <c r="GQ67">
        <v>109.06</v>
      </c>
      <c r="GR67">
        <v>1.98</v>
      </c>
      <c r="GS67">
        <v>3</v>
      </c>
    </row>
    <row r="68" spans="1:201" ht="13.5" thickBot="1" x14ac:dyDescent="0.25">
      <c r="A68" s="124" t="s">
        <v>1422</v>
      </c>
      <c r="B68">
        <v>44.09</v>
      </c>
      <c r="C68">
        <v>93.57</v>
      </c>
      <c r="D68">
        <v>40.98</v>
      </c>
      <c r="E68">
        <v>39.92</v>
      </c>
      <c r="F68">
        <v>6.94</v>
      </c>
      <c r="G68">
        <v>313.42</v>
      </c>
      <c r="H68">
        <v>4.18</v>
      </c>
      <c r="I68">
        <v>114.23</v>
      </c>
      <c r="J68">
        <v>69.61</v>
      </c>
      <c r="K68">
        <v>567.22</v>
      </c>
      <c r="L68">
        <v>8.42</v>
      </c>
      <c r="M68">
        <v>40</v>
      </c>
      <c r="N68">
        <v>40</v>
      </c>
      <c r="O68">
        <v>80.87</v>
      </c>
      <c r="P68" s="121">
        <v>31.2</v>
      </c>
      <c r="Q68">
        <v>9.01</v>
      </c>
      <c r="T68">
        <v>249.12</v>
      </c>
      <c r="U68">
        <v>3.85</v>
      </c>
      <c r="V68">
        <v>86.04</v>
      </c>
      <c r="W68">
        <v>37</v>
      </c>
      <c r="X68">
        <v>21.48</v>
      </c>
      <c r="Y68">
        <v>4.01</v>
      </c>
      <c r="Z68">
        <v>300.2</v>
      </c>
      <c r="AA68">
        <v>9.4</v>
      </c>
      <c r="AB68">
        <v>30.25</v>
      </c>
      <c r="AC68" s="125"/>
      <c r="AD68">
        <v>115</v>
      </c>
      <c r="AE68">
        <v>195.4</v>
      </c>
      <c r="AF68">
        <v>3.1</v>
      </c>
      <c r="AG68">
        <v>11.38</v>
      </c>
      <c r="AH68">
        <v>49.87</v>
      </c>
      <c r="AI68">
        <v>11.63</v>
      </c>
      <c r="AJ68">
        <v>15.72</v>
      </c>
      <c r="AK68">
        <v>73.5</v>
      </c>
      <c r="AL68">
        <v>46.07</v>
      </c>
      <c r="AM68">
        <v>43.5</v>
      </c>
      <c r="AN68">
        <v>7.4</v>
      </c>
      <c r="AO68">
        <v>5.81</v>
      </c>
      <c r="AP68">
        <v>2.5</v>
      </c>
      <c r="AQ68">
        <v>27</v>
      </c>
      <c r="AR68">
        <v>50.89</v>
      </c>
      <c r="AS68">
        <v>218.68</v>
      </c>
      <c r="AT68">
        <v>685.82</v>
      </c>
      <c r="AU68">
        <v>1517</v>
      </c>
      <c r="AV68">
        <v>69.53</v>
      </c>
      <c r="AW68">
        <v>82.74</v>
      </c>
      <c r="AX68">
        <v>4.72</v>
      </c>
      <c r="AY68">
        <v>2.98</v>
      </c>
      <c r="AZ68">
        <v>2.5</v>
      </c>
      <c r="BA68">
        <v>198.53</v>
      </c>
      <c r="BB68">
        <v>85.83</v>
      </c>
      <c r="BD68">
        <v>25.3</v>
      </c>
      <c r="BE68">
        <v>131.25</v>
      </c>
      <c r="BF68">
        <v>6.49</v>
      </c>
      <c r="BG68">
        <v>10.4</v>
      </c>
      <c r="BH68">
        <v>17.010000000000002</v>
      </c>
      <c r="BI68">
        <v>78.56</v>
      </c>
      <c r="BJ68">
        <v>320.69</v>
      </c>
      <c r="BK68">
        <v>21.15</v>
      </c>
      <c r="BL68">
        <v>54</v>
      </c>
      <c r="BM68">
        <v>139.9</v>
      </c>
      <c r="BN68">
        <v>114</v>
      </c>
      <c r="BO68">
        <v>2.15</v>
      </c>
      <c r="BP68">
        <v>9.35</v>
      </c>
      <c r="BQ68">
        <v>20.7</v>
      </c>
      <c r="BR68">
        <v>65</v>
      </c>
      <c r="BS68">
        <v>403.82</v>
      </c>
      <c r="BT68">
        <v>183.01</v>
      </c>
      <c r="BV68">
        <v>10</v>
      </c>
      <c r="BW68">
        <v>298.99</v>
      </c>
      <c r="BX68">
        <v>32.520000000000003</v>
      </c>
      <c r="BY68">
        <v>86.81</v>
      </c>
      <c r="BZ68">
        <v>7.56</v>
      </c>
      <c r="CA68">
        <v>38.5</v>
      </c>
      <c r="CB68">
        <v>149.41999999999999</v>
      </c>
      <c r="CC68">
        <v>495</v>
      </c>
      <c r="CD68">
        <v>17.3</v>
      </c>
      <c r="CE68">
        <v>170.92</v>
      </c>
      <c r="CF68">
        <v>5.22</v>
      </c>
      <c r="CG68">
        <v>1105.46</v>
      </c>
      <c r="CH68">
        <v>739</v>
      </c>
      <c r="CI68">
        <v>70.040000000000006</v>
      </c>
      <c r="CJ68">
        <v>141</v>
      </c>
      <c r="CK68">
        <v>76.849999999999994</v>
      </c>
      <c r="CL68">
        <v>10.5</v>
      </c>
      <c r="CM68">
        <v>3.35</v>
      </c>
      <c r="CN68">
        <v>11.86</v>
      </c>
      <c r="CO68">
        <v>30</v>
      </c>
      <c r="CP68">
        <v>63</v>
      </c>
      <c r="CQ68">
        <v>5.3</v>
      </c>
      <c r="CR68">
        <v>40.9</v>
      </c>
      <c r="CS68">
        <v>5.37</v>
      </c>
      <c r="CT68">
        <v>667.31</v>
      </c>
      <c r="CU68">
        <v>436.53</v>
      </c>
      <c r="CV68">
        <v>3.52</v>
      </c>
      <c r="CW68">
        <v>185.95</v>
      </c>
      <c r="CX68">
        <v>9.5</v>
      </c>
      <c r="CY68">
        <v>913.5</v>
      </c>
      <c r="CZ68">
        <v>20</v>
      </c>
      <c r="DA68">
        <v>29.34</v>
      </c>
      <c r="DB68">
        <v>179.24</v>
      </c>
      <c r="DD68">
        <v>12</v>
      </c>
      <c r="DE68">
        <v>929.99</v>
      </c>
      <c r="DF68">
        <v>83.75</v>
      </c>
      <c r="DG68">
        <v>20.010000000000002</v>
      </c>
      <c r="DH68">
        <v>23.14</v>
      </c>
      <c r="DI68">
        <v>13.28</v>
      </c>
      <c r="DK68">
        <v>1.8</v>
      </c>
      <c r="DL68">
        <v>10.87</v>
      </c>
      <c r="DM68">
        <v>5.55</v>
      </c>
      <c r="DN68">
        <v>58.49</v>
      </c>
      <c r="DO68">
        <v>37.299999999999997</v>
      </c>
      <c r="DP68">
        <v>204.89</v>
      </c>
      <c r="DQ68">
        <v>188.66</v>
      </c>
      <c r="DR68">
        <v>92.95</v>
      </c>
      <c r="DS68">
        <v>145</v>
      </c>
      <c r="DT68">
        <v>116.77</v>
      </c>
      <c r="DU68">
        <v>92.23</v>
      </c>
      <c r="DV68">
        <v>590</v>
      </c>
      <c r="DX68">
        <v>428.87</v>
      </c>
      <c r="DY68">
        <v>836.59</v>
      </c>
      <c r="DZ68">
        <v>149.97999999999999</v>
      </c>
      <c r="EB68">
        <v>250.05</v>
      </c>
      <c r="EC68">
        <v>99.94</v>
      </c>
      <c r="ED68">
        <v>15</v>
      </c>
      <c r="EE68">
        <v>70</v>
      </c>
      <c r="EF68">
        <v>63</v>
      </c>
      <c r="EG68">
        <v>6.99</v>
      </c>
      <c r="EH68">
        <v>18.75</v>
      </c>
      <c r="EI68">
        <v>41.84</v>
      </c>
      <c r="EJ68">
        <v>21</v>
      </c>
      <c r="EK68">
        <v>12.33</v>
      </c>
      <c r="EL68">
        <v>49.05</v>
      </c>
      <c r="EM68">
        <v>59</v>
      </c>
      <c r="EN68">
        <v>12.43</v>
      </c>
      <c r="EO68">
        <v>468.6</v>
      </c>
      <c r="EP68">
        <v>170</v>
      </c>
      <c r="EQ68">
        <v>24.13</v>
      </c>
      <c r="ER68">
        <v>8.17</v>
      </c>
      <c r="ES68">
        <v>7</v>
      </c>
      <c r="ET68">
        <v>3.32</v>
      </c>
      <c r="EU68">
        <v>11.01</v>
      </c>
      <c r="EV68">
        <v>7.73</v>
      </c>
      <c r="EW68">
        <v>99.58</v>
      </c>
      <c r="EX68">
        <v>10.5</v>
      </c>
      <c r="EY68">
        <v>47.62</v>
      </c>
      <c r="EZ68">
        <v>4.5</v>
      </c>
      <c r="FA68">
        <v>1.45</v>
      </c>
      <c r="FB68">
        <v>32</v>
      </c>
      <c r="FC68">
        <v>4.3</v>
      </c>
      <c r="FD68">
        <v>135</v>
      </c>
      <c r="FE68">
        <v>7.7</v>
      </c>
      <c r="FG68">
        <v>163</v>
      </c>
      <c r="FH68">
        <v>17.37</v>
      </c>
      <c r="FI68">
        <v>98.89</v>
      </c>
      <c r="FJ68">
        <v>116.77</v>
      </c>
      <c r="FK68">
        <v>7.49</v>
      </c>
      <c r="FL68">
        <v>24</v>
      </c>
      <c r="FM68">
        <v>19</v>
      </c>
      <c r="FN68">
        <v>11.05</v>
      </c>
      <c r="FO68">
        <v>96</v>
      </c>
      <c r="FP68">
        <v>190.6</v>
      </c>
      <c r="FQ68">
        <v>14.82</v>
      </c>
      <c r="FR68" s="123">
        <v>33.99</v>
      </c>
      <c r="FS68">
        <v>63</v>
      </c>
      <c r="FT68">
        <v>89.99</v>
      </c>
      <c r="FU68">
        <v>8.89</v>
      </c>
      <c r="FV68">
        <v>474</v>
      </c>
      <c r="FW68">
        <v>38.56</v>
      </c>
      <c r="FX68">
        <v>54.95</v>
      </c>
      <c r="FY68">
        <v>7.5</v>
      </c>
      <c r="FZ68">
        <v>67.849999999999994</v>
      </c>
      <c r="GA68">
        <v>87.03</v>
      </c>
      <c r="GB68">
        <v>19.309999999999999</v>
      </c>
      <c r="GC68">
        <v>18.3</v>
      </c>
      <c r="GD68">
        <v>30</v>
      </c>
      <c r="GE68">
        <v>845.37</v>
      </c>
      <c r="GF68">
        <v>56.24</v>
      </c>
      <c r="GG68">
        <v>28.15</v>
      </c>
      <c r="GH68">
        <v>85.33</v>
      </c>
      <c r="GI68">
        <v>9.06</v>
      </c>
      <c r="GJ68">
        <v>27</v>
      </c>
      <c r="GL68">
        <v>14.32</v>
      </c>
      <c r="GM68">
        <v>0.5</v>
      </c>
      <c r="GN68">
        <v>18.7</v>
      </c>
      <c r="GO68">
        <v>7.38</v>
      </c>
      <c r="GP68">
        <v>10.199999999999999</v>
      </c>
      <c r="GQ68">
        <v>106.25</v>
      </c>
      <c r="GR68">
        <v>1.9</v>
      </c>
      <c r="GS68">
        <v>2.6</v>
      </c>
    </row>
    <row r="69" spans="1:201" ht="13.5" thickBot="1" x14ac:dyDescent="0.25">
      <c r="A69" s="124" t="s">
        <v>1423</v>
      </c>
      <c r="B69">
        <v>42</v>
      </c>
      <c r="C69">
        <v>97.03</v>
      </c>
      <c r="D69">
        <v>36.130000000000003</v>
      </c>
      <c r="E69">
        <v>35.909999999999997</v>
      </c>
      <c r="F69">
        <v>6</v>
      </c>
      <c r="G69">
        <v>250</v>
      </c>
      <c r="H69">
        <v>4.07</v>
      </c>
      <c r="I69">
        <v>108.37</v>
      </c>
      <c r="J69">
        <v>63.31</v>
      </c>
      <c r="K69">
        <v>549.09</v>
      </c>
      <c r="L69">
        <v>7.58</v>
      </c>
      <c r="M69">
        <v>43</v>
      </c>
      <c r="N69">
        <v>37.9</v>
      </c>
      <c r="O69">
        <v>86.78</v>
      </c>
      <c r="P69" s="121">
        <v>42.62</v>
      </c>
      <c r="Q69">
        <v>11.6</v>
      </c>
      <c r="T69">
        <v>268.54000000000002</v>
      </c>
      <c r="U69">
        <v>3.38</v>
      </c>
      <c r="V69">
        <v>87.16</v>
      </c>
      <c r="W69">
        <v>34.78</v>
      </c>
      <c r="X69">
        <v>19.5</v>
      </c>
      <c r="Y69">
        <v>2.98</v>
      </c>
      <c r="Z69">
        <v>311.68</v>
      </c>
      <c r="AA69">
        <v>7.64</v>
      </c>
      <c r="AB69">
        <v>28.27</v>
      </c>
      <c r="AC69" s="125"/>
      <c r="AD69">
        <v>96.94</v>
      </c>
      <c r="AE69">
        <v>94.03</v>
      </c>
      <c r="AF69">
        <v>2.4</v>
      </c>
      <c r="AG69">
        <v>14.25</v>
      </c>
      <c r="AH69">
        <v>36.75</v>
      </c>
      <c r="AI69">
        <v>7.28</v>
      </c>
      <c r="AJ69">
        <v>16.25</v>
      </c>
      <c r="AK69">
        <v>73.5</v>
      </c>
      <c r="AL69">
        <v>42.66</v>
      </c>
      <c r="AM69">
        <v>43</v>
      </c>
      <c r="AN69">
        <v>6</v>
      </c>
      <c r="AO69">
        <v>4.1500000000000004</v>
      </c>
      <c r="AP69">
        <v>2.0699999999999998</v>
      </c>
      <c r="AQ69">
        <v>23.9</v>
      </c>
      <c r="AR69">
        <v>38.03</v>
      </c>
      <c r="AS69">
        <v>228.81</v>
      </c>
      <c r="AT69">
        <v>607.58000000000004</v>
      </c>
      <c r="AU69">
        <v>1425</v>
      </c>
      <c r="AV69">
        <v>66.12</v>
      </c>
      <c r="AW69">
        <v>68.150000000000006</v>
      </c>
      <c r="AX69">
        <v>4.2699999999999996</v>
      </c>
      <c r="AY69">
        <v>2.31</v>
      </c>
      <c r="AZ69">
        <v>3.09</v>
      </c>
      <c r="BA69">
        <v>190.29</v>
      </c>
      <c r="BB69">
        <v>68</v>
      </c>
      <c r="BD69">
        <v>25.97</v>
      </c>
      <c r="BE69">
        <v>126</v>
      </c>
      <c r="BF69">
        <v>6.74</v>
      </c>
      <c r="BG69">
        <v>10</v>
      </c>
      <c r="BH69">
        <v>12.55</v>
      </c>
      <c r="BI69">
        <v>69.099999999999994</v>
      </c>
      <c r="BJ69">
        <v>256.26</v>
      </c>
      <c r="BK69">
        <v>18.13</v>
      </c>
      <c r="BL69">
        <v>42.78</v>
      </c>
      <c r="BM69">
        <v>139.25</v>
      </c>
      <c r="BN69">
        <v>105.87</v>
      </c>
      <c r="BO69">
        <v>2.15</v>
      </c>
      <c r="BP69">
        <v>9.42</v>
      </c>
      <c r="BQ69">
        <v>15.1</v>
      </c>
      <c r="BR69">
        <v>58</v>
      </c>
      <c r="BS69">
        <v>388.12</v>
      </c>
      <c r="BT69">
        <v>157.69999999999999</v>
      </c>
      <c r="BV69">
        <v>12.1</v>
      </c>
      <c r="BW69">
        <v>284</v>
      </c>
      <c r="BX69">
        <v>27.43</v>
      </c>
      <c r="BY69">
        <v>79.67</v>
      </c>
      <c r="BZ69">
        <v>7</v>
      </c>
      <c r="CA69">
        <v>37.9</v>
      </c>
      <c r="CB69">
        <v>140.47</v>
      </c>
      <c r="CC69">
        <v>472</v>
      </c>
      <c r="CD69">
        <v>12.9</v>
      </c>
      <c r="CE69">
        <v>157.93</v>
      </c>
      <c r="CF69">
        <v>5.98</v>
      </c>
      <c r="CG69">
        <v>898.98</v>
      </c>
      <c r="CH69">
        <v>694.5</v>
      </c>
      <c r="CI69">
        <v>75.989999999999995</v>
      </c>
      <c r="CJ69">
        <v>139</v>
      </c>
      <c r="CK69">
        <v>70</v>
      </c>
      <c r="CL69">
        <v>9.77</v>
      </c>
      <c r="CM69">
        <v>3.6</v>
      </c>
      <c r="CN69">
        <v>11.59</v>
      </c>
      <c r="CO69">
        <v>28.64</v>
      </c>
      <c r="CP69">
        <v>58.24</v>
      </c>
      <c r="CQ69">
        <v>4.2300000000000004</v>
      </c>
      <c r="CR69">
        <v>38</v>
      </c>
      <c r="CS69">
        <v>5.5</v>
      </c>
      <c r="CT69">
        <v>610.6</v>
      </c>
      <c r="CU69">
        <v>409.76</v>
      </c>
      <c r="CV69">
        <v>1.77</v>
      </c>
      <c r="CW69">
        <v>183.01</v>
      </c>
      <c r="CX69">
        <v>7.51</v>
      </c>
      <c r="CY69">
        <v>900</v>
      </c>
      <c r="CZ69">
        <v>19.2</v>
      </c>
      <c r="DA69">
        <v>30.92</v>
      </c>
      <c r="DB69">
        <v>184.73</v>
      </c>
      <c r="DD69">
        <v>12</v>
      </c>
      <c r="DE69">
        <v>900.22</v>
      </c>
      <c r="DF69">
        <v>71.459999999999994</v>
      </c>
      <c r="DG69">
        <v>18.5</v>
      </c>
      <c r="DH69">
        <v>13.61</v>
      </c>
      <c r="DI69">
        <v>8</v>
      </c>
      <c r="DK69">
        <v>1</v>
      </c>
      <c r="DL69">
        <v>9.73</v>
      </c>
      <c r="DM69">
        <v>5.1100000000000003</v>
      </c>
      <c r="DN69">
        <v>60.08</v>
      </c>
      <c r="DO69">
        <v>37.590000000000003</v>
      </c>
      <c r="DP69">
        <v>220.28</v>
      </c>
      <c r="DQ69">
        <v>174</v>
      </c>
      <c r="DR69">
        <v>96.29</v>
      </c>
      <c r="DS69">
        <v>127.06</v>
      </c>
      <c r="DT69">
        <v>103.93</v>
      </c>
      <c r="DU69">
        <v>97.51</v>
      </c>
      <c r="DV69">
        <v>539.97</v>
      </c>
      <c r="DX69">
        <v>387.5</v>
      </c>
      <c r="DY69">
        <v>940.72</v>
      </c>
      <c r="DZ69">
        <v>142.31</v>
      </c>
      <c r="EB69">
        <v>256</v>
      </c>
      <c r="EC69">
        <v>101</v>
      </c>
      <c r="ED69">
        <v>11.5</v>
      </c>
      <c r="EE69">
        <v>67.45</v>
      </c>
      <c r="EF69">
        <v>58.24</v>
      </c>
      <c r="EG69">
        <v>7.24</v>
      </c>
      <c r="EH69">
        <v>18.54</v>
      </c>
      <c r="EI69">
        <v>37.630000000000003</v>
      </c>
      <c r="EJ69">
        <v>19.989999999999998</v>
      </c>
      <c r="EK69">
        <v>15.49</v>
      </c>
      <c r="EL69">
        <v>48.22</v>
      </c>
      <c r="EM69">
        <v>61.4</v>
      </c>
      <c r="EN69">
        <v>11.87</v>
      </c>
      <c r="EO69">
        <v>468.16</v>
      </c>
      <c r="EP69">
        <v>165.09</v>
      </c>
      <c r="EQ69">
        <v>26.37</v>
      </c>
      <c r="ER69">
        <v>3.2</v>
      </c>
      <c r="ES69">
        <v>6.11</v>
      </c>
      <c r="ET69">
        <v>2.78</v>
      </c>
      <c r="EV69">
        <v>7.25</v>
      </c>
      <c r="EW69">
        <v>91.67</v>
      </c>
      <c r="EX69">
        <v>9.25</v>
      </c>
      <c r="EY69">
        <v>44.37</v>
      </c>
      <c r="EZ69">
        <v>4.5</v>
      </c>
      <c r="FA69">
        <v>1.31</v>
      </c>
      <c r="FB69">
        <v>28.89</v>
      </c>
      <c r="FC69">
        <v>4.26</v>
      </c>
      <c r="FD69">
        <v>113.67</v>
      </c>
      <c r="FE69">
        <v>6.58</v>
      </c>
      <c r="FG69">
        <v>160.5</v>
      </c>
      <c r="FH69">
        <v>17.350000000000001</v>
      </c>
      <c r="FI69">
        <v>94.29</v>
      </c>
      <c r="FJ69">
        <v>119.09</v>
      </c>
      <c r="FK69">
        <v>9.75</v>
      </c>
      <c r="FL69">
        <v>29.53</v>
      </c>
      <c r="FM69">
        <v>16</v>
      </c>
      <c r="FN69">
        <v>9.81</v>
      </c>
      <c r="FO69">
        <v>94.55</v>
      </c>
      <c r="FP69">
        <v>188.15</v>
      </c>
      <c r="FQ69">
        <v>12.52</v>
      </c>
      <c r="FR69" s="123">
        <v>31.47</v>
      </c>
      <c r="FS69">
        <v>59</v>
      </c>
      <c r="FT69">
        <v>95.8</v>
      </c>
      <c r="FU69">
        <v>8.93</v>
      </c>
      <c r="FV69">
        <v>430</v>
      </c>
      <c r="FW69">
        <v>38.56</v>
      </c>
      <c r="FX69">
        <v>39.5</v>
      </c>
      <c r="FY69">
        <v>6</v>
      </c>
      <c r="FZ69">
        <v>35</v>
      </c>
      <c r="GA69">
        <v>76.760000000000005</v>
      </c>
      <c r="GB69">
        <v>19.989999999999998</v>
      </c>
      <c r="GC69">
        <v>18</v>
      </c>
      <c r="GD69">
        <v>31.7</v>
      </c>
      <c r="GE69">
        <v>669.09</v>
      </c>
      <c r="GF69">
        <v>47.61</v>
      </c>
      <c r="GG69">
        <v>29.25</v>
      </c>
      <c r="GH69">
        <v>80</v>
      </c>
      <c r="GI69">
        <v>9.23</v>
      </c>
      <c r="GJ69">
        <v>29</v>
      </c>
      <c r="GL69">
        <v>13</v>
      </c>
      <c r="GM69">
        <v>0.5</v>
      </c>
      <c r="GN69">
        <v>16.45</v>
      </c>
      <c r="GO69">
        <v>6.46</v>
      </c>
      <c r="GP69">
        <v>9.44</v>
      </c>
      <c r="GQ69">
        <v>111.59</v>
      </c>
      <c r="GR69">
        <v>1.33</v>
      </c>
      <c r="GS69">
        <v>2.5</v>
      </c>
    </row>
    <row r="70" spans="1:201" ht="13.5" thickBot="1" x14ac:dyDescent="0.25">
      <c r="A70" s="124" t="s">
        <v>1424</v>
      </c>
      <c r="B70">
        <v>42</v>
      </c>
      <c r="C70">
        <v>97.37</v>
      </c>
      <c r="D70">
        <v>36.44</v>
      </c>
      <c r="E70">
        <v>44</v>
      </c>
      <c r="F70">
        <v>6.5</v>
      </c>
      <c r="G70">
        <v>250</v>
      </c>
      <c r="H70">
        <v>4</v>
      </c>
      <c r="I70">
        <v>112.25</v>
      </c>
      <c r="J70">
        <v>59.94</v>
      </c>
      <c r="K70">
        <v>556.01</v>
      </c>
      <c r="L70">
        <v>7.5</v>
      </c>
      <c r="M70">
        <v>43.5</v>
      </c>
      <c r="N70">
        <v>37.9</v>
      </c>
      <c r="O70">
        <v>90</v>
      </c>
      <c r="P70" s="121">
        <v>45.32</v>
      </c>
      <c r="Q70">
        <v>10.88</v>
      </c>
      <c r="T70">
        <v>276.27999999999997</v>
      </c>
      <c r="U70">
        <v>3.75</v>
      </c>
      <c r="V70">
        <v>88.91</v>
      </c>
      <c r="W70">
        <v>34.74</v>
      </c>
      <c r="X70">
        <v>18.41</v>
      </c>
      <c r="Y70">
        <v>3</v>
      </c>
      <c r="Z70">
        <v>317.2</v>
      </c>
      <c r="AA70">
        <v>6.9</v>
      </c>
      <c r="AB70">
        <v>28.33</v>
      </c>
      <c r="AC70" s="125"/>
      <c r="AD70">
        <v>102.22</v>
      </c>
      <c r="AE70">
        <v>100.34</v>
      </c>
      <c r="AF70">
        <v>2.25</v>
      </c>
      <c r="AG70">
        <v>15.25</v>
      </c>
      <c r="AH70">
        <v>29.46</v>
      </c>
      <c r="AI70">
        <v>7.46</v>
      </c>
      <c r="AJ70">
        <v>17.32</v>
      </c>
      <c r="AK70">
        <v>73.5</v>
      </c>
      <c r="AL70">
        <v>44.62</v>
      </c>
      <c r="AM70">
        <v>44.7</v>
      </c>
      <c r="AN70">
        <v>6.75</v>
      </c>
      <c r="AO70">
        <v>4.3099999999999996</v>
      </c>
      <c r="AP70">
        <v>2.34</v>
      </c>
      <c r="AQ70">
        <v>26</v>
      </c>
      <c r="AR70">
        <v>39.5</v>
      </c>
      <c r="AS70">
        <v>241.19</v>
      </c>
      <c r="AT70">
        <v>610</v>
      </c>
      <c r="AU70">
        <v>1550</v>
      </c>
      <c r="AV70">
        <v>66.790000000000006</v>
      </c>
      <c r="AW70">
        <v>62.64</v>
      </c>
      <c r="AX70">
        <v>4.13</v>
      </c>
      <c r="AY70">
        <v>2.75</v>
      </c>
      <c r="AZ70">
        <v>3.23</v>
      </c>
      <c r="BA70">
        <v>193.06</v>
      </c>
      <c r="BB70">
        <v>67.849999999999994</v>
      </c>
      <c r="BD70">
        <v>29.77</v>
      </c>
      <c r="BE70">
        <v>124.8</v>
      </c>
      <c r="BF70">
        <v>7.22</v>
      </c>
      <c r="BG70">
        <v>10</v>
      </c>
      <c r="BH70">
        <v>11.84</v>
      </c>
      <c r="BI70">
        <v>64.06</v>
      </c>
      <c r="BJ70">
        <v>261.27999999999997</v>
      </c>
      <c r="BK70">
        <v>18.71</v>
      </c>
      <c r="BL70">
        <v>36.5</v>
      </c>
      <c r="BM70">
        <v>148.19999999999999</v>
      </c>
      <c r="BN70">
        <v>103.49</v>
      </c>
      <c r="BO70">
        <v>2.15</v>
      </c>
      <c r="BP70">
        <v>9.9</v>
      </c>
      <c r="BQ70">
        <v>21.19</v>
      </c>
      <c r="BR70">
        <v>58.75</v>
      </c>
      <c r="BS70">
        <v>368.93</v>
      </c>
      <c r="BT70">
        <v>182.73</v>
      </c>
      <c r="BV70">
        <v>12.1</v>
      </c>
      <c r="BW70">
        <v>305</v>
      </c>
      <c r="BX70">
        <v>28</v>
      </c>
      <c r="BY70">
        <v>77.78</v>
      </c>
      <c r="BZ70">
        <v>6.99</v>
      </c>
      <c r="CA70">
        <v>41</v>
      </c>
      <c r="CB70">
        <v>142.44999999999999</v>
      </c>
      <c r="CC70">
        <v>472</v>
      </c>
      <c r="CD70">
        <v>14.68</v>
      </c>
      <c r="CE70">
        <v>177.68</v>
      </c>
      <c r="CF70">
        <v>6.23</v>
      </c>
      <c r="CG70">
        <v>616.65</v>
      </c>
      <c r="CH70">
        <v>711.55</v>
      </c>
      <c r="CI70">
        <v>72.150000000000006</v>
      </c>
      <c r="CJ70">
        <v>148.19999999999999</v>
      </c>
      <c r="CK70">
        <v>84.15</v>
      </c>
      <c r="CL70">
        <v>9.66</v>
      </c>
      <c r="CM70">
        <v>3.45</v>
      </c>
      <c r="CN70">
        <v>14</v>
      </c>
      <c r="CO70">
        <v>28.05</v>
      </c>
      <c r="CP70">
        <v>59.85</v>
      </c>
      <c r="CQ70">
        <v>4.5</v>
      </c>
      <c r="CR70">
        <v>37.5</v>
      </c>
      <c r="CS70">
        <v>5.35</v>
      </c>
      <c r="CT70">
        <v>555.01</v>
      </c>
      <c r="CU70">
        <v>450.41</v>
      </c>
      <c r="CV70">
        <v>1.78</v>
      </c>
      <c r="CW70">
        <v>183.45</v>
      </c>
      <c r="CX70">
        <v>8.5</v>
      </c>
      <c r="CY70">
        <v>875</v>
      </c>
      <c r="CZ70">
        <v>19.98</v>
      </c>
      <c r="DA70">
        <v>34.58</v>
      </c>
      <c r="DB70">
        <v>182.84</v>
      </c>
      <c r="DD70">
        <v>12</v>
      </c>
      <c r="DE70">
        <v>959.5</v>
      </c>
      <c r="DF70">
        <v>56.41</v>
      </c>
      <c r="DG70">
        <v>24.74</v>
      </c>
      <c r="DH70">
        <v>13.02</v>
      </c>
      <c r="DI70">
        <v>8.0399999999999991</v>
      </c>
      <c r="DK70">
        <v>1.1000000000000001</v>
      </c>
      <c r="DL70">
        <v>9.3000000000000007</v>
      </c>
      <c r="DM70">
        <v>4.38</v>
      </c>
      <c r="DN70">
        <v>55.22</v>
      </c>
      <c r="DO70">
        <v>39.950000000000003</v>
      </c>
      <c r="DP70">
        <v>227</v>
      </c>
      <c r="DQ70">
        <v>175.82</v>
      </c>
      <c r="DR70">
        <v>102.88</v>
      </c>
      <c r="DS70">
        <v>125.01</v>
      </c>
      <c r="DT70">
        <v>107.41</v>
      </c>
      <c r="DU70">
        <v>120.2</v>
      </c>
      <c r="DV70">
        <v>510</v>
      </c>
      <c r="DX70">
        <v>415</v>
      </c>
      <c r="DY70">
        <v>948.81</v>
      </c>
      <c r="DZ70">
        <v>130</v>
      </c>
      <c r="EB70">
        <v>243</v>
      </c>
      <c r="EC70">
        <v>113.85</v>
      </c>
      <c r="ED70">
        <v>10.4</v>
      </c>
      <c r="EE70">
        <v>68.150000000000006</v>
      </c>
      <c r="EF70">
        <v>59.85</v>
      </c>
      <c r="EG70">
        <v>6.5</v>
      </c>
      <c r="EH70">
        <v>16.89</v>
      </c>
      <c r="EI70">
        <v>33.65</v>
      </c>
      <c r="EJ70">
        <v>20.71</v>
      </c>
      <c r="EK70">
        <v>14.51</v>
      </c>
      <c r="EL70">
        <v>50.93</v>
      </c>
      <c r="EM70">
        <v>68.52</v>
      </c>
      <c r="EN70">
        <v>12.78</v>
      </c>
      <c r="EO70">
        <v>546.97</v>
      </c>
      <c r="EP70">
        <v>166.09</v>
      </c>
      <c r="EQ70">
        <v>26.37</v>
      </c>
      <c r="ER70">
        <v>4.3099999999999996</v>
      </c>
      <c r="ES70">
        <v>7.35</v>
      </c>
      <c r="ET70">
        <v>2.86</v>
      </c>
      <c r="EV70">
        <v>7.71</v>
      </c>
      <c r="EW70">
        <v>102.46</v>
      </c>
      <c r="EX70">
        <v>7.5</v>
      </c>
      <c r="EY70">
        <v>46.26</v>
      </c>
      <c r="EZ70">
        <v>4.5</v>
      </c>
      <c r="FA70">
        <v>1.65</v>
      </c>
      <c r="FB70">
        <v>31.2</v>
      </c>
      <c r="FC70">
        <v>4.75</v>
      </c>
      <c r="FD70">
        <v>127.33</v>
      </c>
      <c r="FE70">
        <v>7</v>
      </c>
      <c r="FG70">
        <v>171</v>
      </c>
      <c r="FH70">
        <v>17</v>
      </c>
      <c r="FI70">
        <v>70.44</v>
      </c>
      <c r="FJ70">
        <v>135</v>
      </c>
      <c r="FK70">
        <v>8.5</v>
      </c>
      <c r="FL70">
        <v>31</v>
      </c>
      <c r="FM70">
        <v>16.88</v>
      </c>
      <c r="FN70">
        <v>10</v>
      </c>
      <c r="FO70">
        <v>90.11</v>
      </c>
      <c r="FP70">
        <v>200.05</v>
      </c>
      <c r="FQ70">
        <v>13.3</v>
      </c>
      <c r="FR70" s="123">
        <v>25</v>
      </c>
      <c r="FS70">
        <v>60.5</v>
      </c>
      <c r="FT70">
        <v>95.8</v>
      </c>
      <c r="FU70">
        <v>8.33</v>
      </c>
      <c r="FV70">
        <v>420</v>
      </c>
      <c r="FW70">
        <v>38.56</v>
      </c>
      <c r="FX70">
        <v>44.1</v>
      </c>
      <c r="FY70">
        <v>7.2</v>
      </c>
      <c r="FZ70">
        <v>34.6</v>
      </c>
      <c r="GA70">
        <v>74.62</v>
      </c>
      <c r="GB70">
        <v>17.52</v>
      </c>
      <c r="GC70">
        <v>15.82</v>
      </c>
      <c r="GD70">
        <v>31.38</v>
      </c>
      <c r="GE70">
        <v>806</v>
      </c>
      <c r="GF70">
        <v>45.4</v>
      </c>
      <c r="GG70">
        <v>25.65</v>
      </c>
      <c r="GH70">
        <v>86.78</v>
      </c>
      <c r="GI70">
        <v>9.0500000000000007</v>
      </c>
      <c r="GJ70">
        <v>29</v>
      </c>
      <c r="GL70">
        <v>13</v>
      </c>
      <c r="GM70">
        <v>0.5</v>
      </c>
      <c r="GN70">
        <v>13.67</v>
      </c>
      <c r="GO70">
        <v>6.63</v>
      </c>
      <c r="GP70">
        <v>9.77</v>
      </c>
      <c r="GQ70">
        <v>125.01</v>
      </c>
      <c r="GR70">
        <v>1.49</v>
      </c>
      <c r="GS70">
        <v>2.85</v>
      </c>
    </row>
    <row r="71" spans="1:201" ht="13.5" thickBot="1" x14ac:dyDescent="0.25">
      <c r="A71" s="124" t="s">
        <v>1425</v>
      </c>
      <c r="B71">
        <v>42</v>
      </c>
      <c r="C71">
        <v>85.38</v>
      </c>
      <c r="D71">
        <v>30.5</v>
      </c>
      <c r="E71">
        <v>54</v>
      </c>
      <c r="F71">
        <v>12.24</v>
      </c>
      <c r="G71">
        <v>247</v>
      </c>
      <c r="H71">
        <v>3.95</v>
      </c>
      <c r="I71">
        <v>102.18</v>
      </c>
      <c r="J71">
        <v>57.39</v>
      </c>
      <c r="K71">
        <v>519.95000000000005</v>
      </c>
      <c r="L71">
        <v>7.11</v>
      </c>
      <c r="M71">
        <v>40</v>
      </c>
      <c r="N71">
        <v>37.9</v>
      </c>
      <c r="O71">
        <v>84.5</v>
      </c>
      <c r="P71" s="121">
        <v>45.66</v>
      </c>
      <c r="Q71">
        <v>12.3</v>
      </c>
      <c r="T71">
        <v>246.53</v>
      </c>
      <c r="U71">
        <v>3.21</v>
      </c>
      <c r="V71">
        <v>77.78</v>
      </c>
      <c r="W71">
        <v>38.21</v>
      </c>
      <c r="X71">
        <v>21</v>
      </c>
      <c r="Y71">
        <v>3.05</v>
      </c>
      <c r="Z71">
        <v>306.68</v>
      </c>
      <c r="AA71">
        <v>5.93</v>
      </c>
      <c r="AB71">
        <v>25.04</v>
      </c>
      <c r="AC71" s="125"/>
      <c r="AD71">
        <v>107.74</v>
      </c>
      <c r="AE71">
        <v>146.16999999999999</v>
      </c>
      <c r="AF71">
        <v>2.4500000000000002</v>
      </c>
      <c r="AG71">
        <v>11.89</v>
      </c>
      <c r="AH71">
        <v>28.5</v>
      </c>
      <c r="AI71">
        <v>7.23</v>
      </c>
      <c r="AJ71">
        <v>14.38</v>
      </c>
      <c r="AK71">
        <v>73.5</v>
      </c>
      <c r="AL71">
        <v>48.66</v>
      </c>
      <c r="AM71">
        <v>40.25</v>
      </c>
      <c r="AN71">
        <v>7.9</v>
      </c>
      <c r="AO71">
        <v>4.25</v>
      </c>
      <c r="AP71">
        <v>2.1</v>
      </c>
      <c r="AQ71">
        <v>25.63</v>
      </c>
      <c r="AR71">
        <v>39.39</v>
      </c>
      <c r="AS71">
        <v>183.43</v>
      </c>
      <c r="AT71">
        <v>536.4</v>
      </c>
      <c r="AU71">
        <v>1621.67</v>
      </c>
      <c r="AV71">
        <v>61.43</v>
      </c>
      <c r="AW71">
        <v>44.44</v>
      </c>
      <c r="AX71">
        <v>4.12</v>
      </c>
      <c r="AY71">
        <v>2.7</v>
      </c>
      <c r="AZ71">
        <v>3.5</v>
      </c>
      <c r="BA71">
        <v>170.04</v>
      </c>
      <c r="BB71">
        <v>67.849999999999994</v>
      </c>
      <c r="BD71">
        <v>25.63</v>
      </c>
      <c r="BE71">
        <v>125.49</v>
      </c>
      <c r="BF71">
        <v>10.68</v>
      </c>
      <c r="BG71">
        <v>9.67</v>
      </c>
      <c r="BH71">
        <v>10.7</v>
      </c>
      <c r="BI71">
        <v>48.04</v>
      </c>
      <c r="BJ71">
        <v>210.94</v>
      </c>
      <c r="BK71">
        <v>17.239999999999998</v>
      </c>
      <c r="BL71">
        <v>29.03</v>
      </c>
      <c r="BM71">
        <v>160.25</v>
      </c>
      <c r="BN71">
        <v>105.74</v>
      </c>
      <c r="BO71">
        <v>2.15</v>
      </c>
      <c r="BP71">
        <v>8.1999999999999993</v>
      </c>
      <c r="BQ71">
        <v>21</v>
      </c>
      <c r="BR71">
        <v>62.7</v>
      </c>
      <c r="BS71">
        <v>326.45999999999998</v>
      </c>
      <c r="BT71">
        <v>139.69999999999999</v>
      </c>
      <c r="BV71">
        <v>12.25</v>
      </c>
      <c r="BW71">
        <v>299.99</v>
      </c>
      <c r="BX71">
        <v>28.98</v>
      </c>
      <c r="BY71">
        <v>71.760000000000005</v>
      </c>
      <c r="BZ71">
        <v>6.61</v>
      </c>
      <c r="CA71">
        <v>39.64</v>
      </c>
      <c r="CB71">
        <v>133.24</v>
      </c>
      <c r="CC71">
        <v>449.47</v>
      </c>
      <c r="CD71">
        <v>15.5</v>
      </c>
      <c r="CE71">
        <v>153.93</v>
      </c>
      <c r="CF71">
        <v>6.24</v>
      </c>
      <c r="CG71">
        <v>668.33</v>
      </c>
      <c r="CH71">
        <v>828.99</v>
      </c>
      <c r="CI71">
        <v>75.06</v>
      </c>
      <c r="CJ71">
        <v>148.19999999999999</v>
      </c>
      <c r="CK71">
        <v>75.290000000000006</v>
      </c>
      <c r="CL71">
        <v>12.5</v>
      </c>
      <c r="CM71">
        <v>3.45</v>
      </c>
      <c r="CN71">
        <v>15.11</v>
      </c>
      <c r="CO71">
        <v>25.75</v>
      </c>
      <c r="CP71">
        <v>60</v>
      </c>
      <c r="CQ71">
        <v>3.86</v>
      </c>
      <c r="CR71">
        <v>39.4</v>
      </c>
      <c r="CS71">
        <v>5.0999999999999996</v>
      </c>
      <c r="CT71">
        <v>497.34</v>
      </c>
      <c r="CU71">
        <v>465</v>
      </c>
      <c r="CV71">
        <v>1.69</v>
      </c>
      <c r="CW71">
        <v>160</v>
      </c>
      <c r="CX71">
        <v>11.88</v>
      </c>
      <c r="CY71">
        <v>938.25</v>
      </c>
      <c r="CZ71">
        <v>22.18</v>
      </c>
      <c r="DA71">
        <v>31.88</v>
      </c>
      <c r="DB71">
        <v>181.53</v>
      </c>
      <c r="DD71">
        <v>12</v>
      </c>
      <c r="DE71">
        <v>1007.56</v>
      </c>
      <c r="DF71">
        <v>52.5</v>
      </c>
      <c r="DG71">
        <v>23.66</v>
      </c>
      <c r="DH71">
        <v>8.0299999999999994</v>
      </c>
      <c r="DI71">
        <v>7.4</v>
      </c>
      <c r="DK71">
        <v>1.05</v>
      </c>
      <c r="DL71">
        <v>7.71</v>
      </c>
      <c r="DM71">
        <v>4.5199999999999996</v>
      </c>
      <c r="DN71">
        <v>47.42</v>
      </c>
      <c r="DO71">
        <v>35.82</v>
      </c>
      <c r="DP71">
        <v>201.16</v>
      </c>
      <c r="DQ71">
        <v>168.68</v>
      </c>
      <c r="DR71">
        <v>99</v>
      </c>
      <c r="DS71">
        <v>110.67</v>
      </c>
      <c r="DT71">
        <v>91.22</v>
      </c>
      <c r="DU71">
        <v>126</v>
      </c>
      <c r="DV71">
        <v>541.5</v>
      </c>
      <c r="DX71">
        <v>384.63</v>
      </c>
      <c r="DY71">
        <v>850.73</v>
      </c>
      <c r="DZ71">
        <v>131.97999999999999</v>
      </c>
      <c r="EB71">
        <v>240.83</v>
      </c>
      <c r="EC71">
        <v>94.61</v>
      </c>
      <c r="ED71">
        <v>10.4</v>
      </c>
      <c r="EE71">
        <v>66.03</v>
      </c>
      <c r="EF71">
        <v>60</v>
      </c>
      <c r="EG71">
        <v>7</v>
      </c>
      <c r="EH71">
        <v>15.25</v>
      </c>
      <c r="EI71">
        <v>31.71</v>
      </c>
      <c r="EJ71">
        <v>20.329999999999998</v>
      </c>
      <c r="EK71">
        <v>13.24</v>
      </c>
      <c r="EL71">
        <v>48.55</v>
      </c>
      <c r="EM71">
        <v>65.75</v>
      </c>
      <c r="EN71">
        <v>11.25</v>
      </c>
      <c r="EO71">
        <v>515.88</v>
      </c>
      <c r="EP71">
        <v>166.09</v>
      </c>
      <c r="EQ71">
        <v>26.37</v>
      </c>
      <c r="ER71">
        <v>3.5</v>
      </c>
      <c r="ES71">
        <v>5.25</v>
      </c>
      <c r="ET71">
        <v>2.62</v>
      </c>
      <c r="EV71">
        <v>6.67</v>
      </c>
      <c r="EW71">
        <v>87.27</v>
      </c>
      <c r="EX71">
        <v>6.75</v>
      </c>
      <c r="EY71">
        <v>39.979999999999997</v>
      </c>
      <c r="EZ71">
        <v>4.25</v>
      </c>
      <c r="FA71">
        <v>1.35</v>
      </c>
      <c r="FB71">
        <v>28.57</v>
      </c>
      <c r="FC71">
        <v>4.7</v>
      </c>
      <c r="FD71">
        <v>115.3</v>
      </c>
      <c r="FE71">
        <v>7.5</v>
      </c>
      <c r="FG71">
        <v>170.57</v>
      </c>
      <c r="FH71">
        <v>14.98</v>
      </c>
      <c r="FI71">
        <v>46.72</v>
      </c>
      <c r="FJ71">
        <v>142.5</v>
      </c>
      <c r="FK71">
        <v>9.25</v>
      </c>
      <c r="FL71">
        <v>31</v>
      </c>
      <c r="FM71">
        <v>14.5</v>
      </c>
      <c r="FN71">
        <v>10.77</v>
      </c>
      <c r="FO71">
        <v>98.83</v>
      </c>
      <c r="FP71">
        <v>180.95</v>
      </c>
      <c r="FQ71">
        <v>13.03</v>
      </c>
      <c r="FR71" s="123">
        <v>27.55</v>
      </c>
      <c r="FS71">
        <v>56.5</v>
      </c>
      <c r="FT71">
        <v>96.34</v>
      </c>
      <c r="FU71">
        <v>8.06</v>
      </c>
      <c r="FV71">
        <v>425.98</v>
      </c>
      <c r="FW71">
        <v>38.56</v>
      </c>
      <c r="FX71">
        <v>40.5</v>
      </c>
      <c r="FY71">
        <v>5.4</v>
      </c>
      <c r="FZ71">
        <v>45</v>
      </c>
      <c r="GA71">
        <v>68.62</v>
      </c>
      <c r="GB71">
        <v>17.059999999999999</v>
      </c>
      <c r="GC71">
        <v>14.34</v>
      </c>
      <c r="GD71">
        <v>27.12</v>
      </c>
      <c r="GE71">
        <v>770</v>
      </c>
      <c r="GG71">
        <v>20.62</v>
      </c>
      <c r="GH71">
        <v>79.08</v>
      </c>
      <c r="GI71">
        <v>8.5</v>
      </c>
      <c r="GJ71">
        <v>28.02</v>
      </c>
      <c r="GL71">
        <v>13.5</v>
      </c>
      <c r="GM71">
        <v>0.5</v>
      </c>
      <c r="GN71">
        <v>14.15</v>
      </c>
      <c r="GO71">
        <v>6.42</v>
      </c>
      <c r="GP71">
        <v>9.02</v>
      </c>
      <c r="GQ71">
        <v>150.13</v>
      </c>
      <c r="GR71">
        <v>1.4</v>
      </c>
      <c r="GS71">
        <v>2.5</v>
      </c>
    </row>
    <row r="72" spans="1:201" ht="13.5" thickBot="1" x14ac:dyDescent="0.25">
      <c r="A72" s="124" t="s">
        <v>1426</v>
      </c>
      <c r="B72">
        <v>42</v>
      </c>
      <c r="C72">
        <v>88.82</v>
      </c>
      <c r="D72">
        <v>36</v>
      </c>
      <c r="E72">
        <v>61.23</v>
      </c>
      <c r="F72">
        <v>4.5</v>
      </c>
      <c r="G72">
        <v>247</v>
      </c>
      <c r="H72">
        <v>4.0599999999999996</v>
      </c>
      <c r="I72">
        <v>124.02</v>
      </c>
      <c r="J72">
        <v>61.37</v>
      </c>
      <c r="K72">
        <v>534.69000000000005</v>
      </c>
      <c r="L72">
        <v>8.06</v>
      </c>
      <c r="M72">
        <v>42.28</v>
      </c>
      <c r="N72">
        <v>40</v>
      </c>
      <c r="O72">
        <v>102.5</v>
      </c>
      <c r="P72" s="121">
        <v>52.5</v>
      </c>
      <c r="Q72">
        <v>15.7</v>
      </c>
      <c r="T72">
        <v>303.95</v>
      </c>
      <c r="U72">
        <v>4.55</v>
      </c>
      <c r="V72">
        <v>84.01</v>
      </c>
      <c r="W72">
        <v>38.9</v>
      </c>
      <c r="X72">
        <v>23.73</v>
      </c>
      <c r="Y72">
        <v>3.7</v>
      </c>
      <c r="Z72">
        <v>350</v>
      </c>
      <c r="AA72">
        <v>7.42</v>
      </c>
      <c r="AB72">
        <v>26.24</v>
      </c>
      <c r="AC72" s="125"/>
      <c r="AD72">
        <v>127.75</v>
      </c>
      <c r="AE72">
        <v>201.62</v>
      </c>
      <c r="AF72">
        <v>2.7</v>
      </c>
      <c r="AG72">
        <v>18.28</v>
      </c>
      <c r="AH72">
        <v>30</v>
      </c>
      <c r="AI72">
        <v>8.02</v>
      </c>
      <c r="AJ72">
        <v>18.71</v>
      </c>
      <c r="AK72">
        <v>73.5</v>
      </c>
      <c r="AL72">
        <v>53.25</v>
      </c>
      <c r="AM72">
        <v>36.94</v>
      </c>
      <c r="AN72">
        <v>8.9</v>
      </c>
      <c r="AO72">
        <v>5.41</v>
      </c>
      <c r="AP72">
        <v>2.1</v>
      </c>
      <c r="AQ72">
        <v>26.25</v>
      </c>
      <c r="AR72">
        <v>50.75</v>
      </c>
      <c r="AS72">
        <v>200.63</v>
      </c>
      <c r="AT72">
        <v>645.13</v>
      </c>
      <c r="AU72">
        <v>1895</v>
      </c>
      <c r="AV72">
        <v>77.900000000000006</v>
      </c>
      <c r="AW72">
        <v>60.5</v>
      </c>
      <c r="AX72">
        <v>5.2</v>
      </c>
      <c r="AY72">
        <v>3.05</v>
      </c>
      <c r="AZ72">
        <v>4</v>
      </c>
      <c r="BA72">
        <v>192.71</v>
      </c>
      <c r="BB72">
        <v>70.290000000000006</v>
      </c>
      <c r="BD72">
        <v>31.66</v>
      </c>
      <c r="BE72">
        <v>121.57</v>
      </c>
      <c r="BF72">
        <v>9.51</v>
      </c>
      <c r="BG72">
        <v>10.59</v>
      </c>
      <c r="BH72">
        <v>14.97</v>
      </c>
      <c r="BI72">
        <v>53.52</v>
      </c>
      <c r="BJ72">
        <v>244.67</v>
      </c>
      <c r="BK72">
        <v>19.32</v>
      </c>
      <c r="BL72">
        <v>36.15</v>
      </c>
      <c r="BM72">
        <v>200.75</v>
      </c>
      <c r="BN72">
        <v>126.37</v>
      </c>
      <c r="BO72">
        <v>2.15</v>
      </c>
      <c r="BP72">
        <v>8.98</v>
      </c>
      <c r="BQ72">
        <v>19.05</v>
      </c>
      <c r="BR72">
        <v>72</v>
      </c>
      <c r="BS72">
        <v>369</v>
      </c>
      <c r="BT72">
        <v>128.27000000000001</v>
      </c>
      <c r="BV72">
        <v>14.5</v>
      </c>
      <c r="BW72">
        <v>359</v>
      </c>
      <c r="BX72">
        <v>32.89</v>
      </c>
      <c r="BY72">
        <v>77.599999999999994</v>
      </c>
      <c r="BZ72">
        <v>6.75</v>
      </c>
      <c r="CA72">
        <v>45.13</v>
      </c>
      <c r="CB72">
        <v>141.03</v>
      </c>
      <c r="CC72">
        <v>449</v>
      </c>
      <c r="CD72">
        <v>16.829999999999998</v>
      </c>
      <c r="CE72">
        <v>168.79</v>
      </c>
      <c r="CF72">
        <v>5.44</v>
      </c>
      <c r="CG72">
        <v>874.62</v>
      </c>
      <c r="CH72">
        <v>850</v>
      </c>
      <c r="CI72">
        <v>137.15</v>
      </c>
      <c r="CJ72">
        <v>162</v>
      </c>
      <c r="CK72">
        <v>83</v>
      </c>
      <c r="CL72">
        <v>12.75</v>
      </c>
      <c r="CM72">
        <v>3.89</v>
      </c>
      <c r="CN72">
        <v>16.100000000000001</v>
      </c>
      <c r="CO72">
        <v>27</v>
      </c>
      <c r="CP72">
        <v>60</v>
      </c>
      <c r="CQ72">
        <v>6.3</v>
      </c>
      <c r="CR72">
        <v>45.9</v>
      </c>
      <c r="CS72">
        <v>5.9</v>
      </c>
      <c r="CT72">
        <v>640</v>
      </c>
      <c r="CU72">
        <v>550</v>
      </c>
      <c r="CV72">
        <v>2</v>
      </c>
      <c r="CW72">
        <v>170</v>
      </c>
      <c r="CX72">
        <v>12</v>
      </c>
      <c r="CY72">
        <v>1203.43</v>
      </c>
      <c r="CZ72">
        <v>23.05</v>
      </c>
      <c r="DA72">
        <v>34.15</v>
      </c>
      <c r="DB72">
        <v>211.15</v>
      </c>
      <c r="DD72">
        <v>12</v>
      </c>
      <c r="DE72">
        <v>1098.5999999999999</v>
      </c>
      <c r="DF72">
        <v>68.28</v>
      </c>
      <c r="DG72">
        <v>25.74</v>
      </c>
      <c r="DH72">
        <v>9.19</v>
      </c>
      <c r="DI72">
        <v>7.61</v>
      </c>
      <c r="DK72">
        <v>1.1399999999999999</v>
      </c>
      <c r="DL72">
        <v>10</v>
      </c>
      <c r="DM72">
        <v>5.78</v>
      </c>
      <c r="DN72">
        <v>54.39</v>
      </c>
      <c r="DO72">
        <v>39.01</v>
      </c>
      <c r="DP72">
        <v>241.42</v>
      </c>
      <c r="DQ72">
        <v>198.38</v>
      </c>
      <c r="DR72">
        <v>126.01</v>
      </c>
      <c r="DS72">
        <v>130.97999999999999</v>
      </c>
      <c r="DT72">
        <v>110.13</v>
      </c>
      <c r="DU72">
        <v>110</v>
      </c>
      <c r="DV72">
        <v>600</v>
      </c>
      <c r="DX72">
        <v>450.02</v>
      </c>
      <c r="DY72">
        <v>984.6</v>
      </c>
      <c r="DZ72">
        <v>144.69999999999999</v>
      </c>
      <c r="EB72">
        <v>273.04000000000002</v>
      </c>
      <c r="EC72">
        <v>108.5</v>
      </c>
      <c r="ED72">
        <v>10.4</v>
      </c>
      <c r="EE72">
        <v>75.16</v>
      </c>
      <c r="EF72">
        <v>60</v>
      </c>
      <c r="EG72">
        <v>7.4</v>
      </c>
      <c r="EH72">
        <v>17.3</v>
      </c>
      <c r="EI72">
        <v>34.49</v>
      </c>
      <c r="EJ72">
        <v>23.75</v>
      </c>
      <c r="EK72">
        <v>12.7</v>
      </c>
      <c r="EL72">
        <v>58.24</v>
      </c>
      <c r="EM72">
        <v>62.38</v>
      </c>
      <c r="EN72">
        <v>13.97</v>
      </c>
      <c r="EO72">
        <v>531.48</v>
      </c>
      <c r="EP72">
        <v>166.09</v>
      </c>
      <c r="EQ72">
        <v>26.5</v>
      </c>
      <c r="ER72">
        <v>4.2</v>
      </c>
      <c r="ES72">
        <v>5.5</v>
      </c>
      <c r="ET72">
        <v>4.09</v>
      </c>
      <c r="EV72">
        <v>7.01</v>
      </c>
      <c r="EW72">
        <v>94.51</v>
      </c>
      <c r="EX72">
        <v>8.1</v>
      </c>
      <c r="EY72">
        <v>52.74</v>
      </c>
      <c r="EZ72">
        <v>5.25</v>
      </c>
      <c r="FA72">
        <v>1.58</v>
      </c>
      <c r="FB72">
        <v>34.01</v>
      </c>
      <c r="FC72">
        <v>5.0999999999999996</v>
      </c>
      <c r="FD72">
        <v>134</v>
      </c>
      <c r="FE72">
        <v>7.8</v>
      </c>
      <c r="FG72">
        <v>177.5</v>
      </c>
      <c r="FH72">
        <v>15.26</v>
      </c>
      <c r="FI72">
        <v>62.66</v>
      </c>
      <c r="FJ72">
        <v>154.33000000000001</v>
      </c>
      <c r="FK72">
        <v>9.5</v>
      </c>
      <c r="FL72">
        <v>30.81</v>
      </c>
      <c r="FM72">
        <v>16.75</v>
      </c>
      <c r="FN72">
        <v>13.01</v>
      </c>
      <c r="FO72">
        <v>98.83</v>
      </c>
      <c r="FP72">
        <v>193.05</v>
      </c>
      <c r="FQ72">
        <v>13.81</v>
      </c>
      <c r="FR72" s="123">
        <v>27.83</v>
      </c>
      <c r="FS72">
        <v>61.75</v>
      </c>
      <c r="FT72">
        <v>99.85</v>
      </c>
      <c r="FU72">
        <v>9.59</v>
      </c>
      <c r="FV72">
        <v>472</v>
      </c>
      <c r="FW72">
        <v>52.4</v>
      </c>
      <c r="FX72">
        <v>43</v>
      </c>
      <c r="FY72">
        <v>7</v>
      </c>
      <c r="FZ72">
        <v>44.86</v>
      </c>
      <c r="GA72">
        <v>73.569999999999993</v>
      </c>
      <c r="GB72">
        <v>20.83</v>
      </c>
      <c r="GC72">
        <v>19</v>
      </c>
      <c r="GD72">
        <v>29</v>
      </c>
      <c r="GE72">
        <v>895.33</v>
      </c>
      <c r="GG72">
        <v>25.3</v>
      </c>
      <c r="GH72">
        <v>101.72</v>
      </c>
      <c r="GI72">
        <v>12.11</v>
      </c>
      <c r="GJ72">
        <v>24.25</v>
      </c>
      <c r="GL72">
        <v>14.1</v>
      </c>
      <c r="GM72">
        <v>0.5</v>
      </c>
      <c r="GN72">
        <v>14.48</v>
      </c>
      <c r="GO72">
        <v>7.09</v>
      </c>
      <c r="GP72">
        <v>9.9</v>
      </c>
      <c r="GQ72">
        <v>153.97</v>
      </c>
      <c r="GR72">
        <v>2.2200000000000002</v>
      </c>
      <c r="GS72">
        <v>2.85</v>
      </c>
    </row>
    <row r="73" spans="1:201" ht="13.5" thickBot="1" x14ac:dyDescent="0.25">
      <c r="A73" s="124" t="s">
        <v>1427</v>
      </c>
      <c r="B73">
        <v>42</v>
      </c>
      <c r="C73">
        <v>84.14</v>
      </c>
      <c r="D73">
        <v>38.979999999999997</v>
      </c>
      <c r="E73">
        <v>57.01</v>
      </c>
      <c r="F73">
        <v>6.49</v>
      </c>
      <c r="G73">
        <v>260.5</v>
      </c>
      <c r="H73">
        <v>4.0199999999999996</v>
      </c>
      <c r="I73">
        <v>130.72999999999999</v>
      </c>
      <c r="J73">
        <v>63.42</v>
      </c>
      <c r="K73">
        <v>537.88</v>
      </c>
      <c r="L73">
        <v>8.6999999999999993</v>
      </c>
      <c r="M73">
        <v>53</v>
      </c>
      <c r="N73">
        <v>40</v>
      </c>
      <c r="O73">
        <v>110.83</v>
      </c>
      <c r="P73" s="121">
        <v>74</v>
      </c>
      <c r="Q73">
        <v>15.99</v>
      </c>
      <c r="T73">
        <v>334.82</v>
      </c>
      <c r="U73">
        <v>4.6100000000000003</v>
      </c>
      <c r="V73">
        <v>82</v>
      </c>
      <c r="W73">
        <v>45.55</v>
      </c>
      <c r="X73">
        <v>17.149999999999999</v>
      </c>
      <c r="Y73">
        <v>5</v>
      </c>
      <c r="Z73">
        <v>368.59</v>
      </c>
      <c r="AA73">
        <v>8.06</v>
      </c>
      <c r="AB73">
        <v>31.1</v>
      </c>
      <c r="AC73" s="125"/>
      <c r="AD73">
        <v>130.28</v>
      </c>
      <c r="AE73">
        <v>198.24</v>
      </c>
      <c r="AF73">
        <v>2.8</v>
      </c>
      <c r="AG73">
        <v>21.14</v>
      </c>
      <c r="AH73">
        <v>32.6</v>
      </c>
      <c r="AI73">
        <v>7.12</v>
      </c>
      <c r="AJ73">
        <v>18.309999999999999</v>
      </c>
      <c r="AK73">
        <v>73.5</v>
      </c>
      <c r="AM73">
        <v>34.11</v>
      </c>
      <c r="AN73">
        <v>9.4</v>
      </c>
      <c r="AO73">
        <v>6.01</v>
      </c>
      <c r="AP73">
        <v>2.25</v>
      </c>
      <c r="AQ73">
        <v>29.5</v>
      </c>
      <c r="AR73">
        <v>59.81</v>
      </c>
      <c r="AS73">
        <v>179.25</v>
      </c>
      <c r="AT73">
        <v>637.23</v>
      </c>
      <c r="AU73">
        <v>1900</v>
      </c>
      <c r="AV73">
        <v>101.28</v>
      </c>
      <c r="AW73">
        <v>52.98</v>
      </c>
      <c r="AX73">
        <v>6.12</v>
      </c>
      <c r="AY73">
        <v>3.25</v>
      </c>
      <c r="AZ73">
        <v>3.41</v>
      </c>
      <c r="BA73">
        <v>215.21</v>
      </c>
      <c r="BB73">
        <v>94.52</v>
      </c>
      <c r="BD73">
        <v>33.75</v>
      </c>
      <c r="BE73">
        <v>129.5</v>
      </c>
      <c r="BF73">
        <v>10.5</v>
      </c>
      <c r="BG73">
        <v>9.9</v>
      </c>
      <c r="BH73">
        <v>19.23</v>
      </c>
      <c r="BI73">
        <v>52.61</v>
      </c>
      <c r="BJ73">
        <v>260.3</v>
      </c>
      <c r="BK73">
        <v>19.03</v>
      </c>
      <c r="BL73">
        <v>37.6</v>
      </c>
      <c r="BM73">
        <v>204.83</v>
      </c>
      <c r="BN73">
        <v>151.63999999999999</v>
      </c>
      <c r="BO73">
        <v>2.15</v>
      </c>
      <c r="BP73">
        <v>9.01</v>
      </c>
      <c r="BQ73">
        <v>12.5</v>
      </c>
      <c r="BR73">
        <v>85</v>
      </c>
      <c r="BS73">
        <v>366.03</v>
      </c>
      <c r="BT73">
        <v>95</v>
      </c>
      <c r="BV73">
        <v>14.75</v>
      </c>
      <c r="BW73">
        <v>422.9</v>
      </c>
      <c r="BX73">
        <v>39</v>
      </c>
      <c r="BY73">
        <v>85.81</v>
      </c>
      <c r="BZ73">
        <v>7.1</v>
      </c>
      <c r="CA73">
        <v>35.14</v>
      </c>
      <c r="CB73">
        <v>131.87</v>
      </c>
      <c r="CC73">
        <v>499</v>
      </c>
      <c r="CD73">
        <v>20.02</v>
      </c>
      <c r="CE73">
        <v>179.99</v>
      </c>
      <c r="CF73">
        <v>6.23</v>
      </c>
      <c r="CG73">
        <v>919.99</v>
      </c>
      <c r="CH73">
        <v>800</v>
      </c>
      <c r="CI73">
        <v>99.97</v>
      </c>
      <c r="CJ73">
        <v>172</v>
      </c>
      <c r="CK73">
        <v>90.48</v>
      </c>
      <c r="CL73">
        <v>12.5</v>
      </c>
      <c r="CM73">
        <v>4.5</v>
      </c>
      <c r="CN73">
        <v>17.100000000000001</v>
      </c>
      <c r="CO73">
        <v>25.12</v>
      </c>
      <c r="CP73">
        <v>60</v>
      </c>
      <c r="CQ73">
        <v>6.6</v>
      </c>
      <c r="CR73">
        <v>47.7</v>
      </c>
      <c r="CS73">
        <v>5</v>
      </c>
      <c r="CT73">
        <v>719.35</v>
      </c>
      <c r="CU73">
        <v>625.88</v>
      </c>
      <c r="CV73">
        <v>2.25</v>
      </c>
      <c r="CW73">
        <v>173</v>
      </c>
      <c r="CX73">
        <v>12</v>
      </c>
      <c r="CY73">
        <v>1300</v>
      </c>
      <c r="CZ73">
        <v>25.99</v>
      </c>
      <c r="DA73">
        <v>37.700000000000003</v>
      </c>
      <c r="DB73">
        <v>210.94</v>
      </c>
      <c r="DD73">
        <v>14</v>
      </c>
      <c r="DE73">
        <v>1069.75</v>
      </c>
      <c r="DF73">
        <v>72.5</v>
      </c>
      <c r="DG73">
        <v>25.86</v>
      </c>
      <c r="DH73">
        <v>9.42</v>
      </c>
      <c r="DI73">
        <v>8.75</v>
      </c>
      <c r="DK73">
        <v>1.45</v>
      </c>
      <c r="DL73">
        <v>9</v>
      </c>
      <c r="DM73">
        <v>6.12</v>
      </c>
      <c r="DN73">
        <v>66.099999999999994</v>
      </c>
      <c r="DO73">
        <v>40.5</v>
      </c>
      <c r="DP73">
        <v>274.98</v>
      </c>
      <c r="DQ73">
        <v>185.72</v>
      </c>
      <c r="DR73">
        <v>142.36000000000001</v>
      </c>
      <c r="DS73">
        <v>141.12</v>
      </c>
      <c r="DT73">
        <v>116.5</v>
      </c>
      <c r="DU73">
        <v>127.31</v>
      </c>
      <c r="DV73">
        <v>519.38</v>
      </c>
      <c r="DX73">
        <v>485.87</v>
      </c>
      <c r="DY73">
        <v>929.76</v>
      </c>
      <c r="DZ73">
        <v>141.88999999999999</v>
      </c>
      <c r="EB73">
        <v>275.08999999999997</v>
      </c>
      <c r="EC73">
        <v>114.37</v>
      </c>
      <c r="ED73">
        <v>10.9</v>
      </c>
      <c r="EE73">
        <v>79</v>
      </c>
      <c r="EF73">
        <v>60</v>
      </c>
      <c r="EG73">
        <v>8</v>
      </c>
      <c r="EH73">
        <v>23.43</v>
      </c>
      <c r="EI73">
        <v>39.65</v>
      </c>
      <c r="EJ73">
        <v>28.22</v>
      </c>
      <c r="EK73">
        <v>10.74</v>
      </c>
      <c r="EL73">
        <v>62.55</v>
      </c>
      <c r="EM73">
        <v>80</v>
      </c>
      <c r="EN73">
        <v>12.71</v>
      </c>
      <c r="EO73">
        <v>602.91</v>
      </c>
      <c r="EP73">
        <v>166.09</v>
      </c>
      <c r="EQ73">
        <v>26.37</v>
      </c>
      <c r="ER73">
        <v>2.97</v>
      </c>
      <c r="ES73">
        <v>7</v>
      </c>
      <c r="ET73">
        <v>4.59</v>
      </c>
      <c r="EV73">
        <v>8.2799999999999994</v>
      </c>
      <c r="EW73">
        <v>96.04</v>
      </c>
      <c r="EX73">
        <v>9.0500000000000007</v>
      </c>
      <c r="EY73">
        <v>56.11</v>
      </c>
      <c r="EZ73">
        <v>5.25</v>
      </c>
      <c r="FA73">
        <v>1.62</v>
      </c>
      <c r="FB73">
        <v>38.47</v>
      </c>
      <c r="FC73">
        <v>5</v>
      </c>
      <c r="FD73">
        <v>134.5</v>
      </c>
      <c r="FE73">
        <v>7.75</v>
      </c>
      <c r="FG73">
        <v>185.85</v>
      </c>
      <c r="FH73">
        <v>15.78</v>
      </c>
      <c r="FI73">
        <v>61.99</v>
      </c>
      <c r="FJ73">
        <v>156</v>
      </c>
      <c r="FK73">
        <v>10.15</v>
      </c>
      <c r="FL73">
        <v>28</v>
      </c>
      <c r="FM73">
        <v>17.5</v>
      </c>
      <c r="FN73">
        <v>16.95</v>
      </c>
      <c r="FO73">
        <v>96.07</v>
      </c>
      <c r="FP73">
        <v>214.59</v>
      </c>
      <c r="FQ73">
        <v>15.85</v>
      </c>
      <c r="FR73" s="123">
        <v>23.92</v>
      </c>
      <c r="FS73">
        <v>66.75</v>
      </c>
      <c r="FT73">
        <v>97</v>
      </c>
      <c r="FU73">
        <v>10.35</v>
      </c>
      <c r="FV73">
        <v>490</v>
      </c>
      <c r="FW73">
        <v>75</v>
      </c>
      <c r="FX73">
        <v>45</v>
      </c>
      <c r="FY73">
        <v>8.6</v>
      </c>
      <c r="FZ73">
        <v>60.3</v>
      </c>
      <c r="GA73">
        <v>85.45</v>
      </c>
      <c r="GB73">
        <v>24.42</v>
      </c>
      <c r="GC73">
        <v>20.56</v>
      </c>
      <c r="GD73">
        <v>26.4</v>
      </c>
      <c r="GE73">
        <v>985</v>
      </c>
      <c r="GG73">
        <v>25.3</v>
      </c>
      <c r="GH73">
        <v>117.27</v>
      </c>
      <c r="GI73">
        <v>13.24</v>
      </c>
      <c r="GJ73">
        <v>22.08</v>
      </c>
      <c r="GL73">
        <v>16.45</v>
      </c>
      <c r="GM73">
        <v>0.5</v>
      </c>
      <c r="GN73">
        <v>14.25</v>
      </c>
      <c r="GO73">
        <v>7.74</v>
      </c>
      <c r="GP73">
        <v>9.86</v>
      </c>
      <c r="GQ73">
        <v>171.71</v>
      </c>
      <c r="GR73">
        <v>2.7</v>
      </c>
      <c r="GS73">
        <v>2.2999999999999998</v>
      </c>
    </row>
    <row r="74" spans="1:201" ht="13.5" thickBot="1" x14ac:dyDescent="0.25">
      <c r="A74" s="119" t="s">
        <v>1428</v>
      </c>
      <c r="B74">
        <v>42</v>
      </c>
      <c r="C74">
        <v>78.36</v>
      </c>
      <c r="D74">
        <v>36.65</v>
      </c>
      <c r="E74">
        <v>52</v>
      </c>
      <c r="F74">
        <v>4.8499999999999996</v>
      </c>
      <c r="G74">
        <v>262.5</v>
      </c>
      <c r="H74">
        <v>4</v>
      </c>
      <c r="I74">
        <v>120.99</v>
      </c>
      <c r="J74">
        <v>56</v>
      </c>
      <c r="K74">
        <v>539.58000000000004</v>
      </c>
      <c r="L74">
        <v>9.2200000000000006</v>
      </c>
      <c r="M74">
        <v>52.15</v>
      </c>
      <c r="N74">
        <v>35.21</v>
      </c>
      <c r="O74">
        <v>118.74</v>
      </c>
      <c r="P74" s="121">
        <v>82</v>
      </c>
      <c r="Q74">
        <v>12.24</v>
      </c>
      <c r="T74">
        <v>305.64999999999998</v>
      </c>
      <c r="U74">
        <v>4.49</v>
      </c>
      <c r="V74">
        <v>78.94</v>
      </c>
      <c r="W74">
        <v>39.99</v>
      </c>
      <c r="X74">
        <v>17</v>
      </c>
      <c r="Y74">
        <v>4.04</v>
      </c>
      <c r="Z74">
        <v>316.36</v>
      </c>
      <c r="AA74">
        <v>7.57</v>
      </c>
      <c r="AB74">
        <v>33</v>
      </c>
      <c r="AC74" s="125"/>
      <c r="AD74">
        <v>120.53</v>
      </c>
      <c r="AE74">
        <v>136.05000000000001</v>
      </c>
      <c r="AF74">
        <v>2.4500000000000002</v>
      </c>
      <c r="AG74">
        <v>24.45</v>
      </c>
      <c r="AH74">
        <v>35.25</v>
      </c>
      <c r="AI74">
        <v>7.05</v>
      </c>
      <c r="AJ74">
        <v>18.2</v>
      </c>
      <c r="AK74">
        <v>73.5</v>
      </c>
      <c r="AM74">
        <v>31.15</v>
      </c>
      <c r="AN74">
        <v>11.5</v>
      </c>
      <c r="AO74">
        <v>5.89</v>
      </c>
      <c r="AP74">
        <v>2.2999999999999998</v>
      </c>
      <c r="AQ74">
        <v>21.5</v>
      </c>
      <c r="AR74">
        <v>52.94</v>
      </c>
      <c r="AS74">
        <v>198.18</v>
      </c>
      <c r="AT74">
        <v>646.86</v>
      </c>
      <c r="AU74">
        <v>2000</v>
      </c>
      <c r="AV74">
        <v>79.3</v>
      </c>
      <c r="AW74">
        <v>40.93</v>
      </c>
      <c r="AX74">
        <v>6</v>
      </c>
      <c r="AY74">
        <v>3.82</v>
      </c>
      <c r="AZ74">
        <v>5</v>
      </c>
      <c r="BA74">
        <v>185.38</v>
      </c>
      <c r="BB74">
        <v>72.569999999999993</v>
      </c>
      <c r="BD74">
        <v>34.880000000000003</v>
      </c>
      <c r="BE74">
        <v>86.44</v>
      </c>
      <c r="BF74">
        <v>10</v>
      </c>
      <c r="BG74">
        <v>9.15</v>
      </c>
      <c r="BH74">
        <v>15.7</v>
      </c>
      <c r="BI74">
        <v>44.25</v>
      </c>
      <c r="BJ74">
        <v>241.84</v>
      </c>
      <c r="BK74">
        <v>17.309999999999999</v>
      </c>
      <c r="BL74">
        <v>48.75</v>
      </c>
      <c r="BM74">
        <v>207.48</v>
      </c>
      <c r="BN74">
        <v>148.52000000000001</v>
      </c>
      <c r="BO74">
        <v>2.15</v>
      </c>
      <c r="BP74">
        <v>11.42</v>
      </c>
      <c r="BQ74">
        <v>10</v>
      </c>
      <c r="BR74">
        <v>84</v>
      </c>
      <c r="BS74">
        <v>379.36</v>
      </c>
      <c r="BT74">
        <v>91.64</v>
      </c>
      <c r="BV74">
        <v>14.75</v>
      </c>
      <c r="BW74">
        <v>385</v>
      </c>
      <c r="BX74">
        <v>39.72</v>
      </c>
      <c r="BY74">
        <v>67.97</v>
      </c>
      <c r="BZ74">
        <v>6.83</v>
      </c>
      <c r="CA74">
        <v>34.020000000000003</v>
      </c>
      <c r="CB74">
        <v>117.11</v>
      </c>
      <c r="CC74">
        <v>485</v>
      </c>
      <c r="CD74">
        <v>13.51</v>
      </c>
      <c r="CE74">
        <v>176.71</v>
      </c>
      <c r="CF74">
        <v>5.99</v>
      </c>
      <c r="CG74">
        <v>838.97</v>
      </c>
      <c r="CH74">
        <v>825</v>
      </c>
      <c r="CI74">
        <v>118.08</v>
      </c>
      <c r="CJ74">
        <v>152</v>
      </c>
      <c r="CK74">
        <v>89.99</v>
      </c>
      <c r="CL74">
        <v>11.9</v>
      </c>
      <c r="CM74">
        <v>4.66</v>
      </c>
      <c r="CN74">
        <v>17.8</v>
      </c>
      <c r="CO74">
        <v>24.45</v>
      </c>
      <c r="CP74">
        <v>59.01</v>
      </c>
      <c r="CQ74">
        <v>6.5</v>
      </c>
      <c r="CR74">
        <v>50.5</v>
      </c>
      <c r="CS74">
        <v>4.84</v>
      </c>
      <c r="CT74">
        <v>710.68</v>
      </c>
      <c r="CU74">
        <v>912</v>
      </c>
      <c r="CV74">
        <v>2.0099999999999998</v>
      </c>
      <c r="CW74">
        <v>150</v>
      </c>
      <c r="CX74">
        <v>10.77</v>
      </c>
      <c r="CY74">
        <v>1207.19</v>
      </c>
      <c r="CZ74">
        <v>25.49</v>
      </c>
      <c r="DA74">
        <v>37.799999999999997</v>
      </c>
      <c r="DB74">
        <v>205.87</v>
      </c>
      <c r="DD74">
        <v>14</v>
      </c>
      <c r="DE74">
        <v>1102.5</v>
      </c>
      <c r="DF74">
        <v>63</v>
      </c>
      <c r="DG74">
        <v>26.5</v>
      </c>
      <c r="DH74">
        <v>9.31</v>
      </c>
      <c r="DI74">
        <v>7.7</v>
      </c>
      <c r="DK74">
        <v>1.25</v>
      </c>
      <c r="DL74">
        <v>7.45</v>
      </c>
      <c r="DM74">
        <v>4.67</v>
      </c>
      <c r="DN74">
        <v>47.06</v>
      </c>
      <c r="DO74">
        <v>36.92</v>
      </c>
      <c r="DP74">
        <v>270.58</v>
      </c>
      <c r="DQ74">
        <v>162.05000000000001</v>
      </c>
      <c r="DR74">
        <v>105.73</v>
      </c>
      <c r="DS74">
        <v>152.33000000000001</v>
      </c>
      <c r="DT74">
        <v>84.51</v>
      </c>
      <c r="DU74">
        <v>90</v>
      </c>
      <c r="DV74">
        <v>450</v>
      </c>
      <c r="DX74">
        <v>462.46</v>
      </c>
      <c r="DY74">
        <v>821.88</v>
      </c>
      <c r="DZ74">
        <v>128.85</v>
      </c>
      <c r="EB74">
        <v>218.65</v>
      </c>
      <c r="EC74">
        <v>113.58</v>
      </c>
      <c r="ED74">
        <v>10.66</v>
      </c>
      <c r="EE74">
        <v>75.75</v>
      </c>
      <c r="EF74">
        <v>59.01</v>
      </c>
      <c r="EH74">
        <v>18</v>
      </c>
      <c r="EI74">
        <v>45.32</v>
      </c>
      <c r="EJ74">
        <v>25</v>
      </c>
      <c r="EK74">
        <v>10.69</v>
      </c>
      <c r="EL74">
        <v>64.989999999999995</v>
      </c>
      <c r="EM74">
        <v>78.5</v>
      </c>
      <c r="EN74">
        <v>12.33</v>
      </c>
      <c r="EO74">
        <v>475.45</v>
      </c>
      <c r="EP74">
        <v>166.09</v>
      </c>
      <c r="EQ74">
        <v>25.23</v>
      </c>
      <c r="ER74">
        <v>4.18</v>
      </c>
      <c r="ES74">
        <v>7.45</v>
      </c>
      <c r="ET74">
        <v>4.71</v>
      </c>
      <c r="EV74">
        <v>7.25</v>
      </c>
      <c r="EW74">
        <v>125.75</v>
      </c>
      <c r="EX74">
        <v>9.51</v>
      </c>
      <c r="EY74">
        <v>49.46</v>
      </c>
      <c r="EZ74">
        <v>5.9</v>
      </c>
      <c r="FA74">
        <v>1.68</v>
      </c>
      <c r="FB74">
        <v>30.54</v>
      </c>
      <c r="FC74">
        <v>5</v>
      </c>
      <c r="FD74">
        <v>107.46</v>
      </c>
      <c r="FE74">
        <v>7.75</v>
      </c>
      <c r="FG74">
        <v>148.38</v>
      </c>
      <c r="FH74">
        <v>15.02</v>
      </c>
      <c r="FI74">
        <v>52.46</v>
      </c>
      <c r="FJ74">
        <v>163.19</v>
      </c>
      <c r="FK74">
        <v>10.4</v>
      </c>
      <c r="FL74">
        <v>26.25</v>
      </c>
      <c r="FM74">
        <v>16.989999999999998</v>
      </c>
      <c r="FN74">
        <v>16.23</v>
      </c>
      <c r="FO74">
        <v>87</v>
      </c>
      <c r="FP74">
        <v>195.17</v>
      </c>
      <c r="FQ74">
        <v>12.56</v>
      </c>
      <c r="FR74" s="123">
        <v>31.1</v>
      </c>
      <c r="FS74">
        <v>62</v>
      </c>
      <c r="FT74">
        <v>100</v>
      </c>
      <c r="FU74">
        <v>11.32</v>
      </c>
      <c r="FV74">
        <v>436.03</v>
      </c>
      <c r="FW74">
        <v>75</v>
      </c>
      <c r="FX74">
        <v>43.5</v>
      </c>
      <c r="FY74">
        <v>8.7200000000000006</v>
      </c>
      <c r="FZ74">
        <v>75</v>
      </c>
      <c r="GA74">
        <v>68.680000000000007</v>
      </c>
      <c r="GB74">
        <v>21.27</v>
      </c>
      <c r="GC74">
        <v>19.100000000000001</v>
      </c>
      <c r="GD74">
        <v>23</v>
      </c>
      <c r="GE74">
        <v>974.57</v>
      </c>
      <c r="GG74">
        <v>25.3</v>
      </c>
      <c r="GH74">
        <v>143.4</v>
      </c>
      <c r="GI74">
        <v>14</v>
      </c>
      <c r="GJ74">
        <v>25.33</v>
      </c>
      <c r="GL74">
        <v>15.25</v>
      </c>
      <c r="GM74">
        <v>0.5</v>
      </c>
      <c r="GN74">
        <v>9</v>
      </c>
      <c r="GO74">
        <v>7.14</v>
      </c>
      <c r="GP74">
        <v>9.81</v>
      </c>
      <c r="GQ74">
        <v>160.35</v>
      </c>
      <c r="GR74">
        <v>2.5</v>
      </c>
      <c r="GS74">
        <v>2.36</v>
      </c>
    </row>
    <row r="75" spans="1:201" ht="13.5" thickBot="1" x14ac:dyDescent="0.25">
      <c r="A75" s="119" t="s">
        <v>1429</v>
      </c>
      <c r="B75">
        <v>42</v>
      </c>
      <c r="C75">
        <v>71.72</v>
      </c>
      <c r="D75">
        <v>37</v>
      </c>
      <c r="E75">
        <v>50</v>
      </c>
      <c r="F75">
        <v>7.75</v>
      </c>
      <c r="G75">
        <v>260.2</v>
      </c>
      <c r="H75">
        <v>4.09</v>
      </c>
      <c r="I75">
        <v>122.16</v>
      </c>
      <c r="J75">
        <v>49.02</v>
      </c>
      <c r="K75">
        <v>559.63</v>
      </c>
      <c r="L75">
        <v>7.63</v>
      </c>
      <c r="M75">
        <v>52</v>
      </c>
      <c r="N75">
        <v>35.21</v>
      </c>
      <c r="O75">
        <v>103.16</v>
      </c>
      <c r="P75" s="121">
        <v>65.11</v>
      </c>
      <c r="Q75">
        <v>7.47</v>
      </c>
      <c r="T75">
        <v>288.52999999999997</v>
      </c>
      <c r="U75">
        <v>5.38</v>
      </c>
      <c r="V75">
        <v>71.03</v>
      </c>
      <c r="W75">
        <v>37.049999999999997</v>
      </c>
      <c r="X75">
        <v>19.010000000000002</v>
      </c>
      <c r="Y75">
        <v>4.5</v>
      </c>
      <c r="Z75">
        <v>300.35000000000002</v>
      </c>
      <c r="AA75">
        <v>7.85</v>
      </c>
      <c r="AB75">
        <v>30.6</v>
      </c>
      <c r="AC75" s="125"/>
      <c r="AD75">
        <v>135.83000000000001</v>
      </c>
      <c r="AE75">
        <v>274.02999999999997</v>
      </c>
      <c r="AF75">
        <v>2.8</v>
      </c>
      <c r="AG75">
        <v>24.39</v>
      </c>
      <c r="AH75">
        <v>38.1</v>
      </c>
      <c r="AI75">
        <v>5.79</v>
      </c>
      <c r="AJ75">
        <v>17.78</v>
      </c>
      <c r="AK75">
        <v>73.5</v>
      </c>
      <c r="AM75">
        <v>32</v>
      </c>
      <c r="AN75">
        <v>11.25</v>
      </c>
      <c r="AO75">
        <v>5.65</v>
      </c>
      <c r="AP75">
        <v>2</v>
      </c>
      <c r="AQ75">
        <v>17.25</v>
      </c>
      <c r="AR75">
        <v>57.85</v>
      </c>
      <c r="AS75">
        <v>204.52</v>
      </c>
      <c r="AT75">
        <v>632.25</v>
      </c>
      <c r="AU75">
        <v>1783</v>
      </c>
      <c r="AV75">
        <v>69.02</v>
      </c>
      <c r="AW75">
        <v>30.79</v>
      </c>
      <c r="AX75">
        <v>5.88</v>
      </c>
      <c r="AY75">
        <v>3.62</v>
      </c>
      <c r="AZ75">
        <v>5.81</v>
      </c>
      <c r="BA75">
        <v>175.56</v>
      </c>
      <c r="BB75">
        <v>71.62</v>
      </c>
      <c r="BD75">
        <v>30.25</v>
      </c>
      <c r="BE75">
        <v>86.99</v>
      </c>
      <c r="BF75">
        <v>11.8</v>
      </c>
      <c r="BG75">
        <v>9.0500000000000007</v>
      </c>
      <c r="BH75">
        <v>17.09</v>
      </c>
      <c r="BI75">
        <v>36.65</v>
      </c>
      <c r="BJ75">
        <v>270.58999999999997</v>
      </c>
      <c r="BK75">
        <v>18.16</v>
      </c>
      <c r="BL75">
        <v>59.95</v>
      </c>
      <c r="BM75">
        <v>202.77</v>
      </c>
      <c r="BN75">
        <v>159.56</v>
      </c>
      <c r="BO75">
        <v>2.15</v>
      </c>
      <c r="BP75">
        <v>6.13</v>
      </c>
      <c r="BQ75">
        <v>16.05</v>
      </c>
      <c r="BR75">
        <v>82.99</v>
      </c>
      <c r="BS75">
        <v>446.57</v>
      </c>
      <c r="BT75">
        <v>106.64</v>
      </c>
      <c r="BV75">
        <v>15</v>
      </c>
      <c r="BW75">
        <v>389.23</v>
      </c>
      <c r="BX75">
        <v>36.6</v>
      </c>
      <c r="BY75">
        <v>59.15</v>
      </c>
      <c r="BZ75">
        <v>7.09</v>
      </c>
      <c r="CA75">
        <v>35.840000000000003</v>
      </c>
      <c r="CB75">
        <v>119.46</v>
      </c>
      <c r="CC75">
        <v>512.5</v>
      </c>
      <c r="CD75">
        <v>14.41</v>
      </c>
      <c r="CE75">
        <v>177.09</v>
      </c>
      <c r="CF75">
        <v>6</v>
      </c>
      <c r="CG75">
        <v>803</v>
      </c>
      <c r="CH75">
        <v>980</v>
      </c>
      <c r="CI75">
        <v>145.30000000000001</v>
      </c>
      <c r="CJ75">
        <v>160</v>
      </c>
      <c r="CK75">
        <v>80.95</v>
      </c>
      <c r="CL75">
        <v>14.98</v>
      </c>
      <c r="CM75">
        <v>4.96</v>
      </c>
      <c r="CN75">
        <v>19.899999999999999</v>
      </c>
      <c r="CO75">
        <v>25</v>
      </c>
      <c r="CP75">
        <v>61.6</v>
      </c>
      <c r="CQ75">
        <v>6.31</v>
      </c>
      <c r="CR75">
        <v>51.5</v>
      </c>
      <c r="CS75">
        <v>3.85</v>
      </c>
      <c r="CT75">
        <v>832.71</v>
      </c>
      <c r="CU75">
        <v>729.9</v>
      </c>
      <c r="CV75">
        <v>2.2599999999999998</v>
      </c>
      <c r="CW75">
        <v>151.97999999999999</v>
      </c>
      <c r="CX75">
        <v>12.75</v>
      </c>
      <c r="CY75">
        <v>950.95</v>
      </c>
      <c r="CZ75">
        <v>25.75</v>
      </c>
      <c r="DA75">
        <v>39.06</v>
      </c>
      <c r="DB75">
        <v>213.1</v>
      </c>
      <c r="DD75">
        <v>15.24</v>
      </c>
      <c r="DE75">
        <v>1200</v>
      </c>
      <c r="DF75">
        <v>65.260000000000005</v>
      </c>
      <c r="DG75">
        <v>26</v>
      </c>
      <c r="DH75">
        <v>9.66</v>
      </c>
      <c r="DI75">
        <v>9.9499999999999993</v>
      </c>
      <c r="DK75">
        <v>1.2</v>
      </c>
      <c r="DL75">
        <v>6.69</v>
      </c>
      <c r="DM75">
        <v>4.09</v>
      </c>
      <c r="DN75">
        <v>44.19</v>
      </c>
      <c r="DP75">
        <v>242.68</v>
      </c>
      <c r="DQ75">
        <v>133.87</v>
      </c>
      <c r="DR75">
        <v>83.61</v>
      </c>
      <c r="DS75">
        <v>130.5</v>
      </c>
      <c r="DT75">
        <v>82.52</v>
      </c>
      <c r="DU75">
        <v>94</v>
      </c>
      <c r="DV75">
        <v>435</v>
      </c>
      <c r="DX75">
        <v>545.04999999999995</v>
      </c>
      <c r="DY75">
        <v>875.63</v>
      </c>
      <c r="DZ75">
        <v>115.07</v>
      </c>
      <c r="EB75">
        <v>205.8</v>
      </c>
      <c r="EC75">
        <v>113.47</v>
      </c>
      <c r="ED75">
        <v>10</v>
      </c>
      <c r="EE75">
        <v>79.16</v>
      </c>
      <c r="EF75">
        <v>61.6</v>
      </c>
      <c r="EH75">
        <v>17.5</v>
      </c>
      <c r="EI75">
        <v>45.85</v>
      </c>
      <c r="EJ75">
        <v>22.5</v>
      </c>
      <c r="EK75">
        <v>7.31</v>
      </c>
      <c r="EL75">
        <v>62.92</v>
      </c>
      <c r="EM75">
        <v>67.2</v>
      </c>
      <c r="EN75">
        <v>13.45</v>
      </c>
      <c r="EO75">
        <v>663.94</v>
      </c>
      <c r="EP75">
        <v>166.09</v>
      </c>
      <c r="EQ75">
        <v>25.25</v>
      </c>
      <c r="ER75">
        <v>3.25</v>
      </c>
      <c r="ES75">
        <v>7.77</v>
      </c>
      <c r="ET75">
        <v>4.6900000000000004</v>
      </c>
      <c r="EV75">
        <v>6.07</v>
      </c>
      <c r="EW75">
        <v>115</v>
      </c>
      <c r="EX75">
        <v>11.7</v>
      </c>
      <c r="EY75">
        <v>47.29</v>
      </c>
      <c r="EZ75">
        <v>6.23</v>
      </c>
      <c r="FA75">
        <v>1.71</v>
      </c>
      <c r="FB75">
        <v>30.47</v>
      </c>
      <c r="FC75">
        <v>4.99</v>
      </c>
      <c r="FD75">
        <v>106</v>
      </c>
      <c r="FE75">
        <v>7.37</v>
      </c>
      <c r="FG75">
        <v>141.58000000000001</v>
      </c>
      <c r="FH75">
        <v>16.89</v>
      </c>
      <c r="FI75">
        <v>54.37</v>
      </c>
      <c r="FJ75">
        <v>145.69999999999999</v>
      </c>
      <c r="FK75">
        <v>15.9</v>
      </c>
      <c r="FL75">
        <v>28.16</v>
      </c>
      <c r="FM75">
        <v>17</v>
      </c>
      <c r="FN75">
        <v>18.95</v>
      </c>
      <c r="FO75">
        <v>90</v>
      </c>
      <c r="FP75">
        <v>175.69</v>
      </c>
      <c r="FQ75">
        <v>11.96</v>
      </c>
      <c r="FR75" s="123">
        <v>35.130000000000003</v>
      </c>
      <c r="FS75">
        <v>65.5</v>
      </c>
      <c r="FT75">
        <v>100</v>
      </c>
      <c r="FU75">
        <v>9.91</v>
      </c>
      <c r="FV75">
        <v>505.11</v>
      </c>
      <c r="FW75">
        <v>76.77</v>
      </c>
      <c r="FX75">
        <v>45</v>
      </c>
      <c r="FY75">
        <v>9.5500000000000007</v>
      </c>
      <c r="FZ75">
        <v>55.4</v>
      </c>
      <c r="GA75">
        <v>64.790000000000006</v>
      </c>
      <c r="GB75">
        <v>20.75</v>
      </c>
      <c r="GC75">
        <v>18.7</v>
      </c>
      <c r="GD75">
        <v>18.98</v>
      </c>
      <c r="GE75">
        <v>989.53</v>
      </c>
      <c r="GG75">
        <v>24.1</v>
      </c>
      <c r="GH75">
        <v>167.32</v>
      </c>
      <c r="GI75">
        <v>14.4</v>
      </c>
      <c r="GJ75">
        <v>14</v>
      </c>
      <c r="GL75">
        <v>14.2</v>
      </c>
      <c r="GM75">
        <v>0.5</v>
      </c>
      <c r="GN75">
        <v>12.1</v>
      </c>
      <c r="GO75">
        <v>6.59</v>
      </c>
      <c r="GP75">
        <v>10.47</v>
      </c>
      <c r="GQ75">
        <v>135.55000000000001</v>
      </c>
      <c r="GR75">
        <v>2.7</v>
      </c>
      <c r="GS75">
        <v>2.65</v>
      </c>
    </row>
    <row r="76" spans="1:201" ht="13.5" thickBot="1" x14ac:dyDescent="0.25">
      <c r="A76" s="124" t="s">
        <v>1430</v>
      </c>
      <c r="B76">
        <v>31.24</v>
      </c>
      <c r="C76">
        <v>66.180000000000007</v>
      </c>
      <c r="D76">
        <v>39.5</v>
      </c>
      <c r="E76">
        <v>39.880000000000003</v>
      </c>
      <c r="F76">
        <v>9.25</v>
      </c>
      <c r="G76">
        <v>249.94</v>
      </c>
      <c r="H76">
        <v>4.17</v>
      </c>
      <c r="I76">
        <v>109.94</v>
      </c>
      <c r="J76">
        <v>47.88</v>
      </c>
      <c r="K76">
        <v>567.76</v>
      </c>
      <c r="L76">
        <v>7.82</v>
      </c>
      <c r="M76">
        <v>62.98</v>
      </c>
      <c r="N76">
        <v>40.6</v>
      </c>
      <c r="O76">
        <v>86.16</v>
      </c>
      <c r="P76" s="121">
        <v>40.79</v>
      </c>
      <c r="Q76">
        <v>5.5</v>
      </c>
      <c r="T76">
        <v>280.57</v>
      </c>
      <c r="U76">
        <v>4.2</v>
      </c>
      <c r="V76">
        <v>68.55</v>
      </c>
      <c r="W76">
        <v>35.950000000000003</v>
      </c>
      <c r="X76">
        <v>18</v>
      </c>
      <c r="Y76">
        <v>4.8</v>
      </c>
      <c r="Z76">
        <v>311.25</v>
      </c>
      <c r="AA76">
        <v>7.35</v>
      </c>
      <c r="AB76">
        <v>27</v>
      </c>
      <c r="AC76" s="125"/>
      <c r="AD76">
        <v>100.01</v>
      </c>
      <c r="AE76">
        <v>281.45999999999998</v>
      </c>
      <c r="AF76">
        <v>2.39</v>
      </c>
      <c r="AG76">
        <v>23.95</v>
      </c>
      <c r="AH76">
        <v>41</v>
      </c>
      <c r="AI76">
        <v>5.64</v>
      </c>
      <c r="AJ76">
        <v>17.96</v>
      </c>
      <c r="AK76">
        <v>70.63</v>
      </c>
      <c r="AM76">
        <v>30</v>
      </c>
      <c r="AN76">
        <v>11.35</v>
      </c>
      <c r="AO76">
        <v>5.01</v>
      </c>
      <c r="AP76">
        <v>2.5499999999999998</v>
      </c>
      <c r="AQ76">
        <v>16.52</v>
      </c>
      <c r="AR76">
        <v>62</v>
      </c>
      <c r="AS76">
        <v>198.39</v>
      </c>
      <c r="AT76">
        <v>617.30999999999995</v>
      </c>
      <c r="AU76">
        <v>1688</v>
      </c>
      <c r="AV76">
        <v>53.07</v>
      </c>
      <c r="AW76">
        <v>28.34</v>
      </c>
      <c r="AX76">
        <v>6.37</v>
      </c>
      <c r="AY76">
        <v>3.14</v>
      </c>
      <c r="AZ76">
        <v>6.13</v>
      </c>
      <c r="BA76">
        <v>160.16</v>
      </c>
      <c r="BB76">
        <v>80</v>
      </c>
      <c r="BD76">
        <v>29.02</v>
      </c>
      <c r="BE76">
        <v>80.180000000000007</v>
      </c>
      <c r="BF76">
        <v>11.49</v>
      </c>
      <c r="BG76">
        <v>9</v>
      </c>
      <c r="BH76">
        <v>17.43</v>
      </c>
      <c r="BI76">
        <v>29.81</v>
      </c>
      <c r="BJ76">
        <v>231.5</v>
      </c>
      <c r="BK76">
        <v>17.29</v>
      </c>
      <c r="BL76">
        <v>50</v>
      </c>
      <c r="BM76">
        <v>162.01</v>
      </c>
      <c r="BN76">
        <v>154.9</v>
      </c>
      <c r="BO76">
        <v>2.0099999999999998</v>
      </c>
      <c r="BP76">
        <v>6.8</v>
      </c>
      <c r="BQ76">
        <v>17.829999999999998</v>
      </c>
      <c r="BR76">
        <v>83.5</v>
      </c>
      <c r="BS76">
        <v>501.63</v>
      </c>
      <c r="BT76">
        <v>99.19</v>
      </c>
      <c r="BV76">
        <v>15</v>
      </c>
      <c r="BW76">
        <v>542.25</v>
      </c>
      <c r="BX76">
        <v>35</v>
      </c>
      <c r="BY76">
        <v>59.8</v>
      </c>
      <c r="BZ76">
        <v>7.75</v>
      </c>
      <c r="CA76">
        <v>38.71</v>
      </c>
      <c r="CB76">
        <v>117.8</v>
      </c>
      <c r="CC76">
        <v>530</v>
      </c>
      <c r="CD76">
        <v>13.67</v>
      </c>
      <c r="CE76">
        <v>196.6</v>
      </c>
      <c r="CF76">
        <v>5.25</v>
      </c>
      <c r="CG76">
        <v>781</v>
      </c>
      <c r="CH76">
        <v>1035.5</v>
      </c>
      <c r="CI76">
        <v>131.91999999999999</v>
      </c>
      <c r="CJ76">
        <v>160.25</v>
      </c>
      <c r="CK76">
        <v>58.52</v>
      </c>
      <c r="CL76">
        <v>16</v>
      </c>
      <c r="CM76">
        <v>5.18</v>
      </c>
      <c r="CN76">
        <v>15.97</v>
      </c>
      <c r="CO76">
        <v>23.25</v>
      </c>
      <c r="CP76">
        <v>65</v>
      </c>
      <c r="CQ76">
        <v>6.01</v>
      </c>
      <c r="CR76">
        <v>55.58</v>
      </c>
      <c r="CS76">
        <v>3.8</v>
      </c>
      <c r="CT76">
        <v>616.46</v>
      </c>
      <c r="CU76">
        <v>594</v>
      </c>
      <c r="CV76">
        <v>2.29</v>
      </c>
      <c r="CW76">
        <v>148.69999999999999</v>
      </c>
      <c r="CX76">
        <v>13.5</v>
      </c>
      <c r="CY76">
        <v>801.51</v>
      </c>
      <c r="CZ76">
        <v>26</v>
      </c>
      <c r="DA76">
        <v>37.6</v>
      </c>
      <c r="DB76">
        <v>228.04</v>
      </c>
      <c r="DD76">
        <v>18.87</v>
      </c>
      <c r="DE76">
        <v>1007.05</v>
      </c>
      <c r="DF76">
        <v>64.33</v>
      </c>
      <c r="DG76">
        <v>27.2</v>
      </c>
      <c r="DH76">
        <v>9.8699999999999992</v>
      </c>
      <c r="DI76">
        <v>9.6</v>
      </c>
      <c r="DK76">
        <v>1.38</v>
      </c>
      <c r="DL76">
        <v>5.86</v>
      </c>
      <c r="DM76">
        <v>4.42</v>
      </c>
      <c r="DN76">
        <v>41.87</v>
      </c>
      <c r="DP76">
        <v>224.34</v>
      </c>
      <c r="DQ76">
        <v>114.73</v>
      </c>
      <c r="DR76">
        <v>78.75</v>
      </c>
      <c r="DS76">
        <v>140</v>
      </c>
      <c r="DT76">
        <v>78.010000000000005</v>
      </c>
      <c r="DU76">
        <v>90.31</v>
      </c>
      <c r="DV76">
        <v>380</v>
      </c>
      <c r="DX76">
        <v>559.01</v>
      </c>
      <c r="DY76">
        <v>835.88</v>
      </c>
      <c r="DZ76">
        <v>108.34</v>
      </c>
      <c r="EB76">
        <v>160.79</v>
      </c>
      <c r="EC76">
        <v>119.21</v>
      </c>
      <c r="ED76">
        <v>9.5</v>
      </c>
      <c r="EE76">
        <v>68</v>
      </c>
      <c r="EF76">
        <v>65</v>
      </c>
      <c r="EH76">
        <v>15.92</v>
      </c>
      <c r="EI76">
        <v>44.47</v>
      </c>
      <c r="EJ76">
        <v>19.07</v>
      </c>
      <c r="EK76">
        <v>9.84</v>
      </c>
      <c r="EL76">
        <v>51.28</v>
      </c>
      <c r="EM76">
        <v>65.06</v>
      </c>
      <c r="EN76">
        <v>15.38</v>
      </c>
      <c r="EO76">
        <v>476.35</v>
      </c>
      <c r="EP76">
        <v>166.09</v>
      </c>
      <c r="EQ76">
        <v>30.88</v>
      </c>
      <c r="ER76">
        <v>2</v>
      </c>
      <c r="ES76">
        <v>4.5999999999999996</v>
      </c>
      <c r="ET76">
        <v>4.55</v>
      </c>
      <c r="EV76">
        <v>5.21</v>
      </c>
      <c r="EW76">
        <v>103</v>
      </c>
      <c r="EX76">
        <v>9.15</v>
      </c>
      <c r="EY76">
        <v>45.58</v>
      </c>
      <c r="EZ76">
        <v>6</v>
      </c>
      <c r="FA76">
        <v>1.75</v>
      </c>
      <c r="FB76">
        <v>24.52</v>
      </c>
      <c r="FC76">
        <v>5.2</v>
      </c>
      <c r="FD76">
        <v>101.91</v>
      </c>
      <c r="FE76">
        <v>7.3</v>
      </c>
      <c r="FG76">
        <v>130</v>
      </c>
      <c r="FH76">
        <v>16.89</v>
      </c>
      <c r="FI76">
        <v>60.86</v>
      </c>
      <c r="FJ76">
        <v>118.01</v>
      </c>
      <c r="FK76">
        <v>15.2</v>
      </c>
      <c r="FL76">
        <v>26.82</v>
      </c>
      <c r="FM76">
        <v>22.41</v>
      </c>
      <c r="FN76">
        <v>16.43</v>
      </c>
      <c r="FO76">
        <v>80.11</v>
      </c>
      <c r="FP76">
        <v>171.03</v>
      </c>
      <c r="FQ76">
        <v>11.16</v>
      </c>
      <c r="FR76" s="123">
        <v>24</v>
      </c>
      <c r="FS76">
        <v>66.2</v>
      </c>
      <c r="FT76">
        <v>98.7</v>
      </c>
      <c r="FU76">
        <v>11.09</v>
      </c>
      <c r="FV76">
        <v>503.5</v>
      </c>
      <c r="FW76">
        <v>76.77</v>
      </c>
      <c r="FX76">
        <v>50</v>
      </c>
      <c r="FY76">
        <v>8.9600000000000009</v>
      </c>
      <c r="FZ76">
        <v>30.6</v>
      </c>
      <c r="GA76">
        <v>58.85</v>
      </c>
      <c r="GB76">
        <v>20.83</v>
      </c>
      <c r="GC76">
        <v>15.37</v>
      </c>
      <c r="GD76">
        <v>16.25</v>
      </c>
      <c r="GE76">
        <v>1016.8</v>
      </c>
      <c r="GG76">
        <v>24.25</v>
      </c>
      <c r="GH76">
        <v>102.92</v>
      </c>
      <c r="GI76">
        <v>11.61</v>
      </c>
      <c r="GJ76">
        <v>14</v>
      </c>
      <c r="GL76">
        <v>14.18</v>
      </c>
      <c r="GM76">
        <v>0.5</v>
      </c>
      <c r="GN76">
        <v>11.96</v>
      </c>
      <c r="GO76">
        <v>5.75</v>
      </c>
      <c r="GP76">
        <v>10.19</v>
      </c>
      <c r="GQ76">
        <v>92.43</v>
      </c>
      <c r="GR76">
        <v>2.76</v>
      </c>
      <c r="GS76">
        <v>2.25</v>
      </c>
    </row>
    <row r="77" spans="1:201" ht="13.5" thickBot="1" x14ac:dyDescent="0.25">
      <c r="A77" s="124" t="s">
        <v>1431</v>
      </c>
      <c r="B77">
        <v>27.58</v>
      </c>
      <c r="C77">
        <v>63.98</v>
      </c>
      <c r="D77">
        <v>33.01</v>
      </c>
      <c r="E77">
        <v>40.35</v>
      </c>
      <c r="F77">
        <v>5.01</v>
      </c>
      <c r="G77">
        <v>240</v>
      </c>
      <c r="H77">
        <v>4.5</v>
      </c>
      <c r="I77">
        <v>119</v>
      </c>
      <c r="J77">
        <v>47.17</v>
      </c>
      <c r="K77">
        <v>542.63</v>
      </c>
      <c r="L77">
        <v>7.72</v>
      </c>
      <c r="M77">
        <v>69.45</v>
      </c>
      <c r="N77">
        <v>42.5</v>
      </c>
      <c r="O77">
        <v>81.17</v>
      </c>
      <c r="P77" s="121">
        <v>36.67</v>
      </c>
      <c r="Q77">
        <v>5.25</v>
      </c>
      <c r="T77">
        <v>282.57</v>
      </c>
      <c r="U77">
        <v>3.7</v>
      </c>
      <c r="V77">
        <v>64.290000000000006</v>
      </c>
      <c r="W77">
        <v>35.950000000000003</v>
      </c>
      <c r="X77">
        <v>15</v>
      </c>
      <c r="Y77">
        <v>4.5</v>
      </c>
      <c r="Z77">
        <v>332.41</v>
      </c>
      <c r="AA77">
        <v>7.09</v>
      </c>
      <c r="AB77">
        <v>29.5</v>
      </c>
      <c r="AC77" s="125"/>
      <c r="AD77">
        <v>116.63</v>
      </c>
      <c r="AE77">
        <v>108.37</v>
      </c>
      <c r="AF77">
        <v>2.64</v>
      </c>
      <c r="AG77">
        <v>24.13</v>
      </c>
      <c r="AH77">
        <v>36.520000000000003</v>
      </c>
      <c r="AI77">
        <v>5.13</v>
      </c>
      <c r="AJ77">
        <v>17.98</v>
      </c>
      <c r="AK77">
        <v>88.65</v>
      </c>
      <c r="AM77">
        <v>33.25</v>
      </c>
      <c r="AN77">
        <v>12.25</v>
      </c>
      <c r="AO77">
        <v>5.09</v>
      </c>
      <c r="AP77">
        <v>2.4500000000000002</v>
      </c>
      <c r="AQ77">
        <v>16.5</v>
      </c>
      <c r="AR77">
        <v>63.01</v>
      </c>
      <c r="AS77">
        <v>140.55000000000001</v>
      </c>
      <c r="AT77">
        <v>553.16</v>
      </c>
      <c r="AU77">
        <v>1550</v>
      </c>
      <c r="AV77">
        <v>45.85</v>
      </c>
      <c r="AW77">
        <v>27.19</v>
      </c>
      <c r="AX77">
        <v>5.91</v>
      </c>
      <c r="AY77">
        <v>3.6</v>
      </c>
      <c r="AZ77">
        <v>6.25</v>
      </c>
      <c r="BA77">
        <v>141.6</v>
      </c>
      <c r="BB77">
        <v>80</v>
      </c>
      <c r="BD77">
        <v>28.38</v>
      </c>
      <c r="BE77">
        <v>101.18</v>
      </c>
      <c r="BF77">
        <v>11.7</v>
      </c>
      <c r="BG77">
        <v>8.7200000000000006</v>
      </c>
      <c r="BH77">
        <v>18.420000000000002</v>
      </c>
      <c r="BI77">
        <v>27.19</v>
      </c>
      <c r="BJ77">
        <v>244.95</v>
      </c>
      <c r="BK77">
        <v>20.53</v>
      </c>
      <c r="BL77">
        <v>41.88</v>
      </c>
      <c r="BM77">
        <v>170.23</v>
      </c>
      <c r="BN77">
        <v>133.96</v>
      </c>
      <c r="BO77">
        <v>2.44</v>
      </c>
      <c r="BP77">
        <v>6.69</v>
      </c>
      <c r="BQ77">
        <v>10.050000000000001</v>
      </c>
      <c r="BR77">
        <v>88</v>
      </c>
      <c r="BS77">
        <v>531.44000000000005</v>
      </c>
      <c r="BT77">
        <v>90</v>
      </c>
      <c r="BV77">
        <v>16.079999999999998</v>
      </c>
      <c r="BW77">
        <v>325</v>
      </c>
      <c r="BX77">
        <v>38</v>
      </c>
      <c r="BY77">
        <v>54</v>
      </c>
      <c r="BZ77">
        <v>7.2</v>
      </c>
      <c r="CA77">
        <v>35.4</v>
      </c>
      <c r="CB77">
        <v>113.44</v>
      </c>
      <c r="CC77">
        <v>515.48</v>
      </c>
      <c r="CD77">
        <v>13</v>
      </c>
      <c r="CE77">
        <v>188.34</v>
      </c>
      <c r="CF77">
        <v>5.49</v>
      </c>
      <c r="CG77">
        <v>790</v>
      </c>
      <c r="CH77">
        <v>890</v>
      </c>
      <c r="CI77">
        <v>136.22999999999999</v>
      </c>
      <c r="CJ77">
        <v>175</v>
      </c>
      <c r="CK77">
        <v>62.14</v>
      </c>
      <c r="CL77">
        <v>13.9</v>
      </c>
      <c r="CM77">
        <v>4.25</v>
      </c>
      <c r="CN77">
        <v>20.309999999999999</v>
      </c>
      <c r="CO77">
        <v>27.5</v>
      </c>
      <c r="CP77">
        <v>68</v>
      </c>
      <c r="CQ77">
        <v>7.68</v>
      </c>
      <c r="CR77">
        <v>61.75</v>
      </c>
      <c r="CS77">
        <v>4.45</v>
      </c>
      <c r="CT77">
        <v>606.41999999999996</v>
      </c>
      <c r="CU77">
        <v>603.15</v>
      </c>
      <c r="CV77">
        <v>2.21</v>
      </c>
      <c r="CW77">
        <v>127.29</v>
      </c>
      <c r="CX77">
        <v>15.5</v>
      </c>
      <c r="CY77">
        <v>955.29</v>
      </c>
      <c r="CZ77">
        <v>27.33</v>
      </c>
      <c r="DA77">
        <v>28.88</v>
      </c>
      <c r="DB77">
        <v>247.06</v>
      </c>
      <c r="DD77">
        <v>19.809999999999999</v>
      </c>
      <c r="DE77">
        <v>1046.67</v>
      </c>
      <c r="DF77">
        <v>34</v>
      </c>
      <c r="DG77">
        <v>33.950000000000003</v>
      </c>
      <c r="DH77">
        <v>10.029999999999999</v>
      </c>
      <c r="DI77">
        <v>9</v>
      </c>
      <c r="DK77">
        <v>1.39</v>
      </c>
      <c r="DL77">
        <v>5.85</v>
      </c>
      <c r="DM77">
        <v>3.82</v>
      </c>
      <c r="DN77">
        <v>30.2</v>
      </c>
      <c r="DP77">
        <v>224.16</v>
      </c>
      <c r="DQ77">
        <v>72.489999999999995</v>
      </c>
      <c r="DR77">
        <v>62.58</v>
      </c>
      <c r="DS77">
        <v>146.85</v>
      </c>
      <c r="DT77">
        <v>71.17</v>
      </c>
      <c r="DU77">
        <v>97.51</v>
      </c>
      <c r="DV77">
        <v>356.91</v>
      </c>
      <c r="DX77">
        <v>530.08000000000004</v>
      </c>
      <c r="DY77">
        <v>611.04</v>
      </c>
      <c r="DZ77">
        <v>109.39</v>
      </c>
      <c r="EB77">
        <v>170.73</v>
      </c>
      <c r="EC77">
        <v>113.07</v>
      </c>
      <c r="ED77">
        <v>10.3</v>
      </c>
      <c r="EE77">
        <v>66</v>
      </c>
      <c r="EF77">
        <v>68</v>
      </c>
      <c r="EH77">
        <v>15.65</v>
      </c>
      <c r="EI77">
        <v>41.64</v>
      </c>
      <c r="EJ77">
        <v>19.399999999999999</v>
      </c>
      <c r="EK77">
        <v>8.82</v>
      </c>
      <c r="EL77">
        <v>67.680000000000007</v>
      </c>
      <c r="EM77">
        <v>60.51</v>
      </c>
      <c r="EN77">
        <v>12.67</v>
      </c>
      <c r="EO77">
        <v>435.77</v>
      </c>
      <c r="EP77">
        <v>166.09</v>
      </c>
      <c r="EQ77">
        <v>21.51</v>
      </c>
      <c r="ER77">
        <v>1.35</v>
      </c>
      <c r="ES77">
        <v>4.8499999999999996</v>
      </c>
      <c r="ET77">
        <v>4.97</v>
      </c>
      <c r="EV77">
        <v>5.87</v>
      </c>
      <c r="EW77">
        <v>91.84</v>
      </c>
      <c r="EX77">
        <v>10.130000000000001</v>
      </c>
      <c r="EY77">
        <v>47.82</v>
      </c>
      <c r="EZ77">
        <v>5.99</v>
      </c>
      <c r="FA77">
        <v>1.71</v>
      </c>
      <c r="FB77">
        <v>23.6</v>
      </c>
      <c r="FC77">
        <v>5</v>
      </c>
      <c r="FD77">
        <v>113.04</v>
      </c>
      <c r="FE77">
        <v>8.26</v>
      </c>
      <c r="FG77">
        <v>125.49</v>
      </c>
      <c r="FH77">
        <v>16.79</v>
      </c>
      <c r="FI77">
        <v>50.98</v>
      </c>
      <c r="FJ77">
        <v>129.68</v>
      </c>
      <c r="FK77">
        <v>15.48</v>
      </c>
      <c r="FL77">
        <v>24.59</v>
      </c>
      <c r="FM77">
        <v>15.25</v>
      </c>
      <c r="FN77">
        <v>15.75</v>
      </c>
      <c r="FO77">
        <v>68.36</v>
      </c>
      <c r="FP77">
        <v>177.01</v>
      </c>
      <c r="FQ77">
        <v>11.15</v>
      </c>
      <c r="FR77" s="123">
        <v>23.32</v>
      </c>
      <c r="FS77">
        <v>80.75</v>
      </c>
      <c r="FT77">
        <v>78.38</v>
      </c>
      <c r="FU77">
        <v>11.99</v>
      </c>
      <c r="FV77">
        <v>500</v>
      </c>
      <c r="FW77">
        <v>76.77</v>
      </c>
      <c r="FX77">
        <v>49.5</v>
      </c>
      <c r="FY77">
        <v>10</v>
      </c>
      <c r="FZ77">
        <v>43.5</v>
      </c>
      <c r="GA77">
        <v>52.38</v>
      </c>
      <c r="GB77">
        <v>21.04</v>
      </c>
      <c r="GC77">
        <v>15.89</v>
      </c>
      <c r="GD77">
        <v>16.79</v>
      </c>
      <c r="GE77">
        <v>843.51</v>
      </c>
      <c r="GG77">
        <v>23.03</v>
      </c>
      <c r="GH77">
        <v>133.58000000000001</v>
      </c>
      <c r="GI77">
        <v>9.5299999999999994</v>
      </c>
      <c r="GJ77">
        <v>13</v>
      </c>
      <c r="GL77">
        <v>15.3</v>
      </c>
      <c r="GM77">
        <v>0.5</v>
      </c>
      <c r="GN77">
        <v>10.220000000000001</v>
      </c>
      <c r="GO77">
        <v>5.42</v>
      </c>
      <c r="GP77">
        <v>9.9700000000000006</v>
      </c>
      <c r="GQ77">
        <v>81.400000000000006</v>
      </c>
      <c r="GR77">
        <v>3.22</v>
      </c>
      <c r="GS77">
        <v>2.4500000000000002</v>
      </c>
    </row>
    <row r="78" spans="1:201" ht="13.5" thickBot="1" x14ac:dyDescent="0.25">
      <c r="A78" s="124" t="s">
        <v>1432</v>
      </c>
      <c r="B78">
        <v>26.27</v>
      </c>
      <c r="C78">
        <v>62.84</v>
      </c>
      <c r="D78">
        <v>30.44</v>
      </c>
      <c r="E78">
        <v>39.86</v>
      </c>
      <c r="F78">
        <v>4.49</v>
      </c>
      <c r="G78">
        <v>185</v>
      </c>
      <c r="H78">
        <v>3.92</v>
      </c>
      <c r="I78">
        <v>102.92</v>
      </c>
      <c r="J78">
        <v>57.29</v>
      </c>
      <c r="K78">
        <v>556.30999999999995</v>
      </c>
      <c r="L78">
        <v>7.71</v>
      </c>
      <c r="M78">
        <v>73.98</v>
      </c>
      <c r="N78">
        <v>46.9</v>
      </c>
      <c r="O78">
        <v>86.2</v>
      </c>
      <c r="P78" s="121">
        <v>48</v>
      </c>
      <c r="Q78">
        <v>5.44</v>
      </c>
      <c r="T78">
        <v>279.77999999999997</v>
      </c>
      <c r="U78">
        <v>4</v>
      </c>
      <c r="V78">
        <v>63</v>
      </c>
      <c r="W78">
        <v>33.200000000000003</v>
      </c>
      <c r="X78">
        <v>14.95</v>
      </c>
      <c r="Y78">
        <v>4</v>
      </c>
      <c r="Z78">
        <v>308.72000000000003</v>
      </c>
      <c r="AA78">
        <v>6.83</v>
      </c>
      <c r="AB78">
        <v>25.81</v>
      </c>
      <c r="AC78" s="125"/>
      <c r="AD78">
        <v>97.42</v>
      </c>
      <c r="AE78">
        <v>61.4</v>
      </c>
      <c r="AF78">
        <v>2.4300000000000002</v>
      </c>
      <c r="AG78">
        <v>22</v>
      </c>
      <c r="AH78">
        <v>34</v>
      </c>
      <c r="AI78">
        <v>5</v>
      </c>
      <c r="AJ78">
        <v>15.03</v>
      </c>
      <c r="AK78">
        <v>90.15</v>
      </c>
      <c r="AM78">
        <v>26.77</v>
      </c>
      <c r="AN78">
        <v>12.5</v>
      </c>
      <c r="AO78">
        <v>4.8899999999999997</v>
      </c>
      <c r="AP78">
        <v>2.16</v>
      </c>
      <c r="AQ78">
        <v>18</v>
      </c>
      <c r="AR78">
        <v>70.31</v>
      </c>
      <c r="AS78">
        <v>100.79</v>
      </c>
      <c r="AT78">
        <v>486.97</v>
      </c>
      <c r="AU78">
        <v>1500</v>
      </c>
      <c r="AV78">
        <v>44.26</v>
      </c>
      <c r="AW78">
        <v>29.39</v>
      </c>
      <c r="AX78">
        <v>5.33</v>
      </c>
      <c r="AY78">
        <v>3.05</v>
      </c>
      <c r="AZ78">
        <v>6.25</v>
      </c>
      <c r="BA78">
        <v>137.80000000000001</v>
      </c>
      <c r="BB78">
        <v>79.8</v>
      </c>
      <c r="BD78">
        <v>27.68</v>
      </c>
      <c r="BE78">
        <v>111.36</v>
      </c>
      <c r="BF78">
        <v>11.7</v>
      </c>
      <c r="BG78">
        <v>10.050000000000001</v>
      </c>
      <c r="BH78">
        <v>15.7</v>
      </c>
      <c r="BI78">
        <v>26.61</v>
      </c>
      <c r="BJ78">
        <v>174.71</v>
      </c>
      <c r="BK78">
        <v>19.02</v>
      </c>
      <c r="BL78">
        <v>30</v>
      </c>
      <c r="BM78">
        <v>152</v>
      </c>
      <c r="BN78">
        <v>90.24</v>
      </c>
      <c r="BO78">
        <v>2.2000000000000002</v>
      </c>
      <c r="BP78">
        <v>5.8</v>
      </c>
      <c r="BQ78">
        <v>11.35</v>
      </c>
      <c r="BR78">
        <v>70</v>
      </c>
      <c r="BS78">
        <v>561.5</v>
      </c>
      <c r="BT78">
        <v>102.9</v>
      </c>
      <c r="BV78">
        <v>14.81</v>
      </c>
      <c r="BW78">
        <v>294.5</v>
      </c>
      <c r="BX78">
        <v>33</v>
      </c>
      <c r="BY78">
        <v>49.7</v>
      </c>
      <c r="BZ78">
        <v>6.75</v>
      </c>
      <c r="CA78">
        <v>30.62</v>
      </c>
      <c r="CB78">
        <v>114.86</v>
      </c>
      <c r="CC78">
        <v>516.85</v>
      </c>
      <c r="CD78">
        <v>10.98</v>
      </c>
      <c r="CE78">
        <v>179.7</v>
      </c>
      <c r="CF78">
        <v>5.24</v>
      </c>
      <c r="CG78">
        <v>717.22</v>
      </c>
      <c r="CH78">
        <v>915.75</v>
      </c>
      <c r="CI78">
        <v>123.33</v>
      </c>
      <c r="CJ78">
        <v>170</v>
      </c>
      <c r="CK78">
        <v>60.5</v>
      </c>
      <c r="CL78">
        <v>16.29</v>
      </c>
      <c r="CM78">
        <v>3.74</v>
      </c>
      <c r="CN78">
        <v>0.9</v>
      </c>
      <c r="CO78">
        <v>22.5</v>
      </c>
      <c r="CP78">
        <v>71</v>
      </c>
      <c r="CQ78">
        <v>5.5</v>
      </c>
      <c r="CR78">
        <v>53.85</v>
      </c>
      <c r="CS78">
        <v>3.5</v>
      </c>
      <c r="CT78">
        <v>518.76</v>
      </c>
      <c r="CU78">
        <v>549</v>
      </c>
      <c r="CV78">
        <v>2.2000000000000002</v>
      </c>
      <c r="CW78">
        <v>102.4</v>
      </c>
      <c r="CX78">
        <v>17.52</v>
      </c>
      <c r="CY78">
        <v>930</v>
      </c>
      <c r="CZ78">
        <v>25.04</v>
      </c>
      <c r="DA78">
        <v>19.899999999999999</v>
      </c>
      <c r="DB78">
        <v>260.94</v>
      </c>
      <c r="DD78">
        <v>19.809999999999999</v>
      </c>
      <c r="DE78">
        <v>1046.6099999999999</v>
      </c>
      <c r="DF78">
        <v>36</v>
      </c>
      <c r="DG78">
        <v>32.299999999999997</v>
      </c>
      <c r="DH78">
        <v>9.74</v>
      </c>
      <c r="DI78">
        <v>8</v>
      </c>
      <c r="DK78">
        <v>1.45</v>
      </c>
      <c r="DL78">
        <v>5.84</v>
      </c>
      <c r="DM78">
        <v>2.74</v>
      </c>
      <c r="DN78">
        <v>28.47</v>
      </c>
      <c r="DP78">
        <v>193.91</v>
      </c>
      <c r="DQ78">
        <v>66.209999999999994</v>
      </c>
      <c r="DR78">
        <v>47.55</v>
      </c>
      <c r="DS78">
        <v>119.4</v>
      </c>
      <c r="DT78">
        <v>58.93</v>
      </c>
      <c r="DU78">
        <v>91.04</v>
      </c>
      <c r="DV78">
        <v>290</v>
      </c>
      <c r="DX78">
        <v>474.17</v>
      </c>
      <c r="DY78">
        <v>474.95</v>
      </c>
      <c r="DZ78">
        <v>129.06</v>
      </c>
      <c r="EB78">
        <v>125.69</v>
      </c>
      <c r="EC78">
        <v>108.06</v>
      </c>
      <c r="ED78">
        <v>9.25</v>
      </c>
      <c r="EE78">
        <v>61.66</v>
      </c>
      <c r="EF78">
        <v>71</v>
      </c>
      <c r="EH78">
        <v>15.75</v>
      </c>
      <c r="EI78">
        <v>35</v>
      </c>
      <c r="EJ78">
        <v>16.3</v>
      </c>
      <c r="EK78">
        <v>8.9499999999999993</v>
      </c>
      <c r="EL78">
        <v>59.9</v>
      </c>
      <c r="EM78">
        <v>45</v>
      </c>
      <c r="EN78">
        <v>13.03</v>
      </c>
      <c r="EO78">
        <v>371.13</v>
      </c>
      <c r="EP78">
        <v>183.7</v>
      </c>
      <c r="EQ78">
        <v>20</v>
      </c>
      <c r="ER78">
        <v>1.5</v>
      </c>
      <c r="ES78">
        <v>4.05</v>
      </c>
      <c r="ET78">
        <v>4.0999999999999996</v>
      </c>
      <c r="EV78">
        <v>5.5</v>
      </c>
      <c r="EW78">
        <v>89.32</v>
      </c>
      <c r="EX78">
        <v>7.05</v>
      </c>
      <c r="EY78">
        <v>46.76</v>
      </c>
      <c r="EZ78">
        <v>4.1100000000000003</v>
      </c>
      <c r="FA78">
        <v>1.86</v>
      </c>
      <c r="FB78">
        <v>22.3</v>
      </c>
      <c r="FC78">
        <v>4.2</v>
      </c>
      <c r="FD78">
        <v>99</v>
      </c>
      <c r="FE78">
        <v>8.25</v>
      </c>
      <c r="FG78">
        <v>105</v>
      </c>
      <c r="FH78">
        <v>14.69</v>
      </c>
      <c r="FI78">
        <v>35.33</v>
      </c>
      <c r="FJ78">
        <v>115.5</v>
      </c>
      <c r="FK78">
        <v>17.38</v>
      </c>
      <c r="FL78">
        <v>24.75</v>
      </c>
      <c r="FM78">
        <v>13.7</v>
      </c>
      <c r="FN78">
        <v>12.7</v>
      </c>
      <c r="FO78">
        <v>55</v>
      </c>
      <c r="FP78">
        <v>169.43</v>
      </c>
      <c r="FQ78">
        <v>10.5</v>
      </c>
      <c r="FR78" s="123">
        <v>23.32</v>
      </c>
      <c r="FS78">
        <v>65.099999999999994</v>
      </c>
      <c r="FT78">
        <v>64.709999999999994</v>
      </c>
      <c r="FU78">
        <v>7.14</v>
      </c>
      <c r="FV78">
        <v>475</v>
      </c>
      <c r="FW78">
        <v>76.77</v>
      </c>
      <c r="FX78">
        <v>53</v>
      </c>
      <c r="FY78">
        <v>8.24</v>
      </c>
      <c r="FZ78">
        <v>44.5</v>
      </c>
      <c r="GA78">
        <v>75.67</v>
      </c>
      <c r="GB78">
        <v>16.27</v>
      </c>
      <c r="GC78">
        <v>15.79</v>
      </c>
      <c r="GD78">
        <v>15.7</v>
      </c>
      <c r="GE78">
        <v>662.57</v>
      </c>
      <c r="GG78">
        <v>20.25</v>
      </c>
      <c r="GH78">
        <v>80.09</v>
      </c>
      <c r="GI78">
        <v>8.1</v>
      </c>
      <c r="GJ78">
        <v>13.95</v>
      </c>
      <c r="GL78">
        <v>15.5</v>
      </c>
      <c r="GM78">
        <v>0.5</v>
      </c>
      <c r="GN78">
        <v>13.08</v>
      </c>
      <c r="GO78">
        <v>4.95</v>
      </c>
      <c r="GP78">
        <v>9.51</v>
      </c>
      <c r="GQ78">
        <v>62.9</v>
      </c>
      <c r="GR78">
        <v>2.74</v>
      </c>
      <c r="GS78">
        <v>1.71</v>
      </c>
    </row>
    <row r="79" spans="1:201" ht="13.5" thickBot="1" x14ac:dyDescent="0.25">
      <c r="A79" s="124" t="s">
        <v>1433</v>
      </c>
      <c r="B79">
        <v>26.27</v>
      </c>
      <c r="C79">
        <v>63.27</v>
      </c>
      <c r="D79">
        <v>33.51</v>
      </c>
      <c r="E79">
        <v>37.4</v>
      </c>
      <c r="F79">
        <v>5.01</v>
      </c>
      <c r="G79">
        <v>200</v>
      </c>
      <c r="H79">
        <v>3.75</v>
      </c>
      <c r="I79">
        <v>119.85</v>
      </c>
      <c r="J79">
        <v>63.08</v>
      </c>
      <c r="K79">
        <v>598</v>
      </c>
      <c r="L79">
        <v>7.35</v>
      </c>
      <c r="M79">
        <v>72</v>
      </c>
      <c r="N79">
        <v>48.36</v>
      </c>
      <c r="O79">
        <v>96.05</v>
      </c>
      <c r="P79" s="121">
        <v>50</v>
      </c>
      <c r="Q79">
        <v>4.26</v>
      </c>
      <c r="T79">
        <v>305.12</v>
      </c>
      <c r="U79">
        <v>3.81</v>
      </c>
      <c r="V79">
        <v>62.49</v>
      </c>
      <c r="W79">
        <v>35</v>
      </c>
      <c r="X79">
        <v>15.2</v>
      </c>
      <c r="Y79">
        <v>3.3</v>
      </c>
      <c r="Z79">
        <v>297</v>
      </c>
      <c r="AA79">
        <v>7.33</v>
      </c>
      <c r="AB79">
        <v>24.9</v>
      </c>
      <c r="AC79" s="125"/>
      <c r="AD79">
        <v>111.16</v>
      </c>
      <c r="AE79">
        <v>65.34</v>
      </c>
      <c r="AF79">
        <v>2.37</v>
      </c>
      <c r="AG79">
        <v>21.6</v>
      </c>
      <c r="AH79">
        <v>36.5</v>
      </c>
      <c r="AI79">
        <v>6</v>
      </c>
      <c r="AJ79">
        <v>16.48</v>
      </c>
      <c r="AK79">
        <v>90.15</v>
      </c>
      <c r="AM79">
        <v>28.5</v>
      </c>
      <c r="AN79">
        <v>10.31</v>
      </c>
      <c r="AO79">
        <v>5.69</v>
      </c>
      <c r="AP79">
        <v>2.72</v>
      </c>
      <c r="AQ79">
        <v>19.75</v>
      </c>
      <c r="AR79">
        <v>68</v>
      </c>
      <c r="AS79">
        <v>108.34</v>
      </c>
      <c r="AT79">
        <v>499.95</v>
      </c>
      <c r="AU79">
        <v>1730</v>
      </c>
      <c r="AV79">
        <v>55.2</v>
      </c>
      <c r="AW79">
        <v>30.2</v>
      </c>
      <c r="AX79">
        <v>6.08</v>
      </c>
      <c r="AY79">
        <v>3.01</v>
      </c>
      <c r="AZ79">
        <v>6.25</v>
      </c>
      <c r="BA79">
        <v>132</v>
      </c>
      <c r="BB79">
        <v>80</v>
      </c>
      <c r="BD79">
        <v>28.47</v>
      </c>
      <c r="BE79">
        <v>111.36</v>
      </c>
      <c r="BF79">
        <v>11.24</v>
      </c>
      <c r="BG79">
        <v>9.76</v>
      </c>
      <c r="BH79">
        <v>17.5</v>
      </c>
      <c r="BI79">
        <v>31.08</v>
      </c>
      <c r="BJ79">
        <v>188.42</v>
      </c>
      <c r="BK79">
        <v>20.100000000000001</v>
      </c>
      <c r="BL79">
        <v>29.68</v>
      </c>
      <c r="BM79">
        <v>164</v>
      </c>
      <c r="BN79">
        <v>97</v>
      </c>
      <c r="BO79">
        <v>1.81</v>
      </c>
      <c r="BP79">
        <v>5.75</v>
      </c>
      <c r="BQ79">
        <v>11.35</v>
      </c>
      <c r="BR79">
        <v>74</v>
      </c>
      <c r="BS79">
        <v>589.01</v>
      </c>
      <c r="BT79">
        <v>101.33</v>
      </c>
      <c r="BV79">
        <v>15.87</v>
      </c>
      <c r="BW79">
        <v>409</v>
      </c>
      <c r="BX79">
        <v>37.1</v>
      </c>
      <c r="BY79">
        <v>58.5</v>
      </c>
      <c r="BZ79">
        <v>6</v>
      </c>
      <c r="CA79">
        <v>32.049999999999997</v>
      </c>
      <c r="CB79">
        <v>110.3</v>
      </c>
      <c r="CC79">
        <v>500</v>
      </c>
      <c r="CD79">
        <v>12.65</v>
      </c>
      <c r="CE79">
        <v>194.74</v>
      </c>
      <c r="CF79">
        <v>5.35</v>
      </c>
      <c r="CG79">
        <v>682</v>
      </c>
      <c r="CH79">
        <v>895</v>
      </c>
      <c r="CI79">
        <v>129.49</v>
      </c>
      <c r="CJ79">
        <v>170</v>
      </c>
      <c r="CK79">
        <v>70.2</v>
      </c>
      <c r="CL79">
        <v>16.45</v>
      </c>
      <c r="CM79">
        <v>3.4</v>
      </c>
      <c r="CN79">
        <v>0.9</v>
      </c>
      <c r="CO79">
        <v>22.22</v>
      </c>
      <c r="CP79">
        <v>71</v>
      </c>
      <c r="CQ79">
        <v>6.05</v>
      </c>
      <c r="CR79">
        <v>54</v>
      </c>
      <c r="CS79">
        <v>3.8</v>
      </c>
      <c r="CT79">
        <v>591.62</v>
      </c>
      <c r="CU79">
        <v>650</v>
      </c>
      <c r="CV79">
        <v>2.4</v>
      </c>
      <c r="CW79">
        <v>100</v>
      </c>
      <c r="CX79">
        <v>20.079999999999998</v>
      </c>
      <c r="CY79">
        <v>1011.9</v>
      </c>
      <c r="CZ79">
        <v>25.71</v>
      </c>
      <c r="DA79">
        <v>19.8</v>
      </c>
      <c r="DB79">
        <v>275.76</v>
      </c>
      <c r="DD79">
        <v>19.809999999999999</v>
      </c>
      <c r="DE79">
        <v>975.75</v>
      </c>
      <c r="DF79">
        <v>36</v>
      </c>
      <c r="DG79">
        <v>34</v>
      </c>
      <c r="DH79">
        <v>11.09</v>
      </c>
      <c r="DI79">
        <v>8.25</v>
      </c>
      <c r="DK79">
        <v>1.2</v>
      </c>
      <c r="DL79">
        <v>6.93</v>
      </c>
      <c r="DM79">
        <v>3</v>
      </c>
      <c r="DN79">
        <v>32.04</v>
      </c>
      <c r="DP79">
        <v>231.15</v>
      </c>
      <c r="DQ79">
        <v>75.459999999999994</v>
      </c>
      <c r="DR79">
        <v>57.25</v>
      </c>
      <c r="DS79">
        <v>142.25</v>
      </c>
      <c r="DT79">
        <v>69.92</v>
      </c>
      <c r="DU79">
        <v>83</v>
      </c>
      <c r="DV79">
        <v>307.2</v>
      </c>
      <c r="DX79">
        <v>481.22</v>
      </c>
      <c r="DY79">
        <v>536.79</v>
      </c>
      <c r="DZ79">
        <v>130.57</v>
      </c>
      <c r="EB79">
        <v>141.36000000000001</v>
      </c>
      <c r="EC79">
        <v>124</v>
      </c>
      <c r="ED79">
        <v>9.3000000000000007</v>
      </c>
      <c r="EE79">
        <v>63.99</v>
      </c>
      <c r="EF79">
        <v>71</v>
      </c>
      <c r="EH79">
        <v>18.02</v>
      </c>
      <c r="EI79">
        <v>37.409999999999997</v>
      </c>
      <c r="EJ79">
        <v>16.7</v>
      </c>
      <c r="EK79">
        <v>5.31</v>
      </c>
      <c r="EL79">
        <v>61.63</v>
      </c>
      <c r="EM79">
        <v>51.5</v>
      </c>
      <c r="EN79">
        <v>13</v>
      </c>
      <c r="EO79">
        <v>374.81</v>
      </c>
      <c r="EP79">
        <v>183.7</v>
      </c>
      <c r="EQ79">
        <v>23</v>
      </c>
      <c r="ER79">
        <v>1.95</v>
      </c>
      <c r="ES79">
        <v>4.59</v>
      </c>
      <c r="ET79">
        <v>5.37</v>
      </c>
      <c r="EV79">
        <v>5.7</v>
      </c>
      <c r="EW79">
        <v>89.35</v>
      </c>
      <c r="EX79">
        <v>9.1999999999999993</v>
      </c>
      <c r="EY79">
        <v>50.21</v>
      </c>
      <c r="EZ79">
        <v>6</v>
      </c>
      <c r="FA79">
        <v>1.72</v>
      </c>
      <c r="FB79">
        <v>24.45</v>
      </c>
      <c r="FC79">
        <v>4.03</v>
      </c>
      <c r="FD79">
        <v>99</v>
      </c>
      <c r="FE79">
        <v>8.99</v>
      </c>
      <c r="FG79">
        <v>115.05</v>
      </c>
      <c r="FH79">
        <v>17.29</v>
      </c>
      <c r="FI79">
        <v>46.67</v>
      </c>
      <c r="FJ79">
        <v>122.03</v>
      </c>
      <c r="FK79">
        <v>18.350000000000001</v>
      </c>
      <c r="FL79">
        <v>27.15</v>
      </c>
      <c r="FM79">
        <v>14.7</v>
      </c>
      <c r="FN79">
        <v>13.5</v>
      </c>
      <c r="FO79">
        <v>57</v>
      </c>
      <c r="FP79">
        <v>182.01</v>
      </c>
      <c r="FQ79">
        <v>12.39</v>
      </c>
      <c r="FR79" s="123">
        <v>22.5</v>
      </c>
      <c r="FS79">
        <v>71</v>
      </c>
      <c r="FT79">
        <v>68.08</v>
      </c>
      <c r="FU79">
        <v>7.6</v>
      </c>
      <c r="FV79">
        <v>501</v>
      </c>
      <c r="FW79">
        <v>76.77</v>
      </c>
      <c r="FX79">
        <v>53</v>
      </c>
      <c r="FY79">
        <v>8.1</v>
      </c>
      <c r="FZ79">
        <v>49.38</v>
      </c>
      <c r="GA79">
        <v>87.46</v>
      </c>
      <c r="GB79">
        <v>17.79</v>
      </c>
      <c r="GC79">
        <v>15.5</v>
      </c>
      <c r="GD79">
        <v>16.239999999999998</v>
      </c>
      <c r="GE79">
        <v>578.1</v>
      </c>
      <c r="GG79">
        <v>35.93</v>
      </c>
      <c r="GH79">
        <v>81.75</v>
      </c>
      <c r="GI79">
        <v>10.52</v>
      </c>
      <c r="GJ79">
        <v>13.95</v>
      </c>
      <c r="GL79">
        <v>15.2</v>
      </c>
      <c r="GM79">
        <v>0.5</v>
      </c>
      <c r="GN79">
        <v>13.98</v>
      </c>
      <c r="GO79">
        <v>5.48</v>
      </c>
      <c r="GP79">
        <v>10.050000000000001</v>
      </c>
      <c r="GQ79">
        <v>70.739999999999995</v>
      </c>
      <c r="GR79">
        <v>3</v>
      </c>
      <c r="GS79">
        <v>2.1</v>
      </c>
    </row>
    <row r="80" spans="1:201" ht="13.5" thickBot="1" x14ac:dyDescent="0.25">
      <c r="A80" s="124" t="s">
        <v>1434</v>
      </c>
      <c r="B80">
        <v>26.27</v>
      </c>
      <c r="C80">
        <v>58.74</v>
      </c>
      <c r="D80">
        <v>32.61</v>
      </c>
      <c r="E80">
        <v>42.25</v>
      </c>
      <c r="F80">
        <v>6.49</v>
      </c>
      <c r="G80">
        <v>187</v>
      </c>
      <c r="H80">
        <v>4.45</v>
      </c>
      <c r="I80">
        <v>111.92</v>
      </c>
      <c r="J80">
        <v>64.06</v>
      </c>
      <c r="K80">
        <v>589.83000000000004</v>
      </c>
      <c r="L80">
        <v>8.49</v>
      </c>
      <c r="M80">
        <v>73.010000000000005</v>
      </c>
      <c r="N80">
        <v>48.36</v>
      </c>
      <c r="O80">
        <v>86.05</v>
      </c>
      <c r="P80" s="121">
        <v>50.85</v>
      </c>
      <c r="Q80">
        <v>5</v>
      </c>
      <c r="T80">
        <v>301.35000000000002</v>
      </c>
      <c r="U80">
        <v>4</v>
      </c>
      <c r="V80">
        <v>59.04</v>
      </c>
      <c r="W80">
        <v>33.75</v>
      </c>
      <c r="X80">
        <v>15.2</v>
      </c>
      <c r="Y80">
        <v>3.78</v>
      </c>
      <c r="Z80">
        <v>296.5</v>
      </c>
      <c r="AA80">
        <v>8.01</v>
      </c>
      <c r="AB80">
        <v>25.54</v>
      </c>
      <c r="AC80" s="125"/>
      <c r="AD80">
        <v>117</v>
      </c>
      <c r="AE80">
        <v>99.5</v>
      </c>
      <c r="AF80">
        <v>2.58</v>
      </c>
      <c r="AG80">
        <v>24.99</v>
      </c>
      <c r="AH80">
        <v>36.659999999999997</v>
      </c>
      <c r="AI80">
        <v>5.6</v>
      </c>
      <c r="AJ80">
        <v>16.149999999999999</v>
      </c>
      <c r="AK80">
        <v>90.15</v>
      </c>
      <c r="AM80">
        <v>29.8</v>
      </c>
      <c r="AN80">
        <v>12.58</v>
      </c>
      <c r="AO80">
        <v>5.96</v>
      </c>
      <c r="AP80">
        <v>2.75</v>
      </c>
      <c r="AQ80">
        <v>17.63</v>
      </c>
      <c r="AR80">
        <v>75.099999999999994</v>
      </c>
      <c r="AS80">
        <v>93.09</v>
      </c>
      <c r="AT80">
        <v>499.13</v>
      </c>
      <c r="AU80">
        <v>1790.78</v>
      </c>
      <c r="AV80">
        <v>50</v>
      </c>
      <c r="AW80">
        <v>26.02</v>
      </c>
      <c r="AX80">
        <v>5.98</v>
      </c>
      <c r="AY80">
        <v>3.06</v>
      </c>
      <c r="AZ80">
        <v>6.6</v>
      </c>
      <c r="BA80">
        <v>132</v>
      </c>
      <c r="BB80">
        <v>80</v>
      </c>
      <c r="BD80">
        <v>27.5</v>
      </c>
      <c r="BE80">
        <v>119.42</v>
      </c>
      <c r="BF80">
        <v>13.25</v>
      </c>
      <c r="BG80">
        <v>9.75</v>
      </c>
      <c r="BH80">
        <v>18.600000000000001</v>
      </c>
      <c r="BI80">
        <v>30.05</v>
      </c>
      <c r="BJ80">
        <v>174.54</v>
      </c>
      <c r="BK80">
        <v>20.49</v>
      </c>
      <c r="BL80">
        <v>27.4</v>
      </c>
      <c r="BM80">
        <v>168.4</v>
      </c>
      <c r="BN80">
        <v>86</v>
      </c>
      <c r="BO80">
        <v>2</v>
      </c>
      <c r="BP80">
        <v>6.02</v>
      </c>
      <c r="BQ80">
        <v>14.45</v>
      </c>
      <c r="BR80">
        <v>73.95</v>
      </c>
      <c r="BS80">
        <v>574.29999999999995</v>
      </c>
      <c r="BT80">
        <v>104.79</v>
      </c>
      <c r="BV80">
        <v>15.97</v>
      </c>
      <c r="BW80">
        <v>407.49</v>
      </c>
      <c r="BX80">
        <v>38.57</v>
      </c>
      <c r="BY80">
        <v>54</v>
      </c>
      <c r="BZ80">
        <v>4.95</v>
      </c>
      <c r="CA80">
        <v>35</v>
      </c>
      <c r="CB80">
        <v>112.25</v>
      </c>
      <c r="CC80">
        <v>491.36</v>
      </c>
      <c r="CD80">
        <v>12.49</v>
      </c>
      <c r="CE80">
        <v>168.56</v>
      </c>
      <c r="CF80">
        <v>5.74</v>
      </c>
      <c r="CG80">
        <v>720.98</v>
      </c>
      <c r="CH80">
        <v>860</v>
      </c>
      <c r="CI80">
        <v>103.75</v>
      </c>
      <c r="CJ80">
        <v>170</v>
      </c>
      <c r="CK80">
        <v>71.86</v>
      </c>
      <c r="CL80">
        <v>14.3</v>
      </c>
      <c r="CM80">
        <v>3.8</v>
      </c>
      <c r="CN80">
        <v>0.9</v>
      </c>
      <c r="CO80">
        <v>22</v>
      </c>
      <c r="CP80">
        <v>71</v>
      </c>
      <c r="CQ80">
        <v>7.8</v>
      </c>
      <c r="CR80">
        <v>56.7</v>
      </c>
      <c r="CS80">
        <v>3.78</v>
      </c>
      <c r="CT80">
        <v>572.32000000000005</v>
      </c>
      <c r="CU80">
        <v>660</v>
      </c>
      <c r="CV80">
        <v>2.4700000000000002</v>
      </c>
      <c r="CW80">
        <v>96.5</v>
      </c>
      <c r="CX80">
        <v>20.5</v>
      </c>
      <c r="CY80">
        <v>900</v>
      </c>
      <c r="CZ80">
        <v>25.07</v>
      </c>
      <c r="DA80">
        <v>21.11</v>
      </c>
      <c r="DB80">
        <v>261.27999999999997</v>
      </c>
      <c r="DD80">
        <v>19.809999999999999</v>
      </c>
      <c r="DE80">
        <v>939.67</v>
      </c>
      <c r="DF80">
        <v>36</v>
      </c>
      <c r="DG80">
        <v>33.75</v>
      </c>
      <c r="DH80">
        <v>11.4</v>
      </c>
      <c r="DI80">
        <v>8.5</v>
      </c>
      <c r="DK80">
        <v>1.5</v>
      </c>
      <c r="DL80">
        <v>6.59</v>
      </c>
      <c r="DM80">
        <v>2.94</v>
      </c>
      <c r="DN80">
        <v>31.4</v>
      </c>
      <c r="DP80">
        <v>227.72</v>
      </c>
      <c r="DQ80">
        <v>74.25</v>
      </c>
      <c r="DR80">
        <v>59.14</v>
      </c>
      <c r="DS80">
        <v>155</v>
      </c>
      <c r="DT80">
        <v>69.790000000000006</v>
      </c>
      <c r="DU80">
        <v>83</v>
      </c>
      <c r="DV80">
        <v>290</v>
      </c>
      <c r="DX80">
        <v>390.34</v>
      </c>
      <c r="DY80">
        <v>448.71</v>
      </c>
      <c r="DZ80">
        <v>133.4</v>
      </c>
      <c r="EB80">
        <v>144.58000000000001</v>
      </c>
      <c r="EC80">
        <v>137.41</v>
      </c>
      <c r="ED80">
        <v>9.1999999999999993</v>
      </c>
      <c r="EE80">
        <v>60</v>
      </c>
      <c r="EF80">
        <v>71</v>
      </c>
      <c r="EH80">
        <v>19.510000000000002</v>
      </c>
      <c r="EI80">
        <v>36.5</v>
      </c>
      <c r="EJ80">
        <v>16.41</v>
      </c>
      <c r="EK80">
        <v>5.2</v>
      </c>
      <c r="EL80">
        <v>64.010000000000005</v>
      </c>
      <c r="EM80">
        <v>50</v>
      </c>
      <c r="EN80">
        <v>12.76</v>
      </c>
      <c r="EO80">
        <v>373.43</v>
      </c>
      <c r="EP80">
        <v>183.7</v>
      </c>
      <c r="EQ80">
        <v>23.5</v>
      </c>
      <c r="ER80">
        <v>1.95</v>
      </c>
      <c r="ES80">
        <v>6.24</v>
      </c>
      <c r="EV80">
        <v>6</v>
      </c>
      <c r="EW80">
        <v>121.39</v>
      </c>
      <c r="EX80">
        <v>10</v>
      </c>
      <c r="EY80">
        <v>45.77</v>
      </c>
      <c r="EZ80">
        <v>6</v>
      </c>
      <c r="FA80">
        <v>2</v>
      </c>
      <c r="FB80">
        <v>21.52</v>
      </c>
      <c r="FC80">
        <v>4.25</v>
      </c>
      <c r="FD80">
        <v>102</v>
      </c>
      <c r="FE80">
        <v>10.29</v>
      </c>
      <c r="FG80">
        <v>108.35</v>
      </c>
      <c r="FH80">
        <v>16.5</v>
      </c>
      <c r="FI80">
        <v>40.22</v>
      </c>
      <c r="FJ80">
        <v>122.86</v>
      </c>
      <c r="FK80">
        <v>16.18</v>
      </c>
      <c r="FL80">
        <v>28.42</v>
      </c>
      <c r="FM80">
        <v>14.01</v>
      </c>
      <c r="FN80">
        <v>15.9</v>
      </c>
      <c r="FO80">
        <v>48</v>
      </c>
      <c r="FP80">
        <v>157.69999999999999</v>
      </c>
      <c r="FQ80">
        <v>11.71</v>
      </c>
      <c r="FR80" s="123">
        <v>23.88</v>
      </c>
      <c r="FS80">
        <v>69.010000000000005</v>
      </c>
      <c r="FT80">
        <v>64.94</v>
      </c>
      <c r="FU80">
        <v>8.25</v>
      </c>
      <c r="FV80">
        <v>525.54999999999995</v>
      </c>
      <c r="FW80">
        <v>70.349999999999994</v>
      </c>
      <c r="FX80">
        <v>56.15</v>
      </c>
      <c r="FY80">
        <v>8.84</v>
      </c>
      <c r="FZ80">
        <v>63.36</v>
      </c>
      <c r="GA80">
        <v>65.459999999999994</v>
      </c>
      <c r="GB80">
        <v>18.86</v>
      </c>
      <c r="GC80">
        <v>16.920000000000002</v>
      </c>
      <c r="GD80">
        <v>16.239999999999998</v>
      </c>
      <c r="GE80">
        <v>495</v>
      </c>
      <c r="GG80">
        <v>58.67</v>
      </c>
      <c r="GH80">
        <v>87.8</v>
      </c>
      <c r="GI80">
        <v>13.5</v>
      </c>
      <c r="GJ80">
        <v>14.95</v>
      </c>
      <c r="GL80">
        <v>15.25</v>
      </c>
      <c r="GM80">
        <v>0.5</v>
      </c>
      <c r="GN80">
        <v>14.9</v>
      </c>
      <c r="GO80">
        <v>5.44</v>
      </c>
      <c r="GP80">
        <v>9.86</v>
      </c>
      <c r="GQ80">
        <v>71.12</v>
      </c>
      <c r="GR80">
        <v>2.91</v>
      </c>
      <c r="GS80">
        <v>2.38</v>
      </c>
    </row>
    <row r="81" spans="1:201" ht="13.5" thickBot="1" x14ac:dyDescent="0.25">
      <c r="A81" s="124" t="s">
        <v>1435</v>
      </c>
      <c r="B81">
        <v>25.02</v>
      </c>
      <c r="C81">
        <v>57.12</v>
      </c>
      <c r="D81">
        <v>35.700000000000003</v>
      </c>
      <c r="E81">
        <v>40</v>
      </c>
      <c r="F81">
        <v>6.49</v>
      </c>
      <c r="G81">
        <v>202.38</v>
      </c>
      <c r="H81">
        <v>4</v>
      </c>
      <c r="I81">
        <v>112.65</v>
      </c>
      <c r="J81">
        <v>63.89</v>
      </c>
      <c r="K81">
        <v>568.82000000000005</v>
      </c>
      <c r="L81">
        <v>8.5500000000000007</v>
      </c>
      <c r="M81">
        <v>81.900000000000006</v>
      </c>
      <c r="N81">
        <v>48.45</v>
      </c>
      <c r="O81">
        <v>83.86</v>
      </c>
      <c r="P81" s="121">
        <v>52.25</v>
      </c>
      <c r="Q81">
        <v>5.2</v>
      </c>
      <c r="T81">
        <v>301.3</v>
      </c>
      <c r="U81">
        <v>4.29</v>
      </c>
      <c r="V81">
        <v>59.52</v>
      </c>
      <c r="W81">
        <v>33.6</v>
      </c>
      <c r="X81">
        <v>15.11</v>
      </c>
      <c r="Y81">
        <v>4</v>
      </c>
      <c r="Z81">
        <v>281.82</v>
      </c>
      <c r="AA81">
        <v>7.46</v>
      </c>
      <c r="AB81">
        <v>24.5</v>
      </c>
      <c r="AC81" s="125"/>
      <c r="AD81">
        <v>128.33000000000001</v>
      </c>
      <c r="AE81">
        <v>86.54</v>
      </c>
      <c r="AF81">
        <v>3.05</v>
      </c>
      <c r="AG81">
        <v>17.7</v>
      </c>
      <c r="AH81">
        <v>39</v>
      </c>
      <c r="AI81">
        <v>6.15</v>
      </c>
      <c r="AJ81">
        <v>16.91</v>
      </c>
      <c r="AK81">
        <v>90.15</v>
      </c>
      <c r="AM81">
        <v>32.5</v>
      </c>
      <c r="AN81">
        <v>9</v>
      </c>
      <c r="AO81">
        <v>6.45</v>
      </c>
      <c r="AP81">
        <v>3</v>
      </c>
      <c r="AQ81">
        <v>17.600000000000001</v>
      </c>
      <c r="AR81">
        <v>72.05</v>
      </c>
      <c r="AS81">
        <v>84.81</v>
      </c>
      <c r="AT81">
        <v>475.38</v>
      </c>
      <c r="AU81">
        <v>1670</v>
      </c>
      <c r="AV81">
        <v>50.19</v>
      </c>
      <c r="AW81">
        <v>27.69</v>
      </c>
      <c r="AX81">
        <v>6.7</v>
      </c>
      <c r="AY81">
        <v>3.88</v>
      </c>
      <c r="AZ81">
        <v>6.6</v>
      </c>
      <c r="BA81">
        <v>131</v>
      </c>
      <c r="BB81">
        <v>78.52</v>
      </c>
      <c r="BD81">
        <v>28.11</v>
      </c>
      <c r="BE81">
        <v>118.23</v>
      </c>
      <c r="BF81">
        <v>13.89</v>
      </c>
      <c r="BG81">
        <v>9.75</v>
      </c>
      <c r="BH81">
        <v>18.399999999999999</v>
      </c>
      <c r="BI81">
        <v>30.35</v>
      </c>
      <c r="BJ81">
        <v>204.87</v>
      </c>
      <c r="BK81">
        <v>20.399999999999999</v>
      </c>
      <c r="BL81">
        <v>26.42</v>
      </c>
      <c r="BM81">
        <v>165.54</v>
      </c>
      <c r="BN81">
        <v>100.16</v>
      </c>
      <c r="BO81">
        <v>2.1</v>
      </c>
      <c r="BP81">
        <v>6.33</v>
      </c>
      <c r="BQ81">
        <v>12.4</v>
      </c>
      <c r="BR81">
        <v>77.510000000000005</v>
      </c>
      <c r="BS81">
        <v>545.26</v>
      </c>
      <c r="BT81">
        <v>94.78</v>
      </c>
      <c r="BV81">
        <v>16.510000000000002</v>
      </c>
      <c r="BW81">
        <v>404.5</v>
      </c>
      <c r="BX81">
        <v>39</v>
      </c>
      <c r="BY81">
        <v>58.04</v>
      </c>
      <c r="BZ81">
        <v>5.97</v>
      </c>
      <c r="CA81">
        <v>33.29</v>
      </c>
      <c r="CB81">
        <v>110.71</v>
      </c>
      <c r="CC81">
        <v>497</v>
      </c>
      <c r="CD81">
        <v>13.98</v>
      </c>
      <c r="CE81">
        <v>181.73</v>
      </c>
      <c r="CF81">
        <v>5.35</v>
      </c>
      <c r="CG81">
        <v>989.99</v>
      </c>
      <c r="CH81">
        <v>903</v>
      </c>
      <c r="CI81">
        <v>120.04</v>
      </c>
      <c r="CJ81">
        <v>175</v>
      </c>
      <c r="CK81">
        <v>70.2</v>
      </c>
      <c r="CL81">
        <v>15</v>
      </c>
      <c r="CM81">
        <v>4.49</v>
      </c>
      <c r="CN81">
        <v>0.9</v>
      </c>
      <c r="CO81">
        <v>21.6</v>
      </c>
      <c r="CP81">
        <v>73.62</v>
      </c>
      <c r="CQ81">
        <v>7.8</v>
      </c>
      <c r="CR81">
        <v>54</v>
      </c>
      <c r="CS81">
        <v>4.07</v>
      </c>
      <c r="CT81">
        <v>588.38</v>
      </c>
      <c r="CU81">
        <v>698.5</v>
      </c>
      <c r="CV81">
        <v>2.83</v>
      </c>
      <c r="CW81">
        <v>84.63</v>
      </c>
      <c r="CX81">
        <v>18.8</v>
      </c>
      <c r="CY81">
        <v>850</v>
      </c>
      <c r="CZ81">
        <v>23.39</v>
      </c>
      <c r="DA81">
        <v>18</v>
      </c>
      <c r="DB81">
        <v>248.58</v>
      </c>
      <c r="DD81">
        <v>19.809999999999999</v>
      </c>
      <c r="DE81">
        <v>1008.25</v>
      </c>
      <c r="DF81">
        <v>33.25</v>
      </c>
      <c r="DG81">
        <v>27.2</v>
      </c>
      <c r="DH81">
        <v>12.39</v>
      </c>
      <c r="DI81">
        <v>8.5500000000000007</v>
      </c>
      <c r="DK81">
        <v>1.51</v>
      </c>
      <c r="DL81">
        <v>7.22</v>
      </c>
      <c r="DM81">
        <v>3.6</v>
      </c>
      <c r="DN81">
        <v>33.950000000000003</v>
      </c>
      <c r="DP81">
        <v>250.34</v>
      </c>
      <c r="DQ81">
        <v>75.02</v>
      </c>
      <c r="DR81">
        <v>65.23</v>
      </c>
      <c r="DS81">
        <v>159.74</v>
      </c>
      <c r="DT81">
        <v>79.5</v>
      </c>
      <c r="DU81">
        <v>94</v>
      </c>
      <c r="DV81">
        <v>300</v>
      </c>
      <c r="DX81">
        <v>387.92</v>
      </c>
      <c r="DY81">
        <v>490.73</v>
      </c>
      <c r="DZ81">
        <v>127.1</v>
      </c>
      <c r="EB81">
        <v>127.01</v>
      </c>
      <c r="EC81">
        <v>132.76</v>
      </c>
      <c r="ED81">
        <v>11</v>
      </c>
      <c r="EE81">
        <v>60.66</v>
      </c>
      <c r="EF81">
        <v>73.62</v>
      </c>
      <c r="EH81">
        <v>19.25</v>
      </c>
      <c r="EI81">
        <v>35.200000000000003</v>
      </c>
      <c r="EJ81">
        <v>18.899999999999999</v>
      </c>
      <c r="EK81">
        <v>6.65</v>
      </c>
      <c r="EL81">
        <v>58.43</v>
      </c>
      <c r="EM81">
        <v>50.75</v>
      </c>
      <c r="EN81">
        <v>14.55</v>
      </c>
      <c r="EO81">
        <v>326.60000000000002</v>
      </c>
      <c r="EP81">
        <v>183.7</v>
      </c>
      <c r="EQ81">
        <v>23.75</v>
      </c>
      <c r="ER81">
        <v>2.8</v>
      </c>
      <c r="ES81">
        <v>6.4</v>
      </c>
      <c r="EV81">
        <v>5.78</v>
      </c>
      <c r="EW81">
        <v>157</v>
      </c>
      <c r="EX81">
        <v>11</v>
      </c>
      <c r="EY81">
        <v>48.6</v>
      </c>
      <c r="EZ81">
        <v>7</v>
      </c>
      <c r="FA81">
        <v>2.4300000000000002</v>
      </c>
      <c r="FB81">
        <v>21.86</v>
      </c>
      <c r="FC81">
        <v>4.95</v>
      </c>
      <c r="FD81">
        <v>103</v>
      </c>
      <c r="FE81">
        <v>11</v>
      </c>
      <c r="FG81">
        <v>111.44</v>
      </c>
      <c r="FH81">
        <v>18.38</v>
      </c>
      <c r="FI81">
        <v>34.020000000000003</v>
      </c>
      <c r="FJ81">
        <v>142.62</v>
      </c>
      <c r="FK81">
        <v>17.899999999999999</v>
      </c>
      <c r="FL81">
        <v>31.35</v>
      </c>
      <c r="FM81">
        <v>15</v>
      </c>
      <c r="FN81">
        <v>16.399999999999999</v>
      </c>
      <c r="FO81">
        <v>48</v>
      </c>
      <c r="FP81">
        <v>162.81</v>
      </c>
      <c r="FQ81">
        <v>12.57</v>
      </c>
      <c r="FR81" s="123">
        <v>30</v>
      </c>
      <c r="FS81">
        <v>69.52</v>
      </c>
      <c r="FT81">
        <v>62</v>
      </c>
      <c r="FU81">
        <v>9.0500000000000007</v>
      </c>
      <c r="FV81">
        <v>784.29</v>
      </c>
      <c r="FW81">
        <v>70.349999999999994</v>
      </c>
      <c r="FX81">
        <v>53.5</v>
      </c>
      <c r="FY81">
        <v>9.9</v>
      </c>
      <c r="FZ81">
        <v>65.69</v>
      </c>
      <c r="GA81">
        <v>65</v>
      </c>
      <c r="GB81">
        <v>18.489999999999998</v>
      </c>
      <c r="GC81">
        <v>17.5</v>
      </c>
      <c r="GD81">
        <v>16.190000000000001</v>
      </c>
      <c r="GE81">
        <v>632.34</v>
      </c>
      <c r="GG81">
        <v>62.49</v>
      </c>
      <c r="GH81">
        <v>84</v>
      </c>
      <c r="GI81">
        <v>12.55</v>
      </c>
      <c r="GJ81">
        <v>16.899999999999999</v>
      </c>
      <c r="GL81">
        <v>14.5</v>
      </c>
      <c r="GM81">
        <v>0.5</v>
      </c>
      <c r="GN81">
        <v>16.05</v>
      </c>
      <c r="GO81">
        <v>5.99</v>
      </c>
      <c r="GP81">
        <v>11.36</v>
      </c>
      <c r="GQ81">
        <v>72.25</v>
      </c>
      <c r="GR81">
        <v>3.49</v>
      </c>
      <c r="GS81">
        <v>2.4500000000000002</v>
      </c>
    </row>
    <row r="82" spans="1:201" ht="13.5" thickBot="1" x14ac:dyDescent="0.25">
      <c r="A82" s="124" t="s">
        <v>1436</v>
      </c>
      <c r="B82">
        <v>21.54</v>
      </c>
      <c r="C82">
        <v>57.44</v>
      </c>
      <c r="D82">
        <v>38.15</v>
      </c>
      <c r="E82">
        <v>41.42</v>
      </c>
      <c r="F82">
        <v>6.92</v>
      </c>
      <c r="G82">
        <v>149.1</v>
      </c>
      <c r="H82">
        <v>4.4000000000000004</v>
      </c>
      <c r="I82">
        <v>115.48</v>
      </c>
      <c r="J82">
        <v>65.05</v>
      </c>
      <c r="K82">
        <v>544.28</v>
      </c>
      <c r="L82">
        <v>6.81</v>
      </c>
      <c r="M82">
        <v>76</v>
      </c>
      <c r="N82">
        <v>64.67</v>
      </c>
      <c r="O82">
        <v>71.75</v>
      </c>
      <c r="P82" s="121">
        <v>54</v>
      </c>
      <c r="Q82">
        <v>5.0999999999999996</v>
      </c>
      <c r="T82">
        <v>282.64999999999998</v>
      </c>
      <c r="U82">
        <v>4</v>
      </c>
      <c r="V82">
        <v>61.86</v>
      </c>
      <c r="W82">
        <v>34</v>
      </c>
      <c r="X82">
        <v>12.71</v>
      </c>
      <c r="Y82">
        <v>4.5</v>
      </c>
      <c r="Z82">
        <v>267.42</v>
      </c>
      <c r="AA82">
        <v>7.69</v>
      </c>
      <c r="AB82">
        <v>24.94</v>
      </c>
      <c r="AC82" s="125"/>
      <c r="AD82">
        <v>97.12</v>
      </c>
      <c r="AE82">
        <v>141.72</v>
      </c>
      <c r="AF82">
        <v>3.36</v>
      </c>
      <c r="AG82">
        <v>13.69</v>
      </c>
      <c r="AH82">
        <v>41</v>
      </c>
      <c r="AI82">
        <v>6.41</v>
      </c>
      <c r="AJ82">
        <v>16.37</v>
      </c>
      <c r="AK82">
        <v>90.15</v>
      </c>
      <c r="AM82">
        <v>32.549999999999997</v>
      </c>
      <c r="AN82">
        <v>9.25</v>
      </c>
      <c r="AO82">
        <v>6.66</v>
      </c>
      <c r="AP82">
        <v>2.99</v>
      </c>
      <c r="AQ82">
        <v>17</v>
      </c>
      <c r="AR82">
        <v>75.290000000000006</v>
      </c>
      <c r="AS82">
        <v>71.42</v>
      </c>
      <c r="AT82">
        <v>457.01</v>
      </c>
      <c r="AU82">
        <v>1600.05</v>
      </c>
      <c r="AV82">
        <v>54.72</v>
      </c>
      <c r="AW82">
        <v>23.26</v>
      </c>
      <c r="AX82">
        <v>6.36</v>
      </c>
      <c r="AY82">
        <v>3.9</v>
      </c>
      <c r="AZ82">
        <v>7.38</v>
      </c>
      <c r="BA82">
        <v>142.75</v>
      </c>
      <c r="BB82">
        <v>80.849999999999994</v>
      </c>
      <c r="BD82">
        <v>27.13</v>
      </c>
      <c r="BE82">
        <v>130.31</v>
      </c>
      <c r="BF82">
        <v>17.5</v>
      </c>
      <c r="BG82">
        <v>9.4</v>
      </c>
      <c r="BH82">
        <v>19.62</v>
      </c>
      <c r="BI82">
        <v>30.45</v>
      </c>
      <c r="BJ82">
        <v>186.02</v>
      </c>
      <c r="BK82">
        <v>21.72</v>
      </c>
      <c r="BL82">
        <v>18.03</v>
      </c>
      <c r="BM82">
        <v>153.19999999999999</v>
      </c>
      <c r="BN82">
        <v>86.49</v>
      </c>
      <c r="BO82">
        <v>2.11</v>
      </c>
      <c r="BP82">
        <v>6.91</v>
      </c>
      <c r="BQ82">
        <v>14.42</v>
      </c>
      <c r="BR82">
        <v>73.5</v>
      </c>
      <c r="BS82">
        <v>531.37</v>
      </c>
      <c r="BT82">
        <v>119.22</v>
      </c>
      <c r="BV82">
        <v>18.05</v>
      </c>
      <c r="BW82">
        <v>296.35000000000002</v>
      </c>
      <c r="BX82">
        <v>37.130000000000003</v>
      </c>
      <c r="BY82">
        <v>56.54</v>
      </c>
      <c r="BZ82">
        <v>4.63</v>
      </c>
      <c r="CA82">
        <v>33.75</v>
      </c>
      <c r="CB82">
        <v>113.47</v>
      </c>
      <c r="CC82">
        <v>500</v>
      </c>
      <c r="CD82">
        <v>12.98</v>
      </c>
      <c r="CE82">
        <v>183.7</v>
      </c>
      <c r="CF82">
        <v>5.7</v>
      </c>
      <c r="CG82">
        <v>1100</v>
      </c>
      <c r="CH82">
        <v>992.22</v>
      </c>
      <c r="CI82">
        <v>114.67</v>
      </c>
      <c r="CJ82">
        <v>184.3</v>
      </c>
      <c r="CK82">
        <v>73.8</v>
      </c>
      <c r="CL82">
        <v>11.7</v>
      </c>
      <c r="CM82">
        <v>4.6399999999999997</v>
      </c>
      <c r="CN82">
        <v>0.9</v>
      </c>
      <c r="CO82">
        <v>22.85</v>
      </c>
      <c r="CP82">
        <v>73.62</v>
      </c>
      <c r="CQ82">
        <v>7.5</v>
      </c>
      <c r="CR82">
        <v>53.05</v>
      </c>
      <c r="CS82">
        <v>4.54</v>
      </c>
      <c r="CT82">
        <v>516.59</v>
      </c>
      <c r="CU82">
        <v>682.5</v>
      </c>
      <c r="CV82">
        <v>3.19</v>
      </c>
      <c r="CW82">
        <v>86.98</v>
      </c>
      <c r="CX82">
        <v>19.25</v>
      </c>
      <c r="CY82">
        <v>875.22</v>
      </c>
      <c r="CZ82">
        <v>18.510000000000002</v>
      </c>
      <c r="DA82">
        <v>18.5</v>
      </c>
      <c r="DB82">
        <v>252.24</v>
      </c>
      <c r="DD82">
        <v>21</v>
      </c>
      <c r="DE82">
        <v>582.6</v>
      </c>
      <c r="DF82">
        <v>35</v>
      </c>
      <c r="DG82">
        <v>27</v>
      </c>
      <c r="DH82">
        <v>10.31</v>
      </c>
      <c r="DI82">
        <v>9.1999999999999993</v>
      </c>
      <c r="DK82">
        <v>1.7</v>
      </c>
      <c r="DL82">
        <v>7.86</v>
      </c>
      <c r="DM82">
        <v>3.22</v>
      </c>
      <c r="DN82">
        <v>45.49</v>
      </c>
      <c r="DP82">
        <v>207.69</v>
      </c>
      <c r="DQ82">
        <v>68.510000000000005</v>
      </c>
      <c r="DR82">
        <v>50.24</v>
      </c>
      <c r="DS82">
        <v>163.95</v>
      </c>
      <c r="DT82">
        <v>81.739999999999995</v>
      </c>
      <c r="DU82">
        <v>100</v>
      </c>
      <c r="DV82">
        <v>290</v>
      </c>
      <c r="DX82">
        <v>370.9</v>
      </c>
      <c r="DY82">
        <v>476.75</v>
      </c>
      <c r="DZ82">
        <v>122.7</v>
      </c>
      <c r="EB82">
        <v>111.91</v>
      </c>
      <c r="EC82">
        <v>125.75</v>
      </c>
      <c r="ED82">
        <v>10.95</v>
      </c>
      <c r="EE82">
        <v>59.9</v>
      </c>
      <c r="EF82">
        <v>73.62</v>
      </c>
      <c r="EH82">
        <v>21.28</v>
      </c>
      <c r="EI82">
        <v>32.93</v>
      </c>
      <c r="EJ82">
        <v>17.25</v>
      </c>
      <c r="EK82">
        <v>9.5</v>
      </c>
      <c r="EL82">
        <v>54.05</v>
      </c>
      <c r="EM82">
        <v>57.76</v>
      </c>
      <c r="EN82">
        <v>14.15</v>
      </c>
      <c r="EO82">
        <v>252.08</v>
      </c>
      <c r="EP82">
        <v>183.7</v>
      </c>
      <c r="EQ82">
        <v>28.67</v>
      </c>
      <c r="ER82">
        <v>3.49</v>
      </c>
      <c r="ES82">
        <v>7</v>
      </c>
      <c r="EV82">
        <v>5.86</v>
      </c>
      <c r="EW82">
        <v>120.94</v>
      </c>
      <c r="EX82">
        <v>12.4</v>
      </c>
      <c r="EY82">
        <v>47.95</v>
      </c>
      <c r="EZ82">
        <v>7</v>
      </c>
      <c r="FA82">
        <v>2.02</v>
      </c>
      <c r="FB82">
        <v>24</v>
      </c>
      <c r="FC82">
        <v>4.8899999999999997</v>
      </c>
      <c r="FD82">
        <v>102</v>
      </c>
      <c r="FE82">
        <v>11.05</v>
      </c>
      <c r="FG82">
        <v>106</v>
      </c>
      <c r="FH82">
        <v>19.68</v>
      </c>
      <c r="FI82">
        <v>25.86</v>
      </c>
      <c r="FJ82">
        <v>168.75</v>
      </c>
      <c r="FK82">
        <v>18.079999999999998</v>
      </c>
      <c r="FL82">
        <v>33</v>
      </c>
      <c r="FM82">
        <v>15</v>
      </c>
      <c r="FN82">
        <v>14.6</v>
      </c>
      <c r="FO82">
        <v>47</v>
      </c>
      <c r="FP82">
        <v>161.62</v>
      </c>
      <c r="FQ82">
        <v>12.39</v>
      </c>
      <c r="FR82" s="123">
        <v>29.1</v>
      </c>
      <c r="FS82">
        <v>62.34</v>
      </c>
      <c r="FT82">
        <v>74.55</v>
      </c>
      <c r="FU82">
        <v>9</v>
      </c>
      <c r="FV82">
        <v>839.9</v>
      </c>
      <c r="FW82">
        <v>70.349999999999994</v>
      </c>
      <c r="FX82">
        <v>53</v>
      </c>
      <c r="FY82">
        <v>11.94</v>
      </c>
      <c r="FZ82">
        <v>65.48</v>
      </c>
      <c r="GA82">
        <v>71.959999999999994</v>
      </c>
      <c r="GB82">
        <v>17.920000000000002</v>
      </c>
      <c r="GC82">
        <v>20.39</v>
      </c>
      <c r="GD82">
        <v>15.3</v>
      </c>
      <c r="GE82">
        <v>630.07000000000005</v>
      </c>
      <c r="GG82">
        <v>58.16</v>
      </c>
      <c r="GH82">
        <v>83.8</v>
      </c>
      <c r="GI82">
        <v>11.56</v>
      </c>
      <c r="GJ82">
        <v>17.989999999999998</v>
      </c>
      <c r="GL82">
        <v>15</v>
      </c>
      <c r="GM82">
        <v>0.5</v>
      </c>
      <c r="GN82">
        <v>16.45</v>
      </c>
      <c r="GO82">
        <v>5.82</v>
      </c>
      <c r="GP82">
        <v>11.04</v>
      </c>
      <c r="GQ82">
        <v>73.98</v>
      </c>
      <c r="GR82">
        <v>3.26</v>
      </c>
      <c r="GS82">
        <v>2.15</v>
      </c>
    </row>
    <row r="83" spans="1:201" ht="13.5" thickBot="1" x14ac:dyDescent="0.25">
      <c r="A83" s="124" t="s">
        <v>1437</v>
      </c>
      <c r="B83">
        <v>21.05</v>
      </c>
      <c r="C83">
        <v>53.17</v>
      </c>
      <c r="D83">
        <v>34.159999999999997</v>
      </c>
      <c r="E83">
        <v>52.36</v>
      </c>
      <c r="F83">
        <v>5.92</v>
      </c>
      <c r="G83">
        <v>145.80000000000001</v>
      </c>
      <c r="H83">
        <v>4.99</v>
      </c>
      <c r="I83">
        <v>116.55</v>
      </c>
      <c r="J83">
        <v>44.43</v>
      </c>
      <c r="K83">
        <v>540.92999999999995</v>
      </c>
      <c r="L83">
        <v>6.44</v>
      </c>
      <c r="M83">
        <v>87.6</v>
      </c>
      <c r="N83">
        <v>65.25</v>
      </c>
      <c r="O83">
        <v>79.2</v>
      </c>
      <c r="P83" s="121">
        <v>54.9</v>
      </c>
      <c r="Q83">
        <v>5.21</v>
      </c>
      <c r="T83">
        <v>251.23</v>
      </c>
      <c r="U83">
        <v>5</v>
      </c>
      <c r="V83">
        <v>59.48</v>
      </c>
      <c r="W83">
        <v>34</v>
      </c>
      <c r="X83">
        <v>16.75</v>
      </c>
      <c r="Y83">
        <v>4.4000000000000004</v>
      </c>
      <c r="Z83">
        <v>289.64999999999998</v>
      </c>
      <c r="AA83">
        <v>7.91</v>
      </c>
      <c r="AB83">
        <v>25.5</v>
      </c>
      <c r="AC83" s="125"/>
      <c r="AD83">
        <v>84.99</v>
      </c>
      <c r="AE83">
        <v>152.36000000000001</v>
      </c>
      <c r="AF83">
        <v>3.4</v>
      </c>
      <c r="AG83">
        <v>14.93</v>
      </c>
      <c r="AH83">
        <v>38.33</v>
      </c>
      <c r="AI83">
        <v>7</v>
      </c>
      <c r="AJ83">
        <v>14.04</v>
      </c>
      <c r="AK83">
        <v>90.15</v>
      </c>
      <c r="AM83">
        <v>33.6</v>
      </c>
      <c r="AN83">
        <v>11.25</v>
      </c>
      <c r="AO83">
        <v>7.25</v>
      </c>
      <c r="AP83">
        <v>2.8</v>
      </c>
      <c r="AQ83">
        <v>17.05</v>
      </c>
      <c r="AR83">
        <v>82.21</v>
      </c>
      <c r="AS83">
        <v>55.16</v>
      </c>
      <c r="AT83">
        <v>465.94</v>
      </c>
      <c r="AU83">
        <v>1605</v>
      </c>
      <c r="AV83">
        <v>52.48</v>
      </c>
      <c r="AW83">
        <v>19.84</v>
      </c>
      <c r="AX83">
        <v>7.27</v>
      </c>
      <c r="AY83">
        <v>3.4</v>
      </c>
      <c r="AZ83">
        <v>7.9</v>
      </c>
      <c r="BA83">
        <v>97</v>
      </c>
      <c r="BB83">
        <v>74.099999999999994</v>
      </c>
      <c r="BD83">
        <v>26.72</v>
      </c>
      <c r="BE83">
        <v>130.11000000000001</v>
      </c>
      <c r="BF83">
        <v>19.309999999999999</v>
      </c>
      <c r="BG83">
        <v>9.18</v>
      </c>
      <c r="BH83">
        <v>24.02</v>
      </c>
      <c r="BI83">
        <v>29.43</v>
      </c>
      <c r="BJ83">
        <v>149.38</v>
      </c>
      <c r="BK83">
        <v>18.73</v>
      </c>
      <c r="BL83">
        <v>18.850000000000001</v>
      </c>
      <c r="BM83">
        <v>162.52000000000001</v>
      </c>
      <c r="BN83">
        <v>88.62</v>
      </c>
      <c r="BO83">
        <v>2.8</v>
      </c>
      <c r="BP83">
        <v>6.61</v>
      </c>
      <c r="BQ83">
        <v>14.09</v>
      </c>
      <c r="BR83">
        <v>88.88</v>
      </c>
      <c r="BS83">
        <v>544.17999999999995</v>
      </c>
      <c r="BT83">
        <v>96</v>
      </c>
      <c r="BV83">
        <v>17.690000000000001</v>
      </c>
      <c r="BW83">
        <v>270</v>
      </c>
      <c r="BX83">
        <v>40.5</v>
      </c>
      <c r="BY83">
        <v>55.3</v>
      </c>
      <c r="BZ83">
        <v>5</v>
      </c>
      <c r="CA83">
        <v>27</v>
      </c>
      <c r="CB83">
        <v>110.84</v>
      </c>
      <c r="CC83">
        <v>285</v>
      </c>
      <c r="CD83">
        <v>15.02</v>
      </c>
      <c r="CE83">
        <v>161.83000000000001</v>
      </c>
      <c r="CF83">
        <v>5.32</v>
      </c>
      <c r="CG83">
        <v>1100</v>
      </c>
      <c r="CH83">
        <v>1011.1</v>
      </c>
      <c r="CI83">
        <v>116.18</v>
      </c>
      <c r="CJ83">
        <v>200</v>
      </c>
      <c r="CK83">
        <v>81</v>
      </c>
      <c r="CL83">
        <v>13.24</v>
      </c>
      <c r="CM83">
        <v>4.75</v>
      </c>
      <c r="CN83">
        <v>0.9</v>
      </c>
      <c r="CO83">
        <v>21.75</v>
      </c>
      <c r="CP83">
        <v>70.12</v>
      </c>
      <c r="CQ83">
        <v>8.2100000000000009</v>
      </c>
      <c r="CR83">
        <v>52</v>
      </c>
      <c r="CS83">
        <v>3.74</v>
      </c>
      <c r="CT83">
        <v>419.07</v>
      </c>
      <c r="CU83">
        <v>705</v>
      </c>
      <c r="CV83">
        <v>2.73</v>
      </c>
      <c r="CW83">
        <v>71</v>
      </c>
      <c r="CX83">
        <v>14.7</v>
      </c>
      <c r="CY83">
        <v>873.27</v>
      </c>
      <c r="CZ83">
        <v>18.8</v>
      </c>
      <c r="DA83">
        <v>20.43</v>
      </c>
      <c r="DB83">
        <v>241.13</v>
      </c>
      <c r="DD83">
        <v>23.5</v>
      </c>
      <c r="DE83">
        <v>799.14</v>
      </c>
      <c r="DF83">
        <v>34.950000000000003</v>
      </c>
      <c r="DG83">
        <v>34</v>
      </c>
      <c r="DH83">
        <v>11.36</v>
      </c>
      <c r="DI83">
        <v>9.52</v>
      </c>
      <c r="DK83">
        <v>1.54</v>
      </c>
      <c r="DL83">
        <v>8.32</v>
      </c>
      <c r="DM83">
        <v>3.78</v>
      </c>
      <c r="DN83">
        <v>40.61</v>
      </c>
      <c r="DP83">
        <v>185.61</v>
      </c>
      <c r="DQ83">
        <v>65.989999999999995</v>
      </c>
      <c r="DR83">
        <v>43.97</v>
      </c>
      <c r="DS83">
        <v>199.06</v>
      </c>
      <c r="DT83">
        <v>85.67</v>
      </c>
      <c r="DU83">
        <v>108</v>
      </c>
      <c r="DV83">
        <v>305.01</v>
      </c>
      <c r="DX83">
        <v>363.35</v>
      </c>
      <c r="DY83">
        <v>428</v>
      </c>
      <c r="DZ83">
        <v>134.5</v>
      </c>
      <c r="EB83">
        <v>110.8</v>
      </c>
      <c r="EC83">
        <v>96.93</v>
      </c>
      <c r="ED83">
        <v>12.03</v>
      </c>
      <c r="EE83">
        <v>66.31</v>
      </c>
      <c r="EF83">
        <v>70.12</v>
      </c>
      <c r="EH83">
        <v>20</v>
      </c>
      <c r="EI83">
        <v>33.29</v>
      </c>
      <c r="EJ83">
        <v>17.239999999999998</v>
      </c>
      <c r="EK83">
        <v>6.5</v>
      </c>
      <c r="EL83">
        <v>49.86</v>
      </c>
      <c r="EM83">
        <v>51.2</v>
      </c>
      <c r="EN83">
        <v>13.01</v>
      </c>
      <c r="EO83">
        <v>217.79</v>
      </c>
      <c r="EP83">
        <v>183.7</v>
      </c>
      <c r="EQ83">
        <v>34</v>
      </c>
      <c r="ER83">
        <v>3.59</v>
      </c>
      <c r="ES83">
        <v>6.52</v>
      </c>
      <c r="EV83">
        <v>5.3</v>
      </c>
      <c r="EW83">
        <v>144.97</v>
      </c>
      <c r="EX83">
        <v>9.6</v>
      </c>
      <c r="EY83">
        <v>46.94</v>
      </c>
      <c r="EZ83">
        <v>8.1</v>
      </c>
      <c r="FA83">
        <v>1.9</v>
      </c>
      <c r="FB83">
        <v>24.01</v>
      </c>
      <c r="FC83">
        <v>5.5</v>
      </c>
      <c r="FD83">
        <v>124</v>
      </c>
      <c r="FE83">
        <v>11.44</v>
      </c>
      <c r="FG83">
        <v>95</v>
      </c>
      <c r="FH83">
        <v>18</v>
      </c>
      <c r="FI83">
        <v>21.97</v>
      </c>
      <c r="FJ83">
        <v>190</v>
      </c>
      <c r="FK83">
        <v>18.57</v>
      </c>
      <c r="FL83">
        <v>37</v>
      </c>
      <c r="FM83">
        <v>12.4</v>
      </c>
      <c r="FN83">
        <v>18</v>
      </c>
      <c r="FO83">
        <v>52</v>
      </c>
      <c r="FP83">
        <v>141.59</v>
      </c>
      <c r="FQ83">
        <v>11.56</v>
      </c>
      <c r="FR83" s="123">
        <v>27</v>
      </c>
      <c r="FS83">
        <v>69.5</v>
      </c>
      <c r="FT83">
        <v>73.55</v>
      </c>
      <c r="FU83">
        <v>9.19</v>
      </c>
      <c r="FV83">
        <v>852</v>
      </c>
      <c r="FW83">
        <v>70.349999999999994</v>
      </c>
      <c r="FX83">
        <v>52.82</v>
      </c>
      <c r="FY83">
        <v>10.9</v>
      </c>
      <c r="FZ83">
        <v>65.900000000000006</v>
      </c>
      <c r="GA83">
        <v>74.260000000000005</v>
      </c>
      <c r="GB83">
        <v>18.010000000000002</v>
      </c>
      <c r="GC83">
        <v>19.350000000000001</v>
      </c>
      <c r="GD83">
        <v>16</v>
      </c>
      <c r="GE83">
        <v>482</v>
      </c>
      <c r="GG83">
        <v>37.82</v>
      </c>
      <c r="GH83">
        <v>82.75</v>
      </c>
      <c r="GI83">
        <v>13.08</v>
      </c>
      <c r="GJ83">
        <v>17.989999999999998</v>
      </c>
      <c r="GL83">
        <v>15.5</v>
      </c>
      <c r="GM83">
        <v>0.5</v>
      </c>
      <c r="GN83">
        <v>17.79</v>
      </c>
      <c r="GO83">
        <v>4.3899999999999997</v>
      </c>
      <c r="GP83">
        <v>10.48</v>
      </c>
      <c r="GQ83">
        <v>73.44</v>
      </c>
      <c r="GR83">
        <v>2.98</v>
      </c>
      <c r="GS83">
        <v>2.3199999999999998</v>
      </c>
    </row>
    <row r="84" spans="1:201" ht="13.5" thickBot="1" x14ac:dyDescent="0.25">
      <c r="A84" s="124" t="s">
        <v>1438</v>
      </c>
      <c r="B84">
        <v>19.05</v>
      </c>
      <c r="C84">
        <v>54.63</v>
      </c>
      <c r="D84">
        <v>33</v>
      </c>
      <c r="E84">
        <v>58.99</v>
      </c>
      <c r="F84">
        <v>6.98</v>
      </c>
      <c r="G84">
        <v>164</v>
      </c>
      <c r="H84">
        <v>4.55</v>
      </c>
      <c r="I84">
        <v>132.01</v>
      </c>
      <c r="J84">
        <v>35.64</v>
      </c>
      <c r="K84">
        <v>499.89</v>
      </c>
      <c r="L84">
        <v>5.98</v>
      </c>
      <c r="M84">
        <v>131.13999999999999</v>
      </c>
      <c r="N84">
        <v>65.08</v>
      </c>
      <c r="O84">
        <v>79.67</v>
      </c>
      <c r="P84" s="121">
        <v>49.4</v>
      </c>
      <c r="Q84">
        <v>5</v>
      </c>
      <c r="T84">
        <v>268.89999999999998</v>
      </c>
      <c r="U84">
        <v>4.5199999999999996</v>
      </c>
      <c r="V84">
        <v>57.76</v>
      </c>
      <c r="W84">
        <v>34.5</v>
      </c>
      <c r="X84">
        <v>20.12</v>
      </c>
      <c r="Y84">
        <v>4.99</v>
      </c>
      <c r="Z84">
        <v>275</v>
      </c>
      <c r="AA84">
        <v>7.05</v>
      </c>
      <c r="AB84">
        <v>26.07</v>
      </c>
      <c r="AC84" s="125"/>
      <c r="AD84">
        <v>84</v>
      </c>
      <c r="AE84">
        <v>229.63</v>
      </c>
      <c r="AF84">
        <v>3</v>
      </c>
      <c r="AG84">
        <v>15.1</v>
      </c>
      <c r="AH84">
        <v>45.6</v>
      </c>
      <c r="AI84">
        <v>6.91</v>
      </c>
      <c r="AJ84">
        <v>12.07</v>
      </c>
      <c r="AK84">
        <v>90.15</v>
      </c>
      <c r="AM84">
        <v>40.700000000000003</v>
      </c>
      <c r="AN84">
        <v>11</v>
      </c>
      <c r="AO84">
        <v>7.35</v>
      </c>
      <c r="AP84">
        <v>3</v>
      </c>
      <c r="AQ84">
        <v>18.21</v>
      </c>
      <c r="AR84">
        <v>77.19</v>
      </c>
      <c r="AS84">
        <v>44.12</v>
      </c>
      <c r="AT84">
        <v>485</v>
      </c>
      <c r="AU84">
        <v>1640</v>
      </c>
      <c r="AV84">
        <v>54.98</v>
      </c>
      <c r="AW84">
        <v>18.899999999999999</v>
      </c>
      <c r="AX84">
        <v>6.78</v>
      </c>
      <c r="AY84">
        <v>4.9000000000000004</v>
      </c>
      <c r="AZ84">
        <v>8.2799999999999994</v>
      </c>
      <c r="BA84">
        <v>95</v>
      </c>
      <c r="BB84">
        <v>80</v>
      </c>
      <c r="BD84">
        <v>27.83</v>
      </c>
      <c r="BE84">
        <v>137.9</v>
      </c>
      <c r="BF84">
        <v>19.260000000000002</v>
      </c>
      <c r="BG84">
        <v>9.1</v>
      </c>
      <c r="BH84">
        <v>16.75</v>
      </c>
      <c r="BI84">
        <v>29.19</v>
      </c>
      <c r="BJ84">
        <v>137.22999999999999</v>
      </c>
      <c r="BK84">
        <v>19.989999999999998</v>
      </c>
      <c r="BL84">
        <v>18.82</v>
      </c>
      <c r="BM84">
        <v>147.91</v>
      </c>
      <c r="BN84">
        <v>81.25</v>
      </c>
      <c r="BO84">
        <v>2.37</v>
      </c>
      <c r="BP84">
        <v>6.95</v>
      </c>
      <c r="BQ84">
        <v>18.899999999999999</v>
      </c>
      <c r="BR84">
        <v>110.25</v>
      </c>
      <c r="BS84">
        <v>499.32</v>
      </c>
      <c r="BT84">
        <v>90.25</v>
      </c>
      <c r="BV84">
        <v>19.77</v>
      </c>
      <c r="BW84">
        <v>276</v>
      </c>
      <c r="BX84">
        <v>46.05</v>
      </c>
      <c r="BY84">
        <v>56.17</v>
      </c>
      <c r="BZ84">
        <v>4.1399999999999997</v>
      </c>
      <c r="CA84">
        <v>25.03</v>
      </c>
      <c r="CB84">
        <v>108.81</v>
      </c>
      <c r="CC84">
        <v>260</v>
      </c>
      <c r="CD84">
        <v>18.57</v>
      </c>
      <c r="CE84">
        <v>133.31</v>
      </c>
      <c r="CF84">
        <v>5.88</v>
      </c>
      <c r="CG84">
        <v>1093.33</v>
      </c>
      <c r="CH84">
        <v>1148</v>
      </c>
      <c r="CI84">
        <v>110.25</v>
      </c>
      <c r="CJ84">
        <v>200.37</v>
      </c>
      <c r="CK84">
        <v>83</v>
      </c>
      <c r="CL84">
        <v>11.9</v>
      </c>
      <c r="CM84">
        <v>5.66</v>
      </c>
      <c r="CN84">
        <v>0.9</v>
      </c>
      <c r="CO84">
        <v>23.83</v>
      </c>
      <c r="CP84">
        <v>79.02</v>
      </c>
      <c r="CQ84">
        <v>8.08</v>
      </c>
      <c r="CR84">
        <v>51</v>
      </c>
      <c r="CS84">
        <v>3.08</v>
      </c>
      <c r="CT84">
        <v>365.33</v>
      </c>
      <c r="CU84">
        <v>644.96</v>
      </c>
      <c r="CV84">
        <v>2.91</v>
      </c>
      <c r="CW84">
        <v>68</v>
      </c>
      <c r="CX84">
        <v>14.25</v>
      </c>
      <c r="CY84">
        <v>750</v>
      </c>
      <c r="CZ84">
        <v>17.7</v>
      </c>
      <c r="DA84">
        <v>20.2</v>
      </c>
      <c r="DB84">
        <v>262.45</v>
      </c>
      <c r="DD84">
        <v>23.9</v>
      </c>
      <c r="DE84">
        <v>678.94</v>
      </c>
      <c r="DF84">
        <v>34.950000000000003</v>
      </c>
      <c r="DG84">
        <v>33.01</v>
      </c>
      <c r="DH84">
        <v>10.29</v>
      </c>
      <c r="DI84">
        <v>8.25</v>
      </c>
      <c r="DK84">
        <v>1.51</v>
      </c>
      <c r="DL84">
        <v>7.67</v>
      </c>
      <c r="DM84">
        <v>3.71</v>
      </c>
      <c r="DN84">
        <v>32.67</v>
      </c>
      <c r="DP84">
        <v>180.19</v>
      </c>
      <c r="DQ84">
        <v>60.93</v>
      </c>
      <c r="DR84">
        <v>45</v>
      </c>
      <c r="DS84">
        <v>200.18</v>
      </c>
      <c r="DT84">
        <v>83.15</v>
      </c>
      <c r="DU84">
        <v>152.37</v>
      </c>
      <c r="DV84">
        <v>331.02</v>
      </c>
      <c r="DX84">
        <v>299.52</v>
      </c>
      <c r="DY84">
        <v>328.71</v>
      </c>
      <c r="DZ84">
        <v>99.92</v>
      </c>
      <c r="EB84">
        <v>120</v>
      </c>
      <c r="EC84">
        <v>88.46</v>
      </c>
      <c r="ED84">
        <v>15.9</v>
      </c>
      <c r="EE84">
        <v>61</v>
      </c>
      <c r="EF84">
        <v>79.02</v>
      </c>
      <c r="EH84">
        <v>19.23</v>
      </c>
      <c r="EI84">
        <v>30</v>
      </c>
      <c r="EJ84">
        <v>17.010000000000002</v>
      </c>
      <c r="EK84">
        <v>6.5</v>
      </c>
      <c r="EL84">
        <v>46</v>
      </c>
      <c r="EM84">
        <v>48.5</v>
      </c>
      <c r="EN84">
        <v>10.38</v>
      </c>
      <c r="EO84">
        <v>194.85</v>
      </c>
      <c r="EP84">
        <v>183.7</v>
      </c>
      <c r="EQ84">
        <v>41.5</v>
      </c>
      <c r="ER84">
        <v>2.35</v>
      </c>
      <c r="ES84">
        <v>11.57</v>
      </c>
      <c r="EV84">
        <v>5.03</v>
      </c>
      <c r="EW84">
        <v>160</v>
      </c>
      <c r="EX84">
        <v>10.52</v>
      </c>
      <c r="EY84">
        <v>41.62</v>
      </c>
      <c r="EZ84">
        <v>10</v>
      </c>
      <c r="FA84">
        <v>1.35</v>
      </c>
      <c r="FB84">
        <v>24.01</v>
      </c>
      <c r="FC84">
        <v>5.7</v>
      </c>
      <c r="FD84">
        <v>133.94999999999999</v>
      </c>
      <c r="FE84">
        <v>12</v>
      </c>
      <c r="FG84">
        <v>98.01</v>
      </c>
      <c r="FH84">
        <v>19.78</v>
      </c>
      <c r="FI84">
        <v>20.52</v>
      </c>
      <c r="FJ84">
        <v>263.52999999999997</v>
      </c>
      <c r="FK84">
        <v>20.5</v>
      </c>
      <c r="FL84">
        <v>38.75</v>
      </c>
      <c r="FM84">
        <v>14.5</v>
      </c>
      <c r="FN84">
        <v>17.989999999999998</v>
      </c>
      <c r="FO84">
        <v>56.4</v>
      </c>
      <c r="FP84">
        <v>131.53</v>
      </c>
      <c r="FQ84">
        <v>10.9</v>
      </c>
      <c r="FR84" s="123">
        <v>23.1</v>
      </c>
      <c r="FS84">
        <v>83</v>
      </c>
      <c r="FT84">
        <v>79.2</v>
      </c>
      <c r="FU84">
        <v>8.4700000000000006</v>
      </c>
      <c r="FV84">
        <v>668</v>
      </c>
      <c r="FW84">
        <v>70.349999999999994</v>
      </c>
      <c r="FX84">
        <v>55.65</v>
      </c>
      <c r="FY84">
        <v>10.46</v>
      </c>
      <c r="FZ84">
        <v>65.02</v>
      </c>
      <c r="GA84">
        <v>73.73</v>
      </c>
      <c r="GB84">
        <v>16.190000000000001</v>
      </c>
      <c r="GC84">
        <v>19</v>
      </c>
      <c r="GD84">
        <v>14.5</v>
      </c>
      <c r="GE84">
        <v>470.46</v>
      </c>
      <c r="GG84">
        <v>67.239999999999995</v>
      </c>
      <c r="GH84">
        <v>82.5</v>
      </c>
      <c r="GI84">
        <v>10.83</v>
      </c>
      <c r="GJ84">
        <v>18.03</v>
      </c>
      <c r="GL84">
        <v>17.25</v>
      </c>
      <c r="GM84">
        <v>0.5</v>
      </c>
      <c r="GN84">
        <v>17.25</v>
      </c>
      <c r="GO84">
        <v>4.1900000000000004</v>
      </c>
      <c r="GP84">
        <v>9.76</v>
      </c>
      <c r="GQ84">
        <v>70.25</v>
      </c>
      <c r="GR84">
        <v>2.8</v>
      </c>
      <c r="GS84">
        <v>2.5299999999999998</v>
      </c>
    </row>
    <row r="85" spans="1:201" ht="13.5" thickBot="1" x14ac:dyDescent="0.25">
      <c r="A85" s="124" t="s">
        <v>1439</v>
      </c>
      <c r="B85">
        <v>15</v>
      </c>
      <c r="C85">
        <v>64.569999999999993</v>
      </c>
      <c r="D85">
        <v>41.9</v>
      </c>
      <c r="E85">
        <v>70.989999999999995</v>
      </c>
      <c r="F85">
        <v>9.08</v>
      </c>
      <c r="G85">
        <v>205</v>
      </c>
      <c r="H85">
        <v>5.31</v>
      </c>
      <c r="I85">
        <v>134.52000000000001</v>
      </c>
      <c r="J85">
        <v>34.01</v>
      </c>
      <c r="K85">
        <v>532.08000000000004</v>
      </c>
      <c r="L85">
        <v>6.45</v>
      </c>
      <c r="M85">
        <v>139.08000000000001</v>
      </c>
      <c r="N85">
        <v>79.989999999999995</v>
      </c>
      <c r="O85">
        <v>114</v>
      </c>
      <c r="P85" s="121">
        <v>50.5</v>
      </c>
      <c r="Q85">
        <v>6.3</v>
      </c>
      <c r="T85">
        <v>283.81</v>
      </c>
      <c r="U85">
        <v>6.63</v>
      </c>
      <c r="V85">
        <v>64</v>
      </c>
      <c r="W85">
        <v>35.85</v>
      </c>
      <c r="X85">
        <v>19.5</v>
      </c>
      <c r="Y85">
        <v>5.43</v>
      </c>
      <c r="Z85">
        <v>271</v>
      </c>
      <c r="AA85">
        <v>8.27</v>
      </c>
      <c r="AB85">
        <v>25.63</v>
      </c>
      <c r="AC85" s="125"/>
      <c r="AD85">
        <v>76.94</v>
      </c>
      <c r="AE85">
        <v>327.85</v>
      </c>
      <c r="AF85">
        <v>3.54</v>
      </c>
      <c r="AG85">
        <v>16.329999999999998</v>
      </c>
      <c r="AH85">
        <v>40.799999999999997</v>
      </c>
      <c r="AI85">
        <v>7.8</v>
      </c>
      <c r="AJ85">
        <v>13.12</v>
      </c>
      <c r="AK85">
        <v>81.78</v>
      </c>
      <c r="AM85">
        <v>47.6</v>
      </c>
      <c r="AN85">
        <v>13.8</v>
      </c>
      <c r="AO85">
        <v>9.84</v>
      </c>
      <c r="AP85">
        <v>3.42</v>
      </c>
      <c r="AQ85">
        <v>20.51</v>
      </c>
      <c r="AR85">
        <v>77.900000000000006</v>
      </c>
      <c r="AS85">
        <v>45.51</v>
      </c>
      <c r="AT85">
        <v>462.85</v>
      </c>
      <c r="AU85">
        <v>1745</v>
      </c>
      <c r="AV85">
        <v>54.27</v>
      </c>
      <c r="AW85">
        <v>19.22</v>
      </c>
      <c r="AX85">
        <v>6.02</v>
      </c>
      <c r="AY85">
        <v>6.35</v>
      </c>
      <c r="AZ85">
        <v>8.5</v>
      </c>
      <c r="BA85">
        <v>100.67</v>
      </c>
      <c r="BB85">
        <v>80.75</v>
      </c>
      <c r="BD85">
        <v>27.64</v>
      </c>
      <c r="BE85">
        <v>151.77000000000001</v>
      </c>
      <c r="BF85">
        <v>20.100000000000001</v>
      </c>
      <c r="BG85">
        <v>9.4499999999999993</v>
      </c>
      <c r="BH85">
        <v>21.29</v>
      </c>
      <c r="BI85">
        <v>29.57</v>
      </c>
      <c r="BJ85">
        <v>151.5</v>
      </c>
      <c r="BK85">
        <v>25.45</v>
      </c>
      <c r="BL85">
        <v>20.190000000000001</v>
      </c>
      <c r="BM85">
        <v>179.97</v>
      </c>
      <c r="BN85">
        <v>81.84</v>
      </c>
      <c r="BO85">
        <v>3.25</v>
      </c>
      <c r="BP85">
        <v>6.92</v>
      </c>
      <c r="BQ85">
        <v>19.809999999999999</v>
      </c>
      <c r="BR85">
        <v>133</v>
      </c>
      <c r="BS85">
        <v>529.78</v>
      </c>
      <c r="BT85">
        <v>133</v>
      </c>
      <c r="BV85">
        <v>22.4</v>
      </c>
      <c r="BW85">
        <v>235</v>
      </c>
      <c r="BX85">
        <v>60.51</v>
      </c>
      <c r="BY85">
        <v>68.52</v>
      </c>
      <c r="BZ85">
        <v>4</v>
      </c>
      <c r="CA85">
        <v>24.3</v>
      </c>
      <c r="CB85">
        <v>113.44</v>
      </c>
      <c r="CC85">
        <v>271.5</v>
      </c>
      <c r="CD85">
        <v>23.05</v>
      </c>
      <c r="CE85">
        <v>133.99</v>
      </c>
      <c r="CF85">
        <v>5.96</v>
      </c>
      <c r="CG85">
        <v>1087.28</v>
      </c>
      <c r="CH85">
        <v>1745</v>
      </c>
      <c r="CI85">
        <v>122.55</v>
      </c>
      <c r="CJ85">
        <v>200.37</v>
      </c>
      <c r="CK85">
        <v>96.43</v>
      </c>
      <c r="CL85">
        <v>14.27</v>
      </c>
      <c r="CM85">
        <v>8.15</v>
      </c>
      <c r="CN85">
        <v>0.9</v>
      </c>
      <c r="CO85">
        <v>19.190000000000001</v>
      </c>
      <c r="CP85">
        <v>72.52</v>
      </c>
      <c r="CQ85">
        <v>13.73</v>
      </c>
      <c r="CR85">
        <v>48</v>
      </c>
      <c r="CS85">
        <v>2.5299999999999998</v>
      </c>
      <c r="CT85">
        <v>390</v>
      </c>
      <c r="CU85">
        <v>731.87</v>
      </c>
      <c r="CV85">
        <v>3.31</v>
      </c>
      <c r="CW85">
        <v>77.98</v>
      </c>
      <c r="CX85">
        <v>17.5</v>
      </c>
      <c r="CY85">
        <v>950</v>
      </c>
      <c r="CZ85">
        <v>18.41</v>
      </c>
      <c r="DA85">
        <v>24.45</v>
      </c>
      <c r="DB85">
        <v>272.54000000000002</v>
      </c>
      <c r="DD85">
        <v>24.3</v>
      </c>
      <c r="DE85">
        <v>801.23</v>
      </c>
      <c r="DF85">
        <v>37</v>
      </c>
      <c r="DG85">
        <v>41.5</v>
      </c>
      <c r="DH85">
        <v>9.01</v>
      </c>
      <c r="DI85">
        <v>9.18</v>
      </c>
      <c r="DK85">
        <v>1.83</v>
      </c>
      <c r="DL85">
        <v>9.2200000000000006</v>
      </c>
      <c r="DM85">
        <v>4.9400000000000004</v>
      </c>
      <c r="DN85">
        <v>39.06</v>
      </c>
      <c r="DP85">
        <v>224.25</v>
      </c>
      <c r="DQ85">
        <v>66.599999999999994</v>
      </c>
      <c r="DR85">
        <v>57.2</v>
      </c>
      <c r="DS85">
        <v>195</v>
      </c>
      <c r="DT85">
        <v>67.599999999999994</v>
      </c>
      <c r="DU85">
        <v>186.35</v>
      </c>
      <c r="DV85">
        <v>413.96</v>
      </c>
      <c r="DX85">
        <v>321.12</v>
      </c>
      <c r="DY85">
        <v>301.33</v>
      </c>
      <c r="DZ85">
        <v>146.19999999999999</v>
      </c>
      <c r="EB85">
        <v>133.5</v>
      </c>
      <c r="EC85">
        <v>89</v>
      </c>
      <c r="ED85">
        <v>15.18</v>
      </c>
      <c r="EE85">
        <v>66.56</v>
      </c>
      <c r="EF85">
        <v>72.52</v>
      </c>
      <c r="EH85">
        <v>22</v>
      </c>
      <c r="EI85">
        <v>34.119999999999997</v>
      </c>
      <c r="EJ85">
        <v>20.02</v>
      </c>
      <c r="EK85">
        <v>8.4</v>
      </c>
      <c r="EL85">
        <v>61.98</v>
      </c>
      <c r="EM85">
        <v>57.89</v>
      </c>
      <c r="EN85">
        <v>12.91</v>
      </c>
      <c r="EO85">
        <v>225.77</v>
      </c>
      <c r="EP85">
        <v>183.7</v>
      </c>
      <c r="EQ85">
        <v>45</v>
      </c>
      <c r="ER85">
        <v>2.4</v>
      </c>
      <c r="ES85">
        <v>5.75</v>
      </c>
      <c r="EV85">
        <v>5.61</v>
      </c>
      <c r="EW85">
        <v>182.16</v>
      </c>
      <c r="EX85">
        <v>14</v>
      </c>
      <c r="EY85">
        <v>39.58</v>
      </c>
      <c r="EZ85">
        <v>11.8</v>
      </c>
      <c r="FA85">
        <v>1.54</v>
      </c>
      <c r="FB85">
        <v>21.4</v>
      </c>
      <c r="FC85">
        <v>6.76</v>
      </c>
      <c r="FD85">
        <v>144</v>
      </c>
      <c r="FE85">
        <v>13.2</v>
      </c>
      <c r="FG85">
        <v>97</v>
      </c>
      <c r="FH85">
        <v>19.68</v>
      </c>
      <c r="FI85">
        <v>22.15</v>
      </c>
      <c r="FJ85">
        <v>288.08999999999997</v>
      </c>
      <c r="FK85">
        <v>26.37</v>
      </c>
      <c r="FL85">
        <v>40.369999999999997</v>
      </c>
      <c r="FM85">
        <v>16.010000000000002</v>
      </c>
      <c r="FN85">
        <v>24.14</v>
      </c>
      <c r="FO85">
        <v>62.5</v>
      </c>
      <c r="FP85">
        <v>140.99</v>
      </c>
      <c r="FQ85">
        <v>12.99</v>
      </c>
      <c r="FR85" s="123">
        <v>26</v>
      </c>
      <c r="FS85">
        <v>99.1</v>
      </c>
      <c r="FT85">
        <v>95.99</v>
      </c>
      <c r="FU85">
        <v>12.31</v>
      </c>
      <c r="FV85">
        <v>730</v>
      </c>
      <c r="FW85">
        <v>70.349999999999994</v>
      </c>
      <c r="FX85">
        <v>58</v>
      </c>
      <c r="FY85">
        <v>12.74</v>
      </c>
      <c r="FZ85">
        <v>66.58</v>
      </c>
      <c r="GA85">
        <v>76.97</v>
      </c>
      <c r="GB85">
        <v>20.23</v>
      </c>
      <c r="GC85">
        <v>23.71</v>
      </c>
      <c r="GD85">
        <v>16</v>
      </c>
      <c r="GE85">
        <v>473.46</v>
      </c>
      <c r="GG85">
        <v>36.79</v>
      </c>
      <c r="GH85">
        <v>123.42</v>
      </c>
      <c r="GI85">
        <v>14</v>
      </c>
      <c r="GJ85">
        <v>18.100000000000001</v>
      </c>
      <c r="GL85">
        <v>21.6</v>
      </c>
      <c r="GM85">
        <v>0.5</v>
      </c>
      <c r="GN85">
        <v>16.5</v>
      </c>
      <c r="GO85">
        <v>4.5999999999999996</v>
      </c>
      <c r="GP85">
        <v>7.96</v>
      </c>
      <c r="GQ85">
        <v>79.5</v>
      </c>
      <c r="GR85">
        <v>3</v>
      </c>
      <c r="GS85">
        <v>2.78</v>
      </c>
    </row>
    <row r="86" spans="1:201" ht="13.5" thickBot="1" x14ac:dyDescent="0.25">
      <c r="A86" s="119" t="s">
        <v>1440</v>
      </c>
      <c r="B86">
        <v>15</v>
      </c>
      <c r="C86">
        <v>60.72</v>
      </c>
      <c r="D86">
        <v>33.049999999999997</v>
      </c>
      <c r="E86">
        <v>61.96</v>
      </c>
      <c r="F86">
        <v>2.5299999999999998</v>
      </c>
      <c r="G86">
        <v>208.95</v>
      </c>
      <c r="H86">
        <v>4.1900000000000004</v>
      </c>
      <c r="I86">
        <v>127.24</v>
      </c>
      <c r="J86">
        <v>32.03</v>
      </c>
      <c r="K86">
        <v>499.69</v>
      </c>
      <c r="L86">
        <v>5.65</v>
      </c>
      <c r="M86">
        <v>80.849999999999994</v>
      </c>
      <c r="N86">
        <v>60.63</v>
      </c>
      <c r="O86">
        <v>78.77</v>
      </c>
      <c r="P86" s="121">
        <v>50</v>
      </c>
      <c r="Q86">
        <v>5.3</v>
      </c>
      <c r="T86">
        <v>281.17</v>
      </c>
      <c r="U86">
        <v>4.6100000000000003</v>
      </c>
      <c r="V86">
        <v>61.75</v>
      </c>
      <c r="W86">
        <v>35.61</v>
      </c>
      <c r="X86">
        <v>12.25</v>
      </c>
      <c r="Y86">
        <v>4.0199999999999996</v>
      </c>
      <c r="Z86">
        <v>245.01</v>
      </c>
      <c r="AA86">
        <v>7.34</v>
      </c>
      <c r="AB86">
        <v>24.99</v>
      </c>
      <c r="AC86" s="125"/>
      <c r="AD86">
        <v>83.95</v>
      </c>
      <c r="AE86">
        <v>132.55000000000001</v>
      </c>
      <c r="AF86">
        <v>3.29</v>
      </c>
      <c r="AG86">
        <v>16.100000000000001</v>
      </c>
      <c r="AH86">
        <v>41.44</v>
      </c>
      <c r="AI86">
        <v>6.72</v>
      </c>
      <c r="AJ86">
        <v>11.39</v>
      </c>
      <c r="AK86">
        <v>61.87</v>
      </c>
      <c r="AM86">
        <v>40</v>
      </c>
      <c r="AN86">
        <v>14.43</v>
      </c>
      <c r="AO86">
        <v>7.14</v>
      </c>
      <c r="AP86">
        <v>3.21</v>
      </c>
      <c r="AQ86">
        <v>17.71</v>
      </c>
      <c r="AR86">
        <v>73</v>
      </c>
      <c r="AS86">
        <v>42.04</v>
      </c>
      <c r="AT86">
        <v>482.5</v>
      </c>
      <c r="AU86">
        <v>1655</v>
      </c>
      <c r="AV86">
        <v>44.63</v>
      </c>
      <c r="AW86">
        <v>19.989999999999998</v>
      </c>
      <c r="AX86">
        <v>5.4</v>
      </c>
      <c r="AY86">
        <v>2.6</v>
      </c>
      <c r="AZ86">
        <v>6.6</v>
      </c>
      <c r="BA86">
        <v>95.5</v>
      </c>
      <c r="BB86">
        <v>86</v>
      </c>
      <c r="BD86">
        <v>27.04</v>
      </c>
      <c r="BE86">
        <v>119.07</v>
      </c>
      <c r="BF86">
        <v>16.989999999999998</v>
      </c>
      <c r="BG86">
        <v>8.68</v>
      </c>
      <c r="BH86">
        <v>16.18</v>
      </c>
      <c r="BI86">
        <v>27.43</v>
      </c>
      <c r="BJ86">
        <v>123.56</v>
      </c>
      <c r="BK86">
        <v>21.55</v>
      </c>
      <c r="BL86">
        <v>19.75</v>
      </c>
      <c r="BM86">
        <v>178.86</v>
      </c>
      <c r="BN86">
        <v>72.53</v>
      </c>
      <c r="BO86">
        <v>2.3199999999999998</v>
      </c>
      <c r="BP86">
        <v>7.1</v>
      </c>
      <c r="BQ86">
        <v>13.25</v>
      </c>
      <c r="BR86">
        <v>104.01</v>
      </c>
      <c r="BS86">
        <v>497.71</v>
      </c>
      <c r="BT86">
        <v>88.2</v>
      </c>
      <c r="BV86">
        <v>20.5</v>
      </c>
      <c r="BW86">
        <v>250</v>
      </c>
      <c r="BX86">
        <v>49.2</v>
      </c>
      <c r="BY86">
        <v>60</v>
      </c>
      <c r="BZ86">
        <v>3.75</v>
      </c>
      <c r="CA86">
        <v>20</v>
      </c>
      <c r="CB86">
        <v>111.96</v>
      </c>
      <c r="CC86">
        <v>285</v>
      </c>
      <c r="CD86">
        <v>17.600000000000001</v>
      </c>
      <c r="CE86">
        <v>132.55000000000001</v>
      </c>
      <c r="CF86">
        <v>5.5</v>
      </c>
      <c r="CG86">
        <v>1170</v>
      </c>
      <c r="CH86">
        <v>1135.25</v>
      </c>
      <c r="CI86">
        <v>112.16</v>
      </c>
      <c r="CJ86">
        <v>178.5</v>
      </c>
      <c r="CK86">
        <v>69.5</v>
      </c>
      <c r="CL86">
        <v>8.65</v>
      </c>
      <c r="CM86">
        <v>5.24</v>
      </c>
      <c r="CN86">
        <v>0.9</v>
      </c>
      <c r="CO86">
        <v>17.079999999999998</v>
      </c>
      <c r="CP86">
        <v>35.43</v>
      </c>
      <c r="CQ86">
        <v>14.7</v>
      </c>
      <c r="CR86">
        <v>41.5</v>
      </c>
      <c r="CS86">
        <v>1.87</v>
      </c>
      <c r="CT86">
        <v>393.5</v>
      </c>
      <c r="CU86">
        <v>699.53</v>
      </c>
      <c r="CV86">
        <v>2.9</v>
      </c>
      <c r="CW86">
        <v>78.819999999999993</v>
      </c>
      <c r="CX86">
        <v>16</v>
      </c>
      <c r="CY86">
        <v>735.54</v>
      </c>
      <c r="CZ86">
        <v>7.46</v>
      </c>
      <c r="DA86">
        <v>19.440000000000001</v>
      </c>
      <c r="DB86">
        <v>276.36</v>
      </c>
      <c r="DD86">
        <v>12.5</v>
      </c>
      <c r="DE86">
        <v>400.02</v>
      </c>
      <c r="DF86">
        <v>31.62</v>
      </c>
      <c r="DG86">
        <v>35.28</v>
      </c>
      <c r="DH86">
        <v>8.91</v>
      </c>
      <c r="DI86">
        <v>9</v>
      </c>
      <c r="DK86">
        <v>1.52</v>
      </c>
      <c r="DL86">
        <v>8.3800000000000008</v>
      </c>
      <c r="DM86">
        <v>3.04</v>
      </c>
      <c r="DN86">
        <v>24.2</v>
      </c>
      <c r="DP86">
        <v>164.38</v>
      </c>
      <c r="DQ86">
        <v>47.8</v>
      </c>
      <c r="DR86">
        <v>72.25</v>
      </c>
      <c r="DS86">
        <v>171.63</v>
      </c>
      <c r="DT86">
        <v>56.12</v>
      </c>
      <c r="DU86">
        <v>95</v>
      </c>
      <c r="DV86">
        <v>303.92</v>
      </c>
      <c r="DX86">
        <v>253.02</v>
      </c>
      <c r="DY86">
        <v>202.54</v>
      </c>
      <c r="DZ86">
        <v>126.44</v>
      </c>
      <c r="EB86">
        <v>130.58000000000001</v>
      </c>
      <c r="EC86">
        <v>90</v>
      </c>
      <c r="ED86">
        <v>11</v>
      </c>
      <c r="EE86">
        <v>62.5</v>
      </c>
      <c r="EF86">
        <v>35.43</v>
      </c>
      <c r="EH86">
        <v>16.05</v>
      </c>
      <c r="EI86">
        <v>29.18</v>
      </c>
      <c r="EJ86">
        <v>16.21</v>
      </c>
      <c r="EK86">
        <v>7.3</v>
      </c>
      <c r="EL86">
        <v>45.32</v>
      </c>
      <c r="EM86">
        <v>51.61</v>
      </c>
      <c r="EN86">
        <v>10.93</v>
      </c>
      <c r="EO86">
        <v>212.7</v>
      </c>
      <c r="EP86">
        <v>183.7</v>
      </c>
      <c r="EQ86">
        <v>36</v>
      </c>
      <c r="ER86">
        <v>2.95</v>
      </c>
      <c r="ES86">
        <v>3.9</v>
      </c>
      <c r="EV86">
        <v>5.5</v>
      </c>
      <c r="EW86">
        <v>170.2</v>
      </c>
      <c r="EX86">
        <v>11.66</v>
      </c>
      <c r="EY86">
        <v>37.369999999999997</v>
      </c>
      <c r="EZ86">
        <v>9.94</v>
      </c>
      <c r="FA86">
        <v>1.37</v>
      </c>
      <c r="FB86">
        <v>21.9</v>
      </c>
      <c r="FC86">
        <v>6.54</v>
      </c>
      <c r="FD86">
        <v>128</v>
      </c>
      <c r="FE86">
        <v>12.67</v>
      </c>
      <c r="FG86">
        <v>97</v>
      </c>
      <c r="FH86">
        <v>17.3</v>
      </c>
      <c r="FI86">
        <v>12.87</v>
      </c>
      <c r="FJ86">
        <v>210</v>
      </c>
      <c r="FK86">
        <v>24.25</v>
      </c>
      <c r="FL86">
        <v>33.200000000000003</v>
      </c>
      <c r="FM86">
        <v>15.07</v>
      </c>
      <c r="FN86">
        <v>21.1</v>
      </c>
      <c r="FO86">
        <v>61.99</v>
      </c>
      <c r="FP86">
        <v>142.63</v>
      </c>
      <c r="FQ86">
        <v>10.92</v>
      </c>
      <c r="FR86" s="123">
        <v>28.31</v>
      </c>
      <c r="FS86">
        <v>89.61</v>
      </c>
      <c r="FT86">
        <v>71.400000000000006</v>
      </c>
      <c r="FU86">
        <v>8.9</v>
      </c>
      <c r="FV86">
        <v>514.5</v>
      </c>
      <c r="FW86">
        <v>70.459999999999994</v>
      </c>
      <c r="FX86">
        <v>50.5</v>
      </c>
      <c r="FY86">
        <v>14</v>
      </c>
      <c r="FZ86">
        <v>77.17</v>
      </c>
      <c r="GA86">
        <v>63.29</v>
      </c>
      <c r="GB86">
        <v>17.7</v>
      </c>
      <c r="GC86">
        <v>21.18</v>
      </c>
      <c r="GD86">
        <v>14.82</v>
      </c>
      <c r="GE86">
        <v>544.54999999999995</v>
      </c>
      <c r="GG86">
        <v>18.96</v>
      </c>
      <c r="GH86">
        <v>71.48</v>
      </c>
      <c r="GI86">
        <v>12.88</v>
      </c>
      <c r="GJ86">
        <v>14.06</v>
      </c>
      <c r="GL86">
        <v>20.89</v>
      </c>
      <c r="GM86">
        <v>0.5</v>
      </c>
      <c r="GN86">
        <v>11</v>
      </c>
      <c r="GO86">
        <v>4.5</v>
      </c>
      <c r="GP86">
        <v>6.94</v>
      </c>
      <c r="GQ86">
        <v>84.13</v>
      </c>
      <c r="GR86">
        <v>2.82</v>
      </c>
      <c r="GS86">
        <v>1.56</v>
      </c>
    </row>
    <row r="87" spans="1:201" ht="13.5" thickBot="1" x14ac:dyDescent="0.25">
      <c r="A87" s="119" t="s">
        <v>1441</v>
      </c>
      <c r="B87">
        <v>15</v>
      </c>
      <c r="C87">
        <v>61.34</v>
      </c>
      <c r="D87">
        <v>32</v>
      </c>
      <c r="E87">
        <v>44.65</v>
      </c>
      <c r="F87">
        <v>2.15</v>
      </c>
      <c r="G87">
        <v>147.85</v>
      </c>
      <c r="H87">
        <v>3.99</v>
      </c>
      <c r="I87">
        <v>110.13</v>
      </c>
      <c r="J87">
        <v>30.6</v>
      </c>
      <c r="K87">
        <v>490.66</v>
      </c>
      <c r="L87">
        <v>5.61</v>
      </c>
      <c r="M87">
        <v>66.2</v>
      </c>
      <c r="N87">
        <v>47.5</v>
      </c>
      <c r="O87">
        <v>55</v>
      </c>
      <c r="P87" s="121">
        <v>45.75</v>
      </c>
      <c r="Q87">
        <v>4.5</v>
      </c>
      <c r="T87">
        <v>290.27</v>
      </c>
      <c r="U87">
        <v>3.34</v>
      </c>
      <c r="V87">
        <v>61.96</v>
      </c>
      <c r="W87">
        <v>32</v>
      </c>
      <c r="X87">
        <v>11.75</v>
      </c>
      <c r="Y87">
        <v>2.91</v>
      </c>
      <c r="Z87">
        <v>217.36</v>
      </c>
      <c r="AA87">
        <v>6.23</v>
      </c>
      <c r="AB87">
        <v>26.64</v>
      </c>
      <c r="AC87" s="125"/>
      <c r="AD87">
        <v>74.03</v>
      </c>
      <c r="AE87">
        <v>75.680000000000007</v>
      </c>
      <c r="AF87">
        <v>3.39</v>
      </c>
      <c r="AG87">
        <v>15.72</v>
      </c>
      <c r="AH87">
        <v>43</v>
      </c>
      <c r="AI87">
        <v>6.01</v>
      </c>
      <c r="AJ87">
        <v>10.79</v>
      </c>
      <c r="AK87">
        <v>48.5</v>
      </c>
      <c r="AM87">
        <v>26</v>
      </c>
      <c r="AN87">
        <v>14.39</v>
      </c>
      <c r="AO87">
        <v>5.76</v>
      </c>
      <c r="AP87">
        <v>3</v>
      </c>
      <c r="AQ87">
        <v>12.4</v>
      </c>
      <c r="AR87">
        <v>49</v>
      </c>
      <c r="AS87">
        <v>39.119999999999997</v>
      </c>
      <c r="AT87">
        <v>485.27</v>
      </c>
      <c r="AU87">
        <v>1580</v>
      </c>
      <c r="AV87">
        <v>38.229999999999997</v>
      </c>
      <c r="AW87">
        <v>17.670000000000002</v>
      </c>
      <c r="AX87">
        <v>4.87</v>
      </c>
      <c r="AY87">
        <v>2.5</v>
      </c>
      <c r="AZ87">
        <v>4</v>
      </c>
      <c r="BA87">
        <v>97</v>
      </c>
      <c r="BB87">
        <v>84.76</v>
      </c>
      <c r="BD87">
        <v>24.92</v>
      </c>
      <c r="BE87">
        <v>77.7</v>
      </c>
      <c r="BF87">
        <v>23.5</v>
      </c>
      <c r="BG87">
        <v>8.73</v>
      </c>
      <c r="BH87">
        <v>9</v>
      </c>
      <c r="BI87">
        <v>25.54</v>
      </c>
      <c r="BJ87">
        <v>103.79</v>
      </c>
      <c r="BK87">
        <v>16.3</v>
      </c>
      <c r="BL87">
        <v>17.260000000000002</v>
      </c>
      <c r="BM87">
        <v>194.04</v>
      </c>
      <c r="BN87">
        <v>62.63</v>
      </c>
      <c r="BO87">
        <v>2.2999999999999998</v>
      </c>
      <c r="BP87">
        <v>6.63</v>
      </c>
      <c r="BQ87">
        <v>14</v>
      </c>
      <c r="BR87">
        <v>75.25</v>
      </c>
      <c r="BS87">
        <v>478</v>
      </c>
      <c r="BT87">
        <v>64.58</v>
      </c>
      <c r="BV87">
        <v>13.9</v>
      </c>
      <c r="BW87">
        <v>226.5</v>
      </c>
      <c r="BX87">
        <v>34.17</v>
      </c>
      <c r="BY87">
        <v>61</v>
      </c>
      <c r="BZ87">
        <v>3.5</v>
      </c>
      <c r="CA87">
        <v>19.5</v>
      </c>
      <c r="CB87">
        <v>108.11</v>
      </c>
      <c r="CC87">
        <v>292.60000000000002</v>
      </c>
      <c r="CD87">
        <v>16.170000000000002</v>
      </c>
      <c r="CE87">
        <v>131.04</v>
      </c>
      <c r="CF87">
        <v>4.7</v>
      </c>
      <c r="CG87">
        <v>999.98</v>
      </c>
      <c r="CH87">
        <v>730</v>
      </c>
      <c r="CI87">
        <v>124.88</v>
      </c>
      <c r="CJ87">
        <v>168.67</v>
      </c>
      <c r="CK87">
        <v>61.9</v>
      </c>
      <c r="CL87">
        <v>8</v>
      </c>
      <c r="CM87">
        <v>4.42</v>
      </c>
      <c r="CN87">
        <v>0.9</v>
      </c>
      <c r="CO87">
        <v>15.84</v>
      </c>
      <c r="CP87">
        <v>30.51</v>
      </c>
      <c r="CQ87">
        <v>8</v>
      </c>
      <c r="CR87">
        <v>38.89</v>
      </c>
      <c r="CS87">
        <v>1.65</v>
      </c>
      <c r="CT87">
        <v>422.58</v>
      </c>
      <c r="CU87">
        <v>600.88</v>
      </c>
      <c r="CV87">
        <v>2.5</v>
      </c>
      <c r="CW87">
        <v>71</v>
      </c>
      <c r="CX87">
        <v>14.99</v>
      </c>
      <c r="CY87">
        <v>552.20000000000005</v>
      </c>
      <c r="CZ87">
        <v>6.36</v>
      </c>
      <c r="DA87">
        <v>16.690000000000001</v>
      </c>
      <c r="DB87">
        <v>267.57</v>
      </c>
      <c r="DD87">
        <v>12</v>
      </c>
      <c r="DE87">
        <v>314.99</v>
      </c>
      <c r="DF87">
        <v>31.15</v>
      </c>
      <c r="DG87">
        <v>26.77</v>
      </c>
      <c r="DH87">
        <v>8.32</v>
      </c>
      <c r="DI87">
        <v>8.0500000000000007</v>
      </c>
      <c r="DK87">
        <v>1.78</v>
      </c>
      <c r="DL87">
        <v>7.64</v>
      </c>
      <c r="DM87">
        <v>2.4</v>
      </c>
      <c r="DN87">
        <v>19.18</v>
      </c>
      <c r="DP87">
        <v>164.82</v>
      </c>
      <c r="DQ87">
        <v>46.6</v>
      </c>
      <c r="DR87">
        <v>51.15</v>
      </c>
      <c r="DS87">
        <v>112.68</v>
      </c>
      <c r="DT87">
        <v>56.58</v>
      </c>
      <c r="DU87">
        <v>78.27</v>
      </c>
      <c r="DV87">
        <v>240</v>
      </c>
      <c r="DX87">
        <v>190.38</v>
      </c>
      <c r="DY87">
        <v>154.74</v>
      </c>
      <c r="DZ87">
        <v>55.49</v>
      </c>
      <c r="EB87">
        <v>103</v>
      </c>
      <c r="EC87">
        <v>87.9</v>
      </c>
      <c r="ED87">
        <v>13</v>
      </c>
      <c r="EE87">
        <v>60.1</v>
      </c>
      <c r="EF87">
        <v>30.51</v>
      </c>
      <c r="EH87">
        <v>14.5</v>
      </c>
      <c r="EI87">
        <v>30.31</v>
      </c>
      <c r="EJ87">
        <v>16.5</v>
      </c>
      <c r="EK87">
        <v>7.99</v>
      </c>
      <c r="EL87">
        <v>26.98</v>
      </c>
      <c r="EM87">
        <v>42.3</v>
      </c>
      <c r="EN87">
        <v>8.08</v>
      </c>
      <c r="EO87">
        <v>219.25</v>
      </c>
      <c r="EP87">
        <v>183.7</v>
      </c>
      <c r="EQ87">
        <v>29</v>
      </c>
      <c r="ER87">
        <v>2.5</v>
      </c>
      <c r="ES87">
        <v>3.33</v>
      </c>
      <c r="EV87">
        <v>3.66</v>
      </c>
      <c r="EW87">
        <v>162</v>
      </c>
      <c r="EX87">
        <v>14.44</v>
      </c>
      <c r="EY87">
        <v>102.84</v>
      </c>
      <c r="EZ87">
        <v>7.6</v>
      </c>
      <c r="FA87">
        <v>1.25</v>
      </c>
      <c r="FB87">
        <v>17.55</v>
      </c>
      <c r="FC87">
        <v>4.5</v>
      </c>
      <c r="FD87">
        <v>90.3</v>
      </c>
      <c r="FE87">
        <v>13.49</v>
      </c>
      <c r="FG87">
        <v>90.25</v>
      </c>
      <c r="FH87">
        <v>17.899999999999999</v>
      </c>
      <c r="FI87">
        <v>8</v>
      </c>
      <c r="FJ87">
        <v>161.25</v>
      </c>
      <c r="FK87">
        <v>21.48</v>
      </c>
      <c r="FL87">
        <v>21</v>
      </c>
      <c r="FM87">
        <v>7.5</v>
      </c>
      <c r="FN87">
        <v>14.46</v>
      </c>
      <c r="FO87">
        <v>47.03</v>
      </c>
      <c r="FP87">
        <v>148.36000000000001</v>
      </c>
      <c r="FQ87">
        <v>9.14</v>
      </c>
      <c r="FR87" s="123">
        <v>24.7</v>
      </c>
      <c r="FS87">
        <v>73.98</v>
      </c>
      <c r="FT87">
        <v>65.099999999999994</v>
      </c>
      <c r="FU87">
        <v>8.2100000000000009</v>
      </c>
      <c r="FV87">
        <v>491</v>
      </c>
      <c r="FW87">
        <v>70.459999999999994</v>
      </c>
      <c r="FX87">
        <v>47</v>
      </c>
      <c r="FY87">
        <v>8.75</v>
      </c>
      <c r="FZ87">
        <v>69</v>
      </c>
      <c r="GA87">
        <v>52.67</v>
      </c>
      <c r="GB87">
        <v>13.53</v>
      </c>
      <c r="GC87">
        <v>20.09</v>
      </c>
      <c r="GD87">
        <v>15</v>
      </c>
      <c r="GE87">
        <v>350.89</v>
      </c>
      <c r="GG87">
        <v>16.27</v>
      </c>
      <c r="GH87">
        <v>64</v>
      </c>
      <c r="GI87">
        <v>7.71</v>
      </c>
      <c r="GJ87">
        <v>14.06</v>
      </c>
      <c r="GL87">
        <v>13.48</v>
      </c>
      <c r="GM87">
        <v>0.5</v>
      </c>
      <c r="GN87">
        <v>6.98</v>
      </c>
      <c r="GO87">
        <v>3.57</v>
      </c>
      <c r="GP87">
        <v>5.73</v>
      </c>
      <c r="GQ87">
        <v>58.13</v>
      </c>
      <c r="GR87">
        <v>2.4</v>
      </c>
      <c r="GS87">
        <v>1.6</v>
      </c>
    </row>
    <row r="88" spans="1:201" ht="13.5" thickBot="1" x14ac:dyDescent="0.25">
      <c r="A88" s="124" t="s">
        <v>1442</v>
      </c>
      <c r="B88">
        <v>15</v>
      </c>
      <c r="C88">
        <v>62.57</v>
      </c>
      <c r="D88">
        <v>30.5</v>
      </c>
      <c r="E88">
        <v>42</v>
      </c>
      <c r="F88">
        <v>3</v>
      </c>
      <c r="G88">
        <v>115</v>
      </c>
      <c r="H88">
        <v>3.94</v>
      </c>
      <c r="I88">
        <v>92.49</v>
      </c>
      <c r="J88">
        <v>28.11</v>
      </c>
      <c r="K88">
        <v>449.16</v>
      </c>
      <c r="L88">
        <v>5.2</v>
      </c>
      <c r="M88">
        <v>68.97</v>
      </c>
      <c r="N88">
        <v>48.52</v>
      </c>
      <c r="O88">
        <v>42.62</v>
      </c>
      <c r="P88" s="121">
        <v>45.6</v>
      </c>
      <c r="Q88">
        <v>5.45</v>
      </c>
      <c r="T88">
        <v>281.31</v>
      </c>
      <c r="U88">
        <v>3.67</v>
      </c>
      <c r="V88">
        <v>60</v>
      </c>
      <c r="W88">
        <v>31</v>
      </c>
      <c r="X88">
        <v>11.75</v>
      </c>
      <c r="Y88">
        <v>3.25</v>
      </c>
      <c r="Z88">
        <v>218</v>
      </c>
      <c r="AA88">
        <v>5.6</v>
      </c>
      <c r="AB88">
        <v>26</v>
      </c>
      <c r="AC88" s="125"/>
      <c r="AD88">
        <v>75</v>
      </c>
      <c r="AE88">
        <v>35.01</v>
      </c>
      <c r="AF88">
        <v>3.61</v>
      </c>
      <c r="AG88">
        <v>12</v>
      </c>
      <c r="AH88">
        <v>43</v>
      </c>
      <c r="AI88">
        <v>6.71</v>
      </c>
      <c r="AJ88">
        <v>11.32</v>
      </c>
      <c r="AK88">
        <v>50.28</v>
      </c>
      <c r="AM88">
        <v>26.8</v>
      </c>
      <c r="AN88">
        <v>14.48</v>
      </c>
      <c r="AO88">
        <v>4.93</v>
      </c>
      <c r="AP88">
        <v>3.5</v>
      </c>
      <c r="AQ88">
        <v>11.26</v>
      </c>
      <c r="AR88">
        <v>49.9</v>
      </c>
      <c r="AS88">
        <v>36.979999999999997</v>
      </c>
      <c r="AT88">
        <v>452.01</v>
      </c>
      <c r="AU88">
        <v>1445</v>
      </c>
      <c r="AV88">
        <v>35.81</v>
      </c>
      <c r="AW88">
        <v>16.07</v>
      </c>
      <c r="AX88">
        <v>4.93</v>
      </c>
      <c r="AY88">
        <v>2.79</v>
      </c>
      <c r="AZ88">
        <v>4</v>
      </c>
      <c r="BA88">
        <v>97</v>
      </c>
      <c r="BB88">
        <v>86</v>
      </c>
      <c r="BD88">
        <v>22.7</v>
      </c>
      <c r="BE88">
        <v>67.06</v>
      </c>
      <c r="BF88">
        <v>9.9</v>
      </c>
      <c r="BG88">
        <v>8.6</v>
      </c>
      <c r="BH88">
        <v>9.02</v>
      </c>
      <c r="BI88">
        <v>22.09</v>
      </c>
      <c r="BJ88">
        <v>81.510000000000005</v>
      </c>
      <c r="BK88">
        <v>14.4</v>
      </c>
      <c r="BL88">
        <v>19.09</v>
      </c>
      <c r="BM88">
        <v>161.51</v>
      </c>
      <c r="BN88">
        <v>43.27</v>
      </c>
      <c r="BO88">
        <v>2.0499999999999998</v>
      </c>
      <c r="BP88">
        <v>6.23</v>
      </c>
      <c r="BQ88">
        <v>14</v>
      </c>
      <c r="BR88">
        <v>71.97</v>
      </c>
      <c r="BS88">
        <v>478.03</v>
      </c>
      <c r="BT88">
        <v>61</v>
      </c>
      <c r="BV88">
        <v>12</v>
      </c>
      <c r="BW88">
        <v>268.86</v>
      </c>
      <c r="BX88">
        <v>29.3</v>
      </c>
      <c r="BY88">
        <v>61.11</v>
      </c>
      <c r="BZ88">
        <v>4</v>
      </c>
      <c r="CA88">
        <v>19.399999999999999</v>
      </c>
      <c r="CB88">
        <v>108.28</v>
      </c>
      <c r="CC88">
        <v>272</v>
      </c>
      <c r="CD88">
        <v>13</v>
      </c>
      <c r="CE88">
        <v>123.17</v>
      </c>
      <c r="CF88">
        <v>6.03</v>
      </c>
      <c r="CG88">
        <v>1030</v>
      </c>
      <c r="CH88">
        <v>799</v>
      </c>
      <c r="CI88">
        <v>97.73</v>
      </c>
      <c r="CJ88">
        <v>166</v>
      </c>
      <c r="CK88">
        <v>67.05</v>
      </c>
      <c r="CL88">
        <v>8</v>
      </c>
      <c r="CM88">
        <v>3.73</v>
      </c>
      <c r="CN88">
        <v>0.9</v>
      </c>
      <c r="CO88">
        <v>14.38</v>
      </c>
      <c r="CP88">
        <v>34.65</v>
      </c>
      <c r="CQ88">
        <v>9.89</v>
      </c>
      <c r="CR88">
        <v>40.03</v>
      </c>
      <c r="CS88">
        <v>1.65</v>
      </c>
      <c r="CT88">
        <v>432.98</v>
      </c>
      <c r="CU88">
        <v>468.29</v>
      </c>
      <c r="CV88">
        <v>2.69</v>
      </c>
      <c r="CW88">
        <v>71.36</v>
      </c>
      <c r="CX88">
        <v>20.6</v>
      </c>
      <c r="CY88">
        <v>502</v>
      </c>
      <c r="CZ88">
        <v>6.79</v>
      </c>
      <c r="DA88">
        <v>14.7</v>
      </c>
      <c r="DB88">
        <v>269.72000000000003</v>
      </c>
      <c r="DD88">
        <v>12.39</v>
      </c>
      <c r="DE88">
        <v>317.07</v>
      </c>
      <c r="DF88">
        <v>30.76</v>
      </c>
      <c r="DG88">
        <v>22</v>
      </c>
      <c r="DH88">
        <v>8.14</v>
      </c>
      <c r="DI88">
        <v>9.2899999999999991</v>
      </c>
      <c r="DK88">
        <v>1.45</v>
      </c>
      <c r="DL88">
        <v>7.27</v>
      </c>
      <c r="DM88">
        <v>2.33</v>
      </c>
      <c r="DN88">
        <v>21.08</v>
      </c>
      <c r="DP88">
        <v>129.79</v>
      </c>
      <c r="DQ88">
        <v>40.630000000000003</v>
      </c>
      <c r="DR88">
        <v>38.630000000000003</v>
      </c>
      <c r="DS88">
        <v>110</v>
      </c>
      <c r="DT88">
        <v>50.38</v>
      </c>
      <c r="DU88">
        <v>71.66</v>
      </c>
      <c r="DV88">
        <v>228.67</v>
      </c>
      <c r="DX88">
        <v>167.38</v>
      </c>
      <c r="DY88">
        <v>113.85</v>
      </c>
      <c r="DZ88">
        <v>27.17</v>
      </c>
      <c r="EB88">
        <v>74.099999999999994</v>
      </c>
      <c r="EC88">
        <v>84.98</v>
      </c>
      <c r="ED88">
        <v>13.9</v>
      </c>
      <c r="EE88">
        <v>56.38</v>
      </c>
      <c r="EF88">
        <v>34.65</v>
      </c>
      <c r="EH88">
        <v>13.75</v>
      </c>
      <c r="EI88">
        <v>29.08</v>
      </c>
      <c r="EJ88">
        <v>14.5</v>
      </c>
      <c r="EK88">
        <v>6.49</v>
      </c>
      <c r="EL88">
        <v>21.05</v>
      </c>
      <c r="EM88">
        <v>42.7</v>
      </c>
      <c r="EN88">
        <v>7.95</v>
      </c>
      <c r="EO88">
        <v>161.4</v>
      </c>
      <c r="EP88">
        <v>202.07</v>
      </c>
      <c r="EQ88">
        <v>32.47</v>
      </c>
      <c r="ER88">
        <v>2</v>
      </c>
      <c r="ES88">
        <v>3.92</v>
      </c>
      <c r="EV88">
        <v>3.57</v>
      </c>
      <c r="EW88">
        <v>147.72</v>
      </c>
      <c r="EX88">
        <v>9.25</v>
      </c>
      <c r="EY88">
        <v>73.010000000000005</v>
      </c>
      <c r="EZ88">
        <v>5.95</v>
      </c>
      <c r="FA88">
        <v>1.32</v>
      </c>
      <c r="FB88">
        <v>18.5</v>
      </c>
      <c r="FC88">
        <v>3.58</v>
      </c>
      <c r="FD88">
        <v>73.25</v>
      </c>
      <c r="FE88">
        <v>12.5</v>
      </c>
      <c r="FG88">
        <v>97</v>
      </c>
      <c r="FH88">
        <v>19.2</v>
      </c>
      <c r="FI88">
        <v>7.76</v>
      </c>
      <c r="FJ88">
        <v>152</v>
      </c>
      <c r="FK88">
        <v>13.5</v>
      </c>
      <c r="FL88">
        <v>14.79</v>
      </c>
      <c r="FM88">
        <v>7.5</v>
      </c>
      <c r="FN88">
        <v>12.11</v>
      </c>
      <c r="FO88">
        <v>51.77</v>
      </c>
      <c r="FP88">
        <v>139.72</v>
      </c>
      <c r="FQ88">
        <v>9.8699999999999992</v>
      </c>
      <c r="FR88" s="123">
        <v>25</v>
      </c>
      <c r="FS88">
        <v>75.849999999999994</v>
      </c>
      <c r="FT88">
        <v>72.5</v>
      </c>
      <c r="FU88">
        <v>7.15</v>
      </c>
      <c r="FV88">
        <v>393.75</v>
      </c>
      <c r="FW88">
        <v>74.16</v>
      </c>
      <c r="FX88">
        <v>48</v>
      </c>
      <c r="FY88">
        <v>8.6999999999999993</v>
      </c>
      <c r="FZ88">
        <v>57.12</v>
      </c>
      <c r="GA88">
        <v>47.89</v>
      </c>
      <c r="GB88">
        <v>14.41</v>
      </c>
      <c r="GC88">
        <v>19</v>
      </c>
      <c r="GD88">
        <v>15.5</v>
      </c>
      <c r="GE88">
        <v>311.7</v>
      </c>
      <c r="GG88">
        <v>16.27</v>
      </c>
      <c r="GH88">
        <v>60.4</v>
      </c>
      <c r="GI88">
        <v>5.56</v>
      </c>
      <c r="GJ88">
        <v>14.06</v>
      </c>
      <c r="GL88">
        <v>11.2</v>
      </c>
      <c r="GM88">
        <v>0.5</v>
      </c>
      <c r="GN88">
        <v>5.9</v>
      </c>
      <c r="GO88">
        <v>3.43</v>
      </c>
      <c r="GP88">
        <v>5.5</v>
      </c>
      <c r="GQ88">
        <v>49.8</v>
      </c>
      <c r="GR88">
        <v>2.9</v>
      </c>
      <c r="GS88">
        <v>1.5</v>
      </c>
    </row>
    <row r="89" spans="1:201" ht="13.5" thickBot="1" x14ac:dyDescent="0.25">
      <c r="A89" s="124" t="s">
        <v>1443</v>
      </c>
      <c r="B89">
        <v>15</v>
      </c>
      <c r="C89">
        <v>63.73</v>
      </c>
      <c r="D89">
        <v>30.8</v>
      </c>
      <c r="E89">
        <v>46.49</v>
      </c>
      <c r="F89">
        <v>3.3</v>
      </c>
      <c r="G89">
        <v>124.87</v>
      </c>
      <c r="H89">
        <v>3.9</v>
      </c>
      <c r="I89">
        <v>92.67</v>
      </c>
      <c r="J89">
        <v>28.84</v>
      </c>
      <c r="K89">
        <v>431.56</v>
      </c>
      <c r="L89">
        <v>5.56</v>
      </c>
      <c r="M89">
        <v>60.53</v>
      </c>
      <c r="N89">
        <v>51.8</v>
      </c>
      <c r="O89">
        <v>38.450000000000003</v>
      </c>
      <c r="P89" s="121">
        <v>27.79</v>
      </c>
      <c r="Q89">
        <v>4.8</v>
      </c>
      <c r="T89">
        <v>263.05</v>
      </c>
      <c r="U89">
        <v>4.5</v>
      </c>
      <c r="V89">
        <v>63.78</v>
      </c>
      <c r="W89">
        <v>35</v>
      </c>
      <c r="X89">
        <v>11.75</v>
      </c>
      <c r="Y89">
        <v>3.21</v>
      </c>
      <c r="Z89">
        <v>221.5</v>
      </c>
      <c r="AA89">
        <v>6.25</v>
      </c>
      <c r="AB89">
        <v>25.29</v>
      </c>
      <c r="AC89" s="125"/>
      <c r="AD89">
        <v>74.03</v>
      </c>
      <c r="AE89">
        <v>0</v>
      </c>
      <c r="AF89">
        <v>5.41</v>
      </c>
      <c r="AG89">
        <v>10</v>
      </c>
      <c r="AH89">
        <v>45</v>
      </c>
      <c r="AI89">
        <v>7.27</v>
      </c>
      <c r="AJ89">
        <v>10.39</v>
      </c>
      <c r="AK89">
        <v>47.89</v>
      </c>
      <c r="AM89">
        <v>32</v>
      </c>
      <c r="AN89">
        <v>14.64</v>
      </c>
      <c r="AO89">
        <v>5.28</v>
      </c>
      <c r="AP89">
        <v>3.4</v>
      </c>
      <c r="AQ89">
        <v>10.4</v>
      </c>
      <c r="AR89">
        <v>64</v>
      </c>
      <c r="AS89">
        <v>41</v>
      </c>
      <c r="AT89">
        <v>473.55</v>
      </c>
      <c r="AU89">
        <v>1425</v>
      </c>
      <c r="AV89">
        <v>38.950000000000003</v>
      </c>
      <c r="AW89">
        <v>18.98</v>
      </c>
      <c r="AX89">
        <v>5.88</v>
      </c>
      <c r="AY89">
        <v>3.28</v>
      </c>
      <c r="AZ89">
        <v>4</v>
      </c>
      <c r="BA89">
        <v>99.1</v>
      </c>
      <c r="BB89">
        <v>85.99</v>
      </c>
      <c r="BD89">
        <v>20.94</v>
      </c>
      <c r="BE89">
        <v>65</v>
      </c>
      <c r="BF89">
        <v>8.3000000000000007</v>
      </c>
      <c r="BG89">
        <v>8.76</v>
      </c>
      <c r="BH89">
        <v>8.3800000000000008</v>
      </c>
      <c r="BI89">
        <v>21.38</v>
      </c>
      <c r="BJ89">
        <v>88.21</v>
      </c>
      <c r="BK89">
        <v>16.87</v>
      </c>
      <c r="BL89">
        <v>21.25</v>
      </c>
      <c r="BM89">
        <v>183.14</v>
      </c>
      <c r="BN89">
        <v>43.75</v>
      </c>
      <c r="BO89">
        <v>2.7</v>
      </c>
      <c r="BP89">
        <v>6.4</v>
      </c>
      <c r="BQ89">
        <v>14</v>
      </c>
      <c r="BR89">
        <v>79.8</v>
      </c>
      <c r="BS89">
        <v>428.73</v>
      </c>
      <c r="BT89">
        <v>63.5</v>
      </c>
      <c r="BV89">
        <v>11.8</v>
      </c>
      <c r="BW89">
        <v>295</v>
      </c>
      <c r="BX89">
        <v>31.1</v>
      </c>
      <c r="BY89">
        <v>61</v>
      </c>
      <c r="BZ89">
        <v>3.8</v>
      </c>
      <c r="CA89">
        <v>19.8</v>
      </c>
      <c r="CB89">
        <v>101.37</v>
      </c>
      <c r="CC89">
        <v>232</v>
      </c>
      <c r="CD89">
        <v>13.9</v>
      </c>
      <c r="CE89">
        <v>132.63</v>
      </c>
      <c r="CF89">
        <v>5.77</v>
      </c>
      <c r="CG89">
        <v>935</v>
      </c>
      <c r="CH89">
        <v>901.6</v>
      </c>
      <c r="CI89">
        <v>90.48</v>
      </c>
      <c r="CJ89">
        <v>170</v>
      </c>
      <c r="CK89">
        <v>46.57</v>
      </c>
      <c r="CL89">
        <v>7.85</v>
      </c>
      <c r="CM89">
        <v>5</v>
      </c>
      <c r="CN89">
        <v>0.9</v>
      </c>
      <c r="CO89">
        <v>16.7</v>
      </c>
      <c r="CP89">
        <v>34.65</v>
      </c>
      <c r="CQ89">
        <v>11</v>
      </c>
      <c r="CR89">
        <v>48.3</v>
      </c>
      <c r="CS89">
        <v>1.75</v>
      </c>
      <c r="CT89">
        <v>428.5</v>
      </c>
      <c r="CU89">
        <v>500.05</v>
      </c>
      <c r="CV89">
        <v>3.2</v>
      </c>
      <c r="CW89">
        <v>83</v>
      </c>
      <c r="CX89">
        <v>16.5</v>
      </c>
      <c r="CY89">
        <v>665</v>
      </c>
      <c r="CZ89">
        <v>7.38</v>
      </c>
      <c r="DA89">
        <v>21.55</v>
      </c>
      <c r="DB89">
        <v>235.02</v>
      </c>
      <c r="DD89">
        <v>12.39</v>
      </c>
      <c r="DE89">
        <v>320</v>
      </c>
      <c r="DF89">
        <v>37.479999999999997</v>
      </c>
      <c r="DG89">
        <v>26.77</v>
      </c>
      <c r="DH89">
        <v>9.01</v>
      </c>
      <c r="DI89">
        <v>9.25</v>
      </c>
      <c r="DK89">
        <v>1.65</v>
      </c>
      <c r="DL89">
        <v>7.11</v>
      </c>
      <c r="DM89">
        <v>2.75</v>
      </c>
      <c r="DN89">
        <v>23.97</v>
      </c>
      <c r="DP89">
        <v>137.62</v>
      </c>
      <c r="DQ89">
        <v>42.01</v>
      </c>
      <c r="DR89">
        <v>39.76</v>
      </c>
      <c r="DS89">
        <v>129</v>
      </c>
      <c r="DT89">
        <v>49.8</v>
      </c>
      <c r="DU89">
        <v>76.27</v>
      </c>
      <c r="DV89">
        <v>218.29</v>
      </c>
      <c r="DX89">
        <v>178.09</v>
      </c>
      <c r="DY89">
        <v>110.83</v>
      </c>
      <c r="DZ89">
        <v>25.27</v>
      </c>
      <c r="EB89">
        <v>80</v>
      </c>
      <c r="EC89">
        <v>77.17</v>
      </c>
      <c r="ED89">
        <v>15.5</v>
      </c>
      <c r="EE89">
        <v>49.9</v>
      </c>
      <c r="EF89">
        <v>34.65</v>
      </c>
      <c r="EH89">
        <v>16.5</v>
      </c>
      <c r="EI89">
        <v>30.26</v>
      </c>
      <c r="EJ89">
        <v>15.45</v>
      </c>
      <c r="EK89">
        <v>5.55</v>
      </c>
      <c r="EL89">
        <v>27</v>
      </c>
      <c r="EM89">
        <v>40.5</v>
      </c>
      <c r="EN89">
        <v>8.56</v>
      </c>
      <c r="EO89">
        <v>152.16</v>
      </c>
      <c r="EP89">
        <v>202.07</v>
      </c>
      <c r="EQ89">
        <v>32.85</v>
      </c>
      <c r="ER89">
        <v>2.74</v>
      </c>
      <c r="ES89">
        <v>4.7</v>
      </c>
      <c r="EV89">
        <v>3.8</v>
      </c>
      <c r="EW89">
        <v>155.22</v>
      </c>
      <c r="EX89">
        <v>11.25</v>
      </c>
      <c r="EY89">
        <v>74.12</v>
      </c>
      <c r="EZ89">
        <v>5.0999999999999996</v>
      </c>
      <c r="FA89">
        <v>1.58</v>
      </c>
      <c r="FB89">
        <v>19.84</v>
      </c>
      <c r="FC89">
        <v>3.6</v>
      </c>
      <c r="FD89">
        <v>87</v>
      </c>
      <c r="FE89">
        <v>12</v>
      </c>
      <c r="FG89">
        <v>98</v>
      </c>
      <c r="FH89">
        <v>18.920000000000002</v>
      </c>
      <c r="FI89">
        <v>10.59</v>
      </c>
      <c r="FJ89">
        <v>154.85</v>
      </c>
      <c r="FK89">
        <v>12.8</v>
      </c>
      <c r="FL89">
        <v>19.95</v>
      </c>
      <c r="FM89">
        <v>9.9</v>
      </c>
      <c r="FN89">
        <v>14</v>
      </c>
      <c r="FO89">
        <v>49.31</v>
      </c>
      <c r="FP89">
        <v>131.65</v>
      </c>
      <c r="FQ89">
        <v>7.83</v>
      </c>
      <c r="FR89" s="123">
        <v>23.55</v>
      </c>
      <c r="FS89">
        <v>90</v>
      </c>
      <c r="FT89">
        <v>84</v>
      </c>
      <c r="FU89">
        <v>9.24</v>
      </c>
      <c r="FV89">
        <v>399</v>
      </c>
      <c r="FW89">
        <v>78.06</v>
      </c>
      <c r="FX89">
        <v>48</v>
      </c>
      <c r="FY89">
        <v>8.86</v>
      </c>
      <c r="FZ89">
        <v>57.43</v>
      </c>
      <c r="GA89">
        <v>49.46</v>
      </c>
      <c r="GB89">
        <v>29</v>
      </c>
      <c r="GC89">
        <v>26.73</v>
      </c>
      <c r="GD89">
        <v>16.899999999999999</v>
      </c>
      <c r="GE89">
        <v>290</v>
      </c>
      <c r="GG89">
        <v>14.54</v>
      </c>
      <c r="GH89">
        <v>68.510000000000005</v>
      </c>
      <c r="GI89">
        <v>7.15</v>
      </c>
      <c r="GJ89">
        <v>14.06</v>
      </c>
      <c r="GL89">
        <v>12.34</v>
      </c>
      <c r="GM89">
        <v>0.5</v>
      </c>
      <c r="GN89">
        <v>5.9</v>
      </c>
      <c r="GO89">
        <v>3.9</v>
      </c>
      <c r="GP89">
        <v>6.01</v>
      </c>
      <c r="GQ89">
        <v>58.13</v>
      </c>
      <c r="GR89">
        <v>2.79</v>
      </c>
      <c r="GS89">
        <v>1.55</v>
      </c>
    </row>
    <row r="90" spans="1:201" ht="13.5" thickBot="1" x14ac:dyDescent="0.25">
      <c r="A90" s="124" t="s">
        <v>1444</v>
      </c>
      <c r="B90">
        <v>15.12</v>
      </c>
      <c r="C90">
        <v>71.010000000000005</v>
      </c>
      <c r="D90">
        <v>34.5</v>
      </c>
      <c r="E90">
        <v>46.5</v>
      </c>
      <c r="F90">
        <v>2.71</v>
      </c>
      <c r="G90">
        <v>115.6</v>
      </c>
      <c r="H90">
        <v>3.86</v>
      </c>
      <c r="I90">
        <v>88.68</v>
      </c>
      <c r="J90">
        <v>36.14</v>
      </c>
      <c r="K90">
        <v>583.66</v>
      </c>
      <c r="L90">
        <v>5.9</v>
      </c>
      <c r="M90">
        <v>66.94</v>
      </c>
      <c r="N90">
        <v>51.8</v>
      </c>
      <c r="O90">
        <v>45.84</v>
      </c>
      <c r="P90" s="121">
        <v>22</v>
      </c>
      <c r="Q90">
        <v>5.21</v>
      </c>
      <c r="T90">
        <v>259.07</v>
      </c>
      <c r="U90">
        <v>4.29</v>
      </c>
      <c r="V90">
        <v>61.05</v>
      </c>
      <c r="W90">
        <v>36</v>
      </c>
      <c r="X90">
        <v>11.86</v>
      </c>
      <c r="Y90">
        <v>3.65</v>
      </c>
      <c r="Z90">
        <v>221.29</v>
      </c>
      <c r="AA90">
        <v>6.9</v>
      </c>
      <c r="AB90">
        <v>24.75</v>
      </c>
      <c r="AC90" s="125"/>
      <c r="AD90">
        <v>71.790000000000006</v>
      </c>
      <c r="AE90">
        <v>18.21</v>
      </c>
      <c r="AF90">
        <v>3.94</v>
      </c>
      <c r="AG90">
        <v>10.5</v>
      </c>
      <c r="AH90">
        <v>48.15</v>
      </c>
      <c r="AI90">
        <v>7.25</v>
      </c>
      <c r="AJ90">
        <v>10.07</v>
      </c>
      <c r="AK90">
        <v>47.89</v>
      </c>
      <c r="AM90">
        <v>28.65</v>
      </c>
      <c r="AN90">
        <v>15.8</v>
      </c>
      <c r="AO90">
        <v>5.33</v>
      </c>
      <c r="AP90">
        <v>3.6</v>
      </c>
      <c r="AQ90">
        <v>10.95</v>
      </c>
      <c r="AR90">
        <v>73.88</v>
      </c>
      <c r="AS90">
        <v>43.36</v>
      </c>
      <c r="AT90">
        <v>539.98</v>
      </c>
      <c r="AU90">
        <v>1795</v>
      </c>
      <c r="AV90">
        <v>42.38</v>
      </c>
      <c r="AW90">
        <v>17.29</v>
      </c>
      <c r="AX90">
        <v>5.07</v>
      </c>
      <c r="AY90">
        <v>3.21</v>
      </c>
      <c r="AZ90">
        <v>5</v>
      </c>
      <c r="BA90">
        <v>103.95</v>
      </c>
      <c r="BB90">
        <v>79.5</v>
      </c>
      <c r="BD90">
        <v>20.6</v>
      </c>
      <c r="BE90">
        <v>72</v>
      </c>
      <c r="BF90">
        <v>3.25</v>
      </c>
      <c r="BG90">
        <v>8.56</v>
      </c>
      <c r="BH90">
        <v>5.25</v>
      </c>
      <c r="BI90">
        <v>24.46</v>
      </c>
      <c r="BJ90">
        <v>85.67</v>
      </c>
      <c r="BK90">
        <v>17.489999999999998</v>
      </c>
      <c r="BL90">
        <v>20.2</v>
      </c>
      <c r="BM90">
        <v>176</v>
      </c>
      <c r="BN90">
        <v>36.880000000000003</v>
      </c>
      <c r="BO90">
        <v>2.8</v>
      </c>
      <c r="BP90">
        <v>6.82</v>
      </c>
      <c r="BQ90">
        <v>14</v>
      </c>
      <c r="BR90">
        <v>66.83</v>
      </c>
      <c r="BS90">
        <v>480.14</v>
      </c>
      <c r="BT90">
        <v>63.5</v>
      </c>
      <c r="BV90">
        <v>11.66</v>
      </c>
      <c r="BW90">
        <v>227.12</v>
      </c>
      <c r="BX90">
        <v>32.17</v>
      </c>
      <c r="BY90">
        <v>60</v>
      </c>
      <c r="BZ90">
        <v>5</v>
      </c>
      <c r="CA90">
        <v>20.5</v>
      </c>
      <c r="CB90">
        <v>107.85</v>
      </c>
      <c r="CC90">
        <v>240.01</v>
      </c>
      <c r="CD90">
        <v>15.71</v>
      </c>
      <c r="CE90">
        <v>132.52000000000001</v>
      </c>
      <c r="CF90">
        <v>4.76</v>
      </c>
      <c r="CG90">
        <v>819.99</v>
      </c>
      <c r="CH90">
        <v>749</v>
      </c>
      <c r="CI90">
        <v>86.29</v>
      </c>
      <c r="CJ90">
        <v>171.5</v>
      </c>
      <c r="CK90">
        <v>50.4</v>
      </c>
      <c r="CL90">
        <v>8.25</v>
      </c>
      <c r="CM90">
        <v>5.25</v>
      </c>
      <c r="CN90">
        <v>0.9</v>
      </c>
      <c r="CO90">
        <v>14.51</v>
      </c>
      <c r="CP90">
        <v>32</v>
      </c>
      <c r="CQ90">
        <v>13.5</v>
      </c>
      <c r="CR90">
        <v>44.1</v>
      </c>
      <c r="CS90">
        <v>2.12</v>
      </c>
      <c r="CT90">
        <v>390</v>
      </c>
      <c r="CU90">
        <v>502</v>
      </c>
      <c r="CV90">
        <v>2.95</v>
      </c>
      <c r="CW90">
        <v>80.98</v>
      </c>
      <c r="CX90">
        <v>15.9</v>
      </c>
      <c r="CY90">
        <v>621.29999999999995</v>
      </c>
      <c r="CZ90">
        <v>5.43</v>
      </c>
      <c r="DA90">
        <v>15.35</v>
      </c>
      <c r="DB90">
        <v>252.09</v>
      </c>
      <c r="DD90">
        <v>13.2</v>
      </c>
      <c r="DE90">
        <v>292.16000000000003</v>
      </c>
      <c r="DF90">
        <v>37.5</v>
      </c>
      <c r="DG90">
        <v>24.91</v>
      </c>
      <c r="DH90">
        <v>8.76</v>
      </c>
      <c r="DI90">
        <v>8.5500000000000007</v>
      </c>
      <c r="DK90">
        <v>1.75</v>
      </c>
      <c r="DL90">
        <v>6.16</v>
      </c>
      <c r="DM90">
        <v>2.61</v>
      </c>
      <c r="DN90">
        <v>24.55</v>
      </c>
      <c r="DP90">
        <v>131.75</v>
      </c>
      <c r="DQ90">
        <v>47.5</v>
      </c>
      <c r="DR90">
        <v>34.200000000000003</v>
      </c>
      <c r="DS90">
        <v>101</v>
      </c>
      <c r="DT90">
        <v>53.07</v>
      </c>
      <c r="DU90">
        <v>74.5</v>
      </c>
      <c r="DV90">
        <v>230.23</v>
      </c>
      <c r="DX90">
        <v>176.1</v>
      </c>
      <c r="DY90">
        <v>117</v>
      </c>
      <c r="DZ90">
        <v>27.65</v>
      </c>
      <c r="EB90">
        <v>50.4</v>
      </c>
      <c r="EC90">
        <v>77.47</v>
      </c>
      <c r="ED90">
        <v>18.5</v>
      </c>
      <c r="EE90">
        <v>50</v>
      </c>
      <c r="EF90">
        <v>32</v>
      </c>
      <c r="EH90">
        <v>17.88</v>
      </c>
      <c r="EI90">
        <v>27</v>
      </c>
      <c r="EJ90">
        <v>16</v>
      </c>
      <c r="EK90">
        <v>5.0999999999999996</v>
      </c>
      <c r="EL90">
        <v>26</v>
      </c>
      <c r="EM90">
        <v>46</v>
      </c>
      <c r="EN90">
        <v>7.98</v>
      </c>
      <c r="EO90">
        <v>212.11</v>
      </c>
      <c r="EP90">
        <v>202.07</v>
      </c>
      <c r="EQ90">
        <v>33.5</v>
      </c>
      <c r="ER90">
        <v>2.8</v>
      </c>
      <c r="ES90">
        <v>6.05</v>
      </c>
      <c r="EV90">
        <v>4.8499999999999996</v>
      </c>
      <c r="EW90">
        <v>149.26</v>
      </c>
      <c r="EX90">
        <v>17.649999999999999</v>
      </c>
      <c r="EY90">
        <v>81.19</v>
      </c>
      <c r="EZ90">
        <v>5.0999999999999996</v>
      </c>
      <c r="FA90">
        <v>1.32</v>
      </c>
      <c r="FB90">
        <v>20.95</v>
      </c>
      <c r="FC90">
        <v>3.8</v>
      </c>
      <c r="FD90">
        <v>89</v>
      </c>
      <c r="FE90">
        <v>11.25</v>
      </c>
      <c r="FG90">
        <v>97.85</v>
      </c>
      <c r="FH90">
        <v>17.489999999999998</v>
      </c>
      <c r="FI90">
        <v>8.25</v>
      </c>
      <c r="FJ90">
        <v>160</v>
      </c>
      <c r="FK90">
        <v>14.8</v>
      </c>
      <c r="FL90">
        <v>23</v>
      </c>
      <c r="FM90">
        <v>9</v>
      </c>
      <c r="FN90">
        <v>13.4</v>
      </c>
      <c r="FO90">
        <v>47.16</v>
      </c>
      <c r="FP90">
        <v>149.69999999999999</v>
      </c>
      <c r="FQ90">
        <v>7.59</v>
      </c>
      <c r="FR90" s="123">
        <v>25.4</v>
      </c>
      <c r="FS90">
        <v>71.34</v>
      </c>
      <c r="FT90">
        <v>55</v>
      </c>
      <c r="FU90">
        <v>10</v>
      </c>
      <c r="FV90">
        <v>399.99</v>
      </c>
      <c r="FW90">
        <v>74.73</v>
      </c>
      <c r="FX90">
        <v>50.19</v>
      </c>
      <c r="FY90">
        <v>8.1300000000000008</v>
      </c>
      <c r="FZ90">
        <v>44</v>
      </c>
      <c r="GA90">
        <v>54.26</v>
      </c>
      <c r="GB90">
        <v>24.7</v>
      </c>
      <c r="GC90">
        <v>25.6</v>
      </c>
      <c r="GD90">
        <v>16.75</v>
      </c>
      <c r="GE90">
        <v>311.17</v>
      </c>
      <c r="GG90">
        <v>18.54</v>
      </c>
      <c r="GH90">
        <v>68</v>
      </c>
      <c r="GI90">
        <v>7.4</v>
      </c>
      <c r="GJ90">
        <v>15.05</v>
      </c>
      <c r="GL90">
        <v>11.71</v>
      </c>
      <c r="GM90">
        <v>0.5</v>
      </c>
      <c r="GN90">
        <v>5.9</v>
      </c>
      <c r="GO90">
        <v>4</v>
      </c>
      <c r="GP90">
        <v>5.59</v>
      </c>
      <c r="GQ90">
        <v>60.55</v>
      </c>
      <c r="GR90">
        <v>2.33</v>
      </c>
      <c r="GS90">
        <v>1.53</v>
      </c>
    </row>
    <row r="91" spans="1:201" ht="13.5" thickBot="1" x14ac:dyDescent="0.25">
      <c r="A91" s="124" t="s">
        <v>1445</v>
      </c>
      <c r="B91">
        <v>15.12</v>
      </c>
      <c r="C91">
        <v>67.760000000000005</v>
      </c>
      <c r="D91">
        <v>35.75</v>
      </c>
      <c r="E91">
        <v>47.25</v>
      </c>
      <c r="F91">
        <v>2.6</v>
      </c>
      <c r="G91">
        <v>102.43</v>
      </c>
      <c r="H91">
        <v>4.2</v>
      </c>
      <c r="I91">
        <v>104.77</v>
      </c>
      <c r="J91">
        <v>40.39</v>
      </c>
      <c r="K91">
        <v>568.42999999999995</v>
      </c>
      <c r="L91">
        <v>7.05</v>
      </c>
      <c r="M91">
        <v>63.5</v>
      </c>
      <c r="N91">
        <v>51.8</v>
      </c>
      <c r="O91">
        <v>46.45</v>
      </c>
      <c r="P91" s="121">
        <v>13.5</v>
      </c>
      <c r="Q91">
        <v>6.38</v>
      </c>
      <c r="T91">
        <v>272.45</v>
      </c>
      <c r="U91">
        <v>4.6900000000000004</v>
      </c>
      <c r="V91">
        <v>59.94</v>
      </c>
      <c r="W91">
        <v>35.700000000000003</v>
      </c>
      <c r="X91">
        <v>12.8</v>
      </c>
      <c r="Y91">
        <v>2.99</v>
      </c>
      <c r="Z91">
        <v>232.15</v>
      </c>
      <c r="AA91">
        <v>8.2100000000000009</v>
      </c>
      <c r="AB91">
        <v>22.6</v>
      </c>
      <c r="AC91" s="125"/>
      <c r="AD91">
        <v>94.73</v>
      </c>
      <c r="AE91">
        <v>26.53</v>
      </c>
      <c r="AF91">
        <v>4.42</v>
      </c>
      <c r="AG91">
        <v>13.75</v>
      </c>
      <c r="AH91">
        <v>50.68</v>
      </c>
      <c r="AI91">
        <v>7.98</v>
      </c>
      <c r="AJ91">
        <v>11.37</v>
      </c>
      <c r="AK91">
        <v>45.61</v>
      </c>
      <c r="AM91">
        <v>30.88</v>
      </c>
      <c r="AN91">
        <v>13.09</v>
      </c>
      <c r="AO91">
        <v>6.49</v>
      </c>
      <c r="AP91">
        <v>3.98</v>
      </c>
      <c r="AQ91">
        <v>16.38</v>
      </c>
      <c r="AR91">
        <v>76.95</v>
      </c>
      <c r="AS91">
        <v>53.18</v>
      </c>
      <c r="AT91">
        <v>532.54999999999995</v>
      </c>
      <c r="AU91">
        <v>1800</v>
      </c>
      <c r="AV91">
        <v>60.46</v>
      </c>
      <c r="AW91">
        <v>18.61</v>
      </c>
      <c r="AX91">
        <v>5.45</v>
      </c>
      <c r="AY91">
        <v>3.15</v>
      </c>
      <c r="AZ91">
        <v>2.5299999999999998</v>
      </c>
      <c r="BA91">
        <v>108.13</v>
      </c>
      <c r="BB91">
        <v>78</v>
      </c>
      <c r="BD91">
        <v>21.15</v>
      </c>
      <c r="BE91">
        <v>63.96</v>
      </c>
      <c r="BF91">
        <v>5.0999999999999996</v>
      </c>
      <c r="BG91">
        <v>9.83</v>
      </c>
      <c r="BH91">
        <v>6.25</v>
      </c>
      <c r="BI91">
        <v>30.41</v>
      </c>
      <c r="BJ91">
        <v>91.94</v>
      </c>
      <c r="BK91">
        <v>20.66</v>
      </c>
      <c r="BL91">
        <v>17.25</v>
      </c>
      <c r="BM91">
        <v>189.15</v>
      </c>
      <c r="BN91">
        <v>43.47</v>
      </c>
      <c r="BO91">
        <v>2.5299999999999998</v>
      </c>
      <c r="BP91">
        <v>6.61</v>
      </c>
      <c r="BQ91">
        <v>14</v>
      </c>
      <c r="BR91">
        <v>69.48</v>
      </c>
      <c r="BS91">
        <v>520.82000000000005</v>
      </c>
      <c r="BT91">
        <v>63.5</v>
      </c>
      <c r="BV91">
        <v>15.55</v>
      </c>
      <c r="BW91">
        <v>177.97</v>
      </c>
      <c r="BX91">
        <v>38.5</v>
      </c>
      <c r="BY91">
        <v>61.14</v>
      </c>
      <c r="BZ91">
        <v>4.99</v>
      </c>
      <c r="CA91">
        <v>22.1</v>
      </c>
      <c r="CB91">
        <v>108.89</v>
      </c>
      <c r="CC91">
        <v>275</v>
      </c>
      <c r="CD91">
        <v>17.41</v>
      </c>
      <c r="CE91">
        <v>121.66</v>
      </c>
      <c r="CF91">
        <v>5.66</v>
      </c>
      <c r="CG91">
        <v>613</v>
      </c>
      <c r="CH91">
        <v>670</v>
      </c>
      <c r="CI91">
        <v>157.78</v>
      </c>
      <c r="CJ91">
        <v>174.8</v>
      </c>
      <c r="CK91">
        <v>52.95</v>
      </c>
      <c r="CL91">
        <v>6.31</v>
      </c>
      <c r="CM91">
        <v>5.5</v>
      </c>
      <c r="CN91">
        <v>0.9</v>
      </c>
      <c r="CO91">
        <v>14.5</v>
      </c>
      <c r="CP91">
        <v>33.5</v>
      </c>
      <c r="CQ91">
        <v>14.81</v>
      </c>
      <c r="CR91">
        <v>40.25</v>
      </c>
      <c r="CS91">
        <v>2.02</v>
      </c>
      <c r="CT91">
        <v>412.01</v>
      </c>
      <c r="CU91">
        <v>535</v>
      </c>
      <c r="CV91">
        <v>3.9</v>
      </c>
      <c r="CW91">
        <v>85</v>
      </c>
      <c r="CX91">
        <v>16</v>
      </c>
      <c r="CY91">
        <v>623.9</v>
      </c>
      <c r="CZ91">
        <v>4.5199999999999996</v>
      </c>
      <c r="DA91">
        <v>16.16</v>
      </c>
      <c r="DB91">
        <v>245.97</v>
      </c>
      <c r="DD91">
        <v>14.1</v>
      </c>
      <c r="DE91">
        <v>322.99</v>
      </c>
      <c r="DF91">
        <v>45</v>
      </c>
      <c r="DG91">
        <v>25.1</v>
      </c>
      <c r="DH91">
        <v>10.36</v>
      </c>
      <c r="DI91">
        <v>8.25</v>
      </c>
      <c r="DK91">
        <v>1.75</v>
      </c>
      <c r="DL91">
        <v>7.78</v>
      </c>
      <c r="DM91">
        <v>2.98</v>
      </c>
      <c r="DN91">
        <v>23.99</v>
      </c>
      <c r="DP91">
        <v>134</v>
      </c>
      <c r="DQ91">
        <v>40.49</v>
      </c>
      <c r="DR91">
        <v>32.270000000000003</v>
      </c>
      <c r="DS91">
        <v>101.19</v>
      </c>
      <c r="DT91">
        <v>55</v>
      </c>
      <c r="DU91">
        <v>69.34</v>
      </c>
      <c r="DV91">
        <v>208.83</v>
      </c>
      <c r="DX91">
        <v>167.81</v>
      </c>
      <c r="DY91">
        <v>133.13</v>
      </c>
      <c r="DZ91">
        <v>25.67</v>
      </c>
      <c r="EB91">
        <v>49.38</v>
      </c>
      <c r="EC91">
        <v>78.03</v>
      </c>
      <c r="ED91">
        <v>23.81</v>
      </c>
      <c r="EE91">
        <v>49.5</v>
      </c>
      <c r="EF91">
        <v>33.5</v>
      </c>
      <c r="EH91">
        <v>18</v>
      </c>
      <c r="EI91">
        <v>25.55</v>
      </c>
      <c r="EJ91">
        <v>15.6</v>
      </c>
      <c r="EK91">
        <v>7.1</v>
      </c>
      <c r="EL91">
        <v>25.81</v>
      </c>
      <c r="EM91">
        <v>47.5</v>
      </c>
      <c r="EN91">
        <v>7.9</v>
      </c>
      <c r="EO91">
        <v>199.81</v>
      </c>
      <c r="EP91">
        <v>202.07</v>
      </c>
      <c r="EQ91">
        <v>32.25</v>
      </c>
      <c r="ER91">
        <v>1.82</v>
      </c>
      <c r="ES91">
        <v>6.16</v>
      </c>
      <c r="EV91">
        <v>4.7</v>
      </c>
      <c r="EW91">
        <v>161</v>
      </c>
      <c r="EX91">
        <v>15.45</v>
      </c>
      <c r="EY91">
        <v>87.71</v>
      </c>
      <c r="EZ91">
        <v>6.7</v>
      </c>
      <c r="FA91">
        <v>1.54</v>
      </c>
      <c r="FB91">
        <v>18.149999999999999</v>
      </c>
      <c r="FC91">
        <v>3.94</v>
      </c>
      <c r="FD91">
        <v>96.48</v>
      </c>
      <c r="FE91">
        <v>11.25</v>
      </c>
      <c r="FG91">
        <v>105</v>
      </c>
      <c r="FH91">
        <v>18.309999999999999</v>
      </c>
      <c r="FI91">
        <v>7.65</v>
      </c>
      <c r="FJ91">
        <v>152.94999999999999</v>
      </c>
      <c r="FK91">
        <v>15.95</v>
      </c>
      <c r="FL91">
        <v>25.2</v>
      </c>
      <c r="FM91">
        <v>9.17</v>
      </c>
      <c r="FN91">
        <v>16.53</v>
      </c>
      <c r="FO91">
        <v>42.68</v>
      </c>
      <c r="FP91">
        <v>170.69</v>
      </c>
      <c r="FQ91">
        <v>8.25</v>
      </c>
      <c r="FR91" s="123">
        <v>22.64</v>
      </c>
      <c r="FS91">
        <v>73</v>
      </c>
      <c r="FT91">
        <v>64.349999999999994</v>
      </c>
      <c r="FU91">
        <v>10</v>
      </c>
      <c r="FV91">
        <v>344.95</v>
      </c>
      <c r="FW91">
        <v>71.180000000000007</v>
      </c>
      <c r="FX91">
        <v>55.12</v>
      </c>
      <c r="FY91">
        <v>12.87</v>
      </c>
      <c r="FZ91">
        <v>40.049999999999997</v>
      </c>
      <c r="GA91">
        <v>78.02</v>
      </c>
      <c r="GB91">
        <v>24.49</v>
      </c>
      <c r="GC91">
        <v>25.02</v>
      </c>
      <c r="GD91">
        <v>17.05</v>
      </c>
      <c r="GE91">
        <v>252</v>
      </c>
      <c r="GG91">
        <v>18.54</v>
      </c>
      <c r="GH91">
        <v>71</v>
      </c>
      <c r="GI91">
        <v>8.25</v>
      </c>
      <c r="GJ91">
        <v>15</v>
      </c>
      <c r="GL91">
        <v>11.3</v>
      </c>
      <c r="GM91">
        <v>0.5</v>
      </c>
      <c r="GN91">
        <v>5.9</v>
      </c>
      <c r="GO91">
        <v>4.1500000000000004</v>
      </c>
      <c r="GP91">
        <v>6.4</v>
      </c>
      <c r="GQ91">
        <v>63.07</v>
      </c>
      <c r="GR91">
        <v>2.77</v>
      </c>
      <c r="GS91">
        <v>1.65</v>
      </c>
    </row>
    <row r="92" spans="1:201" ht="13.5" thickBot="1" x14ac:dyDescent="0.25">
      <c r="A92" s="124" t="s">
        <v>1446</v>
      </c>
      <c r="B92">
        <v>15.12</v>
      </c>
      <c r="C92">
        <v>61.65</v>
      </c>
      <c r="D92">
        <v>30.13</v>
      </c>
      <c r="E92">
        <v>45.9</v>
      </c>
      <c r="F92">
        <v>3.2</v>
      </c>
      <c r="G92">
        <v>98.81</v>
      </c>
      <c r="H92">
        <v>3.9</v>
      </c>
      <c r="I92">
        <v>94.21</v>
      </c>
      <c r="J92">
        <v>38.93</v>
      </c>
      <c r="K92">
        <v>561.12</v>
      </c>
      <c r="L92">
        <v>6.22</v>
      </c>
      <c r="M92">
        <v>62.89</v>
      </c>
      <c r="N92">
        <v>47</v>
      </c>
      <c r="O92">
        <v>39.75</v>
      </c>
      <c r="P92" s="121">
        <v>12.99</v>
      </c>
      <c r="Q92">
        <v>6.5</v>
      </c>
      <c r="T92">
        <v>242.59</v>
      </c>
      <c r="U92">
        <v>4.25</v>
      </c>
      <c r="V92">
        <v>61.88</v>
      </c>
      <c r="W92">
        <v>32</v>
      </c>
      <c r="X92">
        <v>14.43</v>
      </c>
      <c r="Y92">
        <v>3.02</v>
      </c>
      <c r="Z92">
        <v>199.89</v>
      </c>
      <c r="AA92">
        <v>8.64</v>
      </c>
      <c r="AB92">
        <v>26.5</v>
      </c>
      <c r="AC92" s="125"/>
      <c r="AD92">
        <v>60</v>
      </c>
      <c r="AE92">
        <v>14.25</v>
      </c>
      <c r="AF92">
        <v>5.88</v>
      </c>
      <c r="AG92">
        <v>10.87</v>
      </c>
      <c r="AH92">
        <v>47</v>
      </c>
      <c r="AI92">
        <v>8.74</v>
      </c>
      <c r="AJ92">
        <v>9.39</v>
      </c>
      <c r="AK92">
        <v>45.61</v>
      </c>
      <c r="AM92">
        <v>31.05</v>
      </c>
      <c r="AN92">
        <v>11.49</v>
      </c>
      <c r="AO92">
        <v>6.36</v>
      </c>
      <c r="AP92">
        <v>3.7</v>
      </c>
      <c r="AQ92">
        <v>10.95</v>
      </c>
      <c r="AR92">
        <v>76.900000000000006</v>
      </c>
      <c r="AS92">
        <v>43.73</v>
      </c>
      <c r="AT92">
        <v>524.99</v>
      </c>
      <c r="AU92">
        <v>1835</v>
      </c>
      <c r="AV92">
        <v>48.01</v>
      </c>
      <c r="AW92">
        <v>16.13</v>
      </c>
      <c r="AX92">
        <v>5.49</v>
      </c>
      <c r="AY92">
        <v>3.35</v>
      </c>
      <c r="AZ92">
        <v>2.54</v>
      </c>
      <c r="BA92">
        <v>108.85</v>
      </c>
      <c r="BB92">
        <v>81.5</v>
      </c>
      <c r="BD92">
        <v>18.22</v>
      </c>
      <c r="BE92">
        <v>61</v>
      </c>
      <c r="BF92">
        <v>6.4</v>
      </c>
      <c r="BG92">
        <v>9.9</v>
      </c>
      <c r="BH92">
        <v>6.49</v>
      </c>
      <c r="BI92">
        <v>21.93</v>
      </c>
      <c r="BJ92">
        <v>78.98</v>
      </c>
      <c r="BK92">
        <v>17.7</v>
      </c>
      <c r="BL92">
        <v>18</v>
      </c>
      <c r="BM92">
        <v>179.01</v>
      </c>
      <c r="BN92">
        <v>39.25</v>
      </c>
      <c r="BO92">
        <v>3.55</v>
      </c>
      <c r="BP92">
        <v>6.12</v>
      </c>
      <c r="BQ92">
        <v>14</v>
      </c>
      <c r="BR92">
        <v>64.89</v>
      </c>
      <c r="BS92">
        <v>497.37</v>
      </c>
      <c r="BT92">
        <v>63.5</v>
      </c>
      <c r="BV92">
        <v>9.56</v>
      </c>
      <c r="BW92">
        <v>176</v>
      </c>
      <c r="BX92">
        <v>34</v>
      </c>
      <c r="BY92">
        <v>62.6</v>
      </c>
      <c r="BZ92">
        <v>4.5599999999999996</v>
      </c>
      <c r="CA92">
        <v>20.94</v>
      </c>
      <c r="CB92">
        <v>107.43</v>
      </c>
      <c r="CC92">
        <v>296.10000000000002</v>
      </c>
      <c r="CD92">
        <v>16.2</v>
      </c>
      <c r="CE92">
        <v>107.58</v>
      </c>
      <c r="CF92">
        <v>4.97</v>
      </c>
      <c r="CG92">
        <v>589.5</v>
      </c>
      <c r="CH92">
        <v>596</v>
      </c>
      <c r="CI92">
        <v>224.06</v>
      </c>
      <c r="CJ92">
        <v>171</v>
      </c>
      <c r="CK92">
        <v>52</v>
      </c>
      <c r="CL92">
        <v>7.05</v>
      </c>
      <c r="CM92">
        <v>4.09</v>
      </c>
      <c r="CN92">
        <v>0.9</v>
      </c>
      <c r="CO92">
        <v>13.9</v>
      </c>
      <c r="CP92">
        <v>33.5</v>
      </c>
      <c r="CQ92">
        <v>3.5</v>
      </c>
      <c r="CR92">
        <v>41.53</v>
      </c>
      <c r="CS92">
        <v>2.25</v>
      </c>
      <c r="CT92">
        <v>328.09</v>
      </c>
      <c r="CU92">
        <v>500</v>
      </c>
      <c r="CV92">
        <v>3.99</v>
      </c>
      <c r="CW92">
        <v>75.13</v>
      </c>
      <c r="CX92">
        <v>16.399999999999999</v>
      </c>
      <c r="CY92">
        <v>657</v>
      </c>
      <c r="CZ92">
        <v>4.1399999999999997</v>
      </c>
      <c r="DA92">
        <v>15.5</v>
      </c>
      <c r="DB92">
        <v>228.75</v>
      </c>
      <c r="DD92">
        <v>17.899999999999999</v>
      </c>
      <c r="DE92">
        <v>275</v>
      </c>
      <c r="DF92">
        <v>40</v>
      </c>
      <c r="DG92">
        <v>24</v>
      </c>
      <c r="DH92">
        <v>10.44</v>
      </c>
      <c r="DI92">
        <v>8</v>
      </c>
      <c r="DK92">
        <v>1.82</v>
      </c>
      <c r="DL92">
        <v>9.06</v>
      </c>
      <c r="DM92">
        <v>3.01</v>
      </c>
      <c r="DN92">
        <v>22</v>
      </c>
      <c r="DP92">
        <v>144</v>
      </c>
      <c r="DQ92">
        <v>38.5</v>
      </c>
      <c r="DR92">
        <v>23.1</v>
      </c>
      <c r="DS92">
        <v>92.3</v>
      </c>
      <c r="DT92">
        <v>46.11</v>
      </c>
      <c r="DU92">
        <v>65</v>
      </c>
      <c r="DV92">
        <v>169.08</v>
      </c>
      <c r="DX92">
        <v>166.43</v>
      </c>
      <c r="DY92">
        <v>118.1</v>
      </c>
      <c r="DZ92">
        <v>25.51</v>
      </c>
      <c r="EB92">
        <v>44</v>
      </c>
      <c r="EC92">
        <v>68.540000000000006</v>
      </c>
      <c r="ED92">
        <v>21.15</v>
      </c>
      <c r="EE92">
        <v>45.99</v>
      </c>
      <c r="EF92">
        <v>33.5</v>
      </c>
      <c r="EH92">
        <v>20.350000000000001</v>
      </c>
      <c r="EI92">
        <v>23.62</v>
      </c>
      <c r="EJ92">
        <v>14.09</v>
      </c>
      <c r="EK92">
        <v>9.35</v>
      </c>
      <c r="EL92">
        <v>23.74</v>
      </c>
      <c r="EM92">
        <v>43.89</v>
      </c>
      <c r="EN92">
        <v>7.5</v>
      </c>
      <c r="EO92">
        <v>136.57</v>
      </c>
      <c r="EP92">
        <v>203.07</v>
      </c>
      <c r="EQ92">
        <v>29.35</v>
      </c>
      <c r="ER92">
        <v>2.21</v>
      </c>
      <c r="ES92">
        <v>7.98</v>
      </c>
      <c r="EV92">
        <v>3.75</v>
      </c>
      <c r="EW92">
        <v>185.11</v>
      </c>
      <c r="EX92">
        <v>14.79</v>
      </c>
      <c r="EY92">
        <v>76.08</v>
      </c>
      <c r="EZ92">
        <v>6.5</v>
      </c>
      <c r="FA92">
        <v>1.56</v>
      </c>
      <c r="FB92">
        <v>12.36</v>
      </c>
      <c r="FC92">
        <v>4</v>
      </c>
      <c r="FD92">
        <v>85.3</v>
      </c>
      <c r="FE92">
        <v>11.58</v>
      </c>
      <c r="FG92">
        <v>105</v>
      </c>
      <c r="FH92">
        <v>18.48</v>
      </c>
      <c r="FI92">
        <v>7.63</v>
      </c>
      <c r="FJ92">
        <v>210</v>
      </c>
      <c r="FK92">
        <v>13.75</v>
      </c>
      <c r="FL92">
        <v>21.2</v>
      </c>
      <c r="FM92">
        <v>8</v>
      </c>
      <c r="FN92">
        <v>13.25</v>
      </c>
      <c r="FO92">
        <v>39.69</v>
      </c>
      <c r="FP92">
        <v>131.99</v>
      </c>
      <c r="FQ92">
        <v>6.85</v>
      </c>
      <c r="FR92" s="123">
        <v>24.72</v>
      </c>
      <c r="FS92">
        <v>71.790000000000006</v>
      </c>
      <c r="FT92">
        <v>56.38</v>
      </c>
      <c r="FU92">
        <v>9.75</v>
      </c>
      <c r="FV92">
        <v>330</v>
      </c>
      <c r="FW92">
        <v>28.8</v>
      </c>
      <c r="FX92">
        <v>50</v>
      </c>
      <c r="FY92">
        <v>11.56</v>
      </c>
      <c r="FZ92">
        <v>21.52</v>
      </c>
      <c r="GA92">
        <v>58.19</v>
      </c>
      <c r="GB92">
        <v>20.49</v>
      </c>
      <c r="GC92">
        <v>22.81</v>
      </c>
      <c r="GD92">
        <v>16.12</v>
      </c>
      <c r="GE92">
        <v>260.99</v>
      </c>
      <c r="GG92">
        <v>16.54</v>
      </c>
      <c r="GH92">
        <v>66.900000000000006</v>
      </c>
      <c r="GI92">
        <v>7.91</v>
      </c>
      <c r="GJ92">
        <v>16</v>
      </c>
      <c r="GL92">
        <v>10.3</v>
      </c>
      <c r="GM92">
        <v>0.5</v>
      </c>
      <c r="GN92">
        <v>5.9</v>
      </c>
      <c r="GO92">
        <v>4.3499999999999996</v>
      </c>
      <c r="GP92">
        <v>6.51</v>
      </c>
      <c r="GQ92">
        <v>46</v>
      </c>
      <c r="GR92">
        <v>2.62</v>
      </c>
      <c r="GS92">
        <v>1.55</v>
      </c>
    </row>
    <row r="93" spans="1:201" ht="13.5" thickBot="1" x14ac:dyDescent="0.25">
      <c r="A93" s="124" t="s">
        <v>1447</v>
      </c>
      <c r="B93">
        <v>15.12</v>
      </c>
      <c r="C93">
        <v>63.48</v>
      </c>
      <c r="D93">
        <v>34.18</v>
      </c>
      <c r="E93">
        <v>43.6</v>
      </c>
      <c r="F93">
        <v>3.11</v>
      </c>
      <c r="G93">
        <v>108.7</v>
      </c>
      <c r="H93">
        <v>3.5</v>
      </c>
      <c r="I93">
        <v>99.36</v>
      </c>
      <c r="J93">
        <v>40.28</v>
      </c>
      <c r="K93">
        <v>523.9</v>
      </c>
      <c r="L93">
        <v>7.3</v>
      </c>
      <c r="M93">
        <v>60.89</v>
      </c>
      <c r="N93">
        <v>47</v>
      </c>
      <c r="O93">
        <v>37.82</v>
      </c>
      <c r="P93" s="121">
        <v>14.3</v>
      </c>
      <c r="Q93">
        <v>5.57</v>
      </c>
      <c r="T93">
        <v>264.63</v>
      </c>
      <c r="U93">
        <v>4.0999999999999996</v>
      </c>
      <c r="V93">
        <v>64.63</v>
      </c>
      <c r="W93">
        <v>32.65</v>
      </c>
      <c r="X93">
        <v>15.69</v>
      </c>
      <c r="Y93">
        <v>3.99</v>
      </c>
      <c r="Z93">
        <v>200.85</v>
      </c>
      <c r="AA93">
        <v>9.82</v>
      </c>
      <c r="AB93">
        <v>27.41</v>
      </c>
      <c r="AC93" s="125"/>
      <c r="AD93">
        <v>64.38</v>
      </c>
      <c r="AE93">
        <v>38.64</v>
      </c>
      <c r="AF93">
        <v>3.17</v>
      </c>
      <c r="AG93">
        <v>6.06</v>
      </c>
      <c r="AH93">
        <v>51.39</v>
      </c>
      <c r="AI93">
        <v>9.06</v>
      </c>
      <c r="AJ93">
        <v>11.01</v>
      </c>
      <c r="AK93">
        <v>32.53</v>
      </c>
      <c r="AM93">
        <v>27</v>
      </c>
      <c r="AN93">
        <v>7</v>
      </c>
      <c r="AO93">
        <v>7.84</v>
      </c>
      <c r="AP93">
        <v>3.65</v>
      </c>
      <c r="AQ93">
        <v>11.48</v>
      </c>
      <c r="AR93">
        <v>81.400000000000006</v>
      </c>
      <c r="AS93">
        <v>40.200000000000003</v>
      </c>
      <c r="AT93">
        <v>522</v>
      </c>
      <c r="AU93">
        <v>1810</v>
      </c>
      <c r="AV93">
        <v>41.52</v>
      </c>
      <c r="AW93">
        <v>19.07</v>
      </c>
      <c r="AX93">
        <v>5.87</v>
      </c>
      <c r="AY93">
        <v>3.3</v>
      </c>
      <c r="AZ93">
        <v>1.74</v>
      </c>
      <c r="BA93">
        <v>104.85</v>
      </c>
      <c r="BB93">
        <v>75</v>
      </c>
      <c r="BD93">
        <v>17.79</v>
      </c>
      <c r="BE93">
        <v>62.99</v>
      </c>
      <c r="BF93">
        <v>6.4</v>
      </c>
      <c r="BG93">
        <v>9.35</v>
      </c>
      <c r="BH93">
        <v>6.21</v>
      </c>
      <c r="BI93">
        <v>21.73</v>
      </c>
      <c r="BJ93">
        <v>79.86</v>
      </c>
      <c r="BK93">
        <v>20.05</v>
      </c>
      <c r="BL93">
        <v>19.7</v>
      </c>
      <c r="BM93">
        <v>170</v>
      </c>
      <c r="BN93">
        <v>36.450000000000003</v>
      </c>
      <c r="BO93">
        <v>3.19</v>
      </c>
      <c r="BP93">
        <v>6.57</v>
      </c>
      <c r="BQ93">
        <v>14.2</v>
      </c>
      <c r="BR93">
        <v>60.5</v>
      </c>
      <c r="BS93">
        <v>511.94</v>
      </c>
      <c r="BT93">
        <v>66.75</v>
      </c>
      <c r="BV93">
        <v>12.55</v>
      </c>
      <c r="BW93">
        <v>176</v>
      </c>
      <c r="BX93">
        <v>29.53</v>
      </c>
      <c r="BY93">
        <v>66.87</v>
      </c>
      <c r="BZ93">
        <v>4.57</v>
      </c>
      <c r="CA93">
        <v>20.39</v>
      </c>
      <c r="CB93">
        <v>116.08</v>
      </c>
      <c r="CC93">
        <v>388</v>
      </c>
      <c r="CD93">
        <v>16.5</v>
      </c>
      <c r="CE93">
        <v>106.01</v>
      </c>
      <c r="CF93">
        <v>4.25</v>
      </c>
      <c r="CG93">
        <v>546.4</v>
      </c>
      <c r="CH93">
        <v>713.7</v>
      </c>
      <c r="CI93">
        <v>229.09</v>
      </c>
      <c r="CJ93">
        <v>185</v>
      </c>
      <c r="CK93">
        <v>54.58</v>
      </c>
      <c r="CL93">
        <v>6.39</v>
      </c>
      <c r="CM93">
        <v>4.07</v>
      </c>
      <c r="CN93">
        <v>0.9</v>
      </c>
      <c r="CO93">
        <v>14.35</v>
      </c>
      <c r="CP93">
        <v>37.520000000000003</v>
      </c>
      <c r="CQ93">
        <v>3.75</v>
      </c>
      <c r="CR93">
        <v>45.1</v>
      </c>
      <c r="CS93">
        <v>2.84</v>
      </c>
      <c r="CT93">
        <v>294.85000000000002</v>
      </c>
      <c r="CU93">
        <v>474.33</v>
      </c>
      <c r="CV93">
        <v>4.79</v>
      </c>
      <c r="CW93">
        <v>88</v>
      </c>
      <c r="CX93">
        <v>15.44</v>
      </c>
      <c r="CY93">
        <v>685.4</v>
      </c>
      <c r="CZ93">
        <v>4.41</v>
      </c>
      <c r="DA93">
        <v>15.1</v>
      </c>
      <c r="DB93">
        <v>243.58</v>
      </c>
      <c r="DD93">
        <v>18</v>
      </c>
      <c r="DE93">
        <v>315</v>
      </c>
      <c r="DF93">
        <v>35</v>
      </c>
      <c r="DG93">
        <v>24</v>
      </c>
      <c r="DH93">
        <v>12.15</v>
      </c>
      <c r="DI93">
        <v>8.61</v>
      </c>
      <c r="DK93">
        <v>2.04</v>
      </c>
      <c r="DL93">
        <v>8.1300000000000008</v>
      </c>
      <c r="DM93">
        <v>3.17</v>
      </c>
      <c r="DN93">
        <v>23.92</v>
      </c>
      <c r="DP93">
        <v>147.15</v>
      </c>
      <c r="DQ93">
        <v>39.25</v>
      </c>
      <c r="DR93">
        <v>25.2</v>
      </c>
      <c r="DS93">
        <v>101.99</v>
      </c>
      <c r="DT93">
        <v>58.78</v>
      </c>
      <c r="DU93">
        <v>65</v>
      </c>
      <c r="DV93">
        <v>173.73</v>
      </c>
      <c r="DX93">
        <v>172.53</v>
      </c>
      <c r="DY93">
        <v>118.28</v>
      </c>
      <c r="DZ93">
        <v>25.35</v>
      </c>
      <c r="EB93">
        <v>45</v>
      </c>
      <c r="EC93">
        <v>68.38</v>
      </c>
      <c r="ED93">
        <v>18.7</v>
      </c>
      <c r="EE93">
        <v>47.81</v>
      </c>
      <c r="EF93">
        <v>37.520000000000003</v>
      </c>
      <c r="EH93">
        <v>19.07</v>
      </c>
      <c r="EI93">
        <v>23.88</v>
      </c>
      <c r="EJ93">
        <v>13.51</v>
      </c>
      <c r="EK93">
        <v>7.5</v>
      </c>
      <c r="EL93">
        <v>23.56</v>
      </c>
      <c r="EM93">
        <v>42.5</v>
      </c>
      <c r="EN93">
        <v>8.2200000000000006</v>
      </c>
      <c r="EO93">
        <v>163.99</v>
      </c>
      <c r="EP93">
        <v>203.07</v>
      </c>
      <c r="EQ93">
        <v>25.5</v>
      </c>
      <c r="ER93">
        <v>3</v>
      </c>
      <c r="ES93">
        <v>5.92</v>
      </c>
      <c r="EV93">
        <v>3.7</v>
      </c>
      <c r="EW93">
        <v>158.94999999999999</v>
      </c>
      <c r="EX93">
        <v>14.5</v>
      </c>
      <c r="EY93">
        <v>87.05</v>
      </c>
      <c r="EZ93">
        <v>4.5</v>
      </c>
      <c r="FA93">
        <v>1.9</v>
      </c>
      <c r="FB93">
        <v>12.5</v>
      </c>
      <c r="FC93">
        <v>4.0999999999999996</v>
      </c>
      <c r="FD93">
        <v>87.9</v>
      </c>
      <c r="FE93">
        <v>12.04</v>
      </c>
      <c r="FG93">
        <v>110.25</v>
      </c>
      <c r="FH93">
        <v>19.48</v>
      </c>
      <c r="FI93">
        <v>8.15</v>
      </c>
      <c r="FJ93">
        <v>204</v>
      </c>
      <c r="FK93">
        <v>8.6</v>
      </c>
      <c r="FL93">
        <v>18.010000000000002</v>
      </c>
      <c r="FM93">
        <v>8</v>
      </c>
      <c r="FN93">
        <v>11.83</v>
      </c>
      <c r="FO93">
        <v>41.63</v>
      </c>
      <c r="FP93">
        <v>133.99</v>
      </c>
      <c r="FQ93">
        <v>8.66</v>
      </c>
      <c r="FR93" s="123">
        <v>26.3</v>
      </c>
      <c r="FS93">
        <v>63.94</v>
      </c>
      <c r="FT93">
        <v>59.8</v>
      </c>
      <c r="FU93">
        <v>10.75</v>
      </c>
      <c r="FV93">
        <v>300.5</v>
      </c>
      <c r="FW93">
        <v>20</v>
      </c>
      <c r="FX93">
        <v>45.6</v>
      </c>
      <c r="FY93">
        <v>4.7</v>
      </c>
      <c r="FZ93">
        <v>20.58</v>
      </c>
      <c r="GA93">
        <v>59.46</v>
      </c>
      <c r="GB93">
        <v>22.02</v>
      </c>
      <c r="GC93">
        <v>25.25</v>
      </c>
      <c r="GD93">
        <v>18.82</v>
      </c>
      <c r="GE93">
        <v>247</v>
      </c>
      <c r="GG93">
        <v>16.54</v>
      </c>
      <c r="GH93">
        <v>69.13</v>
      </c>
      <c r="GI93">
        <v>8.26</v>
      </c>
      <c r="GJ93">
        <v>15.7</v>
      </c>
      <c r="GL93">
        <v>10.55</v>
      </c>
      <c r="GM93">
        <v>0.5</v>
      </c>
      <c r="GN93">
        <v>5.9</v>
      </c>
      <c r="GO93">
        <v>5.14</v>
      </c>
      <c r="GP93">
        <v>7.79</v>
      </c>
      <c r="GQ93">
        <v>49.08</v>
      </c>
      <c r="GR93">
        <v>2.68</v>
      </c>
      <c r="GS93">
        <v>1.9</v>
      </c>
    </row>
    <row r="94" spans="1:201" ht="13.5" thickBot="1" x14ac:dyDescent="0.25">
      <c r="A94" s="124" t="s">
        <v>1448</v>
      </c>
      <c r="B94">
        <v>15.12</v>
      </c>
      <c r="C94">
        <v>53.94</v>
      </c>
      <c r="D94">
        <v>29.52</v>
      </c>
      <c r="E94">
        <v>38.75</v>
      </c>
      <c r="F94">
        <v>2.15</v>
      </c>
      <c r="G94">
        <v>97</v>
      </c>
      <c r="H94">
        <v>3.63</v>
      </c>
      <c r="I94">
        <v>81.040000000000006</v>
      </c>
      <c r="J94">
        <v>35.950000000000003</v>
      </c>
      <c r="K94">
        <v>506.65</v>
      </c>
      <c r="L94">
        <v>5.43</v>
      </c>
      <c r="M94">
        <v>55.56</v>
      </c>
      <c r="N94">
        <v>52.36</v>
      </c>
      <c r="O94">
        <v>35.83</v>
      </c>
      <c r="P94" s="121">
        <v>11.8</v>
      </c>
      <c r="Q94">
        <v>5.25</v>
      </c>
      <c r="T94">
        <v>217.9</v>
      </c>
      <c r="U94">
        <v>3.4</v>
      </c>
      <c r="V94">
        <v>54.86</v>
      </c>
      <c r="W94">
        <v>31.3</v>
      </c>
      <c r="X94">
        <v>10</v>
      </c>
      <c r="Y94">
        <v>3.29</v>
      </c>
      <c r="Z94">
        <v>181.29</v>
      </c>
      <c r="AA94">
        <v>8.91</v>
      </c>
      <c r="AB94">
        <v>22.71</v>
      </c>
      <c r="AC94" s="125"/>
      <c r="AD94">
        <v>55.2</v>
      </c>
      <c r="AE94">
        <v>12.5</v>
      </c>
      <c r="AF94">
        <v>2.14</v>
      </c>
      <c r="AG94">
        <v>6.01</v>
      </c>
      <c r="AH94">
        <v>45</v>
      </c>
      <c r="AI94">
        <v>6.54</v>
      </c>
      <c r="AJ94">
        <v>8.89</v>
      </c>
      <c r="AK94">
        <v>25.52</v>
      </c>
      <c r="AM94">
        <v>28.33</v>
      </c>
      <c r="AN94">
        <v>6.41</v>
      </c>
      <c r="AO94">
        <v>6.36</v>
      </c>
      <c r="AP94">
        <v>2.35</v>
      </c>
      <c r="AQ94">
        <v>11.11</v>
      </c>
      <c r="AR94">
        <v>54.37</v>
      </c>
      <c r="AS94">
        <v>39.42</v>
      </c>
      <c r="AT94">
        <v>506.01</v>
      </c>
      <c r="AU94">
        <v>1945.12</v>
      </c>
      <c r="AV94">
        <v>39.08</v>
      </c>
      <c r="AW94">
        <v>12.22</v>
      </c>
      <c r="AX94">
        <v>4.95</v>
      </c>
      <c r="AY94">
        <v>3.3</v>
      </c>
      <c r="AZ94">
        <v>1.37</v>
      </c>
      <c r="BA94">
        <v>98</v>
      </c>
      <c r="BB94">
        <v>73.22</v>
      </c>
      <c r="BD94">
        <v>15.1</v>
      </c>
      <c r="BE94">
        <v>51</v>
      </c>
      <c r="BF94">
        <v>4.4800000000000004</v>
      </c>
      <c r="BG94">
        <v>8.9</v>
      </c>
      <c r="BH94">
        <v>4.75</v>
      </c>
      <c r="BI94">
        <v>18.54</v>
      </c>
      <c r="BJ94">
        <v>72.59</v>
      </c>
      <c r="BK94">
        <v>15.5</v>
      </c>
      <c r="BL94">
        <v>22</v>
      </c>
      <c r="BM94">
        <v>175.58</v>
      </c>
      <c r="BN94">
        <v>30.38</v>
      </c>
      <c r="BO94">
        <v>2.57</v>
      </c>
      <c r="BP94">
        <v>4.9000000000000004</v>
      </c>
      <c r="BQ94">
        <v>14.2</v>
      </c>
      <c r="BR94">
        <v>56.35</v>
      </c>
      <c r="BS94">
        <v>470.17</v>
      </c>
      <c r="BT94">
        <v>60.5</v>
      </c>
      <c r="BV94">
        <v>14.5</v>
      </c>
      <c r="BW94">
        <v>171.2</v>
      </c>
      <c r="BX94">
        <v>24.85</v>
      </c>
      <c r="BY94">
        <v>60.75</v>
      </c>
      <c r="BZ94">
        <v>4.45</v>
      </c>
      <c r="CA94">
        <v>18.75</v>
      </c>
      <c r="CB94">
        <v>111.73</v>
      </c>
      <c r="CC94">
        <v>240.5</v>
      </c>
      <c r="CD94">
        <v>16.86</v>
      </c>
      <c r="CE94">
        <v>89.37</v>
      </c>
      <c r="CF94">
        <v>4.05</v>
      </c>
      <c r="CG94">
        <v>418.09</v>
      </c>
      <c r="CH94">
        <v>825.67</v>
      </c>
      <c r="CI94">
        <v>83.08</v>
      </c>
      <c r="CJ94">
        <v>201</v>
      </c>
      <c r="CK94">
        <v>49.5</v>
      </c>
      <c r="CL94">
        <v>7.44</v>
      </c>
      <c r="CM94">
        <v>3.42</v>
      </c>
      <c r="CN94">
        <v>0.9</v>
      </c>
      <c r="CO94">
        <v>13</v>
      </c>
      <c r="CP94">
        <v>39.69</v>
      </c>
      <c r="CQ94">
        <v>3.75</v>
      </c>
      <c r="CR94">
        <v>41.25</v>
      </c>
      <c r="CS94">
        <v>1.72</v>
      </c>
      <c r="CT94">
        <v>279.25</v>
      </c>
      <c r="CU94">
        <v>367.84</v>
      </c>
      <c r="CV94">
        <v>3.94</v>
      </c>
      <c r="CW94">
        <v>83.5</v>
      </c>
      <c r="CX94">
        <v>16.5</v>
      </c>
      <c r="CY94">
        <v>503.55</v>
      </c>
      <c r="CZ94">
        <v>3.68</v>
      </c>
      <c r="DA94">
        <v>14.8</v>
      </c>
      <c r="DB94">
        <v>204</v>
      </c>
      <c r="DD94">
        <v>18</v>
      </c>
      <c r="DE94">
        <v>290</v>
      </c>
      <c r="DF94">
        <v>34.25</v>
      </c>
      <c r="DG94">
        <v>23.11</v>
      </c>
      <c r="DH94">
        <v>10.32</v>
      </c>
      <c r="DI94">
        <v>8</v>
      </c>
      <c r="DK94">
        <v>1.5</v>
      </c>
      <c r="DL94">
        <v>5.76</v>
      </c>
      <c r="DM94">
        <v>2.25</v>
      </c>
      <c r="DN94">
        <v>19.36</v>
      </c>
      <c r="DP94">
        <v>151.62</v>
      </c>
      <c r="DQ94">
        <v>34.130000000000003</v>
      </c>
      <c r="DR94">
        <v>25.42</v>
      </c>
      <c r="DS94">
        <v>120</v>
      </c>
      <c r="DT94">
        <v>54.76</v>
      </c>
      <c r="DU94">
        <v>49.36</v>
      </c>
      <c r="DV94">
        <v>173.5</v>
      </c>
      <c r="DX94">
        <v>166.11</v>
      </c>
      <c r="DY94">
        <v>87.15</v>
      </c>
      <c r="DZ94">
        <v>24.57</v>
      </c>
      <c r="EB94">
        <v>50</v>
      </c>
      <c r="EC94">
        <v>55.01</v>
      </c>
      <c r="ED94">
        <v>13</v>
      </c>
      <c r="EE94">
        <v>40.99</v>
      </c>
      <c r="EF94">
        <v>39.69</v>
      </c>
      <c r="EH94">
        <v>20.5</v>
      </c>
      <c r="EI94">
        <v>24.03</v>
      </c>
      <c r="EJ94">
        <v>11.5</v>
      </c>
      <c r="EK94">
        <v>6.05</v>
      </c>
      <c r="EL94">
        <v>21.01</v>
      </c>
      <c r="EM94">
        <v>45.13</v>
      </c>
      <c r="EN94">
        <v>6.59</v>
      </c>
      <c r="EO94">
        <v>100.95</v>
      </c>
      <c r="EP94">
        <v>203.07</v>
      </c>
      <c r="EQ94">
        <v>26</v>
      </c>
      <c r="ER94">
        <v>2.2000000000000002</v>
      </c>
      <c r="ES94">
        <v>3.6</v>
      </c>
      <c r="EV94">
        <v>3.47</v>
      </c>
      <c r="EW94">
        <v>137.21</v>
      </c>
      <c r="EX94">
        <v>9</v>
      </c>
      <c r="EY94">
        <v>78.56</v>
      </c>
      <c r="EZ94">
        <v>5</v>
      </c>
      <c r="FA94">
        <v>1.46</v>
      </c>
      <c r="FB94">
        <v>11</v>
      </c>
      <c r="FC94">
        <v>3.4</v>
      </c>
      <c r="FD94">
        <v>73</v>
      </c>
      <c r="FE94">
        <v>11.99</v>
      </c>
      <c r="FG94">
        <v>101</v>
      </c>
      <c r="FH94">
        <v>18</v>
      </c>
      <c r="FI94">
        <v>8.0299999999999994</v>
      </c>
      <c r="FJ94">
        <v>158.9</v>
      </c>
      <c r="FK94">
        <v>8.4</v>
      </c>
      <c r="FL94">
        <v>18.399999999999999</v>
      </c>
      <c r="FM94">
        <v>9</v>
      </c>
      <c r="FN94">
        <v>11.9</v>
      </c>
      <c r="FO94">
        <v>37.9</v>
      </c>
      <c r="FP94">
        <v>117</v>
      </c>
      <c r="FQ94">
        <v>6.5</v>
      </c>
      <c r="FR94" s="123">
        <v>25.22</v>
      </c>
      <c r="FS94">
        <v>58</v>
      </c>
      <c r="FT94">
        <v>57.44</v>
      </c>
      <c r="FU94">
        <v>8.84</v>
      </c>
      <c r="FV94">
        <v>347.28</v>
      </c>
      <c r="FW94">
        <v>18</v>
      </c>
      <c r="FX94">
        <v>46.2</v>
      </c>
      <c r="FY94">
        <v>4.9000000000000004</v>
      </c>
      <c r="FZ94">
        <v>30</v>
      </c>
      <c r="GA94">
        <v>56.25</v>
      </c>
      <c r="GB94">
        <v>19</v>
      </c>
      <c r="GC94">
        <v>25.37</v>
      </c>
      <c r="GD94">
        <v>13.8</v>
      </c>
      <c r="GE94">
        <v>243.27</v>
      </c>
      <c r="GG94">
        <v>16.54</v>
      </c>
      <c r="GH94">
        <v>70.5</v>
      </c>
      <c r="GI94">
        <v>5.52</v>
      </c>
      <c r="GJ94">
        <v>19.600000000000001</v>
      </c>
      <c r="GL94">
        <v>10</v>
      </c>
      <c r="GM94">
        <v>0.5</v>
      </c>
      <c r="GN94">
        <v>5.9</v>
      </c>
      <c r="GO94">
        <v>4.2699999999999996</v>
      </c>
      <c r="GP94">
        <v>6.54</v>
      </c>
      <c r="GQ94">
        <v>44.44</v>
      </c>
      <c r="GR94">
        <v>2.35</v>
      </c>
      <c r="GS94">
        <v>1.6</v>
      </c>
    </row>
    <row r="95" spans="1:201" ht="13.5" thickBot="1" x14ac:dyDescent="0.25">
      <c r="A95" s="124" t="s">
        <v>1449</v>
      </c>
      <c r="B95">
        <v>14.12</v>
      </c>
      <c r="C95">
        <v>50.26</v>
      </c>
      <c r="D95">
        <v>30</v>
      </c>
      <c r="E95">
        <v>33.6</v>
      </c>
      <c r="F95">
        <v>2.41</v>
      </c>
      <c r="G95">
        <v>90</v>
      </c>
      <c r="H95">
        <v>3.54</v>
      </c>
      <c r="I95">
        <v>84.29</v>
      </c>
      <c r="J95">
        <v>33.5</v>
      </c>
      <c r="K95">
        <v>488</v>
      </c>
      <c r="L95">
        <v>5.6</v>
      </c>
      <c r="M95">
        <v>34.07</v>
      </c>
      <c r="N95">
        <v>49.53</v>
      </c>
      <c r="O95">
        <v>25.1</v>
      </c>
      <c r="P95" s="121">
        <v>10.8</v>
      </c>
      <c r="Q95">
        <v>4.8099999999999996</v>
      </c>
      <c r="T95">
        <v>189.29</v>
      </c>
      <c r="U95">
        <v>3.45</v>
      </c>
      <c r="V95">
        <v>52.42</v>
      </c>
      <c r="W95">
        <v>27</v>
      </c>
      <c r="X95">
        <v>7.1</v>
      </c>
      <c r="Y95">
        <v>3.2</v>
      </c>
      <c r="Z95">
        <v>187.97</v>
      </c>
      <c r="AA95">
        <v>8.0399999999999991</v>
      </c>
      <c r="AB95">
        <v>27.98</v>
      </c>
      <c r="AC95" s="125"/>
      <c r="AD95">
        <v>48</v>
      </c>
      <c r="AE95">
        <v>66.900000000000006</v>
      </c>
      <c r="AF95">
        <v>2.67</v>
      </c>
      <c r="AG95">
        <v>6.11</v>
      </c>
      <c r="AH95">
        <v>37.020000000000003</v>
      </c>
      <c r="AI95">
        <v>6</v>
      </c>
      <c r="AJ95">
        <v>8.75</v>
      </c>
      <c r="AK95">
        <v>25.52</v>
      </c>
      <c r="AM95">
        <v>25</v>
      </c>
      <c r="AN95">
        <v>6</v>
      </c>
      <c r="AO95">
        <v>6.79</v>
      </c>
      <c r="AP95">
        <v>2.92</v>
      </c>
      <c r="AQ95">
        <v>11.02</v>
      </c>
      <c r="AR95">
        <v>48.86</v>
      </c>
      <c r="AS95">
        <v>29.18</v>
      </c>
      <c r="AT95">
        <v>515.04999999999995</v>
      </c>
      <c r="AU95">
        <v>1828.16</v>
      </c>
      <c r="AV95">
        <v>35.450000000000003</v>
      </c>
      <c r="AW95">
        <v>8.73</v>
      </c>
      <c r="AX95">
        <v>5.55</v>
      </c>
      <c r="AY95">
        <v>2.89</v>
      </c>
      <c r="AZ95">
        <v>1.66</v>
      </c>
      <c r="BA95">
        <v>75.63</v>
      </c>
      <c r="BB95">
        <v>67</v>
      </c>
      <c r="BD95">
        <v>15.1</v>
      </c>
      <c r="BE95">
        <v>54.5</v>
      </c>
      <c r="BF95">
        <v>4.4800000000000004</v>
      </c>
      <c r="BG95">
        <v>8.86</v>
      </c>
      <c r="BH95">
        <v>5.32</v>
      </c>
      <c r="BI95">
        <v>17.760000000000002</v>
      </c>
      <c r="BJ95">
        <v>59</v>
      </c>
      <c r="BK95">
        <v>14.35</v>
      </c>
      <c r="BL95">
        <v>25.7</v>
      </c>
      <c r="BM95">
        <v>156</v>
      </c>
      <c r="BN95">
        <v>26.5</v>
      </c>
      <c r="BO95">
        <v>2.5</v>
      </c>
      <c r="BP95">
        <v>5.61</v>
      </c>
      <c r="BQ95">
        <v>14.5</v>
      </c>
      <c r="BR95">
        <v>53</v>
      </c>
      <c r="BS95">
        <v>453.63</v>
      </c>
      <c r="BT95">
        <v>45.05</v>
      </c>
      <c r="BV95">
        <v>10.16</v>
      </c>
      <c r="BW95">
        <v>128.5</v>
      </c>
      <c r="BX95">
        <v>22.04</v>
      </c>
      <c r="BY95">
        <v>67.849999999999994</v>
      </c>
      <c r="BZ95">
        <v>5.25</v>
      </c>
      <c r="CA95">
        <v>17.579999999999998</v>
      </c>
      <c r="CB95">
        <v>109.9</v>
      </c>
      <c r="CC95">
        <v>194.88</v>
      </c>
      <c r="CD95">
        <v>16.2</v>
      </c>
      <c r="CE95">
        <v>82.16</v>
      </c>
      <c r="CF95">
        <v>4.3499999999999996</v>
      </c>
      <c r="CG95">
        <v>449</v>
      </c>
      <c r="CH95">
        <v>945</v>
      </c>
      <c r="CI95">
        <v>58.27</v>
      </c>
      <c r="CJ95">
        <v>180.5</v>
      </c>
      <c r="CK95">
        <v>47</v>
      </c>
      <c r="CL95">
        <v>5</v>
      </c>
      <c r="CM95">
        <v>3.18</v>
      </c>
      <c r="CN95">
        <v>0.9</v>
      </c>
      <c r="CO95">
        <v>12.1</v>
      </c>
      <c r="CP95">
        <v>33</v>
      </c>
      <c r="CQ95">
        <v>4</v>
      </c>
      <c r="CR95">
        <v>39</v>
      </c>
      <c r="CS95">
        <v>1.8</v>
      </c>
      <c r="CT95">
        <v>207.5</v>
      </c>
      <c r="CU95">
        <v>324</v>
      </c>
      <c r="CV95">
        <v>4.3099999999999996</v>
      </c>
      <c r="CW95">
        <v>76</v>
      </c>
      <c r="CX95">
        <v>16.5</v>
      </c>
      <c r="CY95">
        <v>420</v>
      </c>
      <c r="CZ95">
        <v>3.22</v>
      </c>
      <c r="DA95">
        <v>15.53</v>
      </c>
      <c r="DB95">
        <v>203.94</v>
      </c>
      <c r="DD95">
        <v>20</v>
      </c>
      <c r="DE95">
        <v>162.38</v>
      </c>
      <c r="DF95">
        <v>37.9</v>
      </c>
      <c r="DG95">
        <v>20</v>
      </c>
      <c r="DH95">
        <v>11.9</v>
      </c>
      <c r="DI95">
        <v>8</v>
      </c>
      <c r="DK95">
        <v>1.66</v>
      </c>
      <c r="DL95">
        <v>7.76</v>
      </c>
      <c r="DM95">
        <v>2.5</v>
      </c>
      <c r="DN95">
        <v>18.399999999999999</v>
      </c>
      <c r="DP95">
        <v>98.65</v>
      </c>
      <c r="DQ95">
        <v>29.5</v>
      </c>
      <c r="DR95">
        <v>21.1</v>
      </c>
      <c r="DS95">
        <v>115</v>
      </c>
      <c r="DT95">
        <v>51.83</v>
      </c>
      <c r="DU95">
        <v>36</v>
      </c>
      <c r="DV95">
        <v>180</v>
      </c>
      <c r="DX95">
        <v>138.68</v>
      </c>
      <c r="DY95">
        <v>87.74</v>
      </c>
      <c r="DZ95">
        <v>24</v>
      </c>
      <c r="EB95">
        <v>44</v>
      </c>
      <c r="EC95">
        <v>58.95</v>
      </c>
      <c r="ED95">
        <v>10.1</v>
      </c>
      <c r="EE95">
        <v>48.15</v>
      </c>
      <c r="EF95">
        <v>33</v>
      </c>
      <c r="EH95">
        <v>27</v>
      </c>
      <c r="EI95">
        <v>21.4</v>
      </c>
      <c r="EJ95">
        <v>12.99</v>
      </c>
      <c r="EK95">
        <v>6.05</v>
      </c>
      <c r="EL95">
        <v>20.02</v>
      </c>
      <c r="EM95">
        <v>42.27</v>
      </c>
      <c r="EN95">
        <v>6.15</v>
      </c>
      <c r="EO95">
        <v>96.29</v>
      </c>
      <c r="EP95">
        <v>203.07</v>
      </c>
      <c r="EQ95">
        <v>23.05</v>
      </c>
      <c r="ER95">
        <v>2.4300000000000002</v>
      </c>
      <c r="ES95">
        <v>3.92</v>
      </c>
      <c r="EV95">
        <v>3.25</v>
      </c>
      <c r="EW95">
        <v>109</v>
      </c>
      <c r="EX95">
        <v>7.5</v>
      </c>
      <c r="EY95">
        <v>70.25</v>
      </c>
      <c r="EZ95">
        <v>5.4</v>
      </c>
      <c r="FA95">
        <v>1.51</v>
      </c>
      <c r="FB95">
        <v>10.45</v>
      </c>
      <c r="FC95">
        <v>3.01</v>
      </c>
      <c r="FD95">
        <v>62</v>
      </c>
      <c r="FE95">
        <v>11.32</v>
      </c>
      <c r="FG95">
        <v>101</v>
      </c>
      <c r="FH95">
        <v>19.489999999999998</v>
      </c>
      <c r="FI95">
        <v>7.01</v>
      </c>
      <c r="FJ95">
        <v>143.13999999999999</v>
      </c>
      <c r="FK95">
        <v>9.06</v>
      </c>
      <c r="FL95">
        <v>18.75</v>
      </c>
      <c r="FM95">
        <v>8.5</v>
      </c>
      <c r="FN95">
        <v>10.8</v>
      </c>
      <c r="FO95">
        <v>37.9</v>
      </c>
      <c r="FP95">
        <v>113.12</v>
      </c>
      <c r="FQ95">
        <v>7.11</v>
      </c>
      <c r="FR95" s="123">
        <v>26</v>
      </c>
      <c r="FS95">
        <v>50</v>
      </c>
      <c r="FT95">
        <v>70</v>
      </c>
      <c r="FU95">
        <v>8</v>
      </c>
      <c r="FV95">
        <v>318</v>
      </c>
      <c r="FW95">
        <v>18</v>
      </c>
      <c r="FX95">
        <v>32.5</v>
      </c>
      <c r="FY95">
        <v>5.44</v>
      </c>
      <c r="FZ95">
        <v>33</v>
      </c>
      <c r="GA95">
        <v>51.68</v>
      </c>
      <c r="GB95">
        <v>21.9</v>
      </c>
      <c r="GC95">
        <v>27</v>
      </c>
      <c r="GD95">
        <v>14.11</v>
      </c>
      <c r="GE95">
        <v>167.7</v>
      </c>
      <c r="GG95">
        <v>16.54</v>
      </c>
      <c r="GH95">
        <v>63.55</v>
      </c>
      <c r="GI95">
        <v>6.16</v>
      </c>
      <c r="GJ95">
        <v>20.7</v>
      </c>
      <c r="GL95">
        <v>10.45</v>
      </c>
      <c r="GM95">
        <v>0.5</v>
      </c>
      <c r="GN95">
        <v>5.9</v>
      </c>
      <c r="GO95">
        <v>4.74</v>
      </c>
      <c r="GP95">
        <v>6.32</v>
      </c>
      <c r="GQ95">
        <v>39.42</v>
      </c>
      <c r="GR95">
        <v>2.2200000000000002</v>
      </c>
      <c r="GS95">
        <v>1.52</v>
      </c>
    </row>
    <row r="96" spans="1:201" ht="13.5" thickBot="1" x14ac:dyDescent="0.25">
      <c r="A96" s="124" t="s">
        <v>1450</v>
      </c>
      <c r="B96">
        <v>10.25</v>
      </c>
      <c r="C96">
        <v>52.54</v>
      </c>
      <c r="D96">
        <v>39.450000000000003</v>
      </c>
      <c r="E96">
        <v>32.229999999999997</v>
      </c>
      <c r="F96">
        <v>3</v>
      </c>
      <c r="G96">
        <v>100.5</v>
      </c>
      <c r="H96">
        <v>3.5</v>
      </c>
      <c r="I96">
        <v>74.099999999999994</v>
      </c>
      <c r="J96">
        <v>36.200000000000003</v>
      </c>
      <c r="K96">
        <v>498.66</v>
      </c>
      <c r="L96">
        <v>5.81</v>
      </c>
      <c r="M96">
        <v>34</v>
      </c>
      <c r="N96">
        <v>49.53</v>
      </c>
      <c r="O96">
        <v>26.75</v>
      </c>
      <c r="P96" s="121">
        <v>9.11</v>
      </c>
      <c r="Q96">
        <v>7.85</v>
      </c>
      <c r="T96">
        <v>231.78</v>
      </c>
      <c r="U96">
        <v>3.6</v>
      </c>
      <c r="V96">
        <v>53.57</v>
      </c>
      <c r="W96">
        <v>28.7</v>
      </c>
      <c r="X96">
        <v>7.75</v>
      </c>
      <c r="Y96">
        <v>3.25</v>
      </c>
      <c r="Z96">
        <v>189.6</v>
      </c>
      <c r="AA96">
        <v>8.1300000000000008</v>
      </c>
      <c r="AB96">
        <v>24.95</v>
      </c>
      <c r="AC96" s="125"/>
      <c r="AD96">
        <v>48.2</v>
      </c>
      <c r="AE96">
        <v>188.36</v>
      </c>
      <c r="AF96">
        <v>2.7</v>
      </c>
      <c r="AG96">
        <v>7.95</v>
      </c>
      <c r="AH96">
        <v>31.5</v>
      </c>
      <c r="AI96">
        <v>6.9</v>
      </c>
      <c r="AJ96">
        <v>10.07</v>
      </c>
      <c r="AK96">
        <v>25.52</v>
      </c>
      <c r="AM96">
        <v>27.54</v>
      </c>
      <c r="AN96">
        <v>7.7</v>
      </c>
      <c r="AO96">
        <v>8.76</v>
      </c>
      <c r="AP96">
        <v>3.5</v>
      </c>
      <c r="AQ96">
        <v>11.13</v>
      </c>
      <c r="AR96">
        <v>49.75</v>
      </c>
      <c r="AS96">
        <v>31.18</v>
      </c>
      <c r="AT96">
        <v>525.27</v>
      </c>
      <c r="AU96">
        <v>1600</v>
      </c>
      <c r="AV96">
        <v>35.9</v>
      </c>
      <c r="AW96">
        <v>9.1</v>
      </c>
      <c r="AX96">
        <v>5.67</v>
      </c>
      <c r="AY96">
        <v>2.94</v>
      </c>
      <c r="AZ96">
        <v>1.69</v>
      </c>
      <c r="BA96">
        <v>81.5</v>
      </c>
      <c r="BB96">
        <v>65.150000000000006</v>
      </c>
      <c r="BD96">
        <v>18.09</v>
      </c>
      <c r="BE96">
        <v>53.85</v>
      </c>
      <c r="BF96">
        <v>4.4800000000000004</v>
      </c>
      <c r="BG96">
        <v>9</v>
      </c>
      <c r="BH96">
        <v>6.69</v>
      </c>
      <c r="BI96">
        <v>17.88</v>
      </c>
      <c r="BJ96">
        <v>47.54</v>
      </c>
      <c r="BK96">
        <v>14.47</v>
      </c>
      <c r="BL96">
        <v>22</v>
      </c>
      <c r="BM96">
        <v>155</v>
      </c>
      <c r="BN96">
        <v>25.05</v>
      </c>
      <c r="BO96">
        <v>2.9</v>
      </c>
      <c r="BP96">
        <v>5.38</v>
      </c>
      <c r="BQ96">
        <v>15</v>
      </c>
      <c r="BR96">
        <v>61.25</v>
      </c>
      <c r="BS96">
        <v>480.32</v>
      </c>
      <c r="BT96">
        <v>45.59</v>
      </c>
      <c r="BV96">
        <v>15.44</v>
      </c>
      <c r="BW96">
        <v>123.1</v>
      </c>
      <c r="BX96">
        <v>21</v>
      </c>
      <c r="BY96">
        <v>72</v>
      </c>
      <c r="BZ96">
        <v>5.5</v>
      </c>
      <c r="CA96">
        <v>17.170000000000002</v>
      </c>
      <c r="CB96">
        <v>113.15</v>
      </c>
      <c r="CC96">
        <v>185</v>
      </c>
      <c r="CD96">
        <v>18.39</v>
      </c>
      <c r="CE96">
        <v>93.31</v>
      </c>
      <c r="CF96">
        <v>3.6</v>
      </c>
      <c r="CG96">
        <v>440</v>
      </c>
      <c r="CH96">
        <v>902.5</v>
      </c>
      <c r="CI96">
        <v>59.96</v>
      </c>
      <c r="CJ96">
        <v>199</v>
      </c>
      <c r="CK96">
        <v>50</v>
      </c>
      <c r="CL96">
        <v>5.9</v>
      </c>
      <c r="CM96">
        <v>3.5</v>
      </c>
      <c r="CN96">
        <v>0.9</v>
      </c>
      <c r="CO96">
        <v>12</v>
      </c>
      <c r="CP96">
        <v>33</v>
      </c>
      <c r="CQ96">
        <v>3.9</v>
      </c>
      <c r="CR96">
        <v>30.5</v>
      </c>
      <c r="CS96">
        <v>2.35</v>
      </c>
      <c r="CT96">
        <v>218.94</v>
      </c>
      <c r="CU96">
        <v>326.89999999999998</v>
      </c>
      <c r="CV96">
        <v>4.6900000000000004</v>
      </c>
      <c r="CW96">
        <v>74.16</v>
      </c>
      <c r="CX96">
        <v>15.99</v>
      </c>
      <c r="CY96">
        <v>412.3</v>
      </c>
      <c r="CZ96">
        <v>3.41</v>
      </c>
      <c r="DA96">
        <v>16.989999999999998</v>
      </c>
      <c r="DB96">
        <v>209.58</v>
      </c>
      <c r="DD96">
        <v>23.05</v>
      </c>
      <c r="DE96">
        <v>162</v>
      </c>
      <c r="DF96">
        <v>37.5</v>
      </c>
      <c r="DG96">
        <v>22.61</v>
      </c>
      <c r="DH96">
        <v>13.25</v>
      </c>
      <c r="DI96">
        <v>9.1</v>
      </c>
      <c r="DK96">
        <v>1.86</v>
      </c>
      <c r="DL96">
        <v>6.32</v>
      </c>
      <c r="DM96">
        <v>2.7</v>
      </c>
      <c r="DN96">
        <v>17.87</v>
      </c>
      <c r="DP96">
        <v>107.11</v>
      </c>
      <c r="DQ96">
        <v>37.01</v>
      </c>
      <c r="DR96">
        <v>21.63</v>
      </c>
      <c r="DS96">
        <v>113.91</v>
      </c>
      <c r="DT96">
        <v>42.52</v>
      </c>
      <c r="DU96">
        <v>35.76</v>
      </c>
      <c r="DV96">
        <v>174.05</v>
      </c>
      <c r="DX96">
        <v>140.84</v>
      </c>
      <c r="DY96">
        <v>77</v>
      </c>
      <c r="DZ96">
        <v>29.5</v>
      </c>
      <c r="EB96">
        <v>44.6</v>
      </c>
      <c r="EC96">
        <v>68.5</v>
      </c>
      <c r="ED96">
        <v>10.5</v>
      </c>
      <c r="EE96">
        <v>47.55</v>
      </c>
      <c r="EF96">
        <v>33</v>
      </c>
      <c r="EH96">
        <v>22.71</v>
      </c>
      <c r="EI96">
        <v>22.4</v>
      </c>
      <c r="EJ96">
        <v>13.71</v>
      </c>
      <c r="EK96">
        <v>7.51</v>
      </c>
      <c r="EL96">
        <v>22.7</v>
      </c>
      <c r="EM96">
        <v>38</v>
      </c>
      <c r="EN96">
        <v>6.1</v>
      </c>
      <c r="EO96">
        <v>97.27</v>
      </c>
      <c r="EP96">
        <v>203.07</v>
      </c>
      <c r="EQ96">
        <v>29.17</v>
      </c>
      <c r="ER96">
        <v>2.73</v>
      </c>
      <c r="ES96">
        <v>3.8</v>
      </c>
      <c r="EV96">
        <v>3.5</v>
      </c>
      <c r="EW96">
        <v>105</v>
      </c>
      <c r="EX96">
        <v>3.77</v>
      </c>
      <c r="EY96">
        <v>75.39</v>
      </c>
      <c r="EZ96">
        <v>5.4</v>
      </c>
      <c r="FA96">
        <v>1.72</v>
      </c>
      <c r="FB96">
        <v>10.5</v>
      </c>
      <c r="FC96">
        <v>3.4</v>
      </c>
      <c r="FD96">
        <v>65</v>
      </c>
      <c r="FE96">
        <v>12.23</v>
      </c>
      <c r="FG96">
        <v>101</v>
      </c>
      <c r="FH96">
        <v>14.3</v>
      </c>
      <c r="FI96">
        <v>6.49</v>
      </c>
      <c r="FJ96">
        <v>143.13999999999999</v>
      </c>
      <c r="FK96">
        <v>9.06</v>
      </c>
      <c r="FL96">
        <v>18</v>
      </c>
      <c r="FM96">
        <v>9</v>
      </c>
      <c r="FN96">
        <v>13.24</v>
      </c>
      <c r="FO96">
        <v>45</v>
      </c>
      <c r="FP96">
        <v>99.11</v>
      </c>
      <c r="FQ96">
        <v>8.65</v>
      </c>
      <c r="FR96" s="123">
        <v>23.01</v>
      </c>
      <c r="FS96">
        <v>51.25</v>
      </c>
      <c r="FT96">
        <v>71</v>
      </c>
      <c r="FU96">
        <v>8</v>
      </c>
      <c r="FV96">
        <v>292.95</v>
      </c>
      <c r="FW96">
        <v>18</v>
      </c>
      <c r="FX96">
        <v>33.33</v>
      </c>
      <c r="FY96">
        <v>5.2</v>
      </c>
      <c r="FZ96">
        <v>33.99</v>
      </c>
      <c r="GA96">
        <v>50.9</v>
      </c>
      <c r="GB96">
        <v>22.03</v>
      </c>
      <c r="GC96">
        <v>27.84</v>
      </c>
      <c r="GD96">
        <v>14.55</v>
      </c>
      <c r="GE96">
        <v>168.78</v>
      </c>
      <c r="GG96">
        <v>16.54</v>
      </c>
      <c r="GH96">
        <v>65</v>
      </c>
      <c r="GI96">
        <v>6.01</v>
      </c>
      <c r="GJ96">
        <v>20.67</v>
      </c>
      <c r="GL96">
        <v>11.12</v>
      </c>
      <c r="GM96">
        <v>0.5</v>
      </c>
      <c r="GN96">
        <v>6.9</v>
      </c>
      <c r="GO96">
        <v>5.71</v>
      </c>
      <c r="GP96">
        <v>8.23</v>
      </c>
      <c r="GQ96">
        <v>40.86</v>
      </c>
      <c r="GR96">
        <v>2.67</v>
      </c>
      <c r="GS96">
        <v>1.48</v>
      </c>
    </row>
    <row r="97" spans="1:201" ht="13.5" thickBot="1" x14ac:dyDescent="0.25">
      <c r="A97" s="124" t="s">
        <v>1451</v>
      </c>
      <c r="B97">
        <v>8.25</v>
      </c>
      <c r="C97">
        <v>48.49</v>
      </c>
      <c r="D97">
        <v>37.049999999999997</v>
      </c>
      <c r="E97">
        <v>34</v>
      </c>
      <c r="F97">
        <v>3.3</v>
      </c>
      <c r="G97">
        <v>90</v>
      </c>
      <c r="H97">
        <v>3.73</v>
      </c>
      <c r="I97">
        <v>64.13</v>
      </c>
      <c r="J97">
        <v>35.15</v>
      </c>
      <c r="K97">
        <v>494.74</v>
      </c>
      <c r="L97">
        <v>6.07</v>
      </c>
      <c r="M97">
        <v>27.5</v>
      </c>
      <c r="N97">
        <v>44.94</v>
      </c>
      <c r="O97">
        <v>28.64</v>
      </c>
      <c r="P97" s="121">
        <v>7</v>
      </c>
      <c r="Q97">
        <v>7.5</v>
      </c>
      <c r="T97">
        <v>212.81</v>
      </c>
      <c r="U97">
        <v>5.76</v>
      </c>
      <c r="V97">
        <v>54.01</v>
      </c>
      <c r="W97">
        <v>26.05</v>
      </c>
      <c r="X97">
        <v>7.7</v>
      </c>
      <c r="Y97">
        <v>3.7</v>
      </c>
      <c r="Z97">
        <v>189.89</v>
      </c>
      <c r="AA97">
        <v>9.08</v>
      </c>
      <c r="AB97">
        <v>24</v>
      </c>
      <c r="AC97" s="125"/>
      <c r="AD97">
        <v>42.99</v>
      </c>
      <c r="AE97">
        <v>60.92</v>
      </c>
      <c r="AF97">
        <v>4.1900000000000004</v>
      </c>
      <c r="AG97">
        <v>8</v>
      </c>
      <c r="AH97">
        <v>35</v>
      </c>
      <c r="AI97">
        <v>5.93</v>
      </c>
      <c r="AJ97">
        <v>10.41</v>
      </c>
      <c r="AK97">
        <v>25.51</v>
      </c>
      <c r="AM97">
        <v>26.25</v>
      </c>
      <c r="AN97">
        <v>7.95</v>
      </c>
      <c r="AO97">
        <v>7.46</v>
      </c>
      <c r="AP97">
        <v>4.5</v>
      </c>
      <c r="AQ97">
        <v>13.53</v>
      </c>
      <c r="AR97">
        <v>48.15</v>
      </c>
      <c r="AS97">
        <v>22.52</v>
      </c>
      <c r="AT97">
        <v>623.72</v>
      </c>
      <c r="AU97">
        <v>1500</v>
      </c>
      <c r="AV97">
        <v>34.270000000000003</v>
      </c>
      <c r="AW97">
        <v>10.67</v>
      </c>
      <c r="AX97">
        <v>5.69</v>
      </c>
      <c r="AY97">
        <v>2.85</v>
      </c>
      <c r="AZ97">
        <v>1.55</v>
      </c>
      <c r="BA97">
        <v>76</v>
      </c>
      <c r="BB97">
        <v>67</v>
      </c>
      <c r="BD97">
        <v>18.489999999999998</v>
      </c>
      <c r="BE97">
        <v>34.94</v>
      </c>
      <c r="BF97">
        <v>4.4800000000000004</v>
      </c>
      <c r="BG97">
        <v>8.65</v>
      </c>
      <c r="BH97">
        <v>6.75</v>
      </c>
      <c r="BI97">
        <v>17.05</v>
      </c>
      <c r="BJ97">
        <v>43.96</v>
      </c>
      <c r="BK97">
        <v>15.5</v>
      </c>
      <c r="BL97">
        <v>19.34</v>
      </c>
      <c r="BM97">
        <v>152.25</v>
      </c>
      <c r="BN97">
        <v>25.23</v>
      </c>
      <c r="BO97">
        <v>2.75</v>
      </c>
      <c r="BP97">
        <v>4.8</v>
      </c>
      <c r="BQ97">
        <v>15</v>
      </c>
      <c r="BR97">
        <v>52.25</v>
      </c>
      <c r="BS97">
        <v>452.02</v>
      </c>
      <c r="BT97">
        <v>42.1</v>
      </c>
      <c r="BV97">
        <v>13.7</v>
      </c>
      <c r="BW97">
        <v>99.75</v>
      </c>
      <c r="BX97">
        <v>21.15</v>
      </c>
      <c r="BY97">
        <v>67</v>
      </c>
      <c r="BZ97">
        <v>5.45</v>
      </c>
      <c r="CA97">
        <v>19</v>
      </c>
      <c r="CB97">
        <v>118.55</v>
      </c>
      <c r="CC97">
        <v>155.01</v>
      </c>
      <c r="CD97">
        <v>12.76</v>
      </c>
      <c r="CE97">
        <v>90.54</v>
      </c>
      <c r="CF97">
        <v>4.5</v>
      </c>
      <c r="CG97">
        <v>662</v>
      </c>
      <c r="CH97">
        <v>950</v>
      </c>
      <c r="CI97">
        <v>55.22</v>
      </c>
      <c r="CJ97">
        <v>192.5</v>
      </c>
      <c r="CK97">
        <v>49.26</v>
      </c>
      <c r="CL97">
        <v>5.9</v>
      </c>
      <c r="CM97">
        <v>4.13</v>
      </c>
      <c r="CN97">
        <v>0.9</v>
      </c>
      <c r="CO97">
        <v>11.5</v>
      </c>
      <c r="CP97">
        <v>33</v>
      </c>
      <c r="CQ97">
        <v>3.86</v>
      </c>
      <c r="CR97">
        <v>30</v>
      </c>
      <c r="CS97">
        <v>3</v>
      </c>
      <c r="CT97">
        <v>214.01</v>
      </c>
      <c r="CU97">
        <v>335</v>
      </c>
      <c r="CV97">
        <v>3.73</v>
      </c>
      <c r="CW97">
        <v>79.400000000000006</v>
      </c>
      <c r="CX97">
        <v>14</v>
      </c>
      <c r="CY97">
        <v>440</v>
      </c>
      <c r="CZ97">
        <v>3.66</v>
      </c>
      <c r="DA97">
        <v>9</v>
      </c>
      <c r="DB97">
        <v>194.03</v>
      </c>
      <c r="DD97">
        <v>23.19</v>
      </c>
      <c r="DE97">
        <v>134</v>
      </c>
      <c r="DF97">
        <v>37.67</v>
      </c>
      <c r="DG97">
        <v>21.6</v>
      </c>
      <c r="DH97">
        <v>13.94</v>
      </c>
      <c r="DI97">
        <v>8.8800000000000008</v>
      </c>
      <c r="DK97">
        <v>2</v>
      </c>
      <c r="DL97">
        <v>3.58</v>
      </c>
      <c r="DM97">
        <v>2.83</v>
      </c>
      <c r="DN97">
        <v>19.16</v>
      </c>
      <c r="DP97">
        <v>94.6</v>
      </c>
      <c r="DQ97">
        <v>37.18</v>
      </c>
      <c r="DR97">
        <v>22.9</v>
      </c>
      <c r="DS97">
        <v>119.95</v>
      </c>
      <c r="DT97">
        <v>33.35</v>
      </c>
      <c r="DU97">
        <v>38</v>
      </c>
      <c r="DV97">
        <v>163</v>
      </c>
      <c r="DX97">
        <v>155.44</v>
      </c>
      <c r="DY97">
        <v>78</v>
      </c>
      <c r="DZ97">
        <v>28</v>
      </c>
      <c r="EB97">
        <v>43.7</v>
      </c>
      <c r="EC97">
        <v>74</v>
      </c>
      <c r="ED97">
        <v>10.75</v>
      </c>
      <c r="EE97">
        <v>47.22</v>
      </c>
      <c r="EF97">
        <v>33</v>
      </c>
      <c r="EH97">
        <v>18.61</v>
      </c>
      <c r="EI97">
        <v>21.5</v>
      </c>
      <c r="EJ97">
        <v>13.33</v>
      </c>
      <c r="EK97">
        <v>9.5</v>
      </c>
      <c r="EL97">
        <v>23.84</v>
      </c>
      <c r="EM97">
        <v>40.75</v>
      </c>
      <c r="EN97">
        <v>6.94</v>
      </c>
      <c r="EO97">
        <v>98.17</v>
      </c>
      <c r="EP97">
        <v>203.07</v>
      </c>
      <c r="EQ97">
        <v>32</v>
      </c>
      <c r="ER97">
        <v>3.17</v>
      </c>
      <c r="ES97">
        <v>4.4000000000000004</v>
      </c>
      <c r="EV97">
        <v>3.44</v>
      </c>
      <c r="EW97">
        <v>87</v>
      </c>
      <c r="EX97">
        <v>4.99</v>
      </c>
      <c r="EY97">
        <v>69.05</v>
      </c>
      <c r="EZ97">
        <v>5.4</v>
      </c>
      <c r="FA97">
        <v>1.48</v>
      </c>
      <c r="FB97">
        <v>9.99</v>
      </c>
      <c r="FC97">
        <v>3.23</v>
      </c>
      <c r="FD97">
        <v>60</v>
      </c>
      <c r="FE97">
        <v>11.2</v>
      </c>
      <c r="FG97">
        <v>105.75</v>
      </c>
      <c r="FH97">
        <v>19.850000000000001</v>
      </c>
      <c r="FI97">
        <v>5.59</v>
      </c>
      <c r="FJ97">
        <v>147.83000000000001</v>
      </c>
      <c r="FK97">
        <v>9.2899999999999991</v>
      </c>
      <c r="FL97">
        <v>18.55</v>
      </c>
      <c r="FM97">
        <v>9.25</v>
      </c>
      <c r="FN97">
        <v>14.7</v>
      </c>
      <c r="FO97">
        <v>45.15</v>
      </c>
      <c r="FP97">
        <v>104.22</v>
      </c>
      <c r="FQ97">
        <v>8.15</v>
      </c>
      <c r="FR97" s="123">
        <v>26.37</v>
      </c>
      <c r="FS97">
        <v>49.8</v>
      </c>
      <c r="FT97">
        <v>76</v>
      </c>
      <c r="FU97">
        <v>9.2899999999999991</v>
      </c>
      <c r="FV97">
        <v>257.01</v>
      </c>
      <c r="FW97">
        <v>18</v>
      </c>
      <c r="FX97">
        <v>33</v>
      </c>
      <c r="FY97">
        <v>4.4000000000000004</v>
      </c>
      <c r="FZ97">
        <v>32.9</v>
      </c>
      <c r="GA97">
        <v>50.04</v>
      </c>
      <c r="GB97">
        <v>26.41</v>
      </c>
      <c r="GC97">
        <v>24.73</v>
      </c>
      <c r="GD97">
        <v>15.3</v>
      </c>
      <c r="GE97">
        <v>171.4</v>
      </c>
      <c r="GG97">
        <v>15.54</v>
      </c>
      <c r="GH97">
        <v>73.989999999999995</v>
      </c>
      <c r="GI97">
        <v>6.8</v>
      </c>
      <c r="GJ97">
        <v>21.57</v>
      </c>
      <c r="GL97">
        <v>9.3699999999999992</v>
      </c>
      <c r="GM97">
        <v>0.5</v>
      </c>
      <c r="GN97">
        <v>6.9</v>
      </c>
      <c r="GO97">
        <v>5.72</v>
      </c>
      <c r="GP97">
        <v>8.9</v>
      </c>
      <c r="GQ97">
        <v>40.56</v>
      </c>
      <c r="GR97">
        <v>3.29</v>
      </c>
      <c r="GS97">
        <v>1.29</v>
      </c>
    </row>
    <row r="98" spans="1:201" ht="13.5" thickBot="1" x14ac:dyDescent="0.25">
      <c r="A98" s="119" t="s">
        <v>1452</v>
      </c>
      <c r="B98">
        <v>8.25</v>
      </c>
      <c r="C98">
        <v>45.24</v>
      </c>
      <c r="D98">
        <v>37.99</v>
      </c>
      <c r="E98">
        <v>28</v>
      </c>
      <c r="F98">
        <v>4</v>
      </c>
      <c r="G98">
        <v>98.25</v>
      </c>
      <c r="H98">
        <v>3.64</v>
      </c>
      <c r="I98">
        <v>63.85</v>
      </c>
      <c r="J98">
        <v>30.86</v>
      </c>
      <c r="K98">
        <v>511.99</v>
      </c>
      <c r="L98">
        <v>5.76</v>
      </c>
      <c r="M98">
        <v>29.36</v>
      </c>
      <c r="N98">
        <v>45.5</v>
      </c>
      <c r="O98">
        <v>29</v>
      </c>
      <c r="P98" s="121">
        <v>7.3</v>
      </c>
      <c r="Q98">
        <v>8.5</v>
      </c>
      <c r="T98">
        <v>209.76</v>
      </c>
      <c r="U98">
        <v>5.75</v>
      </c>
      <c r="V98">
        <v>49.39</v>
      </c>
      <c r="W98">
        <v>28.5</v>
      </c>
      <c r="X98">
        <v>7.91</v>
      </c>
      <c r="Y98">
        <v>4.55</v>
      </c>
      <c r="Z98">
        <v>179</v>
      </c>
      <c r="AA98">
        <v>9.86</v>
      </c>
      <c r="AB98">
        <v>25</v>
      </c>
      <c r="AC98" s="125"/>
      <c r="AD98">
        <v>45.75</v>
      </c>
      <c r="AE98">
        <v>11.04</v>
      </c>
      <c r="AF98">
        <v>4.0199999999999996</v>
      </c>
      <c r="AG98">
        <v>8</v>
      </c>
      <c r="AH98">
        <v>45.13</v>
      </c>
      <c r="AI98">
        <v>5.89</v>
      </c>
      <c r="AJ98">
        <v>10.65</v>
      </c>
      <c r="AK98">
        <v>25.5</v>
      </c>
      <c r="AM98">
        <v>26.99</v>
      </c>
      <c r="AN98">
        <v>8.25</v>
      </c>
      <c r="AO98">
        <v>8.09</v>
      </c>
      <c r="AP98">
        <v>4.0999999999999996</v>
      </c>
      <c r="AQ98">
        <v>8.93</v>
      </c>
      <c r="AR98">
        <v>50.49</v>
      </c>
      <c r="AS98">
        <v>19.46</v>
      </c>
      <c r="AT98">
        <v>564.55999999999995</v>
      </c>
      <c r="AU98">
        <v>1500</v>
      </c>
      <c r="AV98">
        <v>34.630000000000003</v>
      </c>
      <c r="AW98">
        <v>10.76</v>
      </c>
      <c r="AX98">
        <v>6.15</v>
      </c>
      <c r="AY98">
        <v>3.57</v>
      </c>
      <c r="AZ98">
        <v>1.75</v>
      </c>
      <c r="BA98">
        <v>89.25</v>
      </c>
      <c r="BB98">
        <v>80.11</v>
      </c>
      <c r="BD98">
        <v>16.82</v>
      </c>
      <c r="BE98">
        <v>34</v>
      </c>
      <c r="BF98">
        <v>3.5</v>
      </c>
      <c r="BG98">
        <v>8.8000000000000007</v>
      </c>
      <c r="BH98">
        <v>7.75</v>
      </c>
      <c r="BI98">
        <v>14.57</v>
      </c>
      <c r="BJ98">
        <v>43</v>
      </c>
      <c r="BK98">
        <v>15.51</v>
      </c>
      <c r="BL98">
        <v>15.38</v>
      </c>
      <c r="BM98">
        <v>153.49</v>
      </c>
      <c r="BN98">
        <v>26</v>
      </c>
      <c r="BO98">
        <v>2.96</v>
      </c>
      <c r="BP98">
        <v>5.24</v>
      </c>
      <c r="BQ98">
        <v>15</v>
      </c>
      <c r="BR98">
        <v>54.6</v>
      </c>
      <c r="BS98">
        <v>437.54</v>
      </c>
      <c r="BT98">
        <v>47.75</v>
      </c>
      <c r="BV98">
        <v>16.989999999999998</v>
      </c>
      <c r="BW98">
        <v>141.19999999999999</v>
      </c>
      <c r="BX98">
        <v>21.99</v>
      </c>
      <c r="BY98">
        <v>61.45</v>
      </c>
      <c r="BZ98">
        <v>5.25</v>
      </c>
      <c r="CA98">
        <v>19.920000000000002</v>
      </c>
      <c r="CB98">
        <v>117.14</v>
      </c>
      <c r="CC98">
        <v>162</v>
      </c>
      <c r="CD98">
        <v>11.12</v>
      </c>
      <c r="CE98">
        <v>83.67</v>
      </c>
      <c r="CF98">
        <v>5.55</v>
      </c>
      <c r="CG98">
        <v>625</v>
      </c>
      <c r="CH98">
        <v>1000</v>
      </c>
      <c r="CI98">
        <v>60.44</v>
      </c>
      <c r="CJ98">
        <v>135</v>
      </c>
      <c r="CK98">
        <v>48.15</v>
      </c>
      <c r="CL98">
        <v>6.45</v>
      </c>
      <c r="CM98">
        <v>4.55</v>
      </c>
      <c r="CN98">
        <v>0.9</v>
      </c>
      <c r="CO98">
        <v>11.55</v>
      </c>
      <c r="CP98">
        <v>33</v>
      </c>
      <c r="CQ98">
        <v>3.86</v>
      </c>
      <c r="CR98">
        <v>33</v>
      </c>
      <c r="CS98">
        <v>3.06</v>
      </c>
      <c r="CT98">
        <v>229.5</v>
      </c>
      <c r="CU98">
        <v>385.12</v>
      </c>
      <c r="CV98">
        <v>3.66</v>
      </c>
      <c r="CW98">
        <v>80.150000000000006</v>
      </c>
      <c r="CX98">
        <v>14.1</v>
      </c>
      <c r="CY98">
        <v>422.75</v>
      </c>
      <c r="CZ98">
        <v>3.82</v>
      </c>
      <c r="DA98">
        <v>9.9</v>
      </c>
      <c r="DB98">
        <v>192.61</v>
      </c>
      <c r="DD98">
        <v>23.19</v>
      </c>
      <c r="DE98">
        <v>133.06</v>
      </c>
      <c r="DF98">
        <v>36.01</v>
      </c>
      <c r="DG98">
        <v>24.85</v>
      </c>
      <c r="DH98">
        <v>14.45</v>
      </c>
      <c r="DI98">
        <v>9.1999999999999993</v>
      </c>
      <c r="DK98">
        <v>2.19</v>
      </c>
      <c r="DL98">
        <v>4.03</v>
      </c>
      <c r="DM98">
        <v>2.85</v>
      </c>
      <c r="DN98">
        <v>21.09</v>
      </c>
      <c r="DP98">
        <v>96.28</v>
      </c>
      <c r="DQ98">
        <v>37.020000000000003</v>
      </c>
      <c r="DR98">
        <v>23.17</v>
      </c>
      <c r="DS98">
        <v>120</v>
      </c>
      <c r="DT98">
        <v>32.54</v>
      </c>
      <c r="DU98">
        <v>45</v>
      </c>
      <c r="DV98">
        <v>173.77</v>
      </c>
      <c r="DX98">
        <v>173.89</v>
      </c>
      <c r="DY98">
        <v>87.74</v>
      </c>
      <c r="DZ98">
        <v>26.15</v>
      </c>
      <c r="EB98">
        <v>40.5</v>
      </c>
      <c r="EC98">
        <v>73.489999999999995</v>
      </c>
      <c r="ED98">
        <v>8.5</v>
      </c>
      <c r="EE98">
        <v>45.52</v>
      </c>
      <c r="EF98">
        <v>33</v>
      </c>
      <c r="EH98">
        <v>18.61</v>
      </c>
      <c r="EI98">
        <v>24.7</v>
      </c>
      <c r="EJ98">
        <v>13.15</v>
      </c>
      <c r="EK98">
        <v>13.5</v>
      </c>
      <c r="EL98">
        <v>20.100000000000001</v>
      </c>
      <c r="EM98">
        <v>40</v>
      </c>
      <c r="EN98">
        <v>7.09</v>
      </c>
      <c r="EO98">
        <v>98.35</v>
      </c>
      <c r="EP98">
        <v>203.07</v>
      </c>
      <c r="EQ98">
        <v>32</v>
      </c>
      <c r="ER98">
        <v>3.5</v>
      </c>
      <c r="ES98">
        <v>4.4000000000000004</v>
      </c>
      <c r="EV98">
        <v>3.06</v>
      </c>
      <c r="EW98">
        <v>87.25</v>
      </c>
      <c r="EX98">
        <v>5.5</v>
      </c>
      <c r="EY98">
        <v>68.14</v>
      </c>
      <c r="EZ98">
        <v>5.4</v>
      </c>
      <c r="FA98">
        <v>1.7</v>
      </c>
      <c r="FB98">
        <v>9.4499999999999993</v>
      </c>
      <c r="FC98">
        <v>3.2</v>
      </c>
      <c r="FD98">
        <v>58.46</v>
      </c>
      <c r="FE98">
        <v>11.67</v>
      </c>
      <c r="FG98">
        <v>103.5</v>
      </c>
      <c r="FH98">
        <v>19.989999999999998</v>
      </c>
      <c r="FI98">
        <v>5.93</v>
      </c>
      <c r="FJ98">
        <v>148.69</v>
      </c>
      <c r="FK98">
        <v>9.2899999999999991</v>
      </c>
      <c r="FL98">
        <v>18.55</v>
      </c>
      <c r="FM98">
        <v>8</v>
      </c>
      <c r="FN98">
        <v>16</v>
      </c>
      <c r="FO98">
        <v>44</v>
      </c>
      <c r="FP98">
        <v>99.81</v>
      </c>
      <c r="FQ98">
        <v>8.1199999999999992</v>
      </c>
      <c r="FR98" s="123">
        <v>24.49</v>
      </c>
      <c r="FS98">
        <v>53.43</v>
      </c>
      <c r="FT98">
        <v>90</v>
      </c>
      <c r="FU98">
        <v>8.65</v>
      </c>
      <c r="FV98">
        <v>257.01</v>
      </c>
      <c r="FW98">
        <v>18</v>
      </c>
      <c r="FX98">
        <v>31.15</v>
      </c>
      <c r="FY98">
        <v>4.96</v>
      </c>
      <c r="FZ98">
        <v>29.5</v>
      </c>
      <c r="GA98">
        <v>48.75</v>
      </c>
      <c r="GB98">
        <v>27.8</v>
      </c>
      <c r="GC98">
        <v>24.63</v>
      </c>
      <c r="GD98">
        <v>15.01</v>
      </c>
      <c r="GE98">
        <v>167</v>
      </c>
      <c r="GG98">
        <v>15.54</v>
      </c>
      <c r="GH98">
        <v>67</v>
      </c>
      <c r="GI98">
        <v>6.7</v>
      </c>
      <c r="GJ98">
        <v>20.55</v>
      </c>
      <c r="GL98">
        <v>9.9499999999999993</v>
      </c>
      <c r="GM98">
        <v>0.33</v>
      </c>
      <c r="GN98">
        <v>6.9</v>
      </c>
      <c r="GO98">
        <v>5.87</v>
      </c>
      <c r="GP98">
        <v>9.2100000000000009</v>
      </c>
      <c r="GQ98">
        <v>34.82</v>
      </c>
      <c r="GR98">
        <v>3.25</v>
      </c>
      <c r="GS98">
        <v>1.62</v>
      </c>
    </row>
    <row r="99" spans="1:201" ht="13.5" thickBot="1" x14ac:dyDescent="0.25">
      <c r="A99" s="119" t="s">
        <v>1453</v>
      </c>
      <c r="B99">
        <v>8.15</v>
      </c>
      <c r="C99">
        <v>43.93</v>
      </c>
      <c r="D99">
        <v>36.51</v>
      </c>
      <c r="E99">
        <v>36.950000000000003</v>
      </c>
      <c r="F99">
        <v>2.72</v>
      </c>
      <c r="G99">
        <v>101</v>
      </c>
      <c r="H99">
        <v>3.95</v>
      </c>
      <c r="I99">
        <v>64.02</v>
      </c>
      <c r="J99">
        <v>29.22</v>
      </c>
      <c r="K99">
        <v>520.79999999999995</v>
      </c>
      <c r="L99">
        <v>6.88</v>
      </c>
      <c r="M99">
        <v>32.19</v>
      </c>
      <c r="N99">
        <v>30.67</v>
      </c>
      <c r="O99">
        <v>30.1</v>
      </c>
      <c r="P99" s="121">
        <v>6.25</v>
      </c>
      <c r="Q99">
        <v>5</v>
      </c>
      <c r="T99">
        <v>191.67</v>
      </c>
      <c r="U99">
        <v>5</v>
      </c>
      <c r="V99">
        <v>48.01</v>
      </c>
      <c r="W99">
        <v>23</v>
      </c>
      <c r="X99">
        <v>6.55</v>
      </c>
      <c r="Y99">
        <v>4.42</v>
      </c>
      <c r="Z99">
        <v>173.98</v>
      </c>
      <c r="AA99">
        <v>11.5</v>
      </c>
      <c r="AB99">
        <v>20</v>
      </c>
      <c r="AC99" s="125"/>
      <c r="AD99">
        <v>49.3</v>
      </c>
      <c r="AE99">
        <v>36.06</v>
      </c>
      <c r="AF99">
        <v>4.4000000000000004</v>
      </c>
      <c r="AG99">
        <v>6.51</v>
      </c>
      <c r="AH99">
        <v>54</v>
      </c>
      <c r="AI99">
        <v>6.4</v>
      </c>
      <c r="AJ99">
        <v>10.55</v>
      </c>
      <c r="AK99">
        <v>27</v>
      </c>
      <c r="AM99">
        <v>26.13</v>
      </c>
      <c r="AN99">
        <v>7.92</v>
      </c>
      <c r="AO99">
        <v>8.5299999999999994</v>
      </c>
      <c r="AP99">
        <v>3.28</v>
      </c>
      <c r="AQ99">
        <v>10.51</v>
      </c>
      <c r="AR99">
        <v>55.42</v>
      </c>
      <c r="AS99">
        <v>16.649999999999999</v>
      </c>
      <c r="AT99">
        <v>554.35</v>
      </c>
      <c r="AU99">
        <v>1365</v>
      </c>
      <c r="AV99">
        <v>36.04</v>
      </c>
      <c r="AW99">
        <v>7.65</v>
      </c>
      <c r="AX99">
        <v>4.5999999999999996</v>
      </c>
      <c r="AY99">
        <v>2.75</v>
      </c>
      <c r="AZ99">
        <v>1.99</v>
      </c>
      <c r="BA99">
        <v>71.55</v>
      </c>
      <c r="BB99">
        <v>90.7</v>
      </c>
      <c r="BD99">
        <v>16.739999999999998</v>
      </c>
      <c r="BE99">
        <v>28.5</v>
      </c>
      <c r="BF99">
        <v>6</v>
      </c>
      <c r="BG99">
        <v>7.9</v>
      </c>
      <c r="BH99">
        <v>7.7</v>
      </c>
      <c r="BI99">
        <v>14.93</v>
      </c>
      <c r="BJ99">
        <v>43.44</v>
      </c>
      <c r="BK99">
        <v>17.989999999999998</v>
      </c>
      <c r="BL99">
        <v>14.79</v>
      </c>
      <c r="BM99">
        <v>153.32</v>
      </c>
      <c r="BN99">
        <v>25.98</v>
      </c>
      <c r="BO99">
        <v>2.5099999999999998</v>
      </c>
      <c r="BP99">
        <v>4.9800000000000004</v>
      </c>
      <c r="BQ99">
        <v>15</v>
      </c>
      <c r="BR99">
        <v>59.75</v>
      </c>
      <c r="BS99">
        <v>425.85</v>
      </c>
      <c r="BT99">
        <v>47.76</v>
      </c>
      <c r="BV99">
        <v>14.09</v>
      </c>
      <c r="BW99">
        <v>62.96</v>
      </c>
      <c r="BX99">
        <v>21.5</v>
      </c>
      <c r="BY99">
        <v>52.08</v>
      </c>
      <c r="BZ99">
        <v>4.9000000000000004</v>
      </c>
      <c r="CA99">
        <v>22.41</v>
      </c>
      <c r="CB99">
        <v>112.06</v>
      </c>
      <c r="CC99">
        <v>187.67</v>
      </c>
      <c r="CD99">
        <v>9.2200000000000006</v>
      </c>
      <c r="CE99">
        <v>83.82</v>
      </c>
      <c r="CF99">
        <v>3.3</v>
      </c>
      <c r="CG99">
        <v>607</v>
      </c>
      <c r="CH99">
        <v>951.18</v>
      </c>
      <c r="CI99">
        <v>70.010000000000005</v>
      </c>
      <c r="CJ99">
        <v>115</v>
      </c>
      <c r="CK99">
        <v>49</v>
      </c>
      <c r="CL99">
        <v>6.76</v>
      </c>
      <c r="CM99">
        <v>4.16</v>
      </c>
      <c r="CN99">
        <v>0.9</v>
      </c>
      <c r="CO99">
        <v>12.12</v>
      </c>
      <c r="CP99">
        <v>37</v>
      </c>
      <c r="CQ99">
        <v>3.3</v>
      </c>
      <c r="CR99">
        <v>34.01</v>
      </c>
      <c r="CS99">
        <v>4.05</v>
      </c>
      <c r="CT99">
        <v>224.68</v>
      </c>
      <c r="CU99">
        <v>350</v>
      </c>
      <c r="CV99">
        <v>3.66</v>
      </c>
      <c r="CW99">
        <v>86</v>
      </c>
      <c r="CX99">
        <v>15.25</v>
      </c>
      <c r="CY99">
        <v>440</v>
      </c>
      <c r="CZ99">
        <v>3.79</v>
      </c>
      <c r="DA99">
        <v>9</v>
      </c>
      <c r="DB99">
        <v>187.62</v>
      </c>
      <c r="DD99">
        <v>14.64</v>
      </c>
      <c r="DE99">
        <v>160</v>
      </c>
      <c r="DF99">
        <v>36.229999999999997</v>
      </c>
      <c r="DG99">
        <v>26</v>
      </c>
      <c r="DH99">
        <v>10.33</v>
      </c>
      <c r="DI99">
        <v>8.75</v>
      </c>
      <c r="DK99">
        <v>2</v>
      </c>
      <c r="DL99">
        <v>2.64</v>
      </c>
      <c r="DM99">
        <v>2.82</v>
      </c>
      <c r="DN99">
        <v>17.78</v>
      </c>
      <c r="DP99">
        <v>115.45</v>
      </c>
      <c r="DQ99">
        <v>37.61</v>
      </c>
      <c r="DR99">
        <v>20.81</v>
      </c>
      <c r="DS99">
        <v>130.16</v>
      </c>
      <c r="DT99">
        <v>34.729999999999997</v>
      </c>
      <c r="DU99">
        <v>46.9</v>
      </c>
      <c r="DV99">
        <v>165.21</v>
      </c>
      <c r="DX99">
        <v>176.57</v>
      </c>
      <c r="DY99">
        <v>79.5</v>
      </c>
      <c r="DZ99">
        <v>29</v>
      </c>
      <c r="EB99">
        <v>45.75</v>
      </c>
      <c r="EC99">
        <v>71.650000000000006</v>
      </c>
      <c r="ED99">
        <v>8.3000000000000007</v>
      </c>
      <c r="EE99">
        <v>46.8</v>
      </c>
      <c r="EF99">
        <v>37</v>
      </c>
      <c r="EH99">
        <v>20.75</v>
      </c>
      <c r="EI99">
        <v>26.95</v>
      </c>
      <c r="EJ99">
        <v>15.08</v>
      </c>
      <c r="EK99">
        <v>12.58</v>
      </c>
      <c r="EL99">
        <v>23.5</v>
      </c>
      <c r="EM99">
        <v>41</v>
      </c>
      <c r="EN99">
        <v>8.0500000000000007</v>
      </c>
      <c r="EO99">
        <v>98.71</v>
      </c>
      <c r="EP99">
        <v>223.38</v>
      </c>
      <c r="EQ99">
        <v>33.85</v>
      </c>
      <c r="ER99">
        <v>3.94</v>
      </c>
      <c r="ES99">
        <v>4.88</v>
      </c>
      <c r="EV99">
        <v>3.43</v>
      </c>
      <c r="EW99">
        <v>89</v>
      </c>
      <c r="EX99">
        <v>6</v>
      </c>
      <c r="EY99">
        <v>73.38</v>
      </c>
      <c r="EZ99">
        <v>5</v>
      </c>
      <c r="FA99">
        <v>1.53</v>
      </c>
      <c r="FB99">
        <v>9</v>
      </c>
      <c r="FC99">
        <v>3.2</v>
      </c>
      <c r="FD99">
        <v>59.51</v>
      </c>
      <c r="FE99">
        <v>12.5</v>
      </c>
      <c r="FG99">
        <v>97</v>
      </c>
      <c r="FH99">
        <v>19.489999999999998</v>
      </c>
      <c r="FI99">
        <v>4.4000000000000004</v>
      </c>
      <c r="FJ99">
        <v>105.96</v>
      </c>
      <c r="FK99">
        <v>1.25</v>
      </c>
      <c r="FL99">
        <v>17</v>
      </c>
      <c r="FM99">
        <v>7.5</v>
      </c>
      <c r="FN99">
        <v>13.9</v>
      </c>
      <c r="FO99">
        <v>45.85</v>
      </c>
      <c r="FP99">
        <v>100.78</v>
      </c>
      <c r="FQ99">
        <v>8.89</v>
      </c>
      <c r="FR99" s="123">
        <v>25.75</v>
      </c>
      <c r="FS99">
        <v>52</v>
      </c>
      <c r="FT99">
        <v>50.68</v>
      </c>
      <c r="FU99">
        <v>8.93</v>
      </c>
      <c r="FV99">
        <v>275</v>
      </c>
      <c r="FW99">
        <v>17</v>
      </c>
      <c r="FX99">
        <v>32.65</v>
      </c>
      <c r="FY99">
        <v>6.21</v>
      </c>
      <c r="FZ99">
        <v>15.3</v>
      </c>
      <c r="GA99">
        <v>47.62</v>
      </c>
      <c r="GB99">
        <v>28.4</v>
      </c>
      <c r="GC99">
        <v>23.64</v>
      </c>
      <c r="GD99">
        <v>15.55</v>
      </c>
      <c r="GE99">
        <v>168</v>
      </c>
      <c r="GG99">
        <v>15.09</v>
      </c>
      <c r="GH99">
        <v>74.5</v>
      </c>
      <c r="GI99">
        <v>7.54</v>
      </c>
      <c r="GJ99">
        <v>16</v>
      </c>
      <c r="GL99">
        <v>12.3</v>
      </c>
      <c r="GM99">
        <v>0.15</v>
      </c>
      <c r="GN99">
        <v>6.9</v>
      </c>
      <c r="GO99">
        <v>5.97</v>
      </c>
      <c r="GP99">
        <v>9.83</v>
      </c>
      <c r="GQ99">
        <v>25.12</v>
      </c>
      <c r="GR99">
        <v>1.57</v>
      </c>
      <c r="GS99">
        <v>1.75</v>
      </c>
    </row>
    <row r="100" spans="1:201" ht="13.5" thickBot="1" x14ac:dyDescent="0.25">
      <c r="A100" s="124" t="s">
        <v>1454</v>
      </c>
      <c r="B100">
        <v>8.15</v>
      </c>
      <c r="C100">
        <v>45.92</v>
      </c>
      <c r="D100">
        <v>31.05</v>
      </c>
      <c r="E100">
        <v>24</v>
      </c>
      <c r="F100">
        <v>2.4900000000000002</v>
      </c>
      <c r="G100">
        <v>82.85</v>
      </c>
      <c r="H100">
        <v>3.36</v>
      </c>
      <c r="I100">
        <v>59.98</v>
      </c>
      <c r="J100">
        <v>28.69</v>
      </c>
      <c r="K100">
        <v>499.12</v>
      </c>
      <c r="L100">
        <v>5.74</v>
      </c>
      <c r="M100">
        <v>18.489999999999998</v>
      </c>
      <c r="N100">
        <v>14.38</v>
      </c>
      <c r="O100">
        <v>26</v>
      </c>
      <c r="P100" s="121">
        <v>6.99</v>
      </c>
      <c r="Q100">
        <v>3.75</v>
      </c>
      <c r="T100">
        <v>188.94</v>
      </c>
      <c r="U100">
        <v>3</v>
      </c>
      <c r="V100">
        <v>46.37</v>
      </c>
      <c r="W100">
        <v>21.94</v>
      </c>
      <c r="X100">
        <v>10.9</v>
      </c>
      <c r="Y100">
        <v>3.49</v>
      </c>
      <c r="Z100">
        <v>173.92</v>
      </c>
      <c r="AA100">
        <v>9.39</v>
      </c>
      <c r="AB100">
        <v>19</v>
      </c>
      <c r="AC100" s="125"/>
      <c r="AD100">
        <v>51.8</v>
      </c>
      <c r="AE100">
        <v>15.71</v>
      </c>
      <c r="AF100">
        <v>5.34</v>
      </c>
      <c r="AG100">
        <v>4</v>
      </c>
      <c r="AH100">
        <v>57.45</v>
      </c>
      <c r="AI100">
        <v>5.85</v>
      </c>
      <c r="AJ100">
        <v>10.32</v>
      </c>
      <c r="AK100">
        <v>27</v>
      </c>
      <c r="AM100">
        <v>15</v>
      </c>
      <c r="AN100">
        <v>4</v>
      </c>
      <c r="AO100">
        <v>6.97</v>
      </c>
      <c r="AP100">
        <v>2.2200000000000002</v>
      </c>
      <c r="AQ100">
        <v>6.5</v>
      </c>
      <c r="AR100">
        <v>35.520000000000003</v>
      </c>
      <c r="AS100">
        <v>13.75</v>
      </c>
      <c r="AT100">
        <v>510.2</v>
      </c>
      <c r="AU100">
        <v>1282.08</v>
      </c>
      <c r="AV100">
        <v>31.67</v>
      </c>
      <c r="AW100">
        <v>7.99</v>
      </c>
      <c r="AX100">
        <v>3.67</v>
      </c>
      <c r="AY100">
        <v>3.23</v>
      </c>
      <c r="AZ100">
        <v>1</v>
      </c>
      <c r="BA100">
        <v>65.23</v>
      </c>
      <c r="BB100">
        <v>68.349999999999994</v>
      </c>
      <c r="BD100">
        <v>15.02</v>
      </c>
      <c r="BE100">
        <v>21.47</v>
      </c>
      <c r="BF100">
        <v>6</v>
      </c>
      <c r="BG100">
        <v>7.52</v>
      </c>
      <c r="BH100">
        <v>6</v>
      </c>
      <c r="BI100">
        <v>9.14</v>
      </c>
      <c r="BJ100">
        <v>43.03</v>
      </c>
      <c r="BK100">
        <v>16</v>
      </c>
      <c r="BL100">
        <v>13.22</v>
      </c>
      <c r="BM100">
        <v>140.01</v>
      </c>
      <c r="BN100">
        <v>23.25</v>
      </c>
      <c r="BO100">
        <v>2.02</v>
      </c>
      <c r="BP100">
        <v>4</v>
      </c>
      <c r="BQ100">
        <v>15</v>
      </c>
      <c r="BR100">
        <v>40.299999999999997</v>
      </c>
      <c r="BS100">
        <v>409.97</v>
      </c>
      <c r="BT100">
        <v>47.76</v>
      </c>
      <c r="BV100">
        <v>7.15</v>
      </c>
      <c r="BW100">
        <v>50.66</v>
      </c>
      <c r="BX100">
        <v>15.25</v>
      </c>
      <c r="BY100">
        <v>54.78</v>
      </c>
      <c r="BZ100">
        <v>4</v>
      </c>
      <c r="CA100">
        <v>23.5</v>
      </c>
      <c r="CB100">
        <v>115.32</v>
      </c>
      <c r="CC100">
        <v>159.43</v>
      </c>
      <c r="CD100">
        <v>6</v>
      </c>
      <c r="CE100">
        <v>75.260000000000005</v>
      </c>
      <c r="CF100">
        <v>2.2799999999999998</v>
      </c>
      <c r="CG100">
        <v>492.35</v>
      </c>
      <c r="CH100">
        <v>382.87</v>
      </c>
      <c r="CI100">
        <v>65.63</v>
      </c>
      <c r="CJ100">
        <v>117.33</v>
      </c>
      <c r="CK100">
        <v>50.01</v>
      </c>
      <c r="CL100">
        <v>7.5</v>
      </c>
      <c r="CM100">
        <v>2.5</v>
      </c>
      <c r="CN100">
        <v>0.9</v>
      </c>
      <c r="CO100">
        <v>11</v>
      </c>
      <c r="CP100">
        <v>37</v>
      </c>
      <c r="CQ100">
        <v>2</v>
      </c>
      <c r="CR100">
        <v>38</v>
      </c>
      <c r="CS100">
        <v>1.56</v>
      </c>
      <c r="CT100">
        <v>210.05</v>
      </c>
      <c r="CU100">
        <v>356.11</v>
      </c>
      <c r="CV100">
        <v>3.02</v>
      </c>
      <c r="CW100">
        <v>84</v>
      </c>
      <c r="CX100">
        <v>11.25</v>
      </c>
      <c r="CY100">
        <v>445</v>
      </c>
      <c r="CZ100">
        <v>3.51</v>
      </c>
      <c r="DA100">
        <v>8.1199999999999992</v>
      </c>
      <c r="DB100">
        <v>182.06</v>
      </c>
      <c r="DD100">
        <v>12.5</v>
      </c>
      <c r="DE100">
        <v>177.4</v>
      </c>
      <c r="DF100">
        <v>35</v>
      </c>
      <c r="DG100">
        <v>17.14</v>
      </c>
      <c r="DH100">
        <v>8.68</v>
      </c>
      <c r="DI100">
        <v>6.31</v>
      </c>
      <c r="DK100">
        <v>1.49</v>
      </c>
      <c r="DL100">
        <v>2.6</v>
      </c>
      <c r="DM100">
        <v>2.21</v>
      </c>
      <c r="DN100">
        <v>18.149999999999999</v>
      </c>
      <c r="DP100">
        <v>115</v>
      </c>
      <c r="DQ100">
        <v>36.28</v>
      </c>
      <c r="DR100">
        <v>20.88</v>
      </c>
      <c r="DS100">
        <v>102</v>
      </c>
      <c r="DT100">
        <v>34.479999999999997</v>
      </c>
      <c r="DU100">
        <v>30.25</v>
      </c>
      <c r="DV100">
        <v>131</v>
      </c>
      <c r="DX100">
        <v>171.2</v>
      </c>
      <c r="DY100">
        <v>71.5</v>
      </c>
      <c r="DZ100">
        <v>28.36</v>
      </c>
      <c r="EB100">
        <v>38</v>
      </c>
      <c r="EC100">
        <v>69.989999999999995</v>
      </c>
      <c r="ED100">
        <v>8.99</v>
      </c>
      <c r="EE100">
        <v>40.44</v>
      </c>
      <c r="EF100">
        <v>37</v>
      </c>
      <c r="EH100">
        <v>21.8</v>
      </c>
      <c r="EI100">
        <v>26.85</v>
      </c>
      <c r="EJ100">
        <v>14.12</v>
      </c>
      <c r="EK100">
        <v>13.9</v>
      </c>
      <c r="EL100">
        <v>22</v>
      </c>
      <c r="EM100">
        <v>41.3</v>
      </c>
      <c r="EN100">
        <v>6.97</v>
      </c>
      <c r="EO100">
        <v>97.53</v>
      </c>
      <c r="EP100">
        <v>223.38</v>
      </c>
      <c r="EQ100">
        <v>12.7</v>
      </c>
      <c r="ER100">
        <v>1.5</v>
      </c>
      <c r="ES100">
        <v>6</v>
      </c>
      <c r="EV100">
        <v>2.61</v>
      </c>
      <c r="EW100">
        <v>79.38</v>
      </c>
      <c r="EX100">
        <v>5.22</v>
      </c>
      <c r="EY100">
        <v>63.99</v>
      </c>
      <c r="EZ100">
        <v>3.1</v>
      </c>
      <c r="FA100">
        <v>0.85</v>
      </c>
      <c r="FB100">
        <v>10.5</v>
      </c>
      <c r="FC100">
        <v>1.89</v>
      </c>
      <c r="FD100">
        <v>42.1</v>
      </c>
      <c r="FE100">
        <v>12.56</v>
      </c>
      <c r="FG100">
        <v>95.75</v>
      </c>
      <c r="FH100">
        <v>19.489999999999998</v>
      </c>
      <c r="FI100">
        <v>4.26</v>
      </c>
      <c r="FJ100">
        <v>63.1</v>
      </c>
      <c r="FK100">
        <v>1.25</v>
      </c>
      <c r="FL100">
        <v>15</v>
      </c>
      <c r="FM100">
        <v>6.3</v>
      </c>
      <c r="FN100">
        <v>10.32</v>
      </c>
      <c r="FO100">
        <v>41.46</v>
      </c>
      <c r="FP100">
        <v>99.92</v>
      </c>
      <c r="FQ100">
        <v>8.59</v>
      </c>
      <c r="FR100" s="123">
        <v>23.88</v>
      </c>
      <c r="FS100">
        <v>40.200000000000003</v>
      </c>
      <c r="FT100">
        <v>41</v>
      </c>
      <c r="FU100">
        <v>10.050000000000001</v>
      </c>
      <c r="FV100">
        <v>215</v>
      </c>
      <c r="FW100">
        <v>17</v>
      </c>
      <c r="FX100">
        <v>22</v>
      </c>
      <c r="FY100">
        <v>4</v>
      </c>
      <c r="FZ100">
        <v>15.5</v>
      </c>
      <c r="GA100">
        <v>44.16</v>
      </c>
      <c r="GB100">
        <v>30.36</v>
      </c>
      <c r="GC100">
        <v>24.63</v>
      </c>
      <c r="GD100">
        <v>15.52</v>
      </c>
      <c r="GE100">
        <v>161.33000000000001</v>
      </c>
      <c r="GG100">
        <v>14.08</v>
      </c>
      <c r="GH100">
        <v>73.959999999999994</v>
      </c>
      <c r="GI100">
        <v>5.09</v>
      </c>
      <c r="GJ100">
        <v>17.53</v>
      </c>
      <c r="GL100">
        <v>8.3699999999999992</v>
      </c>
      <c r="GM100">
        <v>0.1</v>
      </c>
      <c r="GN100">
        <v>6.9</v>
      </c>
      <c r="GO100">
        <v>5.33</v>
      </c>
      <c r="GP100">
        <v>8.83</v>
      </c>
      <c r="GQ100">
        <v>20.399999999999999</v>
      </c>
      <c r="GR100">
        <v>1.1599999999999999</v>
      </c>
      <c r="GS100">
        <v>1.02</v>
      </c>
    </row>
    <row r="101" spans="1:201" ht="13.5" thickBot="1" x14ac:dyDescent="0.25">
      <c r="A101" s="124" t="s">
        <v>1455</v>
      </c>
      <c r="B101">
        <v>7.15</v>
      </c>
      <c r="C101">
        <v>46.88</v>
      </c>
      <c r="D101">
        <v>29.29</v>
      </c>
      <c r="E101">
        <v>28.25</v>
      </c>
      <c r="F101">
        <v>2.48</v>
      </c>
      <c r="G101">
        <v>101.86</v>
      </c>
      <c r="H101">
        <v>3.56</v>
      </c>
      <c r="I101">
        <v>56.66</v>
      </c>
      <c r="J101">
        <v>29.88</v>
      </c>
      <c r="K101">
        <v>523.74</v>
      </c>
      <c r="L101">
        <v>6.39</v>
      </c>
      <c r="M101">
        <v>15.26</v>
      </c>
      <c r="N101">
        <v>11</v>
      </c>
      <c r="O101">
        <v>25.35</v>
      </c>
      <c r="P101" s="121">
        <v>13.5</v>
      </c>
      <c r="Q101">
        <v>5</v>
      </c>
      <c r="T101">
        <v>186.03</v>
      </c>
      <c r="U101">
        <v>0.81</v>
      </c>
      <c r="V101">
        <v>48.31</v>
      </c>
      <c r="W101">
        <v>19.7</v>
      </c>
      <c r="X101">
        <v>5.5</v>
      </c>
      <c r="Y101">
        <v>3.3</v>
      </c>
      <c r="Z101">
        <v>135.07</v>
      </c>
      <c r="AA101">
        <v>12.87</v>
      </c>
      <c r="AB101">
        <v>20.98</v>
      </c>
      <c r="AC101" s="125"/>
      <c r="AD101">
        <v>48.99</v>
      </c>
      <c r="AE101">
        <v>16.53</v>
      </c>
      <c r="AF101">
        <v>4.9000000000000004</v>
      </c>
      <c r="AG101">
        <v>3</v>
      </c>
      <c r="AH101">
        <v>58</v>
      </c>
      <c r="AI101">
        <v>6.14</v>
      </c>
      <c r="AJ101">
        <v>9.5399999999999991</v>
      </c>
      <c r="AK101">
        <v>27</v>
      </c>
      <c r="AM101">
        <v>10.14</v>
      </c>
      <c r="AN101">
        <v>2.83</v>
      </c>
      <c r="AO101">
        <v>6.08</v>
      </c>
      <c r="AP101">
        <v>2.02</v>
      </c>
      <c r="AQ101">
        <v>6</v>
      </c>
      <c r="AR101">
        <v>33.21</v>
      </c>
      <c r="AS101">
        <v>14.01</v>
      </c>
      <c r="AT101">
        <v>482.99</v>
      </c>
      <c r="AU101">
        <v>1150</v>
      </c>
      <c r="AV101">
        <v>25.47</v>
      </c>
      <c r="AW101">
        <v>7.82</v>
      </c>
      <c r="AX101">
        <v>3.78</v>
      </c>
      <c r="AY101">
        <v>2.4</v>
      </c>
      <c r="AZ101">
        <v>1.1000000000000001</v>
      </c>
      <c r="BA101">
        <v>57.25</v>
      </c>
      <c r="BB101">
        <v>77</v>
      </c>
      <c r="BD101">
        <v>15.56</v>
      </c>
      <c r="BE101">
        <v>17.170000000000002</v>
      </c>
      <c r="BF101">
        <v>6</v>
      </c>
      <c r="BG101">
        <v>7.2</v>
      </c>
      <c r="BH101">
        <v>5.75</v>
      </c>
      <c r="BI101">
        <v>9.1</v>
      </c>
      <c r="BJ101">
        <v>58.02</v>
      </c>
      <c r="BK101">
        <v>14.9</v>
      </c>
      <c r="BL101">
        <v>12.81</v>
      </c>
      <c r="BM101">
        <v>150</v>
      </c>
      <c r="BN101">
        <v>25.39</v>
      </c>
      <c r="BO101">
        <v>1.91</v>
      </c>
      <c r="BP101">
        <v>4.05</v>
      </c>
      <c r="BQ101">
        <v>15</v>
      </c>
      <c r="BR101">
        <v>34.17</v>
      </c>
      <c r="BS101">
        <v>433.36</v>
      </c>
      <c r="BT101">
        <v>45.6</v>
      </c>
      <c r="BV101">
        <v>6.32</v>
      </c>
      <c r="BW101">
        <v>50</v>
      </c>
      <c r="BX101">
        <v>12.7</v>
      </c>
      <c r="BY101">
        <v>51</v>
      </c>
      <c r="BZ101">
        <v>4.04</v>
      </c>
      <c r="CA101">
        <v>29.99</v>
      </c>
      <c r="CB101">
        <v>111.77</v>
      </c>
      <c r="CC101">
        <v>163.62</v>
      </c>
      <c r="CD101">
        <v>6.46</v>
      </c>
      <c r="CE101">
        <v>73.77</v>
      </c>
      <c r="CF101">
        <v>2.2799999999999998</v>
      </c>
      <c r="CG101">
        <v>439.99</v>
      </c>
      <c r="CH101">
        <v>295</v>
      </c>
      <c r="CI101">
        <v>69.010000000000005</v>
      </c>
      <c r="CJ101">
        <v>99.12</v>
      </c>
      <c r="CK101">
        <v>49.12</v>
      </c>
      <c r="CL101">
        <v>6.88</v>
      </c>
      <c r="CM101">
        <v>1.34</v>
      </c>
      <c r="CN101">
        <v>0.9</v>
      </c>
      <c r="CO101">
        <v>13</v>
      </c>
      <c r="CP101">
        <v>35.5</v>
      </c>
      <c r="CQ101">
        <v>4</v>
      </c>
      <c r="CR101">
        <v>46</v>
      </c>
      <c r="CS101">
        <v>1.44</v>
      </c>
      <c r="CT101">
        <v>211.63</v>
      </c>
      <c r="CU101">
        <v>360</v>
      </c>
      <c r="CV101">
        <v>3.31</v>
      </c>
      <c r="CW101">
        <v>100.05</v>
      </c>
      <c r="CX101">
        <v>10.25</v>
      </c>
      <c r="CY101">
        <v>286.62</v>
      </c>
      <c r="CZ101">
        <v>4</v>
      </c>
      <c r="DA101">
        <v>9.5</v>
      </c>
      <c r="DB101">
        <v>179.38</v>
      </c>
      <c r="DD101">
        <v>12.5</v>
      </c>
      <c r="DE101">
        <v>140.5</v>
      </c>
      <c r="DF101">
        <v>37</v>
      </c>
      <c r="DG101">
        <v>10</v>
      </c>
      <c r="DH101">
        <v>8.19</v>
      </c>
      <c r="DI101">
        <v>6.25</v>
      </c>
      <c r="DK101">
        <v>1.45</v>
      </c>
      <c r="DL101">
        <v>2.4300000000000002</v>
      </c>
      <c r="DM101">
        <v>2.25</v>
      </c>
      <c r="DN101">
        <v>18.8</v>
      </c>
      <c r="DP101">
        <v>77</v>
      </c>
      <c r="DQ101">
        <v>40</v>
      </c>
      <c r="DR101">
        <v>21.01</v>
      </c>
      <c r="DS101">
        <v>102</v>
      </c>
      <c r="DT101">
        <v>35.71</v>
      </c>
      <c r="DU101">
        <v>23.7</v>
      </c>
      <c r="DV101">
        <v>136</v>
      </c>
      <c r="DX101">
        <v>163.94</v>
      </c>
      <c r="DY101">
        <v>66</v>
      </c>
      <c r="DZ101">
        <v>30.75</v>
      </c>
      <c r="EB101">
        <v>46.7</v>
      </c>
      <c r="EC101">
        <v>64.23</v>
      </c>
      <c r="ED101">
        <v>8.99</v>
      </c>
      <c r="EE101">
        <v>36.6</v>
      </c>
      <c r="EF101">
        <v>35.5</v>
      </c>
      <c r="EH101">
        <v>22.93</v>
      </c>
      <c r="EI101">
        <v>27.39</v>
      </c>
      <c r="EJ101">
        <v>9.5</v>
      </c>
      <c r="EK101">
        <v>16.47</v>
      </c>
      <c r="EL101">
        <v>21</v>
      </c>
      <c r="EM101">
        <v>51.49</v>
      </c>
      <c r="EN101">
        <v>6.91</v>
      </c>
      <c r="EO101">
        <v>97.51</v>
      </c>
      <c r="EP101">
        <v>223.38</v>
      </c>
      <c r="EQ101">
        <v>7.3</v>
      </c>
      <c r="ER101">
        <v>2</v>
      </c>
      <c r="ES101">
        <v>9.65</v>
      </c>
      <c r="EV101">
        <v>2.98</v>
      </c>
      <c r="EW101">
        <v>65.28</v>
      </c>
      <c r="EX101">
        <v>6.22</v>
      </c>
      <c r="EY101">
        <v>65</v>
      </c>
      <c r="EZ101">
        <v>2.81</v>
      </c>
      <c r="FA101">
        <v>0.93</v>
      </c>
      <c r="FB101">
        <v>9.5</v>
      </c>
      <c r="FC101">
        <v>1.72</v>
      </c>
      <c r="FD101">
        <v>37.5</v>
      </c>
      <c r="FE101">
        <v>11.93</v>
      </c>
      <c r="FG101">
        <v>94.4</v>
      </c>
      <c r="FH101">
        <v>19.25</v>
      </c>
      <c r="FI101">
        <v>4.79</v>
      </c>
      <c r="FJ101">
        <v>42.5</v>
      </c>
      <c r="FK101">
        <v>1.25</v>
      </c>
      <c r="FL101">
        <v>12.05</v>
      </c>
      <c r="FM101">
        <v>6.5</v>
      </c>
      <c r="FN101">
        <v>7.48</v>
      </c>
      <c r="FO101">
        <v>39.49</v>
      </c>
      <c r="FP101">
        <v>108.23</v>
      </c>
      <c r="FQ101">
        <v>8.25</v>
      </c>
      <c r="FR101" s="123">
        <v>21.51</v>
      </c>
      <c r="FS101">
        <v>29.8</v>
      </c>
      <c r="FT101">
        <v>38.909999999999997</v>
      </c>
      <c r="FU101">
        <v>9.5</v>
      </c>
      <c r="FV101">
        <v>235</v>
      </c>
      <c r="FW101">
        <v>12.5</v>
      </c>
      <c r="FX101">
        <v>24</v>
      </c>
      <c r="FY101">
        <v>4.25</v>
      </c>
      <c r="FZ101">
        <v>19</v>
      </c>
      <c r="GA101">
        <v>39.68</v>
      </c>
      <c r="GB101">
        <v>22.5</v>
      </c>
      <c r="GC101">
        <v>20.440000000000001</v>
      </c>
      <c r="GD101">
        <v>15.75</v>
      </c>
      <c r="GE101">
        <v>187.1</v>
      </c>
      <c r="GG101">
        <v>14.08</v>
      </c>
      <c r="GH101">
        <v>112.69</v>
      </c>
      <c r="GI101">
        <v>6.11</v>
      </c>
      <c r="GJ101">
        <v>20.149999999999999</v>
      </c>
      <c r="GL101">
        <v>9.39</v>
      </c>
      <c r="GM101">
        <v>0.5</v>
      </c>
      <c r="GN101">
        <v>6.9</v>
      </c>
      <c r="GO101">
        <v>5.34</v>
      </c>
      <c r="GP101">
        <v>9</v>
      </c>
      <c r="GQ101">
        <v>17.600000000000001</v>
      </c>
      <c r="GR101">
        <v>0.84</v>
      </c>
      <c r="GS101">
        <v>1.1000000000000001</v>
      </c>
    </row>
    <row r="102" spans="1:201" ht="13.5" thickBot="1" x14ac:dyDescent="0.25">
      <c r="A102" s="124" t="s">
        <v>1456</v>
      </c>
      <c r="B102">
        <v>7.15</v>
      </c>
      <c r="C102">
        <v>49.85</v>
      </c>
      <c r="D102">
        <v>31.49</v>
      </c>
      <c r="E102">
        <v>25.2</v>
      </c>
      <c r="F102">
        <v>3</v>
      </c>
      <c r="G102">
        <v>101.86</v>
      </c>
      <c r="H102">
        <v>3.67</v>
      </c>
      <c r="I102">
        <v>57.23</v>
      </c>
      <c r="J102">
        <v>38.770000000000003</v>
      </c>
      <c r="K102">
        <v>499.33</v>
      </c>
      <c r="L102">
        <v>6.09</v>
      </c>
      <c r="M102">
        <v>16.079999999999998</v>
      </c>
      <c r="N102">
        <v>11</v>
      </c>
      <c r="O102">
        <v>27.76</v>
      </c>
      <c r="P102" s="121">
        <v>13.5</v>
      </c>
      <c r="Q102">
        <v>5.5</v>
      </c>
      <c r="T102">
        <v>186.39</v>
      </c>
      <c r="U102">
        <v>0.81</v>
      </c>
      <c r="V102">
        <v>47.46</v>
      </c>
      <c r="W102">
        <v>17</v>
      </c>
      <c r="X102">
        <v>5.55</v>
      </c>
      <c r="Y102">
        <v>3.04</v>
      </c>
      <c r="Z102">
        <v>149.91999999999999</v>
      </c>
      <c r="AA102">
        <v>13.03</v>
      </c>
      <c r="AB102">
        <v>17.07</v>
      </c>
      <c r="AC102" s="125"/>
      <c r="AD102">
        <v>55</v>
      </c>
      <c r="AE102">
        <v>16.809999999999999</v>
      </c>
      <c r="AF102">
        <v>5.72</v>
      </c>
      <c r="AG102">
        <v>1.5</v>
      </c>
      <c r="AH102">
        <v>54.49</v>
      </c>
      <c r="AI102">
        <v>6.17</v>
      </c>
      <c r="AJ102">
        <v>10.09</v>
      </c>
      <c r="AK102">
        <v>27</v>
      </c>
      <c r="AM102">
        <v>9.48</v>
      </c>
      <c r="AN102">
        <v>2.95</v>
      </c>
      <c r="AO102">
        <v>6.1</v>
      </c>
      <c r="AP102">
        <v>1.9</v>
      </c>
      <c r="AQ102">
        <v>5.85</v>
      </c>
      <c r="AR102">
        <v>35.6</v>
      </c>
      <c r="AS102">
        <v>13.77</v>
      </c>
      <c r="AT102">
        <v>530.14</v>
      </c>
      <c r="AU102">
        <v>1355</v>
      </c>
      <c r="AV102">
        <v>23.3</v>
      </c>
      <c r="AW102">
        <v>7.82</v>
      </c>
      <c r="AX102">
        <v>4.18</v>
      </c>
      <c r="AY102">
        <v>2.7</v>
      </c>
      <c r="AZ102">
        <v>1.01</v>
      </c>
      <c r="BA102">
        <v>60</v>
      </c>
      <c r="BB102">
        <v>75</v>
      </c>
      <c r="BD102">
        <v>17.309999999999999</v>
      </c>
      <c r="BE102">
        <v>17.350000000000001</v>
      </c>
      <c r="BF102">
        <v>6</v>
      </c>
      <c r="BG102">
        <v>7.32</v>
      </c>
      <c r="BH102">
        <v>7.18</v>
      </c>
      <c r="BI102">
        <v>7.27</v>
      </c>
      <c r="BJ102">
        <v>54</v>
      </c>
      <c r="BK102">
        <v>12.25</v>
      </c>
      <c r="BL102">
        <v>11.6</v>
      </c>
      <c r="BM102">
        <v>167</v>
      </c>
      <c r="BN102">
        <v>26.02</v>
      </c>
      <c r="BO102">
        <v>2.16</v>
      </c>
      <c r="BP102">
        <v>4.4800000000000004</v>
      </c>
      <c r="BQ102">
        <v>15</v>
      </c>
      <c r="BR102">
        <v>27.5</v>
      </c>
      <c r="BS102">
        <v>431.38</v>
      </c>
      <c r="BT102">
        <v>48</v>
      </c>
      <c r="BV102">
        <v>7.32</v>
      </c>
      <c r="BW102">
        <v>50</v>
      </c>
      <c r="BX102">
        <v>10.199999999999999</v>
      </c>
      <c r="BY102">
        <v>59.5</v>
      </c>
      <c r="BZ102">
        <v>4.87</v>
      </c>
      <c r="CA102">
        <v>33.43</v>
      </c>
      <c r="CB102">
        <v>115.58</v>
      </c>
      <c r="CC102">
        <v>157.58000000000001</v>
      </c>
      <c r="CD102">
        <v>3.35</v>
      </c>
      <c r="CE102">
        <v>82.03</v>
      </c>
      <c r="CF102">
        <v>1.5</v>
      </c>
      <c r="CG102">
        <v>400.19</v>
      </c>
      <c r="CH102">
        <v>247.99</v>
      </c>
      <c r="CI102">
        <v>72.95</v>
      </c>
      <c r="CJ102">
        <v>92.5</v>
      </c>
      <c r="CK102">
        <v>50</v>
      </c>
      <c r="CL102">
        <v>6.62</v>
      </c>
      <c r="CM102">
        <v>1</v>
      </c>
      <c r="CN102">
        <v>0.9</v>
      </c>
      <c r="CO102">
        <v>11.95</v>
      </c>
      <c r="CP102">
        <v>36.15</v>
      </c>
      <c r="CQ102">
        <v>5</v>
      </c>
      <c r="CR102">
        <v>43.9</v>
      </c>
      <c r="CS102">
        <v>1.3</v>
      </c>
      <c r="CT102">
        <v>213.82</v>
      </c>
      <c r="CU102">
        <v>346.25</v>
      </c>
      <c r="CV102">
        <v>3.79</v>
      </c>
      <c r="CW102">
        <v>101.87</v>
      </c>
      <c r="CX102">
        <v>10.1</v>
      </c>
      <c r="CY102">
        <v>231.05</v>
      </c>
      <c r="CZ102">
        <v>4.1100000000000003</v>
      </c>
      <c r="DA102">
        <v>9</v>
      </c>
      <c r="DB102">
        <v>179.23</v>
      </c>
      <c r="DD102">
        <v>11.55</v>
      </c>
      <c r="DE102">
        <v>129.25</v>
      </c>
      <c r="DF102">
        <v>40</v>
      </c>
      <c r="DG102">
        <v>9.25</v>
      </c>
      <c r="DH102">
        <v>8.6300000000000008</v>
      </c>
      <c r="DI102">
        <v>6.11</v>
      </c>
      <c r="DK102">
        <v>1.35</v>
      </c>
      <c r="DL102">
        <v>2.62</v>
      </c>
      <c r="DM102">
        <v>2.4</v>
      </c>
      <c r="DN102">
        <v>17.77</v>
      </c>
      <c r="DP102">
        <v>64.2</v>
      </c>
      <c r="DQ102">
        <v>42.64</v>
      </c>
      <c r="DR102">
        <v>15.6</v>
      </c>
      <c r="DS102">
        <v>90</v>
      </c>
      <c r="DT102">
        <v>32.119999999999997</v>
      </c>
      <c r="DU102">
        <v>25</v>
      </c>
      <c r="DV102">
        <v>136.5</v>
      </c>
      <c r="DX102">
        <v>167.59</v>
      </c>
      <c r="DY102">
        <v>70</v>
      </c>
      <c r="DZ102">
        <v>21.7</v>
      </c>
      <c r="EB102">
        <v>40</v>
      </c>
      <c r="EC102">
        <v>72.48</v>
      </c>
      <c r="ED102">
        <v>8.99</v>
      </c>
      <c r="EE102">
        <v>36.979999999999997</v>
      </c>
      <c r="EF102">
        <v>36.15</v>
      </c>
      <c r="EH102">
        <v>23.45</v>
      </c>
      <c r="EI102">
        <v>27</v>
      </c>
      <c r="EJ102">
        <v>10.5</v>
      </c>
      <c r="EK102">
        <v>18.989999999999998</v>
      </c>
      <c r="EL102">
        <v>26.25</v>
      </c>
      <c r="EM102">
        <v>58.8</v>
      </c>
      <c r="EN102">
        <v>7.15</v>
      </c>
      <c r="EO102">
        <v>107.16</v>
      </c>
      <c r="EP102">
        <v>223.38</v>
      </c>
      <c r="EQ102">
        <v>6</v>
      </c>
      <c r="ER102">
        <v>2</v>
      </c>
      <c r="ES102">
        <v>9.65</v>
      </c>
      <c r="EV102">
        <v>2.4900000000000002</v>
      </c>
      <c r="EW102">
        <v>38.19</v>
      </c>
      <c r="EX102">
        <v>6.22</v>
      </c>
      <c r="EY102">
        <v>63.55</v>
      </c>
      <c r="EZ102">
        <v>2.5299999999999998</v>
      </c>
      <c r="FA102">
        <v>0.69</v>
      </c>
      <c r="FB102">
        <v>10.199999999999999</v>
      </c>
      <c r="FC102">
        <v>1.68</v>
      </c>
      <c r="FD102">
        <v>33.07</v>
      </c>
      <c r="FE102">
        <v>13.86</v>
      </c>
      <c r="FG102">
        <v>101</v>
      </c>
      <c r="FH102">
        <v>17.96</v>
      </c>
      <c r="FI102">
        <v>5.48</v>
      </c>
      <c r="FJ102">
        <v>33.5</v>
      </c>
      <c r="FK102">
        <v>1.25</v>
      </c>
      <c r="FL102">
        <v>11.05</v>
      </c>
      <c r="FM102">
        <v>6.8</v>
      </c>
      <c r="FN102">
        <v>5.85</v>
      </c>
      <c r="FO102">
        <v>43.49</v>
      </c>
      <c r="FP102">
        <v>104</v>
      </c>
      <c r="FQ102">
        <v>8.9700000000000006</v>
      </c>
      <c r="FR102" s="123">
        <v>24</v>
      </c>
      <c r="FS102">
        <v>25.96</v>
      </c>
      <c r="FT102">
        <v>41.99</v>
      </c>
      <c r="FU102">
        <v>10.1</v>
      </c>
      <c r="FV102">
        <v>220</v>
      </c>
      <c r="FW102">
        <v>12.5</v>
      </c>
      <c r="FX102">
        <v>22</v>
      </c>
      <c r="FY102">
        <v>4.4000000000000004</v>
      </c>
      <c r="FZ102">
        <v>22.48</v>
      </c>
      <c r="GA102">
        <v>37.83</v>
      </c>
      <c r="GB102">
        <v>18.2</v>
      </c>
      <c r="GC102">
        <v>19.63</v>
      </c>
      <c r="GD102">
        <v>16.850000000000001</v>
      </c>
      <c r="GE102">
        <v>175.33</v>
      </c>
      <c r="GG102">
        <v>14.08</v>
      </c>
      <c r="GH102">
        <v>90</v>
      </c>
      <c r="GI102">
        <v>4.5599999999999996</v>
      </c>
      <c r="GJ102">
        <v>15.5</v>
      </c>
      <c r="GL102">
        <v>8.6999999999999993</v>
      </c>
      <c r="GM102">
        <v>0.26</v>
      </c>
      <c r="GN102">
        <v>6.9</v>
      </c>
      <c r="GO102">
        <v>5.2</v>
      </c>
      <c r="GP102">
        <v>9.48</v>
      </c>
      <c r="GQ102">
        <v>16.96</v>
      </c>
      <c r="GR102">
        <v>0.9</v>
      </c>
      <c r="GS102">
        <v>1.44</v>
      </c>
    </row>
    <row r="103" spans="1:201" ht="13.5" thickBot="1" x14ac:dyDescent="0.25">
      <c r="A103" s="124" t="s">
        <v>1457</v>
      </c>
      <c r="B103">
        <v>7.15</v>
      </c>
      <c r="C103">
        <v>43.41</v>
      </c>
      <c r="D103">
        <v>31.5</v>
      </c>
      <c r="E103">
        <v>25.2</v>
      </c>
      <c r="F103">
        <v>3</v>
      </c>
      <c r="G103">
        <v>101.86</v>
      </c>
      <c r="H103">
        <v>3.5</v>
      </c>
      <c r="I103">
        <v>52.98</v>
      </c>
      <c r="J103">
        <v>38.61</v>
      </c>
      <c r="K103">
        <v>483.49</v>
      </c>
      <c r="L103">
        <v>3.87</v>
      </c>
      <c r="M103">
        <v>13.95</v>
      </c>
      <c r="N103">
        <v>11</v>
      </c>
      <c r="O103">
        <v>26.5</v>
      </c>
      <c r="P103" s="121">
        <v>16</v>
      </c>
      <c r="Q103">
        <v>6</v>
      </c>
      <c r="T103">
        <v>187.95</v>
      </c>
      <c r="U103">
        <v>0.81</v>
      </c>
      <c r="V103">
        <v>44.91</v>
      </c>
      <c r="W103">
        <v>17</v>
      </c>
      <c r="X103">
        <v>6.55</v>
      </c>
      <c r="Y103">
        <v>3.14</v>
      </c>
      <c r="Z103">
        <v>130.41</v>
      </c>
      <c r="AA103">
        <v>10</v>
      </c>
      <c r="AB103">
        <v>18.149999999999999</v>
      </c>
      <c r="AC103" s="125"/>
      <c r="AD103">
        <v>59.12</v>
      </c>
      <c r="AE103">
        <v>19.41</v>
      </c>
      <c r="AF103">
        <v>5.25</v>
      </c>
      <c r="AG103">
        <v>1.95</v>
      </c>
      <c r="AH103">
        <v>54.49</v>
      </c>
      <c r="AI103">
        <v>4.71</v>
      </c>
      <c r="AJ103">
        <v>10.86</v>
      </c>
      <c r="AK103">
        <v>26.99</v>
      </c>
      <c r="AM103">
        <v>8.5</v>
      </c>
      <c r="AN103">
        <v>2.63</v>
      </c>
      <c r="AO103">
        <v>6.26</v>
      </c>
      <c r="AP103">
        <v>1.84</v>
      </c>
      <c r="AQ103">
        <v>5.89</v>
      </c>
      <c r="AR103">
        <v>23.5</v>
      </c>
      <c r="AS103">
        <v>14.22</v>
      </c>
      <c r="AT103">
        <v>515.87</v>
      </c>
      <c r="AU103">
        <v>1192.06</v>
      </c>
      <c r="AV103">
        <v>22.18</v>
      </c>
      <c r="AW103">
        <v>6.05</v>
      </c>
      <c r="AX103">
        <v>4.05</v>
      </c>
      <c r="AY103">
        <v>2.48</v>
      </c>
      <c r="AZ103">
        <v>0.75</v>
      </c>
      <c r="BA103">
        <v>57</v>
      </c>
      <c r="BB103">
        <v>75.22</v>
      </c>
      <c r="BD103">
        <v>18.809999999999999</v>
      </c>
      <c r="BE103">
        <v>15.63</v>
      </c>
      <c r="BF103">
        <v>6</v>
      </c>
      <c r="BG103">
        <v>8.06</v>
      </c>
      <c r="BH103">
        <v>5.98</v>
      </c>
      <c r="BI103">
        <v>6.36</v>
      </c>
      <c r="BJ103">
        <v>53</v>
      </c>
      <c r="BK103">
        <v>10.06</v>
      </c>
      <c r="BL103">
        <v>10.71</v>
      </c>
      <c r="BM103">
        <v>129.75</v>
      </c>
      <c r="BN103">
        <v>26.14</v>
      </c>
      <c r="BO103">
        <v>1.35</v>
      </c>
      <c r="BP103">
        <v>4.0999999999999996</v>
      </c>
      <c r="BQ103">
        <v>15</v>
      </c>
      <c r="BR103">
        <v>26.99</v>
      </c>
      <c r="BS103">
        <v>392.9</v>
      </c>
      <c r="BT103">
        <v>55</v>
      </c>
      <c r="BV103">
        <v>7.32</v>
      </c>
      <c r="BW103">
        <v>50</v>
      </c>
      <c r="BX103">
        <v>9.5</v>
      </c>
      <c r="BY103">
        <v>51.1</v>
      </c>
      <c r="BZ103">
        <v>3.86</v>
      </c>
      <c r="CA103">
        <v>33.08</v>
      </c>
      <c r="CB103">
        <v>118.1</v>
      </c>
      <c r="CC103">
        <v>150</v>
      </c>
      <c r="CD103">
        <v>2.85</v>
      </c>
      <c r="CE103">
        <v>88.58</v>
      </c>
      <c r="CF103">
        <v>1.5</v>
      </c>
      <c r="CG103">
        <v>403.27</v>
      </c>
      <c r="CH103">
        <v>204</v>
      </c>
      <c r="CI103">
        <v>75.66</v>
      </c>
      <c r="CJ103">
        <v>88.79</v>
      </c>
      <c r="CK103">
        <v>51.5</v>
      </c>
      <c r="CL103">
        <v>6.62</v>
      </c>
      <c r="CM103">
        <v>1.1499999999999999</v>
      </c>
      <c r="CN103">
        <v>0.9</v>
      </c>
      <c r="CO103">
        <v>11.5</v>
      </c>
      <c r="CP103">
        <v>36.15</v>
      </c>
      <c r="CQ103">
        <v>4</v>
      </c>
      <c r="CR103">
        <v>41.9</v>
      </c>
      <c r="CS103">
        <v>1.1000000000000001</v>
      </c>
      <c r="CT103">
        <v>165.95</v>
      </c>
      <c r="CU103">
        <v>347.48</v>
      </c>
      <c r="CV103">
        <v>2.75</v>
      </c>
      <c r="CW103">
        <v>88.01</v>
      </c>
      <c r="CX103">
        <v>10.75</v>
      </c>
      <c r="CY103">
        <v>250.21</v>
      </c>
      <c r="CZ103">
        <v>3.3</v>
      </c>
      <c r="DA103">
        <v>8</v>
      </c>
      <c r="DB103">
        <v>167.5</v>
      </c>
      <c r="DD103">
        <v>11.55</v>
      </c>
      <c r="DE103">
        <v>126.24</v>
      </c>
      <c r="DF103">
        <v>38.32</v>
      </c>
      <c r="DG103">
        <v>8.5</v>
      </c>
      <c r="DH103">
        <v>8.48</v>
      </c>
      <c r="DI103">
        <v>6.2</v>
      </c>
      <c r="DK103">
        <v>1.35</v>
      </c>
      <c r="DL103">
        <v>2.21</v>
      </c>
      <c r="DM103">
        <v>2.2999999999999998</v>
      </c>
      <c r="DN103">
        <v>16.32</v>
      </c>
      <c r="DP103">
        <v>65.25</v>
      </c>
      <c r="DQ103">
        <v>33.049999999999997</v>
      </c>
      <c r="DR103">
        <v>14.72</v>
      </c>
      <c r="DS103">
        <v>87</v>
      </c>
      <c r="DT103">
        <v>28.85</v>
      </c>
      <c r="DU103">
        <v>22.69</v>
      </c>
      <c r="DV103">
        <v>123.48</v>
      </c>
      <c r="DX103">
        <v>174.36</v>
      </c>
      <c r="DY103">
        <v>67</v>
      </c>
      <c r="DZ103">
        <v>20</v>
      </c>
      <c r="EB103">
        <v>32.049999999999997</v>
      </c>
      <c r="EC103">
        <v>70.52</v>
      </c>
      <c r="ED103">
        <v>8.99</v>
      </c>
      <c r="EE103">
        <v>32.86</v>
      </c>
      <c r="EF103">
        <v>36.15</v>
      </c>
      <c r="EH103">
        <v>24</v>
      </c>
      <c r="EI103">
        <v>22.84</v>
      </c>
      <c r="EJ103">
        <v>11.5</v>
      </c>
      <c r="EK103">
        <v>20.190000000000001</v>
      </c>
      <c r="EL103">
        <v>22.04</v>
      </c>
      <c r="EM103">
        <v>45.81</v>
      </c>
      <c r="EN103">
        <v>8.4700000000000006</v>
      </c>
      <c r="EO103">
        <v>94.53</v>
      </c>
      <c r="EP103">
        <v>223.38</v>
      </c>
      <c r="EQ103">
        <v>5</v>
      </c>
      <c r="ER103">
        <v>1</v>
      </c>
      <c r="ES103">
        <v>9.65</v>
      </c>
      <c r="EV103">
        <v>2.33</v>
      </c>
      <c r="EW103">
        <v>32</v>
      </c>
      <c r="EX103">
        <v>4</v>
      </c>
      <c r="EY103">
        <v>63.03</v>
      </c>
      <c r="EZ103">
        <v>2.5299999999999998</v>
      </c>
      <c r="FA103">
        <v>0.72</v>
      </c>
      <c r="FB103">
        <v>10</v>
      </c>
      <c r="FC103">
        <v>1.21</v>
      </c>
      <c r="FD103">
        <v>30.35</v>
      </c>
      <c r="FE103">
        <v>13</v>
      </c>
      <c r="FG103">
        <v>94.58</v>
      </c>
      <c r="FH103">
        <v>16.899999999999999</v>
      </c>
      <c r="FI103">
        <v>4.62</v>
      </c>
      <c r="FJ103">
        <v>33.07</v>
      </c>
      <c r="FK103">
        <v>1.25</v>
      </c>
      <c r="FL103">
        <v>12.05</v>
      </c>
      <c r="FM103">
        <v>6.25</v>
      </c>
      <c r="FN103">
        <v>6.03</v>
      </c>
      <c r="FO103">
        <v>43.49</v>
      </c>
      <c r="FP103">
        <v>94.03</v>
      </c>
      <c r="FQ103">
        <v>9.1199999999999992</v>
      </c>
      <c r="FR103" s="123">
        <v>20.77</v>
      </c>
      <c r="FS103">
        <v>22.31</v>
      </c>
      <c r="FT103">
        <v>38.35</v>
      </c>
      <c r="FU103">
        <v>7.84</v>
      </c>
      <c r="FV103">
        <v>220</v>
      </c>
      <c r="FW103">
        <v>12.5</v>
      </c>
      <c r="FX103">
        <v>22.39</v>
      </c>
      <c r="FY103">
        <v>4</v>
      </c>
      <c r="FZ103">
        <v>25.65</v>
      </c>
      <c r="GA103">
        <v>36.64</v>
      </c>
      <c r="GB103">
        <v>22.99</v>
      </c>
      <c r="GC103">
        <v>20.99</v>
      </c>
      <c r="GD103">
        <v>16.29</v>
      </c>
      <c r="GE103">
        <v>169.88</v>
      </c>
      <c r="GG103">
        <v>14.08</v>
      </c>
      <c r="GH103">
        <v>84</v>
      </c>
      <c r="GI103">
        <v>4.0999999999999996</v>
      </c>
      <c r="GJ103">
        <v>13.97</v>
      </c>
      <c r="GL103">
        <v>7.96</v>
      </c>
      <c r="GM103">
        <v>1</v>
      </c>
      <c r="GN103">
        <v>6.9</v>
      </c>
      <c r="GO103">
        <v>5.55</v>
      </c>
      <c r="GP103">
        <v>9.65</v>
      </c>
      <c r="GQ103">
        <v>17.39</v>
      </c>
      <c r="GR103">
        <v>0.71</v>
      </c>
      <c r="GS103">
        <v>1.1000000000000001</v>
      </c>
    </row>
    <row r="104" spans="1:201" ht="13.5" thickBot="1" x14ac:dyDescent="0.25">
      <c r="A104" s="124" t="s">
        <v>1458</v>
      </c>
      <c r="B104">
        <v>7.15</v>
      </c>
      <c r="C104">
        <v>41.89</v>
      </c>
      <c r="D104">
        <v>27.5</v>
      </c>
      <c r="E104">
        <v>25.01</v>
      </c>
      <c r="F104">
        <v>3.26</v>
      </c>
      <c r="G104">
        <v>101.86</v>
      </c>
      <c r="H104">
        <v>3.19</v>
      </c>
      <c r="I104">
        <v>47.58</v>
      </c>
      <c r="J104">
        <v>34.26</v>
      </c>
      <c r="K104">
        <v>474.37</v>
      </c>
      <c r="L104">
        <v>3.24</v>
      </c>
      <c r="M104">
        <v>13.01</v>
      </c>
      <c r="N104">
        <v>11</v>
      </c>
      <c r="O104">
        <v>24</v>
      </c>
      <c r="P104" s="121">
        <v>17</v>
      </c>
      <c r="Q104">
        <v>6</v>
      </c>
      <c r="T104">
        <v>166.24</v>
      </c>
      <c r="U104">
        <v>0.83</v>
      </c>
      <c r="V104">
        <v>45</v>
      </c>
      <c r="W104">
        <v>16.5</v>
      </c>
      <c r="X104">
        <v>5.67</v>
      </c>
      <c r="Y104">
        <v>2.3199999999999998</v>
      </c>
      <c r="Z104">
        <v>105.05</v>
      </c>
      <c r="AA104">
        <v>9.66</v>
      </c>
      <c r="AB104">
        <v>21.03</v>
      </c>
      <c r="AC104" s="125"/>
      <c r="AD104">
        <v>62.02</v>
      </c>
      <c r="AE104">
        <v>13.33</v>
      </c>
      <c r="AF104">
        <v>5.8</v>
      </c>
      <c r="AG104">
        <v>2</v>
      </c>
      <c r="AH104">
        <v>42.33</v>
      </c>
      <c r="AI104">
        <v>4.8</v>
      </c>
      <c r="AJ104">
        <v>10.94</v>
      </c>
      <c r="AK104">
        <v>25.71</v>
      </c>
      <c r="AM104">
        <v>8.5</v>
      </c>
      <c r="AN104">
        <v>2.78</v>
      </c>
      <c r="AO104">
        <v>6.4</v>
      </c>
      <c r="AP104">
        <v>1.95</v>
      </c>
      <c r="AQ104">
        <v>5</v>
      </c>
      <c r="AR104">
        <v>22.5</v>
      </c>
      <c r="AS104">
        <v>11</v>
      </c>
      <c r="AT104">
        <v>482.85</v>
      </c>
      <c r="AU104">
        <v>979.99</v>
      </c>
      <c r="AV104">
        <v>13.75</v>
      </c>
      <c r="AW104">
        <v>5.53</v>
      </c>
      <c r="AX104">
        <v>3.88</v>
      </c>
      <c r="AY104">
        <v>2.6</v>
      </c>
      <c r="AZ104">
        <v>1</v>
      </c>
      <c r="BA104">
        <v>53.29</v>
      </c>
      <c r="BB104">
        <v>76.44</v>
      </c>
      <c r="BD104">
        <v>17.100000000000001</v>
      </c>
      <c r="BE104">
        <v>17</v>
      </c>
      <c r="BF104">
        <v>6</v>
      </c>
      <c r="BG104">
        <v>7.7</v>
      </c>
      <c r="BH104">
        <v>5.29</v>
      </c>
      <c r="BI104">
        <v>4.63</v>
      </c>
      <c r="BJ104">
        <v>47.59</v>
      </c>
      <c r="BK104">
        <v>8.9</v>
      </c>
      <c r="BL104">
        <v>9.5</v>
      </c>
      <c r="BM104">
        <v>126.94</v>
      </c>
      <c r="BN104">
        <v>21.15</v>
      </c>
      <c r="BO104">
        <v>1.35</v>
      </c>
      <c r="BP104">
        <v>4</v>
      </c>
      <c r="BQ104">
        <v>15</v>
      </c>
      <c r="BR104">
        <v>26</v>
      </c>
      <c r="BS104">
        <v>366.94</v>
      </c>
      <c r="BT104">
        <v>53.01</v>
      </c>
      <c r="BV104">
        <v>7.63</v>
      </c>
      <c r="BW104">
        <v>50.2</v>
      </c>
      <c r="BX104">
        <v>9</v>
      </c>
      <c r="BY104">
        <v>57.16</v>
      </c>
      <c r="BZ104">
        <v>4.5</v>
      </c>
      <c r="CA104">
        <v>30.5</v>
      </c>
      <c r="CB104">
        <v>111.05</v>
      </c>
      <c r="CC104">
        <v>150</v>
      </c>
      <c r="CD104">
        <v>2.36</v>
      </c>
      <c r="CE104">
        <v>78.38</v>
      </c>
      <c r="CF104">
        <v>1.5</v>
      </c>
      <c r="CG104">
        <v>404.75</v>
      </c>
      <c r="CH104">
        <v>207.07</v>
      </c>
      <c r="CI104">
        <v>74.28</v>
      </c>
      <c r="CJ104">
        <v>93.45</v>
      </c>
      <c r="CK104">
        <v>50.03</v>
      </c>
      <c r="CL104">
        <v>7</v>
      </c>
      <c r="CM104">
        <v>1.2</v>
      </c>
      <c r="CN104">
        <v>1.2</v>
      </c>
      <c r="CO104">
        <v>11.49</v>
      </c>
      <c r="CP104">
        <v>37.15</v>
      </c>
      <c r="CQ104">
        <v>3</v>
      </c>
      <c r="CR104">
        <v>32.25</v>
      </c>
      <c r="CS104">
        <v>1.48</v>
      </c>
      <c r="CT104">
        <v>119.05</v>
      </c>
      <c r="CU104">
        <v>270</v>
      </c>
      <c r="CV104">
        <v>2.71</v>
      </c>
      <c r="CW104">
        <v>81</v>
      </c>
      <c r="CX104">
        <v>11</v>
      </c>
      <c r="CY104">
        <v>196.1</v>
      </c>
      <c r="CZ104">
        <v>3.44</v>
      </c>
      <c r="DA104">
        <v>9.3800000000000008</v>
      </c>
      <c r="DB104">
        <v>160.44</v>
      </c>
      <c r="DD104">
        <v>11</v>
      </c>
      <c r="DE104">
        <v>100.16</v>
      </c>
      <c r="DF104">
        <v>37.5</v>
      </c>
      <c r="DG104">
        <v>8.8000000000000007</v>
      </c>
      <c r="DH104">
        <v>8.43</v>
      </c>
      <c r="DI104">
        <v>6.01</v>
      </c>
      <c r="DK104">
        <v>1.49</v>
      </c>
      <c r="DL104">
        <v>2.2000000000000002</v>
      </c>
      <c r="DM104">
        <v>2.39</v>
      </c>
      <c r="DN104">
        <v>16</v>
      </c>
      <c r="DP104">
        <v>65.08</v>
      </c>
      <c r="DQ104">
        <v>28.8</v>
      </c>
      <c r="DR104">
        <v>12.75</v>
      </c>
      <c r="DS104">
        <v>90.01</v>
      </c>
      <c r="DT104">
        <v>33.01</v>
      </c>
      <c r="DU104">
        <v>20.440000000000001</v>
      </c>
      <c r="DV104">
        <v>123.48</v>
      </c>
      <c r="DX104">
        <v>131.07</v>
      </c>
      <c r="DY104">
        <v>75.66</v>
      </c>
      <c r="DZ104">
        <v>20.440000000000001</v>
      </c>
      <c r="EB104">
        <v>30.94</v>
      </c>
      <c r="EC104">
        <v>64.180000000000007</v>
      </c>
      <c r="ED104">
        <v>8</v>
      </c>
      <c r="EE104">
        <v>29.9</v>
      </c>
      <c r="EF104">
        <v>37.15</v>
      </c>
      <c r="EH104">
        <v>25.75</v>
      </c>
      <c r="EI104">
        <v>21.81</v>
      </c>
      <c r="EJ104">
        <v>10.35</v>
      </c>
      <c r="EK104">
        <v>19.68</v>
      </c>
      <c r="EL104">
        <v>21.11</v>
      </c>
      <c r="EM104">
        <v>48.48</v>
      </c>
      <c r="EN104">
        <v>7.39</v>
      </c>
      <c r="EO104">
        <v>93.81</v>
      </c>
      <c r="EP104">
        <v>223.38</v>
      </c>
      <c r="EQ104">
        <v>5</v>
      </c>
      <c r="ER104">
        <v>1</v>
      </c>
      <c r="ES104">
        <v>9.6999999999999993</v>
      </c>
      <c r="EV104">
        <v>2.4500000000000002</v>
      </c>
      <c r="EW104">
        <v>31.5</v>
      </c>
      <c r="EX104">
        <v>3.39</v>
      </c>
      <c r="EY104">
        <v>58.25</v>
      </c>
      <c r="EZ104">
        <v>2.2999999999999998</v>
      </c>
      <c r="FA104">
        <v>0.81</v>
      </c>
      <c r="FB104">
        <v>9.58</v>
      </c>
      <c r="FC104">
        <v>1.49</v>
      </c>
      <c r="FD104">
        <v>28.94</v>
      </c>
      <c r="FE104">
        <v>12.54</v>
      </c>
      <c r="FG104">
        <v>84.45</v>
      </c>
      <c r="FH104">
        <v>16.48</v>
      </c>
      <c r="FI104">
        <v>4.01</v>
      </c>
      <c r="FJ104">
        <v>33.07</v>
      </c>
      <c r="FK104">
        <v>1.25</v>
      </c>
      <c r="FL104">
        <v>11.62</v>
      </c>
      <c r="FM104">
        <v>5.5</v>
      </c>
      <c r="FN104">
        <v>5.6</v>
      </c>
      <c r="FO104">
        <v>43.76</v>
      </c>
      <c r="FP104">
        <v>81.44</v>
      </c>
      <c r="FQ104">
        <v>7.31</v>
      </c>
      <c r="FR104" s="123">
        <v>20</v>
      </c>
      <c r="FS104">
        <v>22.96</v>
      </c>
      <c r="FT104">
        <v>40.36</v>
      </c>
      <c r="FU104">
        <v>7.15</v>
      </c>
      <c r="FV104">
        <v>220</v>
      </c>
      <c r="FW104">
        <v>12.5</v>
      </c>
      <c r="FX104">
        <v>21.52</v>
      </c>
      <c r="FY104">
        <v>3.8</v>
      </c>
      <c r="FZ104">
        <v>25.41</v>
      </c>
      <c r="GA104">
        <v>29.62</v>
      </c>
      <c r="GB104">
        <v>20.93</v>
      </c>
      <c r="GC104">
        <v>16.739999999999998</v>
      </c>
      <c r="GD104">
        <v>15.88</v>
      </c>
      <c r="GE104">
        <v>165.92</v>
      </c>
      <c r="GG104">
        <v>14.08</v>
      </c>
      <c r="GH104">
        <v>78.88</v>
      </c>
      <c r="GI104">
        <v>3.7</v>
      </c>
      <c r="GJ104">
        <v>13</v>
      </c>
      <c r="GL104">
        <v>7.68</v>
      </c>
      <c r="GM104">
        <v>1</v>
      </c>
      <c r="GN104">
        <v>6.9</v>
      </c>
      <c r="GO104">
        <v>5.0999999999999996</v>
      </c>
      <c r="GP104">
        <v>10.7</v>
      </c>
      <c r="GQ104">
        <v>15.41</v>
      </c>
      <c r="GR104">
        <v>0.8</v>
      </c>
      <c r="GS104">
        <v>1.08</v>
      </c>
    </row>
    <row r="105" spans="1:201" ht="13.5" thickBot="1" x14ac:dyDescent="0.25">
      <c r="A105" s="124" t="s">
        <v>1459</v>
      </c>
      <c r="B105">
        <v>7.15</v>
      </c>
      <c r="C105">
        <v>40.020000000000003</v>
      </c>
      <c r="D105">
        <v>32.83</v>
      </c>
      <c r="E105">
        <v>23.31</v>
      </c>
      <c r="F105">
        <v>4.95</v>
      </c>
      <c r="G105">
        <v>104.26</v>
      </c>
      <c r="H105">
        <v>3.26</v>
      </c>
      <c r="I105">
        <v>49.59</v>
      </c>
      <c r="J105">
        <v>36.89</v>
      </c>
      <c r="K105">
        <v>446.61</v>
      </c>
      <c r="L105">
        <v>3.4</v>
      </c>
      <c r="M105">
        <v>15</v>
      </c>
      <c r="N105">
        <v>11</v>
      </c>
      <c r="O105">
        <v>27</v>
      </c>
      <c r="P105" s="121">
        <v>20</v>
      </c>
      <c r="Q105">
        <v>6.25</v>
      </c>
      <c r="T105">
        <v>167.51</v>
      </c>
      <c r="U105">
        <v>0.65</v>
      </c>
      <c r="V105">
        <v>44.89</v>
      </c>
      <c r="W105">
        <v>16.899999999999999</v>
      </c>
      <c r="X105">
        <v>4.67</v>
      </c>
      <c r="Y105">
        <v>3</v>
      </c>
      <c r="Z105">
        <v>108.91</v>
      </c>
      <c r="AA105">
        <v>8.1</v>
      </c>
      <c r="AB105">
        <v>23</v>
      </c>
      <c r="AC105" s="125"/>
      <c r="AD105">
        <v>59.78</v>
      </c>
      <c r="AE105">
        <v>33.57</v>
      </c>
      <c r="AF105">
        <v>6</v>
      </c>
      <c r="AG105">
        <v>2</v>
      </c>
      <c r="AH105">
        <v>39.08</v>
      </c>
      <c r="AI105">
        <v>3.85</v>
      </c>
      <c r="AJ105">
        <v>11.8</v>
      </c>
      <c r="AK105">
        <v>25.71</v>
      </c>
      <c r="AM105">
        <v>9.5</v>
      </c>
      <c r="AN105">
        <v>2.4300000000000002</v>
      </c>
      <c r="AO105">
        <v>6.63</v>
      </c>
      <c r="AP105">
        <v>2.15</v>
      </c>
      <c r="AQ105">
        <v>4.9000000000000004</v>
      </c>
      <c r="AR105">
        <v>24.02</v>
      </c>
      <c r="AS105">
        <v>12.15</v>
      </c>
      <c r="AT105">
        <v>486.68</v>
      </c>
      <c r="AU105">
        <v>959.51</v>
      </c>
      <c r="AV105">
        <v>14.48</v>
      </c>
      <c r="AW105">
        <v>6.02</v>
      </c>
      <c r="AX105">
        <v>4.0199999999999996</v>
      </c>
      <c r="AY105">
        <v>2.31</v>
      </c>
      <c r="AZ105">
        <v>1.1000000000000001</v>
      </c>
      <c r="BA105">
        <v>50.5</v>
      </c>
      <c r="BB105">
        <v>76.63</v>
      </c>
      <c r="BD105">
        <v>16.75</v>
      </c>
      <c r="BE105">
        <v>17.5</v>
      </c>
      <c r="BF105">
        <v>6</v>
      </c>
      <c r="BG105">
        <v>7.71</v>
      </c>
      <c r="BH105">
        <v>5.55</v>
      </c>
      <c r="BI105">
        <v>4.88</v>
      </c>
      <c r="BJ105">
        <v>47.5</v>
      </c>
      <c r="BK105">
        <v>9.25</v>
      </c>
      <c r="BL105">
        <v>9</v>
      </c>
      <c r="BM105">
        <v>105.25</v>
      </c>
      <c r="BN105">
        <v>21.37</v>
      </c>
      <c r="BO105">
        <v>1.5</v>
      </c>
      <c r="BP105">
        <v>4.7699999999999996</v>
      </c>
      <c r="BQ105">
        <v>15</v>
      </c>
      <c r="BR105">
        <v>27.11</v>
      </c>
      <c r="BS105">
        <v>368.06</v>
      </c>
      <c r="BT105">
        <v>43.7</v>
      </c>
      <c r="BV105">
        <v>7.78</v>
      </c>
      <c r="BW105">
        <v>45.75</v>
      </c>
      <c r="BX105">
        <v>9.1999999999999993</v>
      </c>
      <c r="BY105">
        <v>59.38</v>
      </c>
      <c r="BZ105">
        <v>3.81</v>
      </c>
      <c r="CA105">
        <v>32.97</v>
      </c>
      <c r="CB105">
        <v>107.65</v>
      </c>
      <c r="CC105">
        <v>150.44999999999999</v>
      </c>
      <c r="CD105">
        <v>2.25</v>
      </c>
      <c r="CE105">
        <v>75.010000000000005</v>
      </c>
      <c r="CF105">
        <v>1.5</v>
      </c>
      <c r="CG105">
        <v>390</v>
      </c>
      <c r="CH105">
        <v>203.31</v>
      </c>
      <c r="CI105">
        <v>52.13</v>
      </c>
      <c r="CJ105">
        <v>87.3</v>
      </c>
      <c r="CK105">
        <v>56.91</v>
      </c>
      <c r="CL105">
        <v>7</v>
      </c>
      <c r="CM105">
        <v>1.3</v>
      </c>
      <c r="CN105">
        <v>1</v>
      </c>
      <c r="CO105">
        <v>11.17</v>
      </c>
      <c r="CP105">
        <v>32.11</v>
      </c>
      <c r="CQ105">
        <v>3</v>
      </c>
      <c r="CR105">
        <v>32.200000000000003</v>
      </c>
      <c r="CS105">
        <v>1.19</v>
      </c>
      <c r="CT105">
        <v>112</v>
      </c>
      <c r="CU105">
        <v>331.93</v>
      </c>
      <c r="CV105">
        <v>3.15</v>
      </c>
      <c r="CW105">
        <v>85</v>
      </c>
      <c r="CX105">
        <v>10.25</v>
      </c>
      <c r="CY105">
        <v>210.18</v>
      </c>
      <c r="CZ105">
        <v>3.7</v>
      </c>
      <c r="DA105">
        <v>10.24</v>
      </c>
      <c r="DB105">
        <v>157.56</v>
      </c>
      <c r="DD105">
        <v>11.5</v>
      </c>
      <c r="DE105">
        <v>95.53</v>
      </c>
      <c r="DF105">
        <v>38.08</v>
      </c>
      <c r="DG105">
        <v>9.5</v>
      </c>
      <c r="DH105">
        <v>9.69</v>
      </c>
      <c r="DI105">
        <v>6</v>
      </c>
      <c r="DK105">
        <v>1.6</v>
      </c>
      <c r="DL105">
        <v>2.25</v>
      </c>
      <c r="DM105">
        <v>2.4500000000000002</v>
      </c>
      <c r="DN105">
        <v>15.15</v>
      </c>
      <c r="DP105">
        <v>63.76</v>
      </c>
      <c r="DQ105">
        <v>31.85</v>
      </c>
      <c r="DR105">
        <v>13</v>
      </c>
      <c r="DS105">
        <v>92.05</v>
      </c>
      <c r="DT105">
        <v>37.380000000000003</v>
      </c>
      <c r="DU105">
        <v>24.57</v>
      </c>
      <c r="DV105">
        <v>129.91999999999999</v>
      </c>
      <c r="DX105">
        <v>135.01</v>
      </c>
      <c r="DY105">
        <v>80.900000000000006</v>
      </c>
      <c r="DZ105">
        <v>19.2</v>
      </c>
      <c r="EB105">
        <v>30.3</v>
      </c>
      <c r="EC105">
        <v>64.09</v>
      </c>
      <c r="ED105">
        <v>7</v>
      </c>
      <c r="EE105">
        <v>29.93</v>
      </c>
      <c r="EF105">
        <v>32.11</v>
      </c>
      <c r="EH105">
        <v>25.9</v>
      </c>
      <c r="EI105">
        <v>21.65</v>
      </c>
      <c r="EJ105">
        <v>10.75</v>
      </c>
      <c r="EK105">
        <v>18.809999999999999</v>
      </c>
      <c r="EL105">
        <v>19.850000000000001</v>
      </c>
      <c r="EM105">
        <v>45</v>
      </c>
      <c r="EN105">
        <v>7.65</v>
      </c>
      <c r="EO105">
        <v>95.66</v>
      </c>
      <c r="EP105">
        <v>223.38</v>
      </c>
      <c r="EQ105">
        <v>4.75</v>
      </c>
      <c r="ER105">
        <v>1.25</v>
      </c>
      <c r="ES105">
        <v>9.6999999999999993</v>
      </c>
      <c r="EV105">
        <v>2.52</v>
      </c>
      <c r="EW105">
        <v>27.93</v>
      </c>
      <c r="EX105">
        <v>3.72</v>
      </c>
      <c r="EY105">
        <v>67.14</v>
      </c>
      <c r="EZ105">
        <v>2.2999999999999998</v>
      </c>
      <c r="FA105">
        <v>0.92</v>
      </c>
      <c r="FB105">
        <v>7</v>
      </c>
      <c r="FC105">
        <v>1.55</v>
      </c>
      <c r="FD105">
        <v>28.25</v>
      </c>
      <c r="FE105">
        <v>15</v>
      </c>
      <c r="FG105">
        <v>86</v>
      </c>
      <c r="FH105">
        <v>16.79</v>
      </c>
      <c r="FI105">
        <v>4.2</v>
      </c>
      <c r="FJ105">
        <v>37.25</v>
      </c>
      <c r="FK105">
        <v>1.25</v>
      </c>
      <c r="FL105">
        <v>11</v>
      </c>
      <c r="FM105">
        <v>6</v>
      </c>
      <c r="FN105">
        <v>6.55</v>
      </c>
      <c r="FO105">
        <v>45.34</v>
      </c>
      <c r="FP105">
        <v>79.239999999999995</v>
      </c>
      <c r="FQ105">
        <v>8.08</v>
      </c>
      <c r="FR105" s="123">
        <v>20.27</v>
      </c>
      <c r="FS105">
        <v>23</v>
      </c>
      <c r="FT105">
        <v>44.8</v>
      </c>
      <c r="FU105">
        <v>7.6</v>
      </c>
      <c r="FV105">
        <v>220.04</v>
      </c>
      <c r="FW105">
        <v>12.5</v>
      </c>
      <c r="FX105">
        <v>19.03</v>
      </c>
      <c r="FY105">
        <v>3.4</v>
      </c>
      <c r="FZ105">
        <v>15</v>
      </c>
      <c r="GA105">
        <v>29.96</v>
      </c>
      <c r="GB105">
        <v>18.93</v>
      </c>
      <c r="GC105">
        <v>18.53</v>
      </c>
      <c r="GD105">
        <v>15.11</v>
      </c>
      <c r="GE105">
        <v>176.01</v>
      </c>
      <c r="GG105">
        <v>14</v>
      </c>
      <c r="GH105">
        <v>74.86</v>
      </c>
      <c r="GI105">
        <v>4.5</v>
      </c>
      <c r="GJ105">
        <v>12.9</v>
      </c>
      <c r="GL105">
        <v>7.16</v>
      </c>
      <c r="GM105">
        <v>10</v>
      </c>
      <c r="GN105">
        <v>6.9</v>
      </c>
      <c r="GO105">
        <v>5.58</v>
      </c>
      <c r="GP105">
        <v>11.08</v>
      </c>
      <c r="GQ105">
        <v>15.75</v>
      </c>
      <c r="GR105">
        <v>1.24</v>
      </c>
      <c r="GS105">
        <v>1.3</v>
      </c>
    </row>
    <row r="106" spans="1:201" ht="13.5" thickBot="1" x14ac:dyDescent="0.25">
      <c r="A106" s="124" t="s">
        <v>1460</v>
      </c>
      <c r="B106">
        <v>7.15</v>
      </c>
      <c r="C106">
        <v>36.93</v>
      </c>
      <c r="D106">
        <v>38.82</v>
      </c>
      <c r="E106">
        <v>30</v>
      </c>
      <c r="F106">
        <v>3.79</v>
      </c>
      <c r="G106">
        <v>66.069999999999993</v>
      </c>
      <c r="H106">
        <v>3.05</v>
      </c>
      <c r="I106">
        <v>52.85</v>
      </c>
      <c r="J106">
        <v>37.89</v>
      </c>
      <c r="K106">
        <v>448.03</v>
      </c>
      <c r="L106">
        <v>3.7</v>
      </c>
      <c r="M106">
        <v>15.66</v>
      </c>
      <c r="N106">
        <v>12</v>
      </c>
      <c r="O106">
        <v>27.07</v>
      </c>
      <c r="P106" s="121">
        <v>20</v>
      </c>
      <c r="Q106">
        <v>5.8</v>
      </c>
      <c r="T106">
        <v>172.11</v>
      </c>
      <c r="U106">
        <v>0.5</v>
      </c>
      <c r="V106">
        <v>43.41</v>
      </c>
      <c r="W106">
        <v>16.510000000000002</v>
      </c>
      <c r="X106">
        <v>5</v>
      </c>
      <c r="Y106">
        <v>2.21</v>
      </c>
      <c r="Z106">
        <v>105.37</v>
      </c>
      <c r="AA106">
        <v>5</v>
      </c>
      <c r="AB106">
        <v>17.25</v>
      </c>
      <c r="AC106" s="125"/>
      <c r="AD106">
        <v>34.93</v>
      </c>
      <c r="AE106">
        <v>21.25</v>
      </c>
      <c r="AF106">
        <v>5</v>
      </c>
      <c r="AG106">
        <v>1.2</v>
      </c>
      <c r="AH106">
        <v>35.5</v>
      </c>
      <c r="AI106">
        <v>4.82</v>
      </c>
      <c r="AJ106">
        <v>11.54</v>
      </c>
      <c r="AK106">
        <v>21.15</v>
      </c>
      <c r="AM106">
        <v>9</v>
      </c>
      <c r="AN106">
        <v>1.95</v>
      </c>
      <c r="AO106">
        <v>7.04</v>
      </c>
      <c r="AP106">
        <v>2.15</v>
      </c>
      <c r="AQ106">
        <v>5.72</v>
      </c>
      <c r="AR106">
        <v>25</v>
      </c>
      <c r="AS106">
        <v>13.27</v>
      </c>
      <c r="AT106">
        <v>509.64</v>
      </c>
      <c r="AU106">
        <v>808.54</v>
      </c>
      <c r="AV106">
        <v>16.3</v>
      </c>
      <c r="AW106">
        <v>6.25</v>
      </c>
      <c r="AX106">
        <v>4.0599999999999996</v>
      </c>
      <c r="AY106">
        <v>1.98</v>
      </c>
      <c r="AZ106">
        <v>0.28000000000000003</v>
      </c>
      <c r="BA106">
        <v>60.8</v>
      </c>
      <c r="BB106">
        <v>77.010000000000005</v>
      </c>
      <c r="BD106">
        <v>17.27</v>
      </c>
      <c r="BE106">
        <v>16.25</v>
      </c>
      <c r="BF106">
        <v>3</v>
      </c>
      <c r="BG106">
        <v>8.0399999999999991</v>
      </c>
      <c r="BH106">
        <v>4.17</v>
      </c>
      <c r="BI106">
        <v>5.17</v>
      </c>
      <c r="BJ106">
        <v>48.79</v>
      </c>
      <c r="BK106">
        <v>8.6</v>
      </c>
      <c r="BL106">
        <v>6.96</v>
      </c>
      <c r="BM106">
        <v>101.87</v>
      </c>
      <c r="BN106">
        <v>21.96</v>
      </c>
      <c r="BO106">
        <v>1.74</v>
      </c>
      <c r="BP106">
        <v>5.48</v>
      </c>
      <c r="BQ106">
        <v>15</v>
      </c>
      <c r="BR106">
        <v>27.5</v>
      </c>
      <c r="BS106">
        <v>386.74</v>
      </c>
      <c r="BT106">
        <v>43.5</v>
      </c>
      <c r="BV106">
        <v>6</v>
      </c>
      <c r="BW106">
        <v>44.1</v>
      </c>
      <c r="BX106">
        <v>9.19</v>
      </c>
      <c r="BY106">
        <v>59.79</v>
      </c>
      <c r="BZ106">
        <v>4.25</v>
      </c>
      <c r="CA106">
        <v>28.97</v>
      </c>
      <c r="CB106">
        <v>122.56</v>
      </c>
      <c r="CC106">
        <v>138.49</v>
      </c>
      <c r="CD106">
        <v>2.4900000000000002</v>
      </c>
      <c r="CE106">
        <v>85.31</v>
      </c>
      <c r="CF106">
        <v>1.27</v>
      </c>
      <c r="CG106">
        <v>398.98</v>
      </c>
      <c r="CH106">
        <v>252.39</v>
      </c>
      <c r="CI106">
        <v>51.59</v>
      </c>
      <c r="CJ106">
        <v>88</v>
      </c>
      <c r="CK106">
        <v>41.45</v>
      </c>
      <c r="CL106">
        <v>7.8</v>
      </c>
      <c r="CM106">
        <v>1.2</v>
      </c>
      <c r="CN106">
        <v>0.6</v>
      </c>
      <c r="CO106">
        <v>11.75</v>
      </c>
      <c r="CP106">
        <v>32.11</v>
      </c>
      <c r="CQ106">
        <v>4.25</v>
      </c>
      <c r="CR106">
        <v>28.56</v>
      </c>
      <c r="CS106">
        <v>1.66</v>
      </c>
      <c r="CT106">
        <v>114.6</v>
      </c>
      <c r="CU106">
        <v>174.69</v>
      </c>
      <c r="CV106">
        <v>3.2</v>
      </c>
      <c r="CW106">
        <v>83.96</v>
      </c>
      <c r="CX106">
        <v>10.83</v>
      </c>
      <c r="CY106">
        <v>164.8</v>
      </c>
      <c r="CZ106">
        <v>3.48</v>
      </c>
      <c r="DA106">
        <v>9.14</v>
      </c>
      <c r="DB106">
        <v>166.97</v>
      </c>
      <c r="DD106">
        <v>12</v>
      </c>
      <c r="DE106">
        <v>89.03</v>
      </c>
      <c r="DF106">
        <v>33.03</v>
      </c>
      <c r="DG106">
        <v>7.55</v>
      </c>
      <c r="DH106">
        <v>9.1</v>
      </c>
      <c r="DI106">
        <v>6.5</v>
      </c>
      <c r="DK106">
        <v>1.25</v>
      </c>
      <c r="DL106">
        <v>2.29</v>
      </c>
      <c r="DM106">
        <v>2.4700000000000002</v>
      </c>
      <c r="DN106">
        <v>13.76</v>
      </c>
      <c r="DP106">
        <v>51.75</v>
      </c>
      <c r="DQ106">
        <v>29.49</v>
      </c>
      <c r="DR106">
        <v>13</v>
      </c>
      <c r="DS106">
        <v>82.1</v>
      </c>
      <c r="DT106">
        <v>36.56</v>
      </c>
      <c r="DU106">
        <v>20.55</v>
      </c>
      <c r="DV106">
        <v>129.05000000000001</v>
      </c>
      <c r="DX106">
        <v>126.23</v>
      </c>
      <c r="DY106">
        <v>85.66</v>
      </c>
      <c r="DZ106">
        <v>19.5</v>
      </c>
      <c r="EB106">
        <v>29.52</v>
      </c>
      <c r="EC106">
        <v>67.680000000000007</v>
      </c>
      <c r="ED106">
        <v>6.5</v>
      </c>
      <c r="EE106">
        <v>29.62</v>
      </c>
      <c r="EF106">
        <v>32.11</v>
      </c>
      <c r="EH106">
        <v>20.43</v>
      </c>
      <c r="EI106">
        <v>21.26</v>
      </c>
      <c r="EJ106">
        <v>10</v>
      </c>
      <c r="EK106">
        <v>10.47</v>
      </c>
      <c r="EL106">
        <v>23.23</v>
      </c>
      <c r="EM106">
        <v>45.17</v>
      </c>
      <c r="EN106">
        <v>8.76</v>
      </c>
      <c r="EO106">
        <v>91.42</v>
      </c>
      <c r="EP106">
        <v>223.38</v>
      </c>
      <c r="EQ106">
        <v>5.01</v>
      </c>
      <c r="ER106">
        <v>1.5</v>
      </c>
      <c r="ES106">
        <v>8.6999999999999993</v>
      </c>
      <c r="EV106">
        <v>2.52</v>
      </c>
      <c r="EW106">
        <v>21</v>
      </c>
      <c r="EX106">
        <v>2.8</v>
      </c>
      <c r="EY106">
        <v>64.099999999999994</v>
      </c>
      <c r="EZ106">
        <v>2</v>
      </c>
      <c r="FA106">
        <v>0.68</v>
      </c>
      <c r="FB106">
        <v>8.5</v>
      </c>
      <c r="FC106">
        <v>1.7</v>
      </c>
      <c r="FD106">
        <v>27.55</v>
      </c>
      <c r="FE106">
        <v>16</v>
      </c>
      <c r="FG106">
        <v>83</v>
      </c>
      <c r="FH106">
        <v>17.03</v>
      </c>
      <c r="FI106">
        <v>4.3</v>
      </c>
      <c r="FJ106">
        <v>35.96</v>
      </c>
      <c r="FK106">
        <v>1.3</v>
      </c>
      <c r="FL106">
        <v>11</v>
      </c>
      <c r="FM106">
        <v>5.25</v>
      </c>
      <c r="FN106">
        <v>2.9</v>
      </c>
      <c r="FO106">
        <v>45.81</v>
      </c>
      <c r="FP106">
        <v>81.77</v>
      </c>
      <c r="FQ106">
        <v>9.6199999999999992</v>
      </c>
      <c r="FR106" s="123">
        <v>21.4</v>
      </c>
      <c r="FS106">
        <v>22.65</v>
      </c>
      <c r="FT106">
        <v>38</v>
      </c>
      <c r="FU106">
        <v>7.36</v>
      </c>
      <c r="FV106">
        <v>209.57</v>
      </c>
      <c r="FW106">
        <v>11.5</v>
      </c>
      <c r="FX106">
        <v>18.18</v>
      </c>
      <c r="FY106">
        <v>4.95</v>
      </c>
      <c r="FZ106">
        <v>9</v>
      </c>
      <c r="GA106">
        <v>24.67</v>
      </c>
      <c r="GB106">
        <v>17.28</v>
      </c>
      <c r="GC106">
        <v>14.31</v>
      </c>
      <c r="GD106">
        <v>15.62</v>
      </c>
      <c r="GE106">
        <v>172</v>
      </c>
      <c r="GG106">
        <v>14</v>
      </c>
      <c r="GH106">
        <v>70.489999999999995</v>
      </c>
      <c r="GI106">
        <v>4.76</v>
      </c>
      <c r="GJ106">
        <v>14.99</v>
      </c>
      <c r="GL106">
        <v>6.66</v>
      </c>
      <c r="GM106">
        <v>1</v>
      </c>
      <c r="GN106">
        <v>6.9</v>
      </c>
      <c r="GO106">
        <v>4.9000000000000004</v>
      </c>
      <c r="GP106">
        <v>7</v>
      </c>
      <c r="GQ106">
        <v>16.46</v>
      </c>
      <c r="GR106">
        <v>0.7</v>
      </c>
      <c r="GS106">
        <v>1.5</v>
      </c>
    </row>
    <row r="107" spans="1:201" ht="13.5" thickBot="1" x14ac:dyDescent="0.25">
      <c r="A107" s="124" t="s">
        <v>1461</v>
      </c>
      <c r="B107">
        <v>8.08</v>
      </c>
      <c r="C107">
        <v>37.630000000000003</v>
      </c>
      <c r="D107">
        <v>47.19</v>
      </c>
      <c r="E107">
        <v>28.12</v>
      </c>
      <c r="F107">
        <v>3.87</v>
      </c>
      <c r="G107">
        <v>61</v>
      </c>
      <c r="H107">
        <v>2.91</v>
      </c>
      <c r="I107">
        <v>55.09</v>
      </c>
      <c r="J107">
        <v>35.03</v>
      </c>
      <c r="K107">
        <v>453.25</v>
      </c>
      <c r="L107">
        <v>3.63</v>
      </c>
      <c r="M107">
        <v>15</v>
      </c>
      <c r="N107">
        <v>12</v>
      </c>
      <c r="O107">
        <v>25.88</v>
      </c>
      <c r="P107" s="121">
        <v>19.829999999999998</v>
      </c>
      <c r="Q107">
        <v>6.2</v>
      </c>
      <c r="T107">
        <v>175.44</v>
      </c>
      <c r="U107">
        <v>0.5</v>
      </c>
      <c r="V107">
        <v>43.78</v>
      </c>
      <c r="W107">
        <v>16.8</v>
      </c>
      <c r="X107">
        <v>4.0999999999999996</v>
      </c>
      <c r="Y107">
        <v>2.35</v>
      </c>
      <c r="Z107">
        <v>107.09</v>
      </c>
      <c r="AA107">
        <v>5.15</v>
      </c>
      <c r="AB107">
        <v>21.64</v>
      </c>
      <c r="AC107" s="125"/>
      <c r="AD107">
        <v>31.09</v>
      </c>
      <c r="AE107">
        <v>30</v>
      </c>
      <c r="AF107">
        <v>6.6</v>
      </c>
      <c r="AG107">
        <v>1.5</v>
      </c>
      <c r="AH107">
        <v>35.5</v>
      </c>
      <c r="AI107">
        <v>3.92</v>
      </c>
      <c r="AJ107">
        <v>13.14</v>
      </c>
      <c r="AK107">
        <v>18.100000000000001</v>
      </c>
      <c r="AM107">
        <v>9</v>
      </c>
      <c r="AN107">
        <v>1.27</v>
      </c>
      <c r="AO107">
        <v>8.9</v>
      </c>
      <c r="AP107">
        <v>2.4</v>
      </c>
      <c r="AQ107">
        <v>5.52</v>
      </c>
      <c r="AR107">
        <v>20.52</v>
      </c>
      <c r="AS107">
        <v>10.97</v>
      </c>
      <c r="AT107">
        <v>502.8</v>
      </c>
      <c r="AU107">
        <v>814.68</v>
      </c>
      <c r="AV107">
        <v>10.7</v>
      </c>
      <c r="AW107">
        <v>7.31</v>
      </c>
      <c r="AX107">
        <v>4.88</v>
      </c>
      <c r="AY107">
        <v>2.0099999999999998</v>
      </c>
      <c r="AZ107">
        <v>1</v>
      </c>
      <c r="BA107">
        <v>53.92</v>
      </c>
      <c r="BB107">
        <v>62.17</v>
      </c>
      <c r="BD107">
        <v>16.2</v>
      </c>
      <c r="BE107">
        <v>16</v>
      </c>
      <c r="BF107">
        <v>4</v>
      </c>
      <c r="BG107">
        <v>7.71</v>
      </c>
      <c r="BH107">
        <v>3.8</v>
      </c>
      <c r="BI107">
        <v>5.04</v>
      </c>
      <c r="BJ107">
        <v>44.26</v>
      </c>
      <c r="BK107">
        <v>7.9</v>
      </c>
      <c r="BL107">
        <v>7</v>
      </c>
      <c r="BM107">
        <v>97.6</v>
      </c>
      <c r="BN107">
        <v>17.11</v>
      </c>
      <c r="BO107">
        <v>2</v>
      </c>
      <c r="BP107">
        <v>6.3</v>
      </c>
      <c r="BQ107">
        <v>15</v>
      </c>
      <c r="BR107">
        <v>23.2</v>
      </c>
      <c r="BS107">
        <v>365.24</v>
      </c>
      <c r="BT107">
        <v>40</v>
      </c>
      <c r="BV107">
        <v>4.5999999999999996</v>
      </c>
      <c r="BW107">
        <v>35.65</v>
      </c>
      <c r="BX107">
        <v>9.1999999999999993</v>
      </c>
      <c r="BY107">
        <v>49.27</v>
      </c>
      <c r="BZ107">
        <v>3.76</v>
      </c>
      <c r="CA107">
        <v>22.4</v>
      </c>
      <c r="CB107">
        <v>124.84</v>
      </c>
      <c r="CC107">
        <v>131.9</v>
      </c>
      <c r="CD107">
        <v>2.5</v>
      </c>
      <c r="CE107">
        <v>76.680000000000007</v>
      </c>
      <c r="CF107">
        <v>1.27</v>
      </c>
      <c r="CG107">
        <v>405.87</v>
      </c>
      <c r="CH107">
        <v>214.43</v>
      </c>
      <c r="CI107">
        <v>58.82</v>
      </c>
      <c r="CJ107">
        <v>80.319999999999993</v>
      </c>
      <c r="CK107">
        <v>38.369999999999997</v>
      </c>
      <c r="CL107">
        <v>7</v>
      </c>
      <c r="CM107">
        <v>1.1499999999999999</v>
      </c>
      <c r="CN107">
        <v>0.92</v>
      </c>
      <c r="CO107">
        <v>11</v>
      </c>
      <c r="CP107">
        <v>32.11</v>
      </c>
      <c r="CQ107">
        <v>4</v>
      </c>
      <c r="CR107">
        <v>28</v>
      </c>
      <c r="CS107">
        <v>1.52</v>
      </c>
      <c r="CT107">
        <v>101</v>
      </c>
      <c r="CU107">
        <v>184</v>
      </c>
      <c r="CV107">
        <v>4</v>
      </c>
      <c r="CW107">
        <v>65.92</v>
      </c>
      <c r="CX107">
        <v>9.1999999999999993</v>
      </c>
      <c r="CY107">
        <v>120.98</v>
      </c>
      <c r="CZ107">
        <v>3.61</v>
      </c>
      <c r="DA107">
        <v>7.5</v>
      </c>
      <c r="DB107">
        <v>167.66</v>
      </c>
      <c r="DD107">
        <v>12</v>
      </c>
      <c r="DE107">
        <v>70.03</v>
      </c>
      <c r="DF107">
        <v>29.61</v>
      </c>
      <c r="DG107">
        <v>7</v>
      </c>
      <c r="DH107">
        <v>9.14</v>
      </c>
      <c r="DI107">
        <v>6.33</v>
      </c>
      <c r="DK107">
        <v>1.5</v>
      </c>
      <c r="DL107">
        <v>2.87</v>
      </c>
      <c r="DM107">
        <v>2.2999999999999998</v>
      </c>
      <c r="DN107">
        <v>12.49</v>
      </c>
      <c r="DP107">
        <v>52.01</v>
      </c>
      <c r="DQ107">
        <v>29.98</v>
      </c>
      <c r="DR107">
        <v>15.52</v>
      </c>
      <c r="DS107">
        <v>76.02</v>
      </c>
      <c r="DT107">
        <v>38.97</v>
      </c>
      <c r="DU107">
        <v>18.61</v>
      </c>
      <c r="DV107">
        <v>122.11</v>
      </c>
      <c r="DX107">
        <v>128.38999999999999</v>
      </c>
      <c r="DY107">
        <v>73.25</v>
      </c>
      <c r="DZ107">
        <v>17.510000000000002</v>
      </c>
      <c r="EB107">
        <v>31.64</v>
      </c>
      <c r="EC107">
        <v>64.08</v>
      </c>
      <c r="ED107">
        <v>6</v>
      </c>
      <c r="EE107">
        <v>41.98</v>
      </c>
      <c r="EF107">
        <v>32.11</v>
      </c>
      <c r="EH107">
        <v>18</v>
      </c>
      <c r="EI107">
        <v>19.5</v>
      </c>
      <c r="EJ107">
        <v>9.11</v>
      </c>
      <c r="EK107">
        <v>4.4000000000000004</v>
      </c>
      <c r="EL107">
        <v>20.78</v>
      </c>
      <c r="EM107">
        <v>36.99</v>
      </c>
      <c r="EN107">
        <v>7.9</v>
      </c>
      <c r="EO107">
        <v>86.39</v>
      </c>
      <c r="EP107">
        <v>223.38</v>
      </c>
      <c r="EQ107">
        <v>5.14</v>
      </c>
      <c r="ER107">
        <v>2.4500000000000002</v>
      </c>
      <c r="ES107">
        <v>7.5</v>
      </c>
      <c r="EV107">
        <v>2.4900000000000002</v>
      </c>
      <c r="EW107">
        <v>20.55</v>
      </c>
      <c r="EX107">
        <v>3.7</v>
      </c>
      <c r="EY107">
        <v>56.61</v>
      </c>
      <c r="EZ107">
        <v>2</v>
      </c>
      <c r="FA107">
        <v>0.9</v>
      </c>
      <c r="FB107">
        <v>8.25</v>
      </c>
      <c r="FC107">
        <v>2</v>
      </c>
      <c r="FD107">
        <v>25.45</v>
      </c>
      <c r="FE107">
        <v>16.87</v>
      </c>
      <c r="FG107">
        <v>83.9</v>
      </c>
      <c r="FH107">
        <v>17.829999999999998</v>
      </c>
      <c r="FI107">
        <v>3.69</v>
      </c>
      <c r="FJ107">
        <v>44.79</v>
      </c>
      <c r="FK107">
        <v>1.3</v>
      </c>
      <c r="FL107">
        <v>11</v>
      </c>
      <c r="FM107">
        <v>4.9000000000000004</v>
      </c>
      <c r="FN107">
        <v>2.5</v>
      </c>
      <c r="FO107">
        <v>49.85</v>
      </c>
      <c r="FP107">
        <v>76.73</v>
      </c>
      <c r="FQ107">
        <v>13.64</v>
      </c>
      <c r="FR107" s="123">
        <v>16.5</v>
      </c>
      <c r="FS107">
        <v>18.98</v>
      </c>
      <c r="FT107">
        <v>43</v>
      </c>
      <c r="FU107">
        <v>7.7</v>
      </c>
      <c r="FV107">
        <v>204</v>
      </c>
      <c r="FW107">
        <v>12.5</v>
      </c>
      <c r="FX107">
        <v>15</v>
      </c>
      <c r="FY107">
        <v>4.1500000000000004</v>
      </c>
      <c r="FZ107">
        <v>8.8000000000000007</v>
      </c>
      <c r="GA107">
        <v>19.71</v>
      </c>
      <c r="GB107">
        <v>20.99</v>
      </c>
      <c r="GC107">
        <v>12.27</v>
      </c>
      <c r="GD107">
        <v>17.989999999999998</v>
      </c>
      <c r="GE107">
        <v>188.03</v>
      </c>
      <c r="GG107">
        <v>14</v>
      </c>
      <c r="GH107">
        <v>54.49</v>
      </c>
      <c r="GI107">
        <v>5.83</v>
      </c>
      <c r="GJ107">
        <v>22.49</v>
      </c>
      <c r="GL107">
        <v>7.09</v>
      </c>
      <c r="GM107">
        <v>1.5</v>
      </c>
      <c r="GN107">
        <v>7</v>
      </c>
      <c r="GO107">
        <v>6.91</v>
      </c>
      <c r="GP107">
        <v>8.74</v>
      </c>
      <c r="GQ107">
        <v>18.5</v>
      </c>
      <c r="GR107">
        <v>0.84</v>
      </c>
      <c r="GS107">
        <v>1.25</v>
      </c>
    </row>
    <row r="108" spans="1:201" ht="13.5" thickBot="1" x14ac:dyDescent="0.25">
      <c r="A108" s="124" t="s">
        <v>1462</v>
      </c>
      <c r="B108">
        <v>8.08</v>
      </c>
      <c r="C108">
        <v>37.06</v>
      </c>
      <c r="D108">
        <v>29.11</v>
      </c>
      <c r="E108">
        <v>34.5</v>
      </c>
      <c r="F108">
        <v>3.6</v>
      </c>
      <c r="G108">
        <v>59</v>
      </c>
      <c r="H108">
        <v>2.59</v>
      </c>
      <c r="I108">
        <v>49.73</v>
      </c>
      <c r="J108">
        <v>20.71</v>
      </c>
      <c r="K108">
        <v>443.89</v>
      </c>
      <c r="L108">
        <v>2.15</v>
      </c>
      <c r="M108">
        <v>10.6</v>
      </c>
      <c r="N108">
        <v>12</v>
      </c>
      <c r="O108">
        <v>24.1</v>
      </c>
      <c r="P108" s="121">
        <v>23</v>
      </c>
      <c r="Q108">
        <v>1.26</v>
      </c>
      <c r="T108">
        <v>176.62</v>
      </c>
      <c r="U108">
        <v>0.6</v>
      </c>
      <c r="V108">
        <v>44.87</v>
      </c>
      <c r="W108">
        <v>16.649999999999999</v>
      </c>
      <c r="X108">
        <v>4.0999999999999996</v>
      </c>
      <c r="Y108">
        <v>2.48</v>
      </c>
      <c r="Z108">
        <v>97.32</v>
      </c>
      <c r="AA108">
        <v>3.9</v>
      </c>
      <c r="AB108">
        <v>18.13</v>
      </c>
      <c r="AC108" s="125"/>
      <c r="AD108">
        <v>31.05</v>
      </c>
      <c r="AE108">
        <v>19.86</v>
      </c>
      <c r="AF108">
        <v>4.8</v>
      </c>
      <c r="AG108">
        <v>1</v>
      </c>
      <c r="AH108">
        <v>39.94</v>
      </c>
      <c r="AI108">
        <v>3.2</v>
      </c>
      <c r="AJ108">
        <v>9.59</v>
      </c>
      <c r="AK108">
        <v>18.100000000000001</v>
      </c>
      <c r="AM108">
        <v>9</v>
      </c>
      <c r="AN108">
        <v>1</v>
      </c>
      <c r="AO108">
        <v>6.33</v>
      </c>
      <c r="AP108">
        <v>2</v>
      </c>
      <c r="AQ108">
        <v>5.32</v>
      </c>
      <c r="AR108">
        <v>20.350000000000001</v>
      </c>
      <c r="AS108">
        <v>11.06</v>
      </c>
      <c r="AT108">
        <v>489.4</v>
      </c>
      <c r="AU108">
        <v>797.25</v>
      </c>
      <c r="AV108">
        <v>8.99</v>
      </c>
      <c r="AW108">
        <v>4.99</v>
      </c>
      <c r="AX108">
        <v>4.13</v>
      </c>
      <c r="AY108">
        <v>1.6</v>
      </c>
      <c r="AZ108">
        <v>1</v>
      </c>
      <c r="BA108">
        <v>56.1</v>
      </c>
      <c r="BB108">
        <v>59.4</v>
      </c>
      <c r="BD108">
        <v>13.68</v>
      </c>
      <c r="BE108">
        <v>15.8</v>
      </c>
      <c r="BF108">
        <v>4</v>
      </c>
      <c r="BG108">
        <v>7.75</v>
      </c>
      <c r="BH108">
        <v>3.42</v>
      </c>
      <c r="BI108">
        <v>2.85</v>
      </c>
      <c r="BJ108">
        <v>45.26</v>
      </c>
      <c r="BK108">
        <v>7.5</v>
      </c>
      <c r="BL108">
        <v>7</v>
      </c>
      <c r="BM108">
        <v>97.04</v>
      </c>
      <c r="BN108">
        <v>16.3</v>
      </c>
      <c r="BO108">
        <v>1.4</v>
      </c>
      <c r="BP108">
        <v>3.61</v>
      </c>
      <c r="BQ108">
        <v>15</v>
      </c>
      <c r="BR108">
        <v>20.83</v>
      </c>
      <c r="BS108">
        <v>379.73</v>
      </c>
      <c r="BT108">
        <v>39</v>
      </c>
      <c r="BV108">
        <v>3.97</v>
      </c>
      <c r="BW108">
        <v>25.37</v>
      </c>
      <c r="BX108">
        <v>8.25</v>
      </c>
      <c r="BY108">
        <v>41.84</v>
      </c>
      <c r="BZ108">
        <v>4.21</v>
      </c>
      <c r="CA108">
        <v>19.5</v>
      </c>
      <c r="CB108">
        <v>124.26</v>
      </c>
      <c r="CC108">
        <v>138.65</v>
      </c>
      <c r="CD108">
        <v>2.34</v>
      </c>
      <c r="CE108">
        <v>71.02</v>
      </c>
      <c r="CF108">
        <v>2.1</v>
      </c>
      <c r="CG108">
        <v>363.79</v>
      </c>
      <c r="CH108">
        <v>214.02</v>
      </c>
      <c r="CI108">
        <v>52.13</v>
      </c>
      <c r="CJ108">
        <v>70.040000000000006</v>
      </c>
      <c r="CK108">
        <v>30.28</v>
      </c>
      <c r="CL108">
        <v>6</v>
      </c>
      <c r="CM108">
        <v>1.1000000000000001</v>
      </c>
      <c r="CN108">
        <v>0.5</v>
      </c>
      <c r="CO108">
        <v>11.39</v>
      </c>
      <c r="CP108">
        <v>23.25</v>
      </c>
      <c r="CQ108">
        <v>5.5</v>
      </c>
      <c r="CR108">
        <v>22.18</v>
      </c>
      <c r="CS108">
        <v>0.89</v>
      </c>
      <c r="CT108">
        <v>92.22</v>
      </c>
      <c r="CU108">
        <v>120</v>
      </c>
      <c r="CV108">
        <v>2.35</v>
      </c>
      <c r="CW108">
        <v>60.35</v>
      </c>
      <c r="CX108">
        <v>9</v>
      </c>
      <c r="CY108">
        <v>117.75</v>
      </c>
      <c r="CZ108">
        <v>2.63</v>
      </c>
      <c r="DA108">
        <v>8</v>
      </c>
      <c r="DB108">
        <v>169.02</v>
      </c>
      <c r="DD108">
        <v>12</v>
      </c>
      <c r="DE108">
        <v>68</v>
      </c>
      <c r="DF108">
        <v>30.18</v>
      </c>
      <c r="DG108">
        <v>7</v>
      </c>
      <c r="DH108">
        <v>6.92</v>
      </c>
      <c r="DI108">
        <v>6.5</v>
      </c>
      <c r="DK108">
        <v>1.1000000000000001</v>
      </c>
      <c r="DL108">
        <v>2.04</v>
      </c>
      <c r="DM108">
        <v>1.68</v>
      </c>
      <c r="DN108">
        <v>10.99</v>
      </c>
      <c r="DP108">
        <v>50.28</v>
      </c>
      <c r="DQ108">
        <v>24</v>
      </c>
      <c r="DR108">
        <v>13.75</v>
      </c>
      <c r="DS108">
        <v>72</v>
      </c>
      <c r="DT108">
        <v>37.43</v>
      </c>
      <c r="DU108">
        <v>15.06</v>
      </c>
      <c r="DV108">
        <v>102.5</v>
      </c>
      <c r="DX108">
        <v>139.08000000000001</v>
      </c>
      <c r="DY108">
        <v>68</v>
      </c>
      <c r="DZ108">
        <v>15.94</v>
      </c>
      <c r="EB108">
        <v>30.52</v>
      </c>
      <c r="EC108">
        <v>64.81</v>
      </c>
      <c r="ED108">
        <v>4</v>
      </c>
      <c r="EE108">
        <v>39.61</v>
      </c>
      <c r="EF108">
        <v>23.25</v>
      </c>
      <c r="EH108">
        <v>19.010000000000002</v>
      </c>
      <c r="EI108">
        <v>18.89</v>
      </c>
      <c r="EJ108">
        <v>8.24</v>
      </c>
      <c r="EK108">
        <v>4.75</v>
      </c>
      <c r="EL108">
        <v>18</v>
      </c>
      <c r="EM108">
        <v>33</v>
      </c>
      <c r="EN108">
        <v>4.7300000000000004</v>
      </c>
      <c r="EO108">
        <v>84.96</v>
      </c>
      <c r="EP108">
        <v>247.5</v>
      </c>
      <c r="EQ108">
        <v>5</v>
      </c>
      <c r="ER108">
        <v>1.45</v>
      </c>
      <c r="ES108">
        <v>8.5</v>
      </c>
      <c r="EV108">
        <v>2.4900000000000002</v>
      </c>
      <c r="EW108">
        <v>21.45</v>
      </c>
      <c r="EX108">
        <v>4.0999999999999996</v>
      </c>
      <c r="EY108">
        <v>52.71</v>
      </c>
      <c r="EZ108">
        <v>2</v>
      </c>
      <c r="FA108">
        <v>0.45</v>
      </c>
      <c r="FB108">
        <v>7.25</v>
      </c>
      <c r="FC108">
        <v>1.06</v>
      </c>
      <c r="FD108">
        <v>26</v>
      </c>
      <c r="FE108">
        <v>17</v>
      </c>
      <c r="FG108">
        <v>78</v>
      </c>
      <c r="FH108">
        <v>17.39</v>
      </c>
      <c r="FI108">
        <v>2.59</v>
      </c>
      <c r="FJ108">
        <v>43.65</v>
      </c>
      <c r="FK108">
        <v>1.3</v>
      </c>
      <c r="FL108">
        <v>12</v>
      </c>
      <c r="FM108">
        <v>5</v>
      </c>
      <c r="FN108">
        <v>2.35</v>
      </c>
      <c r="FO108">
        <v>49.85</v>
      </c>
      <c r="FP108">
        <v>59.4</v>
      </c>
      <c r="FQ108">
        <v>4.5199999999999996</v>
      </c>
      <c r="FR108" s="123">
        <v>15</v>
      </c>
      <c r="FS108">
        <v>17.649999999999999</v>
      </c>
      <c r="FT108">
        <v>36.869999999999997</v>
      </c>
      <c r="FU108">
        <v>8.1199999999999992</v>
      </c>
      <c r="FV108">
        <v>204</v>
      </c>
      <c r="FW108">
        <v>12.5</v>
      </c>
      <c r="FX108">
        <v>14.74</v>
      </c>
      <c r="FY108">
        <v>3.74</v>
      </c>
      <c r="FZ108">
        <v>10.029999999999999</v>
      </c>
      <c r="GA108">
        <v>14.4</v>
      </c>
      <c r="GB108">
        <v>14.03</v>
      </c>
      <c r="GC108">
        <v>9.59</v>
      </c>
      <c r="GD108">
        <v>16.11</v>
      </c>
      <c r="GE108">
        <v>193.89</v>
      </c>
      <c r="GG108">
        <v>14</v>
      </c>
      <c r="GH108">
        <v>49.1</v>
      </c>
      <c r="GI108">
        <v>4.16</v>
      </c>
      <c r="GJ108">
        <v>24.31</v>
      </c>
      <c r="GL108">
        <v>5.63</v>
      </c>
      <c r="GM108">
        <v>3.08</v>
      </c>
      <c r="GN108">
        <v>8.5</v>
      </c>
      <c r="GO108">
        <v>4.01</v>
      </c>
      <c r="GP108">
        <v>4.75</v>
      </c>
      <c r="GQ108">
        <v>17.63</v>
      </c>
      <c r="GR108">
        <v>0.54</v>
      </c>
      <c r="GS108">
        <v>0.95</v>
      </c>
    </row>
    <row r="109" spans="1:201" ht="13.5" thickBot="1" x14ac:dyDescent="0.25">
      <c r="A109" s="124" t="s">
        <v>1463</v>
      </c>
      <c r="B109">
        <v>8.08</v>
      </c>
      <c r="C109">
        <v>35.19</v>
      </c>
      <c r="D109">
        <v>20</v>
      </c>
      <c r="E109">
        <v>34.799999999999997</v>
      </c>
      <c r="F109">
        <v>3</v>
      </c>
      <c r="G109">
        <v>58.16</v>
      </c>
      <c r="H109">
        <v>2.42</v>
      </c>
      <c r="I109">
        <v>45.57</v>
      </c>
      <c r="J109">
        <v>19.12</v>
      </c>
      <c r="K109">
        <v>440.14</v>
      </c>
      <c r="L109">
        <v>1.78</v>
      </c>
      <c r="M109">
        <v>9.82</v>
      </c>
      <c r="N109">
        <v>12</v>
      </c>
      <c r="O109">
        <v>24</v>
      </c>
      <c r="P109" s="121">
        <v>23</v>
      </c>
      <c r="Q109">
        <v>1.87</v>
      </c>
      <c r="T109">
        <v>172.83</v>
      </c>
      <c r="U109">
        <v>0.95</v>
      </c>
      <c r="V109">
        <v>41.38</v>
      </c>
      <c r="W109">
        <v>15.19</v>
      </c>
      <c r="X109">
        <v>5.0999999999999996</v>
      </c>
      <c r="Y109">
        <v>1.85</v>
      </c>
      <c r="Z109">
        <v>74.73</v>
      </c>
      <c r="AA109">
        <v>2.8</v>
      </c>
      <c r="AB109">
        <v>18.100000000000001</v>
      </c>
      <c r="AC109" s="125"/>
      <c r="AD109">
        <v>30.45</v>
      </c>
      <c r="AE109">
        <v>9.91</v>
      </c>
      <c r="AF109">
        <v>3</v>
      </c>
      <c r="AG109">
        <v>1.05</v>
      </c>
      <c r="AH109">
        <v>45</v>
      </c>
      <c r="AI109">
        <v>2.31</v>
      </c>
      <c r="AJ109">
        <v>9.0500000000000007</v>
      </c>
      <c r="AK109">
        <v>18.100000000000001</v>
      </c>
      <c r="AM109">
        <v>9</v>
      </c>
      <c r="AN109">
        <v>1.1499999999999999</v>
      </c>
      <c r="AO109">
        <v>3.4</v>
      </c>
      <c r="AP109">
        <v>1.84</v>
      </c>
      <c r="AQ109">
        <v>5.25</v>
      </c>
      <c r="AR109">
        <v>16.78</v>
      </c>
      <c r="AS109">
        <v>9.3699999999999992</v>
      </c>
      <c r="AT109">
        <v>426.43</v>
      </c>
      <c r="AU109">
        <v>691.75</v>
      </c>
      <c r="AV109">
        <v>6.29</v>
      </c>
      <c r="AW109">
        <v>4.1100000000000003</v>
      </c>
      <c r="AX109">
        <v>4</v>
      </c>
      <c r="AY109">
        <v>1.55</v>
      </c>
      <c r="AZ109">
        <v>1.01</v>
      </c>
      <c r="BA109">
        <v>61.78</v>
      </c>
      <c r="BB109">
        <v>69.25</v>
      </c>
      <c r="BD109">
        <v>12.2</v>
      </c>
      <c r="BE109">
        <v>16.02</v>
      </c>
      <c r="BF109">
        <v>4</v>
      </c>
      <c r="BG109">
        <v>7.61</v>
      </c>
      <c r="BH109">
        <v>3.46</v>
      </c>
      <c r="BI109">
        <v>2.0499999999999998</v>
      </c>
      <c r="BJ109">
        <v>46.99</v>
      </c>
      <c r="BK109">
        <v>8.0299999999999994</v>
      </c>
      <c r="BL109">
        <v>6.35</v>
      </c>
      <c r="BM109">
        <v>106.99</v>
      </c>
      <c r="BN109">
        <v>16.510000000000002</v>
      </c>
      <c r="BO109">
        <v>1.1000000000000001</v>
      </c>
      <c r="BP109">
        <v>2.9</v>
      </c>
      <c r="BQ109">
        <v>13.07</v>
      </c>
      <c r="BR109">
        <v>17.71</v>
      </c>
      <c r="BS109">
        <v>361.49</v>
      </c>
      <c r="BT109">
        <v>39</v>
      </c>
      <c r="BV109">
        <v>3.5</v>
      </c>
      <c r="BW109">
        <v>25.37</v>
      </c>
      <c r="BX109">
        <v>8.82</v>
      </c>
      <c r="BY109">
        <v>40</v>
      </c>
      <c r="BZ109">
        <v>4.5</v>
      </c>
      <c r="CA109">
        <v>18.14</v>
      </c>
      <c r="CB109">
        <v>186.95</v>
      </c>
      <c r="CC109">
        <v>138.65</v>
      </c>
      <c r="CD109">
        <v>1.71</v>
      </c>
      <c r="CE109">
        <v>57.36</v>
      </c>
      <c r="CF109">
        <v>2.1</v>
      </c>
      <c r="CG109">
        <v>368.72</v>
      </c>
      <c r="CH109">
        <v>160.04</v>
      </c>
      <c r="CI109">
        <v>44.6</v>
      </c>
      <c r="CJ109">
        <v>73</v>
      </c>
      <c r="CK109">
        <v>27.16</v>
      </c>
      <c r="CL109">
        <v>3.99</v>
      </c>
      <c r="CM109">
        <v>1.1200000000000001</v>
      </c>
      <c r="CN109">
        <v>0.5</v>
      </c>
      <c r="CO109">
        <v>10.41</v>
      </c>
      <c r="CP109">
        <v>16.05</v>
      </c>
      <c r="CQ109">
        <v>5.5</v>
      </c>
      <c r="CR109">
        <v>22</v>
      </c>
      <c r="CS109">
        <v>0.85</v>
      </c>
      <c r="CT109">
        <v>101.33</v>
      </c>
      <c r="CU109">
        <v>87.5</v>
      </c>
      <c r="CV109">
        <v>1.8</v>
      </c>
      <c r="CW109">
        <v>61</v>
      </c>
      <c r="CX109">
        <v>8</v>
      </c>
      <c r="CY109">
        <v>115</v>
      </c>
      <c r="CZ109">
        <v>2.48</v>
      </c>
      <c r="DA109">
        <v>9.9</v>
      </c>
      <c r="DB109">
        <v>152.4</v>
      </c>
      <c r="DD109">
        <v>11</v>
      </c>
      <c r="DE109">
        <v>67.03</v>
      </c>
      <c r="DF109">
        <v>28.28</v>
      </c>
      <c r="DG109">
        <v>5.75</v>
      </c>
      <c r="DH109">
        <v>6.62</v>
      </c>
      <c r="DI109">
        <v>6.05</v>
      </c>
      <c r="DK109">
        <v>0.85</v>
      </c>
      <c r="DL109">
        <v>1.93</v>
      </c>
      <c r="DM109">
        <v>1.7</v>
      </c>
      <c r="DN109">
        <v>8.51</v>
      </c>
      <c r="DP109">
        <v>48.6</v>
      </c>
      <c r="DQ109">
        <v>25.52</v>
      </c>
      <c r="DR109">
        <v>14</v>
      </c>
      <c r="DS109">
        <v>69.5</v>
      </c>
      <c r="DT109">
        <v>37.700000000000003</v>
      </c>
      <c r="DU109">
        <v>12.51</v>
      </c>
      <c r="DV109">
        <v>102.01</v>
      </c>
      <c r="DX109">
        <v>139.47</v>
      </c>
      <c r="DY109">
        <v>74.06</v>
      </c>
      <c r="DZ109">
        <v>17.25</v>
      </c>
      <c r="EB109">
        <v>30.72</v>
      </c>
      <c r="EC109">
        <v>60.51</v>
      </c>
      <c r="ED109">
        <v>4</v>
      </c>
      <c r="EE109">
        <v>36.590000000000003</v>
      </c>
      <c r="EF109">
        <v>16.05</v>
      </c>
      <c r="EH109">
        <v>21.94</v>
      </c>
      <c r="EI109">
        <v>19.02</v>
      </c>
      <c r="EJ109">
        <v>7.2</v>
      </c>
      <c r="EK109">
        <v>6</v>
      </c>
      <c r="EL109">
        <v>21.05</v>
      </c>
      <c r="EM109">
        <v>35</v>
      </c>
      <c r="EN109">
        <v>4.32</v>
      </c>
      <c r="EO109">
        <v>89.68</v>
      </c>
      <c r="EP109">
        <v>247.5</v>
      </c>
      <c r="EQ109">
        <v>6</v>
      </c>
      <c r="ER109">
        <v>1.78</v>
      </c>
      <c r="ES109">
        <v>9</v>
      </c>
      <c r="EV109">
        <v>2.6</v>
      </c>
      <c r="EW109">
        <v>23.38</v>
      </c>
      <c r="EX109">
        <v>5.44</v>
      </c>
      <c r="EY109">
        <v>48.76</v>
      </c>
      <c r="EZ109">
        <v>2</v>
      </c>
      <c r="FA109">
        <v>0.32</v>
      </c>
      <c r="FB109">
        <v>6.95</v>
      </c>
      <c r="FC109">
        <v>0.83</v>
      </c>
      <c r="FD109">
        <v>24.35</v>
      </c>
      <c r="FE109">
        <v>16.21</v>
      </c>
      <c r="FG109">
        <v>87.17</v>
      </c>
      <c r="FH109">
        <v>17.91</v>
      </c>
      <c r="FI109">
        <v>2.75</v>
      </c>
      <c r="FJ109">
        <v>34.659999999999997</v>
      </c>
      <c r="FK109">
        <v>1.3</v>
      </c>
      <c r="FL109">
        <v>12</v>
      </c>
      <c r="FM109">
        <v>4.49</v>
      </c>
      <c r="FN109">
        <v>1.42</v>
      </c>
      <c r="FO109">
        <v>49.85</v>
      </c>
      <c r="FP109">
        <v>57.5</v>
      </c>
      <c r="FQ109">
        <v>4.18</v>
      </c>
      <c r="FR109" s="123">
        <v>12.85</v>
      </c>
      <c r="FS109">
        <v>14.87</v>
      </c>
      <c r="FT109">
        <v>41.38</v>
      </c>
      <c r="FU109">
        <v>8.01</v>
      </c>
      <c r="FV109">
        <v>210</v>
      </c>
      <c r="FW109">
        <v>12.5</v>
      </c>
      <c r="FX109">
        <v>13.89</v>
      </c>
      <c r="FY109">
        <v>4</v>
      </c>
      <c r="FZ109">
        <v>9.5</v>
      </c>
      <c r="GA109">
        <v>12.42</v>
      </c>
      <c r="GB109">
        <v>17</v>
      </c>
      <c r="GC109">
        <v>8.48</v>
      </c>
      <c r="GD109">
        <v>15.61</v>
      </c>
      <c r="GE109">
        <v>209.95</v>
      </c>
      <c r="GG109">
        <v>14.7</v>
      </c>
      <c r="GH109">
        <v>49.51</v>
      </c>
      <c r="GI109">
        <v>4.25</v>
      </c>
      <c r="GJ109">
        <v>29.93</v>
      </c>
      <c r="GL109">
        <v>5.99</v>
      </c>
      <c r="GM109">
        <v>1.34</v>
      </c>
      <c r="GN109">
        <v>8.5</v>
      </c>
      <c r="GO109">
        <v>2</v>
      </c>
      <c r="GP109">
        <v>3.51</v>
      </c>
      <c r="GQ109">
        <v>16.329999999999998</v>
      </c>
      <c r="GR109">
        <v>0.5</v>
      </c>
      <c r="GS109">
        <v>0.85</v>
      </c>
    </row>
    <row r="110" spans="1:201" ht="13.5" thickBot="1" x14ac:dyDescent="0.25">
      <c r="A110" s="119" t="s">
        <v>1464</v>
      </c>
      <c r="B110">
        <v>8.08</v>
      </c>
      <c r="C110">
        <v>34.200000000000003</v>
      </c>
      <c r="D110">
        <v>15.63</v>
      </c>
      <c r="E110">
        <v>36.630000000000003</v>
      </c>
      <c r="F110">
        <v>3.5</v>
      </c>
      <c r="G110">
        <v>51</v>
      </c>
      <c r="H110">
        <v>2.5499999999999998</v>
      </c>
      <c r="I110">
        <v>40.450000000000003</v>
      </c>
      <c r="J110">
        <v>14.18</v>
      </c>
      <c r="K110">
        <v>412.5</v>
      </c>
      <c r="L110">
        <v>1.6</v>
      </c>
      <c r="M110">
        <v>8.35</v>
      </c>
      <c r="N110">
        <v>11.8</v>
      </c>
      <c r="O110">
        <v>21.75</v>
      </c>
      <c r="P110" s="121">
        <v>23</v>
      </c>
      <c r="Q110">
        <v>1.7</v>
      </c>
      <c r="T110">
        <v>134.6</v>
      </c>
      <c r="U110">
        <v>0.3</v>
      </c>
      <c r="V110">
        <v>41.32</v>
      </c>
      <c r="W110">
        <v>16.95</v>
      </c>
      <c r="X110">
        <v>5.0999999999999996</v>
      </c>
      <c r="Y110">
        <v>1.93</v>
      </c>
      <c r="Z110">
        <v>72.2</v>
      </c>
      <c r="AA110">
        <v>2.95</v>
      </c>
      <c r="AB110">
        <v>23.75</v>
      </c>
      <c r="AC110" s="125"/>
      <c r="AD110">
        <v>31.46</v>
      </c>
      <c r="AE110">
        <v>20.8</v>
      </c>
      <c r="AF110">
        <v>2.72</v>
      </c>
      <c r="AG110">
        <v>1.05</v>
      </c>
      <c r="AH110">
        <v>53.37</v>
      </c>
      <c r="AI110">
        <v>2.5</v>
      </c>
      <c r="AJ110">
        <v>8.1300000000000008</v>
      </c>
      <c r="AK110">
        <v>18.100000000000001</v>
      </c>
      <c r="AM110">
        <v>9.1999999999999993</v>
      </c>
      <c r="AN110">
        <v>1.01</v>
      </c>
      <c r="AO110">
        <v>2.85</v>
      </c>
      <c r="AP110">
        <v>1.5</v>
      </c>
      <c r="AQ110">
        <v>5.58</v>
      </c>
      <c r="AR110">
        <v>14.02</v>
      </c>
      <c r="AS110">
        <v>8.64</v>
      </c>
      <c r="AT110">
        <v>365.21</v>
      </c>
      <c r="AU110">
        <v>639.11</v>
      </c>
      <c r="AV110">
        <v>3.9</v>
      </c>
      <c r="AW110">
        <v>3.49</v>
      </c>
      <c r="AX110">
        <v>3.73</v>
      </c>
      <c r="AY110">
        <v>1.52</v>
      </c>
      <c r="AZ110">
        <v>1.1000000000000001</v>
      </c>
      <c r="BA110">
        <v>61.78</v>
      </c>
      <c r="BB110">
        <v>89.18</v>
      </c>
      <c r="BD110">
        <v>11.25</v>
      </c>
      <c r="BE110">
        <v>16.5</v>
      </c>
      <c r="BF110">
        <v>4</v>
      </c>
      <c r="BG110">
        <v>7.26</v>
      </c>
      <c r="BH110">
        <v>3.66</v>
      </c>
      <c r="BI110">
        <v>1.85</v>
      </c>
      <c r="BJ110">
        <v>45.06</v>
      </c>
      <c r="BK110">
        <v>8.23</v>
      </c>
      <c r="BL110">
        <v>9.81</v>
      </c>
      <c r="BM110">
        <v>101</v>
      </c>
      <c r="BN110">
        <v>16.649999999999999</v>
      </c>
      <c r="BO110">
        <v>0.65</v>
      </c>
      <c r="BP110">
        <v>2.2999999999999998</v>
      </c>
      <c r="BQ110">
        <v>13.07</v>
      </c>
      <c r="BR110">
        <v>18.5</v>
      </c>
      <c r="BS110">
        <v>346.45</v>
      </c>
      <c r="BT110">
        <v>40</v>
      </c>
      <c r="BV110">
        <v>3.04</v>
      </c>
      <c r="BW110">
        <v>25.37</v>
      </c>
      <c r="BX110">
        <v>8.25</v>
      </c>
      <c r="BY110">
        <v>41.03</v>
      </c>
      <c r="BZ110">
        <v>4</v>
      </c>
      <c r="CA110">
        <v>18</v>
      </c>
      <c r="CB110">
        <v>149.54</v>
      </c>
      <c r="CC110">
        <v>138.65</v>
      </c>
      <c r="CD110">
        <v>1.61</v>
      </c>
      <c r="CE110">
        <v>52.39</v>
      </c>
      <c r="CF110">
        <v>3</v>
      </c>
      <c r="CG110">
        <v>380.32</v>
      </c>
      <c r="CH110">
        <v>158.16</v>
      </c>
      <c r="CI110">
        <v>42.93</v>
      </c>
      <c r="CJ110">
        <v>69.09</v>
      </c>
      <c r="CK110">
        <v>27.04</v>
      </c>
      <c r="CL110">
        <v>4.0599999999999996</v>
      </c>
      <c r="CM110">
        <v>1</v>
      </c>
      <c r="CN110">
        <v>0.5</v>
      </c>
      <c r="CO110">
        <v>10.35</v>
      </c>
      <c r="CP110">
        <v>16.05</v>
      </c>
      <c r="CQ110">
        <v>6.49</v>
      </c>
      <c r="CR110">
        <v>22.45</v>
      </c>
      <c r="CS110">
        <v>0.8</v>
      </c>
      <c r="CT110">
        <v>99.79</v>
      </c>
      <c r="CU110">
        <v>81.98</v>
      </c>
      <c r="CV110">
        <v>1.86</v>
      </c>
      <c r="CW110">
        <v>57.5</v>
      </c>
      <c r="CX110">
        <v>8.5</v>
      </c>
      <c r="CY110">
        <v>110.07</v>
      </c>
      <c r="CZ110">
        <v>2.33</v>
      </c>
      <c r="DA110">
        <v>10.050000000000001</v>
      </c>
      <c r="DB110">
        <v>151.62</v>
      </c>
      <c r="DD110">
        <v>11</v>
      </c>
      <c r="DE110">
        <v>63.52</v>
      </c>
      <c r="DF110">
        <v>28.5</v>
      </c>
      <c r="DG110">
        <v>5.51</v>
      </c>
      <c r="DH110">
        <v>6.57</v>
      </c>
      <c r="DI110">
        <v>5.86</v>
      </c>
      <c r="DK110">
        <v>0.76</v>
      </c>
      <c r="DL110">
        <v>1.97</v>
      </c>
      <c r="DM110">
        <v>1.53</v>
      </c>
      <c r="DN110">
        <v>8.1999999999999993</v>
      </c>
      <c r="DP110">
        <v>44.22</v>
      </c>
      <c r="DQ110">
        <v>27.35</v>
      </c>
      <c r="DR110">
        <v>13.2</v>
      </c>
      <c r="DS110">
        <v>70</v>
      </c>
      <c r="DT110">
        <v>42.39</v>
      </c>
      <c r="DU110">
        <v>13.36</v>
      </c>
      <c r="DV110">
        <v>102.01</v>
      </c>
      <c r="DX110">
        <v>120.27</v>
      </c>
      <c r="DY110">
        <v>70.05</v>
      </c>
      <c r="DZ110">
        <v>15.6</v>
      </c>
      <c r="EB110">
        <v>26.2</v>
      </c>
      <c r="EC110">
        <v>53.87</v>
      </c>
      <c r="ED110">
        <v>5</v>
      </c>
      <c r="EE110">
        <v>36.1</v>
      </c>
      <c r="EF110">
        <v>16.05</v>
      </c>
      <c r="EH110">
        <v>17.5</v>
      </c>
      <c r="EI110">
        <v>21.91</v>
      </c>
      <c r="EJ110">
        <v>7.11</v>
      </c>
      <c r="EK110">
        <v>5</v>
      </c>
      <c r="EL110">
        <v>17.21</v>
      </c>
      <c r="EM110">
        <v>30.76</v>
      </c>
      <c r="EN110">
        <v>3.9</v>
      </c>
      <c r="EO110">
        <v>81</v>
      </c>
      <c r="EP110">
        <v>247.5</v>
      </c>
      <c r="EQ110">
        <v>6</v>
      </c>
      <c r="ER110">
        <v>1.1000000000000001</v>
      </c>
      <c r="ES110">
        <v>9</v>
      </c>
      <c r="EV110">
        <v>2.5299999999999998</v>
      </c>
      <c r="EW110">
        <v>22.76</v>
      </c>
      <c r="EX110">
        <v>3.59</v>
      </c>
      <c r="EY110">
        <v>46.51</v>
      </c>
      <c r="EZ110">
        <v>2</v>
      </c>
      <c r="FA110">
        <v>0.2</v>
      </c>
      <c r="FB110">
        <v>6.95</v>
      </c>
      <c r="FC110">
        <v>0.75</v>
      </c>
      <c r="FD110">
        <v>23</v>
      </c>
      <c r="FE110">
        <v>15.36</v>
      </c>
      <c r="FG110">
        <v>89.79</v>
      </c>
      <c r="FH110">
        <v>17.97</v>
      </c>
      <c r="FI110">
        <v>2.42</v>
      </c>
      <c r="FJ110">
        <v>43.34</v>
      </c>
      <c r="FK110">
        <v>1.3</v>
      </c>
      <c r="FL110">
        <v>13</v>
      </c>
      <c r="FM110">
        <v>4.5</v>
      </c>
      <c r="FN110">
        <v>1.42</v>
      </c>
      <c r="FO110">
        <v>51.85</v>
      </c>
      <c r="FP110">
        <v>51</v>
      </c>
      <c r="FQ110">
        <v>2.63</v>
      </c>
      <c r="FR110" s="123">
        <v>13.33</v>
      </c>
      <c r="FS110">
        <v>15.1</v>
      </c>
      <c r="FT110">
        <v>44.14</v>
      </c>
      <c r="FU110">
        <v>8.0500000000000007</v>
      </c>
      <c r="FV110">
        <v>221.02</v>
      </c>
      <c r="FW110">
        <v>12.5</v>
      </c>
      <c r="FX110">
        <v>13</v>
      </c>
      <c r="FY110">
        <v>3.5</v>
      </c>
      <c r="FZ110">
        <v>5.94</v>
      </c>
      <c r="GA110">
        <v>7.21</v>
      </c>
      <c r="GB110">
        <v>19.350000000000001</v>
      </c>
      <c r="GC110">
        <v>7.5</v>
      </c>
      <c r="GD110">
        <v>14.36</v>
      </c>
      <c r="GE110">
        <v>194.99</v>
      </c>
      <c r="GG110">
        <v>14.7</v>
      </c>
      <c r="GH110">
        <v>54.6</v>
      </c>
      <c r="GI110">
        <v>4.05</v>
      </c>
      <c r="GJ110">
        <v>22</v>
      </c>
      <c r="GL110">
        <v>4.29</v>
      </c>
      <c r="GM110">
        <v>2</v>
      </c>
      <c r="GN110">
        <v>9</v>
      </c>
      <c r="GO110">
        <v>1.65</v>
      </c>
      <c r="GP110">
        <v>3.1</v>
      </c>
      <c r="GQ110">
        <v>12.71</v>
      </c>
      <c r="GR110">
        <v>0.48</v>
      </c>
      <c r="GS110">
        <v>0.78</v>
      </c>
    </row>
    <row r="111" spans="1:201" ht="13.5" thickBot="1" x14ac:dyDescent="0.25">
      <c r="A111" s="119" t="s">
        <v>1465</v>
      </c>
      <c r="B111">
        <v>8.08</v>
      </c>
      <c r="C111">
        <v>36.64</v>
      </c>
      <c r="D111">
        <v>14.65</v>
      </c>
      <c r="E111">
        <v>36.630000000000003</v>
      </c>
      <c r="F111">
        <v>5.19</v>
      </c>
      <c r="G111">
        <v>58.02</v>
      </c>
      <c r="H111">
        <v>2.52</v>
      </c>
      <c r="I111">
        <v>41.88</v>
      </c>
      <c r="J111">
        <v>15.28</v>
      </c>
      <c r="K111">
        <v>410.08</v>
      </c>
      <c r="L111">
        <v>1.64</v>
      </c>
      <c r="M111">
        <v>8.75</v>
      </c>
      <c r="N111">
        <v>11.8</v>
      </c>
      <c r="O111">
        <v>20.98</v>
      </c>
      <c r="P111" s="121">
        <v>25</v>
      </c>
      <c r="Q111">
        <v>1.7</v>
      </c>
      <c r="T111">
        <v>151.37</v>
      </c>
      <c r="U111">
        <v>0.3</v>
      </c>
      <c r="V111">
        <v>41.27</v>
      </c>
      <c r="W111">
        <v>16.73</v>
      </c>
      <c r="X111">
        <v>5.0999999999999996</v>
      </c>
      <c r="Y111">
        <v>2</v>
      </c>
      <c r="Z111">
        <v>75.53</v>
      </c>
      <c r="AA111">
        <v>3.56</v>
      </c>
      <c r="AB111">
        <v>16</v>
      </c>
      <c r="AC111" s="125"/>
      <c r="AD111">
        <v>26.29</v>
      </c>
      <c r="AE111">
        <v>49.3</v>
      </c>
      <c r="AF111">
        <v>2.5299999999999998</v>
      </c>
      <c r="AG111">
        <v>1.05</v>
      </c>
      <c r="AH111">
        <v>55.09</v>
      </c>
      <c r="AI111">
        <v>1.83</v>
      </c>
      <c r="AJ111">
        <v>8.81</v>
      </c>
      <c r="AK111">
        <v>18.100000000000001</v>
      </c>
      <c r="AM111">
        <v>9.91</v>
      </c>
      <c r="AN111">
        <v>1.42</v>
      </c>
      <c r="AO111">
        <v>3.53</v>
      </c>
      <c r="AP111">
        <v>1.51</v>
      </c>
      <c r="AQ111">
        <v>4.3099999999999996</v>
      </c>
      <c r="AR111">
        <v>15</v>
      </c>
      <c r="AS111">
        <v>9</v>
      </c>
      <c r="AT111">
        <v>377</v>
      </c>
      <c r="AU111">
        <v>580</v>
      </c>
      <c r="AV111">
        <v>5.0999999999999996</v>
      </c>
      <c r="AW111">
        <v>3.85</v>
      </c>
      <c r="AX111">
        <v>4.5</v>
      </c>
      <c r="AY111">
        <v>1.75</v>
      </c>
      <c r="AZ111">
        <v>0.76</v>
      </c>
      <c r="BA111">
        <v>69.39</v>
      </c>
      <c r="BB111">
        <v>80</v>
      </c>
      <c r="BD111">
        <v>11.76</v>
      </c>
      <c r="BE111">
        <v>16.5</v>
      </c>
      <c r="BF111">
        <v>4</v>
      </c>
      <c r="BG111">
        <v>7.8</v>
      </c>
      <c r="BH111">
        <v>3.86</v>
      </c>
      <c r="BI111">
        <v>1.96</v>
      </c>
      <c r="BJ111">
        <v>45.29</v>
      </c>
      <c r="BK111">
        <v>10.11</v>
      </c>
      <c r="BL111">
        <v>10.5</v>
      </c>
      <c r="BM111">
        <v>102</v>
      </c>
      <c r="BN111">
        <v>12.15</v>
      </c>
      <c r="BO111">
        <v>1</v>
      </c>
      <c r="BP111">
        <v>2.4</v>
      </c>
      <c r="BQ111">
        <v>13.07</v>
      </c>
      <c r="BR111">
        <v>19.399999999999999</v>
      </c>
      <c r="BS111">
        <v>356.27</v>
      </c>
      <c r="BT111">
        <v>40</v>
      </c>
      <c r="BV111">
        <v>3.51</v>
      </c>
      <c r="BW111">
        <v>25.37</v>
      </c>
      <c r="BX111">
        <v>8.5</v>
      </c>
      <c r="BY111">
        <v>40.81</v>
      </c>
      <c r="BZ111">
        <v>5.24</v>
      </c>
      <c r="CA111">
        <v>18.649999999999999</v>
      </c>
      <c r="CB111">
        <v>163.99</v>
      </c>
      <c r="CC111">
        <v>138.65</v>
      </c>
      <c r="CD111">
        <v>1.8</v>
      </c>
      <c r="CE111">
        <v>57.49</v>
      </c>
      <c r="CF111">
        <v>3</v>
      </c>
      <c r="CG111">
        <v>374.62</v>
      </c>
      <c r="CH111">
        <v>158.16</v>
      </c>
      <c r="CI111">
        <v>40.03</v>
      </c>
      <c r="CJ111">
        <v>69</v>
      </c>
      <c r="CK111">
        <v>28.71</v>
      </c>
      <c r="CL111">
        <v>4</v>
      </c>
      <c r="CM111">
        <v>1.05</v>
      </c>
      <c r="CN111">
        <v>0.6</v>
      </c>
      <c r="CO111">
        <v>9.75</v>
      </c>
      <c r="CP111">
        <v>13.05</v>
      </c>
      <c r="CQ111">
        <v>6.49</v>
      </c>
      <c r="CR111">
        <v>21.64</v>
      </c>
      <c r="CS111">
        <v>0.6</v>
      </c>
      <c r="CT111">
        <v>102.5</v>
      </c>
      <c r="CU111">
        <v>81.98</v>
      </c>
      <c r="CV111">
        <v>1.99</v>
      </c>
      <c r="CW111">
        <v>59.07</v>
      </c>
      <c r="CX111">
        <v>8.9600000000000009</v>
      </c>
      <c r="CY111">
        <v>115.96</v>
      </c>
      <c r="CZ111">
        <v>2.4</v>
      </c>
      <c r="DA111">
        <v>9.06</v>
      </c>
      <c r="DB111">
        <v>153.11000000000001</v>
      </c>
      <c r="DD111">
        <v>11</v>
      </c>
      <c r="DE111">
        <v>66.52</v>
      </c>
      <c r="DF111">
        <v>28.5</v>
      </c>
      <c r="DG111">
        <v>5.14</v>
      </c>
      <c r="DH111">
        <v>6.96</v>
      </c>
      <c r="DI111">
        <v>4.7</v>
      </c>
      <c r="DK111">
        <v>0.9</v>
      </c>
      <c r="DL111">
        <v>2</v>
      </c>
      <c r="DM111">
        <v>1.51</v>
      </c>
      <c r="DN111">
        <v>8.49</v>
      </c>
      <c r="DP111">
        <v>41.99</v>
      </c>
      <c r="DQ111">
        <v>25.6</v>
      </c>
      <c r="DR111">
        <v>13.47</v>
      </c>
      <c r="DS111">
        <v>70</v>
      </c>
      <c r="DT111">
        <v>36.17</v>
      </c>
      <c r="DU111">
        <v>10.4</v>
      </c>
      <c r="DV111">
        <v>105</v>
      </c>
      <c r="DX111">
        <v>126</v>
      </c>
      <c r="DY111">
        <v>74.650000000000006</v>
      </c>
      <c r="DZ111">
        <v>14</v>
      </c>
      <c r="EB111">
        <v>29.4</v>
      </c>
      <c r="EC111">
        <v>59</v>
      </c>
      <c r="ED111">
        <v>5.01</v>
      </c>
      <c r="EE111">
        <v>36.51</v>
      </c>
      <c r="EF111">
        <v>13.05</v>
      </c>
      <c r="EH111">
        <v>17.5</v>
      </c>
      <c r="EI111">
        <v>27.42</v>
      </c>
      <c r="EJ111">
        <v>7</v>
      </c>
      <c r="EK111">
        <v>5.6</v>
      </c>
      <c r="EL111">
        <v>21.38</v>
      </c>
      <c r="EM111">
        <v>30.75</v>
      </c>
      <c r="EN111">
        <v>4.13</v>
      </c>
      <c r="EO111">
        <v>90.83</v>
      </c>
      <c r="EP111">
        <v>296</v>
      </c>
      <c r="EQ111">
        <v>6</v>
      </c>
      <c r="ER111">
        <v>2</v>
      </c>
      <c r="ES111">
        <v>9</v>
      </c>
      <c r="EV111">
        <v>2.44</v>
      </c>
      <c r="EW111">
        <v>22.76</v>
      </c>
      <c r="EX111">
        <v>3.5</v>
      </c>
      <c r="EY111">
        <v>43</v>
      </c>
      <c r="EZ111">
        <v>2</v>
      </c>
      <c r="FA111">
        <v>0.24</v>
      </c>
      <c r="FB111">
        <v>6.1</v>
      </c>
      <c r="FC111">
        <v>1</v>
      </c>
      <c r="FD111">
        <v>23.01</v>
      </c>
      <c r="FE111">
        <v>15.39</v>
      </c>
      <c r="FG111">
        <v>95.5</v>
      </c>
      <c r="FH111">
        <v>17.489999999999998</v>
      </c>
      <c r="FI111">
        <v>2.57</v>
      </c>
      <c r="FJ111">
        <v>45.93</v>
      </c>
      <c r="FK111">
        <v>1.3</v>
      </c>
      <c r="FL111">
        <v>13</v>
      </c>
      <c r="FM111">
        <v>4.5</v>
      </c>
      <c r="FN111">
        <v>1.31</v>
      </c>
      <c r="FO111">
        <v>52</v>
      </c>
      <c r="FP111">
        <v>52.79</v>
      </c>
      <c r="FQ111">
        <v>3.34</v>
      </c>
      <c r="FR111" s="123">
        <v>14.81</v>
      </c>
      <c r="FS111">
        <v>16.25</v>
      </c>
      <c r="FT111">
        <v>44.39</v>
      </c>
      <c r="FU111">
        <v>8.42</v>
      </c>
      <c r="FV111">
        <v>228</v>
      </c>
      <c r="FW111">
        <v>12.5</v>
      </c>
      <c r="FX111">
        <v>12.01</v>
      </c>
      <c r="FY111">
        <v>3.99</v>
      </c>
      <c r="FZ111">
        <v>6.5</v>
      </c>
      <c r="GA111">
        <v>7.7</v>
      </c>
      <c r="GB111">
        <v>21.39</v>
      </c>
      <c r="GC111">
        <v>8</v>
      </c>
      <c r="GD111">
        <v>15.71</v>
      </c>
      <c r="GE111">
        <v>192.01</v>
      </c>
      <c r="GG111">
        <v>14.7</v>
      </c>
      <c r="GH111">
        <v>56.76</v>
      </c>
      <c r="GI111">
        <v>4.4000000000000004</v>
      </c>
      <c r="GJ111">
        <v>15.4</v>
      </c>
      <c r="GL111">
        <v>3.65</v>
      </c>
      <c r="GM111">
        <v>1.8</v>
      </c>
      <c r="GN111">
        <v>9</v>
      </c>
      <c r="GO111">
        <v>1.72</v>
      </c>
      <c r="GP111">
        <v>3.4</v>
      </c>
      <c r="GQ111">
        <v>14.48</v>
      </c>
      <c r="GR111">
        <v>0.5</v>
      </c>
      <c r="GS111">
        <v>0.83</v>
      </c>
    </row>
    <row r="112" spans="1:201" ht="13.5" thickBot="1" x14ac:dyDescent="0.25">
      <c r="A112" s="124" t="s">
        <v>1466</v>
      </c>
      <c r="B112">
        <v>8.08</v>
      </c>
      <c r="C112">
        <v>37.450000000000003</v>
      </c>
      <c r="D112">
        <v>15.45</v>
      </c>
      <c r="E112">
        <v>36.630000000000003</v>
      </c>
      <c r="F112">
        <v>4.79</v>
      </c>
      <c r="G112">
        <v>58.02</v>
      </c>
      <c r="H112">
        <v>2.99</v>
      </c>
      <c r="I112">
        <v>44.95</v>
      </c>
      <c r="J112">
        <v>17.920000000000002</v>
      </c>
      <c r="K112">
        <v>414.97</v>
      </c>
      <c r="L112">
        <v>1.72</v>
      </c>
      <c r="M112">
        <v>10.35</v>
      </c>
      <c r="N112">
        <v>12</v>
      </c>
      <c r="O112">
        <v>18.5</v>
      </c>
      <c r="P112" s="121">
        <v>24</v>
      </c>
      <c r="Q112">
        <v>0.8</v>
      </c>
      <c r="T112">
        <v>160.05000000000001</v>
      </c>
      <c r="U112">
        <v>0.45</v>
      </c>
      <c r="V112">
        <v>41.66</v>
      </c>
      <c r="W112">
        <v>16.55</v>
      </c>
      <c r="X112">
        <v>5.0999999999999996</v>
      </c>
      <c r="Y112">
        <v>1.66</v>
      </c>
      <c r="Z112">
        <v>87.9</v>
      </c>
      <c r="AA112">
        <v>4</v>
      </c>
      <c r="AB112">
        <v>15.5</v>
      </c>
      <c r="AC112" s="125"/>
      <c r="AD112">
        <v>26.25</v>
      </c>
      <c r="AE112">
        <v>44.46</v>
      </c>
      <c r="AF112">
        <v>1.6</v>
      </c>
      <c r="AG112">
        <v>1</v>
      </c>
      <c r="AH112">
        <v>53.13</v>
      </c>
      <c r="AI112">
        <v>2</v>
      </c>
      <c r="AJ112">
        <v>10.42</v>
      </c>
      <c r="AK112">
        <v>18.100000000000001</v>
      </c>
      <c r="AM112">
        <v>10.5</v>
      </c>
      <c r="AN112">
        <v>1.25</v>
      </c>
      <c r="AO112">
        <v>4.29</v>
      </c>
      <c r="AP112">
        <v>1.79</v>
      </c>
      <c r="AQ112">
        <v>4.8</v>
      </c>
      <c r="AR112">
        <v>13.15</v>
      </c>
      <c r="AS112">
        <v>9.2100000000000009</v>
      </c>
      <c r="AT112">
        <v>379.97</v>
      </c>
      <c r="AU112">
        <v>534.83000000000004</v>
      </c>
      <c r="AV112">
        <v>5</v>
      </c>
      <c r="AW112">
        <v>4.51</v>
      </c>
      <c r="AX112">
        <v>5.24</v>
      </c>
      <c r="AY112">
        <v>1.5</v>
      </c>
      <c r="AZ112">
        <v>1.75</v>
      </c>
      <c r="BA112">
        <v>70.64</v>
      </c>
      <c r="BB112">
        <v>88.5</v>
      </c>
      <c r="BD112">
        <v>10.98</v>
      </c>
      <c r="BE112">
        <v>23.5</v>
      </c>
      <c r="BF112">
        <v>4</v>
      </c>
      <c r="BG112">
        <v>7.69</v>
      </c>
      <c r="BH112">
        <v>2.4700000000000002</v>
      </c>
      <c r="BI112">
        <v>1.6</v>
      </c>
      <c r="BJ112">
        <v>49.99</v>
      </c>
      <c r="BK112">
        <v>10.050000000000001</v>
      </c>
      <c r="BL112">
        <v>10.02</v>
      </c>
      <c r="BM112">
        <v>100</v>
      </c>
      <c r="BN112">
        <v>12.65</v>
      </c>
      <c r="BO112">
        <v>1.05</v>
      </c>
      <c r="BP112">
        <v>2.7</v>
      </c>
      <c r="BQ112">
        <v>13.07</v>
      </c>
      <c r="BR112">
        <v>19.559999999999999</v>
      </c>
      <c r="BS112">
        <v>360.45</v>
      </c>
      <c r="BT112">
        <v>39</v>
      </c>
      <c r="BV112">
        <v>3.25</v>
      </c>
      <c r="BW112">
        <v>28</v>
      </c>
      <c r="BX112">
        <v>10.5</v>
      </c>
      <c r="BY112">
        <v>38.950000000000003</v>
      </c>
      <c r="BZ112">
        <v>5.56</v>
      </c>
      <c r="CA112">
        <v>18.55</v>
      </c>
      <c r="CB112">
        <v>193.41</v>
      </c>
      <c r="CC112">
        <v>138.65</v>
      </c>
      <c r="CD112">
        <v>1.6</v>
      </c>
      <c r="CE112">
        <v>55.9</v>
      </c>
      <c r="CF112">
        <v>2.81</v>
      </c>
      <c r="CG112">
        <v>390.18</v>
      </c>
      <c r="CH112">
        <v>158.16</v>
      </c>
      <c r="CI112">
        <v>38.950000000000003</v>
      </c>
      <c r="CJ112">
        <v>69</v>
      </c>
      <c r="CK112">
        <v>29.8</v>
      </c>
      <c r="CL112">
        <v>4.7</v>
      </c>
      <c r="CM112">
        <v>1.17</v>
      </c>
      <c r="CN112">
        <v>0.66</v>
      </c>
      <c r="CO112">
        <v>9.51</v>
      </c>
      <c r="CP112">
        <v>15.05</v>
      </c>
      <c r="CQ112">
        <v>6.49</v>
      </c>
      <c r="CR112">
        <v>19.899999999999999</v>
      </c>
      <c r="CS112">
        <v>0.66</v>
      </c>
      <c r="CT112">
        <v>102.9</v>
      </c>
      <c r="CU112">
        <v>79.2</v>
      </c>
      <c r="CV112">
        <v>1.81</v>
      </c>
      <c r="CW112">
        <v>62.97</v>
      </c>
      <c r="CX112">
        <v>5.26</v>
      </c>
      <c r="CY112">
        <v>112.81</v>
      </c>
      <c r="CZ112">
        <v>2.35</v>
      </c>
      <c r="DA112">
        <v>10.17</v>
      </c>
      <c r="DB112">
        <v>146.29</v>
      </c>
      <c r="DD112">
        <v>12.03</v>
      </c>
      <c r="DE112">
        <v>73</v>
      </c>
      <c r="DF112">
        <v>26.61</v>
      </c>
      <c r="DG112">
        <v>5.5</v>
      </c>
      <c r="DH112">
        <v>7.09</v>
      </c>
      <c r="DI112">
        <v>4</v>
      </c>
      <c r="DK112">
        <v>1.2</v>
      </c>
      <c r="DL112">
        <v>2.0299999999999998</v>
      </c>
      <c r="DM112">
        <v>1.55</v>
      </c>
      <c r="DN112">
        <v>8.86</v>
      </c>
      <c r="DP112">
        <v>54</v>
      </c>
      <c r="DQ112">
        <v>24.43</v>
      </c>
      <c r="DR112">
        <v>14.73</v>
      </c>
      <c r="DS112">
        <v>70.010000000000005</v>
      </c>
      <c r="DT112">
        <v>38.979999999999997</v>
      </c>
      <c r="DU112">
        <v>9.01</v>
      </c>
      <c r="DV112">
        <v>105</v>
      </c>
      <c r="DX112">
        <v>133.08000000000001</v>
      </c>
      <c r="DY112">
        <v>108</v>
      </c>
      <c r="DZ112">
        <v>18</v>
      </c>
      <c r="EB112">
        <v>30.57</v>
      </c>
      <c r="EC112">
        <v>63.79</v>
      </c>
      <c r="ED112">
        <v>6</v>
      </c>
      <c r="EE112">
        <v>35.380000000000003</v>
      </c>
      <c r="EF112">
        <v>15.05</v>
      </c>
      <c r="EH112">
        <v>16</v>
      </c>
      <c r="EI112">
        <v>27.83</v>
      </c>
      <c r="EJ112">
        <v>7.48</v>
      </c>
      <c r="EK112">
        <v>8</v>
      </c>
      <c r="EL112">
        <v>24.83</v>
      </c>
      <c r="EM112">
        <v>32.89</v>
      </c>
      <c r="EN112">
        <v>5.22</v>
      </c>
      <c r="EO112">
        <v>95.85</v>
      </c>
      <c r="EP112">
        <v>296</v>
      </c>
      <c r="EQ112">
        <v>6</v>
      </c>
      <c r="ER112">
        <v>3.29</v>
      </c>
      <c r="ES112">
        <v>9</v>
      </c>
      <c r="EV112">
        <v>2.1</v>
      </c>
      <c r="EW112">
        <v>23.95</v>
      </c>
      <c r="EX112">
        <v>2.98</v>
      </c>
      <c r="EY112">
        <v>48.95</v>
      </c>
      <c r="EZ112">
        <v>2</v>
      </c>
      <c r="FA112">
        <v>0.26</v>
      </c>
      <c r="FB112">
        <v>6.1</v>
      </c>
      <c r="FC112">
        <v>0.95</v>
      </c>
      <c r="FD112">
        <v>25.5</v>
      </c>
      <c r="FE112">
        <v>15</v>
      </c>
      <c r="FG112">
        <v>95.32</v>
      </c>
      <c r="FH112">
        <v>18.170000000000002</v>
      </c>
      <c r="FI112">
        <v>2.95</v>
      </c>
      <c r="FJ112">
        <v>46</v>
      </c>
      <c r="FK112">
        <v>2</v>
      </c>
      <c r="FL112">
        <v>13</v>
      </c>
      <c r="FM112">
        <v>4.25</v>
      </c>
      <c r="FN112">
        <v>1.31</v>
      </c>
      <c r="FO112">
        <v>52.49</v>
      </c>
      <c r="FP112">
        <v>52</v>
      </c>
      <c r="FQ112">
        <v>3.43</v>
      </c>
      <c r="FR112" s="123">
        <v>14.2</v>
      </c>
      <c r="FS112">
        <v>17.25</v>
      </c>
      <c r="FT112">
        <v>45.48</v>
      </c>
      <c r="FU112">
        <v>7.93</v>
      </c>
      <c r="FV112">
        <v>229</v>
      </c>
      <c r="FW112">
        <v>13.5</v>
      </c>
      <c r="FX112">
        <v>11.04</v>
      </c>
      <c r="FY112">
        <v>4.16</v>
      </c>
      <c r="FZ112">
        <v>6.5</v>
      </c>
      <c r="GA112">
        <v>7.79</v>
      </c>
      <c r="GB112">
        <v>22.58</v>
      </c>
      <c r="GC112">
        <v>9.1300000000000008</v>
      </c>
      <c r="GD112">
        <v>15.5</v>
      </c>
      <c r="GE112">
        <v>200.1</v>
      </c>
      <c r="GG112">
        <v>14.8</v>
      </c>
      <c r="GH112">
        <v>59.3</v>
      </c>
      <c r="GI112">
        <v>4.8</v>
      </c>
      <c r="GJ112">
        <v>16.350000000000001</v>
      </c>
      <c r="GL112">
        <v>4.46</v>
      </c>
      <c r="GM112">
        <v>1.8</v>
      </c>
      <c r="GN112">
        <v>9</v>
      </c>
      <c r="GO112">
        <v>1.7</v>
      </c>
      <c r="GP112">
        <v>3.45</v>
      </c>
      <c r="GQ112">
        <v>16.38</v>
      </c>
      <c r="GR112">
        <v>0.45</v>
      </c>
      <c r="GS112">
        <v>0.79</v>
      </c>
    </row>
    <row r="113" spans="1:201" ht="13.5" thickBot="1" x14ac:dyDescent="0.25">
      <c r="A113" s="124" t="s">
        <v>1467</v>
      </c>
      <c r="B113">
        <v>8.08</v>
      </c>
      <c r="C113">
        <v>41.5</v>
      </c>
      <c r="D113">
        <v>16</v>
      </c>
      <c r="E113">
        <v>38.130000000000003</v>
      </c>
      <c r="F113">
        <v>6.23</v>
      </c>
      <c r="G113">
        <v>62.36</v>
      </c>
      <c r="H113">
        <v>3.06</v>
      </c>
      <c r="I113">
        <v>48.09</v>
      </c>
      <c r="J113">
        <v>16.690000000000001</v>
      </c>
      <c r="K113">
        <v>397.85</v>
      </c>
      <c r="L113">
        <v>1.8</v>
      </c>
      <c r="M113">
        <v>16.95</v>
      </c>
      <c r="N113">
        <v>13</v>
      </c>
      <c r="O113">
        <v>23</v>
      </c>
      <c r="P113" s="121">
        <v>16</v>
      </c>
      <c r="Q113">
        <v>1.1599999999999999</v>
      </c>
      <c r="T113">
        <v>173.27</v>
      </c>
      <c r="U113">
        <v>0.45</v>
      </c>
      <c r="V113">
        <v>45.1</v>
      </c>
      <c r="W113">
        <v>18.48</v>
      </c>
      <c r="X113">
        <v>6.1</v>
      </c>
      <c r="Y113">
        <v>1.1000000000000001</v>
      </c>
      <c r="Z113">
        <v>87.02</v>
      </c>
      <c r="AA113">
        <v>5.34</v>
      </c>
      <c r="AB113">
        <v>17.399999999999999</v>
      </c>
      <c r="AC113" s="125"/>
      <c r="AD113">
        <v>26.34</v>
      </c>
      <c r="AE113">
        <v>0</v>
      </c>
      <c r="AF113">
        <v>2.2200000000000002</v>
      </c>
      <c r="AG113">
        <v>1.6</v>
      </c>
      <c r="AH113">
        <v>56.74</v>
      </c>
      <c r="AI113">
        <v>2.06</v>
      </c>
      <c r="AJ113">
        <v>10.220000000000001</v>
      </c>
      <c r="AK113">
        <v>18.100000000000001</v>
      </c>
      <c r="AM113">
        <v>12.5</v>
      </c>
      <c r="AN113">
        <v>1.55</v>
      </c>
      <c r="AO113">
        <v>4.9800000000000004</v>
      </c>
      <c r="AP113">
        <v>1.5</v>
      </c>
      <c r="AQ113">
        <v>5.33</v>
      </c>
      <c r="AR113">
        <v>17</v>
      </c>
      <c r="AS113">
        <v>9.1199999999999992</v>
      </c>
      <c r="AT113">
        <v>401</v>
      </c>
      <c r="AU113">
        <v>581.66999999999996</v>
      </c>
      <c r="AV113">
        <v>5.52</v>
      </c>
      <c r="AW113">
        <v>5.38</v>
      </c>
      <c r="AX113">
        <v>6.14</v>
      </c>
      <c r="AY113">
        <v>1.51</v>
      </c>
      <c r="AZ113">
        <v>0.75</v>
      </c>
      <c r="BA113">
        <v>62.94</v>
      </c>
      <c r="BB113">
        <v>84.9</v>
      </c>
      <c r="BD113">
        <v>11.28</v>
      </c>
      <c r="BE113">
        <v>28.5</v>
      </c>
      <c r="BF113">
        <v>4</v>
      </c>
      <c r="BG113">
        <v>7.49</v>
      </c>
      <c r="BH113">
        <v>1.39</v>
      </c>
      <c r="BI113">
        <v>1.8</v>
      </c>
      <c r="BJ113">
        <v>57.15</v>
      </c>
      <c r="BK113">
        <v>11.52</v>
      </c>
      <c r="BL113">
        <v>11.2</v>
      </c>
      <c r="BM113">
        <v>104.49</v>
      </c>
      <c r="BN113">
        <v>11.86</v>
      </c>
      <c r="BO113">
        <v>1.1100000000000001</v>
      </c>
      <c r="BP113">
        <v>2.78</v>
      </c>
      <c r="BQ113">
        <v>14</v>
      </c>
      <c r="BR113">
        <v>30.53</v>
      </c>
      <c r="BS113">
        <v>368.36</v>
      </c>
      <c r="BT113">
        <v>39</v>
      </c>
      <c r="BV113">
        <v>4.75</v>
      </c>
      <c r="BW113">
        <v>28</v>
      </c>
      <c r="BX113">
        <v>13.5</v>
      </c>
      <c r="BY113">
        <v>51</v>
      </c>
      <c r="BZ113">
        <v>6</v>
      </c>
      <c r="CA113">
        <v>19.940000000000001</v>
      </c>
      <c r="CB113">
        <v>161.9</v>
      </c>
      <c r="CC113">
        <v>142.5</v>
      </c>
      <c r="CD113">
        <v>1.08</v>
      </c>
      <c r="CE113">
        <v>60.14</v>
      </c>
      <c r="CF113">
        <v>3</v>
      </c>
      <c r="CG113">
        <v>425.96</v>
      </c>
      <c r="CH113">
        <v>173.94</v>
      </c>
      <c r="CI113">
        <v>38.909999999999997</v>
      </c>
      <c r="CJ113">
        <v>69</v>
      </c>
      <c r="CK113">
        <v>31.84</v>
      </c>
      <c r="CL113">
        <v>5.85</v>
      </c>
      <c r="CM113">
        <v>1.1100000000000001</v>
      </c>
      <c r="CN113">
        <v>0.9</v>
      </c>
      <c r="CO113">
        <v>11.12</v>
      </c>
      <c r="CP113">
        <v>13.02</v>
      </c>
      <c r="CQ113">
        <v>6.76</v>
      </c>
      <c r="CR113">
        <v>24.21</v>
      </c>
      <c r="CS113">
        <v>0.75</v>
      </c>
      <c r="CT113">
        <v>100.2</v>
      </c>
      <c r="CU113">
        <v>80.45</v>
      </c>
      <c r="CV113">
        <v>2.12</v>
      </c>
      <c r="CW113">
        <v>65.25</v>
      </c>
      <c r="CX113">
        <v>5.0999999999999996</v>
      </c>
      <c r="CY113">
        <v>127.07</v>
      </c>
      <c r="CZ113">
        <v>2.5499999999999998</v>
      </c>
      <c r="DA113">
        <v>12.1</v>
      </c>
      <c r="DB113">
        <v>132.13999999999999</v>
      </c>
      <c r="DD113">
        <v>12.01</v>
      </c>
      <c r="DE113">
        <v>93.95</v>
      </c>
      <c r="DF113">
        <v>36.9</v>
      </c>
      <c r="DG113">
        <v>6.5</v>
      </c>
      <c r="DH113">
        <v>7.14</v>
      </c>
      <c r="DI113">
        <v>4.5</v>
      </c>
      <c r="DK113">
        <v>1.1599999999999999</v>
      </c>
      <c r="DL113">
        <v>2.17</v>
      </c>
      <c r="DM113">
        <v>1.7</v>
      </c>
      <c r="DN113">
        <v>10.029999999999999</v>
      </c>
      <c r="DP113">
        <v>60.02</v>
      </c>
      <c r="DQ113">
        <v>34.99</v>
      </c>
      <c r="DR113">
        <v>12</v>
      </c>
      <c r="DS113">
        <v>58.2</v>
      </c>
      <c r="DT113">
        <v>49.38</v>
      </c>
      <c r="DU113">
        <v>13.99</v>
      </c>
      <c r="DV113">
        <v>102</v>
      </c>
      <c r="DX113">
        <v>145.22</v>
      </c>
      <c r="DY113">
        <v>109.08</v>
      </c>
      <c r="DZ113">
        <v>19.7</v>
      </c>
      <c r="EB113">
        <v>34</v>
      </c>
      <c r="EC113">
        <v>60.5</v>
      </c>
      <c r="ED113">
        <v>6.01</v>
      </c>
      <c r="EE113">
        <v>36.89</v>
      </c>
      <c r="EF113">
        <v>13.02</v>
      </c>
      <c r="EH113">
        <v>16.489999999999998</v>
      </c>
      <c r="EI113">
        <v>28.77</v>
      </c>
      <c r="EJ113">
        <v>7.19</v>
      </c>
      <c r="EK113">
        <v>8.94</v>
      </c>
      <c r="EL113">
        <v>48</v>
      </c>
      <c r="EM113">
        <v>34.549999999999997</v>
      </c>
      <c r="EN113">
        <v>4.8099999999999996</v>
      </c>
      <c r="EO113">
        <v>109.98</v>
      </c>
      <c r="EP113">
        <v>296</v>
      </c>
      <c r="EQ113">
        <v>6.9</v>
      </c>
      <c r="ER113">
        <v>2</v>
      </c>
      <c r="ES113">
        <v>9</v>
      </c>
      <c r="EV113">
        <v>2.6</v>
      </c>
      <c r="EW113">
        <v>31.3</v>
      </c>
      <c r="EX113">
        <v>2.98</v>
      </c>
      <c r="EY113">
        <v>53.52</v>
      </c>
      <c r="EZ113">
        <v>2</v>
      </c>
      <c r="FA113">
        <v>0.28999999999999998</v>
      </c>
      <c r="FB113">
        <v>5.55</v>
      </c>
      <c r="FC113">
        <v>1.05</v>
      </c>
      <c r="FD113">
        <v>35.75</v>
      </c>
      <c r="FE113">
        <v>19.41</v>
      </c>
      <c r="FG113">
        <v>98.88</v>
      </c>
      <c r="FH113">
        <v>20.68</v>
      </c>
      <c r="FI113">
        <v>2.4700000000000002</v>
      </c>
      <c r="FJ113">
        <v>60.39</v>
      </c>
      <c r="FK113">
        <v>1.25</v>
      </c>
      <c r="FL113">
        <v>13</v>
      </c>
      <c r="FM113">
        <v>5</v>
      </c>
      <c r="FN113">
        <v>1.31</v>
      </c>
      <c r="FO113">
        <v>52.49</v>
      </c>
      <c r="FP113">
        <v>54.02</v>
      </c>
      <c r="FQ113">
        <v>3.68</v>
      </c>
      <c r="FR113" s="123">
        <v>16.489999999999998</v>
      </c>
      <c r="FS113">
        <v>19.04</v>
      </c>
      <c r="FT113">
        <v>41.62</v>
      </c>
      <c r="FU113">
        <v>7</v>
      </c>
      <c r="FV113">
        <v>250.03</v>
      </c>
      <c r="FW113">
        <v>13.95</v>
      </c>
      <c r="FX113">
        <v>11.3</v>
      </c>
      <c r="FY113">
        <v>6.35</v>
      </c>
      <c r="FZ113">
        <v>6.5</v>
      </c>
      <c r="GA113">
        <v>8.25</v>
      </c>
      <c r="GB113">
        <v>21.9</v>
      </c>
      <c r="GC113">
        <v>9</v>
      </c>
      <c r="GD113">
        <v>18.059999999999999</v>
      </c>
      <c r="GE113">
        <v>198.83</v>
      </c>
      <c r="GG113">
        <v>15.8</v>
      </c>
      <c r="GH113">
        <v>52.13</v>
      </c>
      <c r="GI113">
        <v>4.2</v>
      </c>
      <c r="GJ113">
        <v>14.8</v>
      </c>
      <c r="GL113">
        <v>5.26</v>
      </c>
      <c r="GM113">
        <v>1.65</v>
      </c>
      <c r="GN113">
        <v>9</v>
      </c>
      <c r="GO113">
        <v>1.73</v>
      </c>
      <c r="GP113">
        <v>3.42</v>
      </c>
      <c r="GQ113">
        <v>19.77</v>
      </c>
      <c r="GR113">
        <v>0.55000000000000004</v>
      </c>
      <c r="GS113">
        <v>0.78</v>
      </c>
    </row>
    <row r="114" spans="1:201" ht="13.5" thickBot="1" x14ac:dyDescent="0.25">
      <c r="A114" s="124" t="s">
        <v>1468</v>
      </c>
      <c r="B114">
        <v>8.08</v>
      </c>
      <c r="C114">
        <v>39.17</v>
      </c>
      <c r="D114">
        <v>16</v>
      </c>
      <c r="E114">
        <v>38.130000000000003</v>
      </c>
      <c r="F114">
        <v>5.04</v>
      </c>
      <c r="G114">
        <v>68</v>
      </c>
      <c r="H114">
        <v>2.65</v>
      </c>
      <c r="I114">
        <v>45.58</v>
      </c>
      <c r="J114">
        <v>13.66</v>
      </c>
      <c r="K114">
        <v>364.11</v>
      </c>
      <c r="L114">
        <v>1.84</v>
      </c>
      <c r="M114">
        <v>15</v>
      </c>
      <c r="N114">
        <v>13</v>
      </c>
      <c r="O114">
        <v>24.45</v>
      </c>
      <c r="P114" s="121">
        <v>16.25</v>
      </c>
      <c r="Q114">
        <v>1.4</v>
      </c>
      <c r="T114">
        <v>167.78</v>
      </c>
      <c r="U114">
        <v>0.4</v>
      </c>
      <c r="V114">
        <v>43.55</v>
      </c>
      <c r="W114">
        <v>18.399999999999999</v>
      </c>
      <c r="X114">
        <v>6.1</v>
      </c>
      <c r="Y114">
        <v>1.1000000000000001</v>
      </c>
      <c r="Z114">
        <v>85.05</v>
      </c>
      <c r="AA114">
        <v>5.53</v>
      </c>
      <c r="AB114">
        <v>17.32</v>
      </c>
      <c r="AC114" s="125"/>
      <c r="AD114">
        <v>23.75</v>
      </c>
      <c r="AE114">
        <v>16.3</v>
      </c>
      <c r="AF114">
        <v>2.52</v>
      </c>
      <c r="AG114">
        <v>1.33</v>
      </c>
      <c r="AH114">
        <v>41</v>
      </c>
      <c r="AI114">
        <v>1.91</v>
      </c>
      <c r="AJ114">
        <v>9.0299999999999994</v>
      </c>
      <c r="AK114">
        <v>18.100000000000001</v>
      </c>
      <c r="AM114">
        <v>12.88</v>
      </c>
      <c r="AN114">
        <v>1.45</v>
      </c>
      <c r="AO114">
        <v>4.74</v>
      </c>
      <c r="AP114">
        <v>2.15</v>
      </c>
      <c r="AQ114">
        <v>5.81</v>
      </c>
      <c r="AR114">
        <v>14.46</v>
      </c>
      <c r="AS114">
        <v>9.1999999999999993</v>
      </c>
      <c r="AT114">
        <v>438.66</v>
      </c>
      <c r="AU114">
        <v>714.17</v>
      </c>
      <c r="AV114">
        <v>4.5</v>
      </c>
      <c r="AW114">
        <v>5.18</v>
      </c>
      <c r="AX114">
        <v>5.24</v>
      </c>
      <c r="AY114">
        <v>1.25</v>
      </c>
      <c r="AZ114">
        <v>0.59</v>
      </c>
      <c r="BA114">
        <v>51.5</v>
      </c>
      <c r="BB114">
        <v>73</v>
      </c>
      <c r="BD114">
        <v>9.58</v>
      </c>
      <c r="BE114">
        <v>35</v>
      </c>
      <c r="BF114">
        <v>4</v>
      </c>
      <c r="BG114">
        <v>6.97</v>
      </c>
      <c r="BH114">
        <v>1.47</v>
      </c>
      <c r="BI114">
        <v>2</v>
      </c>
      <c r="BJ114">
        <v>59.98</v>
      </c>
      <c r="BK114">
        <v>11.9</v>
      </c>
      <c r="BL114">
        <v>11.15</v>
      </c>
      <c r="BM114">
        <v>98.6</v>
      </c>
      <c r="BN114">
        <v>9</v>
      </c>
      <c r="BO114">
        <v>1.35</v>
      </c>
      <c r="BP114">
        <v>2.97</v>
      </c>
      <c r="BQ114">
        <v>16.579999999999998</v>
      </c>
      <c r="BR114">
        <v>23.75</v>
      </c>
      <c r="BS114">
        <v>356.89</v>
      </c>
      <c r="BT114">
        <v>41</v>
      </c>
      <c r="BV114">
        <v>3.35</v>
      </c>
      <c r="BW114">
        <v>28</v>
      </c>
      <c r="BX114">
        <v>10.98</v>
      </c>
      <c r="BY114">
        <v>50.85</v>
      </c>
      <c r="BZ114">
        <v>5.5</v>
      </c>
      <c r="CA114">
        <v>23.46</v>
      </c>
      <c r="CB114">
        <v>155.16999999999999</v>
      </c>
      <c r="CC114">
        <v>142.5</v>
      </c>
      <c r="CD114">
        <v>1.5</v>
      </c>
      <c r="CE114">
        <v>56.01</v>
      </c>
      <c r="CF114">
        <v>3</v>
      </c>
      <c r="CG114">
        <v>323.44</v>
      </c>
      <c r="CH114">
        <v>203.43</v>
      </c>
      <c r="CI114">
        <v>43.01</v>
      </c>
      <c r="CJ114">
        <v>56.38</v>
      </c>
      <c r="CK114">
        <v>28.41</v>
      </c>
      <c r="CL114">
        <v>5.83</v>
      </c>
      <c r="CM114">
        <v>1.29</v>
      </c>
      <c r="CN114">
        <v>0.45</v>
      </c>
      <c r="CO114">
        <v>10.5</v>
      </c>
      <c r="CP114">
        <v>13.02</v>
      </c>
      <c r="CQ114">
        <v>6.76</v>
      </c>
      <c r="CR114">
        <v>17.36</v>
      </c>
      <c r="CS114">
        <v>0.99</v>
      </c>
      <c r="CT114">
        <v>97.02</v>
      </c>
      <c r="CU114">
        <v>80.45</v>
      </c>
      <c r="CV114">
        <v>2.08</v>
      </c>
      <c r="CW114">
        <v>66</v>
      </c>
      <c r="CX114">
        <v>4.51</v>
      </c>
      <c r="CY114">
        <v>108.35</v>
      </c>
      <c r="CZ114">
        <v>2.78</v>
      </c>
      <c r="DA114">
        <v>14.29</v>
      </c>
      <c r="DB114">
        <v>125.48</v>
      </c>
      <c r="DD114">
        <v>12.01</v>
      </c>
      <c r="DE114">
        <v>98.52</v>
      </c>
      <c r="DF114">
        <v>47.14</v>
      </c>
      <c r="DG114">
        <v>6.22</v>
      </c>
      <c r="DH114">
        <v>7.37</v>
      </c>
      <c r="DI114">
        <v>3.21</v>
      </c>
      <c r="DK114">
        <v>1.17</v>
      </c>
      <c r="DL114">
        <v>2.06</v>
      </c>
      <c r="DM114">
        <v>1.65</v>
      </c>
      <c r="DN114">
        <v>9.06</v>
      </c>
      <c r="DP114">
        <v>69.72</v>
      </c>
      <c r="DQ114">
        <v>38.26</v>
      </c>
      <c r="DR114">
        <v>12.29</v>
      </c>
      <c r="DS114">
        <v>54.92</v>
      </c>
      <c r="DT114">
        <v>38.6</v>
      </c>
      <c r="DU114">
        <v>11</v>
      </c>
      <c r="DV114">
        <v>105.5</v>
      </c>
      <c r="DX114">
        <v>126.06</v>
      </c>
      <c r="DY114">
        <v>92.98</v>
      </c>
      <c r="DZ114">
        <v>18.7</v>
      </c>
      <c r="EB114">
        <v>34.99</v>
      </c>
      <c r="EC114">
        <v>60.69</v>
      </c>
      <c r="ED114">
        <v>7</v>
      </c>
      <c r="EE114">
        <v>29.05</v>
      </c>
      <c r="EF114">
        <v>13.02</v>
      </c>
      <c r="EH114">
        <v>22.98</v>
      </c>
      <c r="EI114">
        <v>24.7</v>
      </c>
      <c r="EJ114">
        <v>6.9</v>
      </c>
      <c r="EK114">
        <v>3.5</v>
      </c>
      <c r="EL114">
        <v>47.53</v>
      </c>
      <c r="EM114">
        <v>39.630000000000003</v>
      </c>
      <c r="EN114">
        <v>4.3499999999999996</v>
      </c>
      <c r="EO114">
        <v>86.47</v>
      </c>
      <c r="EP114">
        <v>296</v>
      </c>
      <c r="EQ114">
        <v>7</v>
      </c>
      <c r="ER114">
        <v>1.5</v>
      </c>
      <c r="ES114">
        <v>10</v>
      </c>
      <c r="EV114">
        <v>2.42</v>
      </c>
      <c r="EW114">
        <v>29.76</v>
      </c>
      <c r="EX114">
        <v>3.2</v>
      </c>
      <c r="EY114">
        <v>48.62</v>
      </c>
      <c r="EZ114">
        <v>2</v>
      </c>
      <c r="FA114">
        <v>0.25</v>
      </c>
      <c r="FB114">
        <v>7.05</v>
      </c>
      <c r="FC114">
        <v>0.9</v>
      </c>
      <c r="FD114">
        <v>35.1</v>
      </c>
      <c r="FE114">
        <v>17.78</v>
      </c>
      <c r="FG114">
        <v>92.4</v>
      </c>
      <c r="FH114">
        <v>19.86</v>
      </c>
      <c r="FI114">
        <v>2.42</v>
      </c>
      <c r="FJ114">
        <v>61.41</v>
      </c>
      <c r="FK114">
        <v>2</v>
      </c>
      <c r="FL114">
        <v>13</v>
      </c>
      <c r="FM114">
        <v>5</v>
      </c>
      <c r="FN114">
        <v>1</v>
      </c>
      <c r="FO114">
        <v>52</v>
      </c>
      <c r="FP114">
        <v>44.01</v>
      </c>
      <c r="FQ114">
        <v>3.7</v>
      </c>
      <c r="FR114" s="123">
        <v>14.89</v>
      </c>
      <c r="FS114">
        <v>15</v>
      </c>
      <c r="FT114">
        <v>40.51</v>
      </c>
      <c r="FU114">
        <v>6.63</v>
      </c>
      <c r="FV114">
        <v>254</v>
      </c>
      <c r="FW114">
        <v>13.95</v>
      </c>
      <c r="FX114">
        <v>10.050000000000001</v>
      </c>
      <c r="FY114">
        <v>3.79</v>
      </c>
      <c r="FZ114">
        <v>6.5</v>
      </c>
      <c r="GA114">
        <v>8.1999999999999993</v>
      </c>
      <c r="GB114">
        <v>26.3</v>
      </c>
      <c r="GC114">
        <v>11.06</v>
      </c>
      <c r="GD114">
        <v>15.04</v>
      </c>
      <c r="GE114">
        <v>191.92</v>
      </c>
      <c r="GG114">
        <v>16</v>
      </c>
      <c r="GH114">
        <v>60</v>
      </c>
      <c r="GI114">
        <v>4.26</v>
      </c>
      <c r="GJ114">
        <v>19.420000000000002</v>
      </c>
      <c r="GL114">
        <v>4.4000000000000004</v>
      </c>
      <c r="GM114">
        <v>1.65</v>
      </c>
      <c r="GN114">
        <v>9</v>
      </c>
      <c r="GO114">
        <v>1.82</v>
      </c>
      <c r="GP114">
        <v>3.28</v>
      </c>
      <c r="GQ114">
        <v>18.239999999999998</v>
      </c>
      <c r="GR114">
        <v>0.75</v>
      </c>
      <c r="GS114">
        <v>0.94</v>
      </c>
    </row>
    <row r="115" spans="1:201" ht="13.5" thickBot="1" x14ac:dyDescent="0.25">
      <c r="A115" s="124" t="s">
        <v>1469</v>
      </c>
      <c r="B115">
        <v>8.08</v>
      </c>
      <c r="C115">
        <v>39.21</v>
      </c>
      <c r="D115">
        <v>19.25</v>
      </c>
      <c r="E115">
        <v>38.130000000000003</v>
      </c>
      <c r="F115">
        <v>5.01</v>
      </c>
      <c r="G115">
        <v>68.180000000000007</v>
      </c>
      <c r="H115">
        <v>3.53</v>
      </c>
      <c r="I115">
        <v>47.39</v>
      </c>
      <c r="J115">
        <v>17.02</v>
      </c>
      <c r="K115">
        <v>365.23</v>
      </c>
      <c r="L115">
        <v>2.16</v>
      </c>
      <c r="M115">
        <v>15</v>
      </c>
      <c r="N115">
        <v>13</v>
      </c>
      <c r="O115">
        <v>25</v>
      </c>
      <c r="P115" s="121">
        <v>15.05</v>
      </c>
      <c r="Q115">
        <v>1.02</v>
      </c>
      <c r="T115">
        <v>186.43</v>
      </c>
      <c r="U115">
        <v>0.4</v>
      </c>
      <c r="V115">
        <v>42.57</v>
      </c>
      <c r="W115">
        <v>18.989999999999998</v>
      </c>
      <c r="X115">
        <v>6.1</v>
      </c>
      <c r="Y115">
        <v>1.6</v>
      </c>
      <c r="Z115">
        <v>99.96</v>
      </c>
      <c r="AA115">
        <v>4</v>
      </c>
      <c r="AB115">
        <v>15</v>
      </c>
      <c r="AC115" s="125"/>
      <c r="AD115">
        <v>28.01</v>
      </c>
      <c r="AE115">
        <v>22.63</v>
      </c>
      <c r="AF115">
        <v>2.0099999999999998</v>
      </c>
      <c r="AG115">
        <v>1.2</v>
      </c>
      <c r="AH115">
        <v>40.85</v>
      </c>
      <c r="AI115">
        <v>2.56</v>
      </c>
      <c r="AJ115">
        <v>9.94</v>
      </c>
      <c r="AK115">
        <v>18.100000000000001</v>
      </c>
      <c r="AM115">
        <v>12.88</v>
      </c>
      <c r="AN115">
        <v>1.5</v>
      </c>
      <c r="AO115">
        <v>6.07</v>
      </c>
      <c r="AP115">
        <v>2.25</v>
      </c>
      <c r="AQ115">
        <v>4.91</v>
      </c>
      <c r="AR115">
        <v>16.2</v>
      </c>
      <c r="AS115">
        <v>10.06</v>
      </c>
      <c r="AT115">
        <v>596.46</v>
      </c>
      <c r="AU115">
        <v>737.24</v>
      </c>
      <c r="AV115">
        <v>4.95</v>
      </c>
      <c r="AW115">
        <v>6.36</v>
      </c>
      <c r="AX115">
        <v>6.28</v>
      </c>
      <c r="AY115">
        <v>1.5</v>
      </c>
      <c r="AZ115">
        <v>1.55</v>
      </c>
      <c r="BA115">
        <v>52.93</v>
      </c>
      <c r="BB115">
        <v>64.5</v>
      </c>
      <c r="BD115">
        <v>10.220000000000001</v>
      </c>
      <c r="BE115">
        <v>34.5</v>
      </c>
      <c r="BF115">
        <v>4</v>
      </c>
      <c r="BG115">
        <v>8.09</v>
      </c>
      <c r="BH115">
        <v>1.46</v>
      </c>
      <c r="BI115">
        <v>2</v>
      </c>
      <c r="BJ115">
        <v>60.6</v>
      </c>
      <c r="BK115">
        <v>15.75</v>
      </c>
      <c r="BL115">
        <v>10.6</v>
      </c>
      <c r="BM115">
        <v>105.16</v>
      </c>
      <c r="BN115">
        <v>9.5</v>
      </c>
      <c r="BO115">
        <v>1.35</v>
      </c>
      <c r="BP115">
        <v>3.38</v>
      </c>
      <c r="BQ115">
        <v>16.579999999999998</v>
      </c>
      <c r="BR115">
        <v>23.71</v>
      </c>
      <c r="BS115">
        <v>358.55</v>
      </c>
      <c r="BT115">
        <v>40</v>
      </c>
      <c r="BV115">
        <v>4.2</v>
      </c>
      <c r="BW115">
        <v>28</v>
      </c>
      <c r="BX115">
        <v>11.5</v>
      </c>
      <c r="BY115">
        <v>52.98</v>
      </c>
      <c r="BZ115">
        <v>5.3</v>
      </c>
      <c r="CA115">
        <v>23.56</v>
      </c>
      <c r="CB115">
        <v>159.86000000000001</v>
      </c>
      <c r="CC115">
        <v>142.5</v>
      </c>
      <c r="CD115">
        <v>1.36</v>
      </c>
      <c r="CE115">
        <v>60.69</v>
      </c>
      <c r="CF115">
        <v>3</v>
      </c>
      <c r="CG115">
        <v>340.46</v>
      </c>
      <c r="CH115">
        <v>223.25</v>
      </c>
      <c r="CI115">
        <v>53.43</v>
      </c>
      <c r="CJ115">
        <v>49</v>
      </c>
      <c r="CK115">
        <v>36.520000000000003</v>
      </c>
      <c r="CL115">
        <v>5.83</v>
      </c>
      <c r="CM115">
        <v>1.1200000000000001</v>
      </c>
      <c r="CN115">
        <v>0.75</v>
      </c>
      <c r="CO115">
        <v>10.050000000000001</v>
      </c>
      <c r="CP115">
        <v>13.02</v>
      </c>
      <c r="CQ115">
        <v>6.8</v>
      </c>
      <c r="CR115">
        <v>17.5</v>
      </c>
      <c r="CS115">
        <v>1</v>
      </c>
      <c r="CT115">
        <v>93.26</v>
      </c>
      <c r="CU115">
        <v>79</v>
      </c>
      <c r="CV115">
        <v>2.78</v>
      </c>
      <c r="CW115">
        <v>70.03</v>
      </c>
      <c r="CX115">
        <v>4.5</v>
      </c>
      <c r="CY115">
        <v>134.87</v>
      </c>
      <c r="CZ115">
        <v>3.03</v>
      </c>
      <c r="DA115">
        <v>13.44</v>
      </c>
      <c r="DB115">
        <v>153.85</v>
      </c>
      <c r="DD115">
        <v>21.6</v>
      </c>
      <c r="DE115">
        <v>110</v>
      </c>
      <c r="DF115">
        <v>49.93</v>
      </c>
      <c r="DG115">
        <v>7.35</v>
      </c>
      <c r="DH115">
        <v>8.85</v>
      </c>
      <c r="DI115">
        <v>4.84</v>
      </c>
      <c r="DK115">
        <v>1.45</v>
      </c>
      <c r="DL115">
        <v>2.12</v>
      </c>
      <c r="DM115">
        <v>1.94</v>
      </c>
      <c r="DN115">
        <v>9.75</v>
      </c>
      <c r="DP115">
        <v>71.19</v>
      </c>
      <c r="DQ115">
        <v>47</v>
      </c>
      <c r="DR115">
        <v>13.62</v>
      </c>
      <c r="DS115">
        <v>54.92</v>
      </c>
      <c r="DT115">
        <v>54.76</v>
      </c>
      <c r="DU115">
        <v>12.1</v>
      </c>
      <c r="DV115">
        <v>118</v>
      </c>
      <c r="DX115">
        <v>153.53</v>
      </c>
      <c r="DY115">
        <v>111.27</v>
      </c>
      <c r="DZ115">
        <v>18.329999999999998</v>
      </c>
      <c r="EB115">
        <v>32.22</v>
      </c>
      <c r="EC115">
        <v>63.39</v>
      </c>
      <c r="ED115">
        <v>7</v>
      </c>
      <c r="EE115">
        <v>29.5</v>
      </c>
      <c r="EF115">
        <v>13.02</v>
      </c>
      <c r="EH115">
        <v>24.07</v>
      </c>
      <c r="EI115">
        <v>26.05</v>
      </c>
      <c r="EJ115">
        <v>8.11</v>
      </c>
      <c r="EK115">
        <v>4.95</v>
      </c>
      <c r="EL115">
        <v>49.3</v>
      </c>
      <c r="EM115">
        <v>43.01</v>
      </c>
      <c r="EN115">
        <v>4.97</v>
      </c>
      <c r="EO115">
        <v>102</v>
      </c>
      <c r="EP115">
        <v>296</v>
      </c>
      <c r="EQ115">
        <v>7</v>
      </c>
      <c r="ER115">
        <v>1.25</v>
      </c>
      <c r="ES115">
        <v>10</v>
      </c>
      <c r="EV115">
        <v>2.71</v>
      </c>
      <c r="EW115">
        <v>29.76</v>
      </c>
      <c r="EX115">
        <v>3.5</v>
      </c>
      <c r="EY115">
        <v>57.66</v>
      </c>
      <c r="EZ115">
        <v>2.0099999999999998</v>
      </c>
      <c r="FA115">
        <v>0.38</v>
      </c>
      <c r="FB115">
        <v>7.45</v>
      </c>
      <c r="FC115">
        <v>1.24</v>
      </c>
      <c r="FD115">
        <v>35.1</v>
      </c>
      <c r="FE115">
        <v>19.05</v>
      </c>
      <c r="FG115">
        <v>90.24</v>
      </c>
      <c r="FH115">
        <v>19.73</v>
      </c>
      <c r="FI115">
        <v>2.99</v>
      </c>
      <c r="FJ115">
        <v>61.75</v>
      </c>
      <c r="FK115">
        <v>2</v>
      </c>
      <c r="FL115">
        <v>13</v>
      </c>
      <c r="FM115">
        <v>5.3</v>
      </c>
      <c r="FN115">
        <v>1</v>
      </c>
      <c r="FO115">
        <v>54.25</v>
      </c>
      <c r="FP115">
        <v>46.88</v>
      </c>
      <c r="FQ115">
        <v>5</v>
      </c>
      <c r="FR115" s="123">
        <v>14.5</v>
      </c>
      <c r="FS115">
        <v>15.25</v>
      </c>
      <c r="FT115">
        <v>40.65</v>
      </c>
      <c r="FU115">
        <v>6.77</v>
      </c>
      <c r="FV115">
        <v>244.52</v>
      </c>
      <c r="FW115">
        <v>13.95</v>
      </c>
      <c r="FX115">
        <v>10.5</v>
      </c>
      <c r="FY115">
        <v>4.1399999999999997</v>
      </c>
      <c r="FZ115">
        <v>6.5</v>
      </c>
      <c r="GA115">
        <v>8.8000000000000007</v>
      </c>
      <c r="GB115">
        <v>28.96</v>
      </c>
      <c r="GC115">
        <v>11.48</v>
      </c>
      <c r="GD115">
        <v>18.5</v>
      </c>
      <c r="GE115">
        <v>192.11</v>
      </c>
      <c r="GG115">
        <v>16</v>
      </c>
      <c r="GH115">
        <v>67.41</v>
      </c>
      <c r="GI115">
        <v>5.23</v>
      </c>
      <c r="GJ115">
        <v>18.5</v>
      </c>
      <c r="GL115">
        <v>4.8499999999999996</v>
      </c>
      <c r="GM115">
        <v>2.5</v>
      </c>
      <c r="GN115">
        <v>9</v>
      </c>
      <c r="GO115">
        <v>2.2000000000000002</v>
      </c>
      <c r="GP115">
        <v>3.71</v>
      </c>
      <c r="GQ115">
        <v>23.05</v>
      </c>
      <c r="GR115">
        <v>0.79</v>
      </c>
      <c r="GS115">
        <v>0.65</v>
      </c>
    </row>
    <row r="116" spans="1:201" ht="13.5" thickBot="1" x14ac:dyDescent="0.25">
      <c r="A116" s="124" t="s">
        <v>1470</v>
      </c>
      <c r="B116">
        <v>8.08</v>
      </c>
      <c r="C116">
        <v>37.5</v>
      </c>
      <c r="D116">
        <v>18.57</v>
      </c>
      <c r="E116">
        <v>38.130000000000003</v>
      </c>
      <c r="F116">
        <v>5.24</v>
      </c>
      <c r="G116">
        <v>68.180000000000007</v>
      </c>
      <c r="H116">
        <v>3.19</v>
      </c>
      <c r="I116">
        <v>50.34</v>
      </c>
      <c r="J116">
        <v>19.670000000000002</v>
      </c>
      <c r="K116">
        <v>374.27</v>
      </c>
      <c r="L116">
        <v>2.15</v>
      </c>
      <c r="M116">
        <v>16</v>
      </c>
      <c r="N116">
        <v>13.01</v>
      </c>
      <c r="O116">
        <v>25</v>
      </c>
      <c r="P116" s="121">
        <v>17.63</v>
      </c>
      <c r="Q116">
        <v>1.2</v>
      </c>
      <c r="T116">
        <v>199.3</v>
      </c>
      <c r="U116">
        <v>0.55000000000000004</v>
      </c>
      <c r="V116">
        <v>42.61</v>
      </c>
      <c r="W116">
        <v>19.75</v>
      </c>
      <c r="X116">
        <v>7.1</v>
      </c>
      <c r="Y116">
        <v>1.61</v>
      </c>
      <c r="Z116">
        <v>99.81</v>
      </c>
      <c r="AA116">
        <v>2.6</v>
      </c>
      <c r="AB116">
        <v>19.98</v>
      </c>
      <c r="AC116" s="125"/>
      <c r="AD116">
        <v>32</v>
      </c>
      <c r="AE116">
        <v>21.86</v>
      </c>
      <c r="AF116">
        <v>2.91</v>
      </c>
      <c r="AG116">
        <v>1.59</v>
      </c>
      <c r="AH116">
        <v>39.25</v>
      </c>
      <c r="AI116">
        <v>2.64</v>
      </c>
      <c r="AJ116">
        <v>9.26</v>
      </c>
      <c r="AK116">
        <v>18.100000000000001</v>
      </c>
      <c r="AM116">
        <v>12.95</v>
      </c>
      <c r="AN116">
        <v>1.6</v>
      </c>
      <c r="AO116">
        <v>5.52</v>
      </c>
      <c r="AP116">
        <v>1.93</v>
      </c>
      <c r="AQ116">
        <v>7.86</v>
      </c>
      <c r="AR116">
        <v>15.46</v>
      </c>
      <c r="AS116">
        <v>10.050000000000001</v>
      </c>
      <c r="AT116">
        <v>601.71</v>
      </c>
      <c r="AU116">
        <v>769.25</v>
      </c>
      <c r="AV116">
        <v>5.45</v>
      </c>
      <c r="AW116">
        <v>6.63</v>
      </c>
      <c r="AX116">
        <v>6.09</v>
      </c>
      <c r="AY116">
        <v>1.46</v>
      </c>
      <c r="AZ116">
        <v>1.9</v>
      </c>
      <c r="BA116">
        <v>51</v>
      </c>
      <c r="BB116">
        <v>62.95</v>
      </c>
      <c r="BD116">
        <v>9.57</v>
      </c>
      <c r="BE116">
        <v>27.55</v>
      </c>
      <c r="BF116">
        <v>4</v>
      </c>
      <c r="BG116">
        <v>8.15</v>
      </c>
      <c r="BH116">
        <v>1.21</v>
      </c>
      <c r="BI116">
        <v>2.06</v>
      </c>
      <c r="BJ116">
        <v>54.35</v>
      </c>
      <c r="BK116">
        <v>15.57</v>
      </c>
      <c r="BL116">
        <v>9</v>
      </c>
      <c r="BM116">
        <v>95.89</v>
      </c>
      <c r="BN116">
        <v>9.5</v>
      </c>
      <c r="BO116">
        <v>1.54</v>
      </c>
      <c r="BP116">
        <v>3.31</v>
      </c>
      <c r="BQ116">
        <v>16.579999999999998</v>
      </c>
      <c r="BR116">
        <v>24</v>
      </c>
      <c r="BS116">
        <v>359.01</v>
      </c>
      <c r="BT116">
        <v>40</v>
      </c>
      <c r="BV116">
        <v>4.21</v>
      </c>
      <c r="BW116">
        <v>28.22</v>
      </c>
      <c r="BX116">
        <v>11.25</v>
      </c>
      <c r="BY116">
        <v>52.55</v>
      </c>
      <c r="BZ116">
        <v>4.9000000000000004</v>
      </c>
      <c r="CA116">
        <v>22.71</v>
      </c>
      <c r="CB116">
        <v>150.35</v>
      </c>
      <c r="CC116">
        <v>142.5</v>
      </c>
      <c r="CD116">
        <v>1.05</v>
      </c>
      <c r="CE116">
        <v>61.91</v>
      </c>
      <c r="CF116">
        <v>3</v>
      </c>
      <c r="CG116">
        <v>381.47</v>
      </c>
      <c r="CH116">
        <v>228.95</v>
      </c>
      <c r="CI116">
        <v>46.37</v>
      </c>
      <c r="CJ116">
        <v>52.6</v>
      </c>
      <c r="CK116">
        <v>42.22</v>
      </c>
      <c r="CL116">
        <v>5.25</v>
      </c>
      <c r="CM116">
        <v>1.2</v>
      </c>
      <c r="CN116">
        <v>0.25</v>
      </c>
      <c r="CO116">
        <v>10.07</v>
      </c>
      <c r="CP116">
        <v>13.02</v>
      </c>
      <c r="CQ116">
        <v>6.8</v>
      </c>
      <c r="CR116">
        <v>17.5</v>
      </c>
      <c r="CS116">
        <v>0.99</v>
      </c>
      <c r="CT116">
        <v>93.49</v>
      </c>
      <c r="CU116">
        <v>78.25</v>
      </c>
      <c r="CV116">
        <v>2.4300000000000002</v>
      </c>
      <c r="CW116">
        <v>69.5</v>
      </c>
      <c r="CX116">
        <v>4.78</v>
      </c>
      <c r="CY116">
        <v>147.34</v>
      </c>
      <c r="CZ116">
        <v>2.8</v>
      </c>
      <c r="DA116">
        <v>13.61</v>
      </c>
      <c r="DB116">
        <v>152.99</v>
      </c>
      <c r="DD116">
        <v>13.9</v>
      </c>
      <c r="DE116">
        <v>111.1</v>
      </c>
      <c r="DF116">
        <v>49</v>
      </c>
      <c r="DG116">
        <v>7.1</v>
      </c>
      <c r="DH116">
        <v>9.07</v>
      </c>
      <c r="DI116">
        <v>5.5</v>
      </c>
      <c r="DK116">
        <v>1.59</v>
      </c>
      <c r="DL116">
        <v>2.14</v>
      </c>
      <c r="DM116">
        <v>2.1</v>
      </c>
      <c r="DN116">
        <v>11.98</v>
      </c>
      <c r="DP116">
        <v>72.5</v>
      </c>
      <c r="DQ116">
        <v>47.37</v>
      </c>
      <c r="DR116">
        <v>14.55</v>
      </c>
      <c r="DS116">
        <v>54.95</v>
      </c>
      <c r="DT116">
        <v>65.02</v>
      </c>
      <c r="DU116">
        <v>14.08</v>
      </c>
      <c r="DV116">
        <v>118</v>
      </c>
      <c r="DX116">
        <v>151.85</v>
      </c>
      <c r="DY116">
        <v>115.43</v>
      </c>
      <c r="DZ116">
        <v>19.5</v>
      </c>
      <c r="EB116">
        <v>33.869999999999997</v>
      </c>
      <c r="EC116">
        <v>64.14</v>
      </c>
      <c r="ED116">
        <v>7</v>
      </c>
      <c r="EE116">
        <v>28</v>
      </c>
      <c r="EF116">
        <v>13.02</v>
      </c>
      <c r="EH116">
        <v>24.07</v>
      </c>
      <c r="EI116">
        <v>26.76</v>
      </c>
      <c r="EJ116">
        <v>8.1</v>
      </c>
      <c r="EK116">
        <v>5</v>
      </c>
      <c r="EL116">
        <v>51.73</v>
      </c>
      <c r="EM116">
        <v>42.01</v>
      </c>
      <c r="EN116">
        <v>5.07</v>
      </c>
      <c r="EO116">
        <v>107.37</v>
      </c>
      <c r="EP116">
        <v>296</v>
      </c>
      <c r="EQ116">
        <v>7</v>
      </c>
      <c r="ER116">
        <v>2.86</v>
      </c>
      <c r="ES116">
        <v>10</v>
      </c>
      <c r="EV116">
        <v>2.19</v>
      </c>
      <c r="EW116">
        <v>29.76</v>
      </c>
      <c r="EX116">
        <v>3.5</v>
      </c>
      <c r="EY116">
        <v>64.989999999999995</v>
      </c>
      <c r="EZ116">
        <v>2</v>
      </c>
      <c r="FA116">
        <v>0.32</v>
      </c>
      <c r="FB116">
        <v>9.1</v>
      </c>
      <c r="FC116">
        <v>1.25</v>
      </c>
      <c r="FD116">
        <v>36.950000000000003</v>
      </c>
      <c r="FE116">
        <v>19</v>
      </c>
      <c r="FG116">
        <v>100.26</v>
      </c>
      <c r="FH116">
        <v>19.62</v>
      </c>
      <c r="FI116">
        <v>3.1</v>
      </c>
      <c r="FJ116">
        <v>64.27</v>
      </c>
      <c r="FK116">
        <v>2</v>
      </c>
      <c r="FL116">
        <v>13</v>
      </c>
      <c r="FM116">
        <v>5.3</v>
      </c>
      <c r="FN116">
        <v>1</v>
      </c>
      <c r="FO116">
        <v>54.25</v>
      </c>
      <c r="FP116">
        <v>48.53</v>
      </c>
      <c r="FQ116">
        <v>5.0999999999999996</v>
      </c>
      <c r="FR116" s="123">
        <v>17</v>
      </c>
      <c r="FS116">
        <v>15</v>
      </c>
      <c r="FT116">
        <v>39.61</v>
      </c>
      <c r="FU116">
        <v>6.51</v>
      </c>
      <c r="FV116">
        <v>245</v>
      </c>
      <c r="FW116">
        <v>13.95</v>
      </c>
      <c r="FX116">
        <v>10.93</v>
      </c>
      <c r="FY116">
        <v>4.4000000000000004</v>
      </c>
      <c r="FZ116">
        <v>6.5</v>
      </c>
      <c r="GA116">
        <v>9</v>
      </c>
      <c r="GB116">
        <v>25.84</v>
      </c>
      <c r="GC116">
        <v>10.33</v>
      </c>
      <c r="GD116">
        <v>21.59</v>
      </c>
      <c r="GE116">
        <v>196.1</v>
      </c>
      <c r="GG116">
        <v>16</v>
      </c>
      <c r="GH116">
        <v>67.41</v>
      </c>
      <c r="GI116">
        <v>4.82</v>
      </c>
      <c r="GJ116">
        <v>20</v>
      </c>
      <c r="GL116">
        <v>4.3499999999999996</v>
      </c>
      <c r="GM116">
        <v>1.6</v>
      </c>
      <c r="GN116">
        <v>9</v>
      </c>
      <c r="GO116">
        <v>2.42</v>
      </c>
      <c r="GP116">
        <v>3.4</v>
      </c>
      <c r="GQ116">
        <v>24</v>
      </c>
      <c r="GR116">
        <v>0.65</v>
      </c>
      <c r="GS116">
        <v>1</v>
      </c>
    </row>
    <row r="117" spans="1:201" ht="13.5" thickBot="1" x14ac:dyDescent="0.25">
      <c r="A117" s="124" t="s">
        <v>1471</v>
      </c>
      <c r="B117">
        <v>8.08</v>
      </c>
      <c r="C117">
        <v>37.630000000000003</v>
      </c>
      <c r="D117">
        <v>21.8</v>
      </c>
      <c r="E117">
        <v>51.5</v>
      </c>
      <c r="F117">
        <v>5</v>
      </c>
      <c r="G117">
        <v>64.94</v>
      </c>
      <c r="H117">
        <v>2.92</v>
      </c>
      <c r="I117">
        <v>59.49</v>
      </c>
      <c r="J117">
        <v>16.71</v>
      </c>
      <c r="K117">
        <v>378.07</v>
      </c>
      <c r="L117">
        <v>2.44</v>
      </c>
      <c r="M117">
        <v>17</v>
      </c>
      <c r="N117">
        <v>14.5</v>
      </c>
      <c r="O117">
        <v>23.1</v>
      </c>
      <c r="P117" s="121">
        <v>16.11</v>
      </c>
      <c r="Q117">
        <v>1.85</v>
      </c>
      <c r="T117">
        <v>207.97</v>
      </c>
      <c r="U117">
        <v>0.65</v>
      </c>
      <c r="V117">
        <v>43.54</v>
      </c>
      <c r="W117">
        <v>20.100000000000001</v>
      </c>
      <c r="X117">
        <v>7.1</v>
      </c>
      <c r="Y117">
        <v>2</v>
      </c>
      <c r="Z117">
        <v>103.49</v>
      </c>
      <c r="AA117">
        <v>2.41</v>
      </c>
      <c r="AB117">
        <v>18.95</v>
      </c>
      <c r="AC117" s="125"/>
      <c r="AD117">
        <v>35.159999999999997</v>
      </c>
      <c r="AE117">
        <v>48.74</v>
      </c>
      <c r="AF117">
        <v>2.66</v>
      </c>
      <c r="AG117">
        <v>1.49</v>
      </c>
      <c r="AH117">
        <v>46.95</v>
      </c>
      <c r="AI117">
        <v>2.9</v>
      </c>
      <c r="AJ117">
        <v>9.9</v>
      </c>
      <c r="AK117">
        <v>18.100000000000001</v>
      </c>
      <c r="AM117">
        <v>11.77</v>
      </c>
      <c r="AN117">
        <v>1.49</v>
      </c>
      <c r="AO117">
        <v>6.5</v>
      </c>
      <c r="AP117">
        <v>2</v>
      </c>
      <c r="AQ117">
        <v>6.15</v>
      </c>
      <c r="AR117">
        <v>18</v>
      </c>
      <c r="AS117">
        <v>10.17</v>
      </c>
      <c r="AT117">
        <v>540</v>
      </c>
      <c r="AU117">
        <v>710</v>
      </c>
      <c r="AV117">
        <v>6.33</v>
      </c>
      <c r="AW117">
        <v>7.72</v>
      </c>
      <c r="AX117">
        <v>7.7</v>
      </c>
      <c r="AY117">
        <v>1.45</v>
      </c>
      <c r="AZ117">
        <v>1</v>
      </c>
      <c r="BA117">
        <v>48.99</v>
      </c>
      <c r="BB117">
        <v>64.95</v>
      </c>
      <c r="BD117">
        <v>10.3</v>
      </c>
      <c r="BE117">
        <v>28.5</v>
      </c>
      <c r="BF117">
        <v>4</v>
      </c>
      <c r="BG117">
        <v>7.66</v>
      </c>
      <c r="BH117">
        <v>1.63</v>
      </c>
      <c r="BI117">
        <v>2.2999999999999998</v>
      </c>
      <c r="BJ117">
        <v>59.04</v>
      </c>
      <c r="BK117">
        <v>13.32</v>
      </c>
      <c r="BL117">
        <v>10.029999999999999</v>
      </c>
      <c r="BM117">
        <v>95.25</v>
      </c>
      <c r="BN117">
        <v>9.5</v>
      </c>
      <c r="BO117">
        <v>1.5</v>
      </c>
      <c r="BP117">
        <v>3.6</v>
      </c>
      <c r="BQ117">
        <v>14.97</v>
      </c>
      <c r="BR117">
        <v>25.25</v>
      </c>
      <c r="BS117">
        <v>333.44</v>
      </c>
      <c r="BT117">
        <v>41.66</v>
      </c>
      <c r="BV117">
        <v>6</v>
      </c>
      <c r="BW117">
        <v>28.5</v>
      </c>
      <c r="BX117">
        <v>11.5</v>
      </c>
      <c r="BY117">
        <v>56.5</v>
      </c>
      <c r="BZ117">
        <v>4.3</v>
      </c>
      <c r="CA117">
        <v>23</v>
      </c>
      <c r="CB117">
        <v>139.76</v>
      </c>
      <c r="CC117">
        <v>142.5</v>
      </c>
      <c r="CD117">
        <v>1.1000000000000001</v>
      </c>
      <c r="CE117">
        <v>64.84</v>
      </c>
      <c r="CF117">
        <v>3</v>
      </c>
      <c r="CG117">
        <v>317.27</v>
      </c>
      <c r="CH117">
        <v>223.14</v>
      </c>
      <c r="CI117">
        <v>51.34</v>
      </c>
      <c r="CJ117">
        <v>55.24</v>
      </c>
      <c r="CK117">
        <v>45.53</v>
      </c>
      <c r="CL117">
        <v>6</v>
      </c>
      <c r="CM117">
        <v>1.32</v>
      </c>
      <c r="CN117">
        <v>0.25</v>
      </c>
      <c r="CO117">
        <v>9.77</v>
      </c>
      <c r="CP117">
        <v>13.02</v>
      </c>
      <c r="CQ117">
        <v>6.8</v>
      </c>
      <c r="CR117">
        <v>18.5</v>
      </c>
      <c r="CS117">
        <v>0.87</v>
      </c>
      <c r="CT117">
        <v>92.52</v>
      </c>
      <c r="CU117">
        <v>74</v>
      </c>
      <c r="CV117">
        <v>2.99</v>
      </c>
      <c r="CW117">
        <v>71.25</v>
      </c>
      <c r="CX117">
        <v>5.1100000000000003</v>
      </c>
      <c r="CY117">
        <v>151.27000000000001</v>
      </c>
      <c r="CZ117">
        <v>2.76</v>
      </c>
      <c r="DA117">
        <v>15.13</v>
      </c>
      <c r="DB117">
        <v>150.49</v>
      </c>
      <c r="DD117">
        <v>15.98</v>
      </c>
      <c r="DE117">
        <v>107.92</v>
      </c>
      <c r="DF117">
        <v>49.75</v>
      </c>
      <c r="DG117">
        <v>6.5</v>
      </c>
      <c r="DH117">
        <v>9.26</v>
      </c>
      <c r="DI117">
        <v>5.63</v>
      </c>
      <c r="DK117">
        <v>1.47</v>
      </c>
      <c r="DL117">
        <v>2.5099999999999998</v>
      </c>
      <c r="DM117">
        <v>2.56</v>
      </c>
      <c r="DN117">
        <v>11.7</v>
      </c>
      <c r="DP117">
        <v>72</v>
      </c>
      <c r="DQ117">
        <v>50.37</v>
      </c>
      <c r="DR117">
        <v>16</v>
      </c>
      <c r="DS117">
        <v>51.18</v>
      </c>
      <c r="DT117">
        <v>63.33</v>
      </c>
      <c r="DU117">
        <v>15.5</v>
      </c>
      <c r="DV117">
        <v>118</v>
      </c>
      <c r="DX117">
        <v>156.94999999999999</v>
      </c>
      <c r="DY117">
        <v>86.44</v>
      </c>
      <c r="DZ117">
        <v>17.149999999999999</v>
      </c>
      <c r="EB117">
        <v>32.049999999999997</v>
      </c>
      <c r="EC117">
        <v>62</v>
      </c>
      <c r="ED117">
        <v>7</v>
      </c>
      <c r="EE117">
        <v>27.5</v>
      </c>
      <c r="EF117">
        <v>13.02</v>
      </c>
      <c r="EH117">
        <v>23.1</v>
      </c>
      <c r="EI117">
        <v>24.66</v>
      </c>
      <c r="EJ117">
        <v>8.2799999999999994</v>
      </c>
      <c r="EK117">
        <v>5.03</v>
      </c>
      <c r="EL117">
        <v>50.01</v>
      </c>
      <c r="EM117">
        <v>42.7</v>
      </c>
      <c r="EN117">
        <v>6.41</v>
      </c>
      <c r="EO117">
        <v>109.07</v>
      </c>
      <c r="EP117">
        <v>296</v>
      </c>
      <c r="EQ117">
        <v>7.35</v>
      </c>
      <c r="ER117">
        <v>2</v>
      </c>
      <c r="ES117">
        <v>10</v>
      </c>
      <c r="EV117">
        <v>2.25</v>
      </c>
      <c r="EW117">
        <v>29.76</v>
      </c>
      <c r="EX117">
        <v>3.01</v>
      </c>
      <c r="EY117">
        <v>67.540000000000006</v>
      </c>
      <c r="EZ117">
        <v>2</v>
      </c>
      <c r="FA117">
        <v>0.39</v>
      </c>
      <c r="FB117">
        <v>8.1999999999999993</v>
      </c>
      <c r="FC117">
        <v>1.6</v>
      </c>
      <c r="FD117">
        <v>38.85</v>
      </c>
      <c r="FE117">
        <v>18.84</v>
      </c>
      <c r="FG117">
        <v>97.9</v>
      </c>
      <c r="FH117">
        <v>19.3</v>
      </c>
      <c r="FI117">
        <v>3.54</v>
      </c>
      <c r="FJ117">
        <v>51</v>
      </c>
      <c r="FK117">
        <v>2</v>
      </c>
      <c r="FL117">
        <v>14.5</v>
      </c>
      <c r="FM117">
        <v>5.2</v>
      </c>
      <c r="FN117">
        <v>1.5</v>
      </c>
      <c r="FO117">
        <v>54.25</v>
      </c>
      <c r="FP117">
        <v>54.89</v>
      </c>
      <c r="FQ117">
        <v>5.54</v>
      </c>
      <c r="FR117" s="123">
        <v>16.100000000000001</v>
      </c>
      <c r="FS117">
        <v>15.25</v>
      </c>
      <c r="FT117">
        <v>40.21</v>
      </c>
      <c r="FU117">
        <v>6.09</v>
      </c>
      <c r="FV117">
        <v>248</v>
      </c>
      <c r="FW117">
        <v>13.95</v>
      </c>
      <c r="FX117">
        <v>9.01</v>
      </c>
      <c r="FY117">
        <v>7</v>
      </c>
      <c r="FZ117">
        <v>6.5</v>
      </c>
      <c r="GA117">
        <v>10.050000000000001</v>
      </c>
      <c r="GB117">
        <v>27.85</v>
      </c>
      <c r="GC117">
        <v>12.84</v>
      </c>
      <c r="GD117">
        <v>22.41</v>
      </c>
      <c r="GE117">
        <v>175.07</v>
      </c>
      <c r="GG117">
        <v>16</v>
      </c>
      <c r="GH117">
        <v>67</v>
      </c>
      <c r="GI117">
        <v>5</v>
      </c>
      <c r="GJ117">
        <v>21.06</v>
      </c>
      <c r="GL117">
        <v>4.8899999999999997</v>
      </c>
      <c r="GM117">
        <v>2.5</v>
      </c>
      <c r="GN117">
        <v>9</v>
      </c>
      <c r="GO117">
        <v>2.71</v>
      </c>
      <c r="GP117">
        <v>3.8</v>
      </c>
      <c r="GQ117">
        <v>28.28</v>
      </c>
      <c r="GR117">
        <v>0.7</v>
      </c>
      <c r="GS117">
        <v>1.25</v>
      </c>
    </row>
    <row r="118" spans="1:201" ht="13.5" thickBot="1" x14ac:dyDescent="0.25">
      <c r="A118" s="124" t="s">
        <v>1472</v>
      </c>
      <c r="B118">
        <v>8.08</v>
      </c>
      <c r="C118">
        <v>37.869999999999997</v>
      </c>
      <c r="D118">
        <v>19.100000000000001</v>
      </c>
      <c r="E118">
        <v>70</v>
      </c>
      <c r="F118">
        <v>4.5</v>
      </c>
      <c r="G118">
        <v>58.97</v>
      </c>
      <c r="H118">
        <v>2.99</v>
      </c>
      <c r="I118">
        <v>62.96</v>
      </c>
      <c r="J118">
        <v>14.99</v>
      </c>
      <c r="K118">
        <v>385.38</v>
      </c>
      <c r="L118">
        <v>2.5099999999999998</v>
      </c>
      <c r="M118">
        <v>17.21</v>
      </c>
      <c r="N118">
        <v>14.5</v>
      </c>
      <c r="O118">
        <v>22</v>
      </c>
      <c r="P118" s="121">
        <v>15</v>
      </c>
      <c r="Q118">
        <v>1.8</v>
      </c>
      <c r="T118">
        <v>207.05</v>
      </c>
      <c r="U118">
        <v>1</v>
      </c>
      <c r="V118">
        <v>43.32</v>
      </c>
      <c r="W118">
        <v>22.14</v>
      </c>
      <c r="X118">
        <v>7.1</v>
      </c>
      <c r="Y118">
        <v>1.8</v>
      </c>
      <c r="Z118">
        <v>100.06</v>
      </c>
      <c r="AA118">
        <v>2.9</v>
      </c>
      <c r="AB118">
        <v>18.170000000000002</v>
      </c>
      <c r="AC118" s="125"/>
      <c r="AD118">
        <v>38.64</v>
      </c>
      <c r="AE118">
        <v>48.68</v>
      </c>
      <c r="AF118">
        <v>4.3</v>
      </c>
      <c r="AG118">
        <v>1.37</v>
      </c>
      <c r="AH118">
        <v>41.63</v>
      </c>
      <c r="AI118">
        <v>2.99</v>
      </c>
      <c r="AJ118">
        <v>9.94</v>
      </c>
      <c r="AK118">
        <v>18.100000000000001</v>
      </c>
      <c r="AM118">
        <v>12.77</v>
      </c>
      <c r="AN118">
        <v>1.3</v>
      </c>
      <c r="AO118">
        <v>5.39</v>
      </c>
      <c r="AP118">
        <v>2</v>
      </c>
      <c r="AQ118">
        <v>10.48</v>
      </c>
      <c r="AR118">
        <v>19.04</v>
      </c>
      <c r="AS118">
        <v>9.85</v>
      </c>
      <c r="AT118">
        <v>516.19000000000005</v>
      </c>
      <c r="AU118">
        <v>725</v>
      </c>
      <c r="AV118">
        <v>6.94</v>
      </c>
      <c r="AW118">
        <v>9.0299999999999994</v>
      </c>
      <c r="AX118">
        <v>8.02</v>
      </c>
      <c r="AY118">
        <v>1.35</v>
      </c>
      <c r="AZ118">
        <v>1.05</v>
      </c>
      <c r="BA118">
        <v>49.5</v>
      </c>
      <c r="BB118">
        <v>64.2</v>
      </c>
      <c r="BD118">
        <v>10.09</v>
      </c>
      <c r="BE118">
        <v>30.25</v>
      </c>
      <c r="BF118">
        <v>4</v>
      </c>
      <c r="BG118">
        <v>7.85</v>
      </c>
      <c r="BH118">
        <v>1.89</v>
      </c>
      <c r="BI118">
        <v>2.2200000000000002</v>
      </c>
      <c r="BJ118">
        <v>62.31</v>
      </c>
      <c r="BK118">
        <v>14.6</v>
      </c>
      <c r="BL118">
        <v>9.5</v>
      </c>
      <c r="BM118">
        <v>95.11</v>
      </c>
      <c r="BN118">
        <v>11.46</v>
      </c>
      <c r="BO118">
        <v>1.26</v>
      </c>
      <c r="BP118">
        <v>3.35</v>
      </c>
      <c r="BQ118">
        <v>14.97</v>
      </c>
      <c r="BR118">
        <v>28.25</v>
      </c>
      <c r="BS118">
        <v>328.4</v>
      </c>
      <c r="BT118">
        <v>40</v>
      </c>
      <c r="BV118">
        <v>8.56</v>
      </c>
      <c r="BW118">
        <v>30</v>
      </c>
      <c r="BX118">
        <v>13.46</v>
      </c>
      <c r="BY118">
        <v>54.07</v>
      </c>
      <c r="BZ118">
        <v>4.6500000000000004</v>
      </c>
      <c r="CA118">
        <v>24.5</v>
      </c>
      <c r="CB118">
        <v>141.91</v>
      </c>
      <c r="CC118">
        <v>149.63</v>
      </c>
      <c r="CD118">
        <v>2</v>
      </c>
      <c r="CE118">
        <v>63.76</v>
      </c>
      <c r="CF118">
        <v>3</v>
      </c>
      <c r="CG118">
        <v>295.91000000000003</v>
      </c>
      <c r="CH118">
        <v>236.43</v>
      </c>
      <c r="CI118">
        <v>52.02</v>
      </c>
      <c r="CJ118">
        <v>57.96</v>
      </c>
      <c r="CK118">
        <v>48.3</v>
      </c>
      <c r="CL118">
        <v>8.2899999999999991</v>
      </c>
      <c r="CM118">
        <v>1.1000000000000001</v>
      </c>
      <c r="CN118">
        <v>0.5</v>
      </c>
      <c r="CO118">
        <v>9.8800000000000008</v>
      </c>
      <c r="CP118">
        <v>13.02</v>
      </c>
      <c r="CQ118">
        <v>6.8</v>
      </c>
      <c r="CR118">
        <v>17.899999999999999</v>
      </c>
      <c r="CS118">
        <v>1.1499999999999999</v>
      </c>
      <c r="CT118">
        <v>92.5</v>
      </c>
      <c r="CU118">
        <v>72</v>
      </c>
      <c r="CV118">
        <v>2.8</v>
      </c>
      <c r="CW118">
        <v>72.099999999999994</v>
      </c>
      <c r="CX118">
        <v>5.6</v>
      </c>
      <c r="CY118">
        <v>170.04</v>
      </c>
      <c r="CZ118">
        <v>2.71</v>
      </c>
      <c r="DA118">
        <v>15.08</v>
      </c>
      <c r="DB118">
        <v>145.66</v>
      </c>
      <c r="DD118">
        <v>16</v>
      </c>
      <c r="DE118">
        <v>101.5</v>
      </c>
      <c r="DF118">
        <v>47.12</v>
      </c>
      <c r="DG118">
        <v>8.56</v>
      </c>
      <c r="DH118">
        <v>8.64</v>
      </c>
      <c r="DI118">
        <v>5.5</v>
      </c>
      <c r="DK118">
        <v>1.68</v>
      </c>
      <c r="DL118">
        <v>2.4700000000000002</v>
      </c>
      <c r="DM118">
        <v>2.48</v>
      </c>
      <c r="DN118">
        <v>12.95</v>
      </c>
      <c r="DP118">
        <v>71.790000000000006</v>
      </c>
      <c r="DQ118">
        <v>49.3</v>
      </c>
      <c r="DR118">
        <v>15.16</v>
      </c>
      <c r="DS118">
        <v>57</v>
      </c>
      <c r="DT118">
        <v>62.98</v>
      </c>
      <c r="DU118">
        <v>17</v>
      </c>
      <c r="DV118">
        <v>115.76</v>
      </c>
      <c r="DX118">
        <v>156.88999999999999</v>
      </c>
      <c r="DY118">
        <v>97.93</v>
      </c>
      <c r="DZ118">
        <v>18.38</v>
      </c>
      <c r="EB118">
        <v>31.68</v>
      </c>
      <c r="EC118">
        <v>62.87</v>
      </c>
      <c r="ED118">
        <v>7</v>
      </c>
      <c r="EE118">
        <v>27.24</v>
      </c>
      <c r="EF118">
        <v>13.02</v>
      </c>
      <c r="EH118">
        <v>22</v>
      </c>
      <c r="EI118">
        <v>23.72</v>
      </c>
      <c r="EJ118">
        <v>8.49</v>
      </c>
      <c r="EK118">
        <v>5.9</v>
      </c>
      <c r="EL118">
        <v>50.12</v>
      </c>
      <c r="EM118">
        <v>41.15</v>
      </c>
      <c r="EN118">
        <v>6.4</v>
      </c>
      <c r="EO118">
        <v>105.9</v>
      </c>
      <c r="EP118">
        <v>296</v>
      </c>
      <c r="EQ118">
        <v>7.35</v>
      </c>
      <c r="ER118">
        <v>1.48</v>
      </c>
      <c r="ES118">
        <v>15</v>
      </c>
      <c r="EV118">
        <v>1.91</v>
      </c>
      <c r="EW118">
        <v>32.25</v>
      </c>
      <c r="EX118">
        <v>3</v>
      </c>
      <c r="EY118">
        <v>68.98</v>
      </c>
      <c r="EZ118">
        <v>2.1</v>
      </c>
      <c r="FA118">
        <v>0.45</v>
      </c>
      <c r="FB118">
        <v>9.5</v>
      </c>
      <c r="FC118">
        <v>1.57</v>
      </c>
      <c r="FD118">
        <v>40.28</v>
      </c>
      <c r="FE118">
        <v>22</v>
      </c>
      <c r="FG118">
        <v>97.99</v>
      </c>
      <c r="FH118">
        <v>19.2</v>
      </c>
      <c r="FI118">
        <v>3.6</v>
      </c>
      <c r="FJ118">
        <v>61.35</v>
      </c>
      <c r="FK118">
        <v>2.25</v>
      </c>
      <c r="FL118">
        <v>15.5</v>
      </c>
      <c r="FM118">
        <v>4.5999999999999996</v>
      </c>
      <c r="FN118">
        <v>1.5</v>
      </c>
      <c r="FO118">
        <v>59</v>
      </c>
      <c r="FP118">
        <v>53.27</v>
      </c>
      <c r="FQ118">
        <v>5.24</v>
      </c>
      <c r="FR118" s="123">
        <v>20.05</v>
      </c>
      <c r="FS118">
        <v>17.25</v>
      </c>
      <c r="FT118">
        <v>38.76</v>
      </c>
      <c r="FU118">
        <v>6.08</v>
      </c>
      <c r="FV118">
        <v>237.65</v>
      </c>
      <c r="FW118">
        <v>13.95</v>
      </c>
      <c r="FX118">
        <v>7.35</v>
      </c>
      <c r="FY118">
        <v>6.4</v>
      </c>
      <c r="FZ118">
        <v>5.5</v>
      </c>
      <c r="GA118">
        <v>9.9700000000000006</v>
      </c>
      <c r="GB118">
        <v>28.89</v>
      </c>
      <c r="GC118">
        <v>13.93</v>
      </c>
      <c r="GD118">
        <v>22.56</v>
      </c>
      <c r="GE118">
        <v>172.34</v>
      </c>
      <c r="GG118">
        <v>16</v>
      </c>
      <c r="GH118">
        <v>64.209999999999994</v>
      </c>
      <c r="GI118">
        <v>5.61</v>
      </c>
      <c r="GJ118">
        <v>22.24</v>
      </c>
      <c r="GL118">
        <v>5.01</v>
      </c>
      <c r="GM118">
        <v>2.2999999999999998</v>
      </c>
      <c r="GN118">
        <v>9</v>
      </c>
      <c r="GO118">
        <v>2.5499999999999998</v>
      </c>
      <c r="GP118">
        <v>3.92</v>
      </c>
      <c r="GQ118">
        <v>29</v>
      </c>
      <c r="GR118">
        <v>0.6</v>
      </c>
      <c r="GS118">
        <v>1.25</v>
      </c>
    </row>
    <row r="119" spans="1:201" ht="13.5" thickBot="1" x14ac:dyDescent="0.25">
      <c r="A119" s="124" t="s">
        <v>1473</v>
      </c>
      <c r="B119">
        <v>8.08</v>
      </c>
      <c r="C119">
        <v>37.64</v>
      </c>
      <c r="D119">
        <v>22.31</v>
      </c>
      <c r="E119">
        <v>51</v>
      </c>
      <c r="F119">
        <v>3.33</v>
      </c>
      <c r="G119">
        <v>59.28</v>
      </c>
      <c r="H119">
        <v>2.75</v>
      </c>
      <c r="I119">
        <v>64.989999999999995</v>
      </c>
      <c r="J119">
        <v>20.34</v>
      </c>
      <c r="K119">
        <v>367.1</v>
      </c>
      <c r="L119">
        <v>2.5</v>
      </c>
      <c r="M119">
        <v>17.41</v>
      </c>
      <c r="N119">
        <v>13.5</v>
      </c>
      <c r="O119">
        <v>19.5</v>
      </c>
      <c r="P119" s="121">
        <v>23</v>
      </c>
      <c r="Q119">
        <v>1.5</v>
      </c>
      <c r="T119">
        <v>207.54</v>
      </c>
      <c r="U119">
        <v>0.35</v>
      </c>
      <c r="V119">
        <v>41.18</v>
      </c>
      <c r="W119">
        <v>17</v>
      </c>
      <c r="X119">
        <v>7.1</v>
      </c>
      <c r="Y119">
        <v>1.92</v>
      </c>
      <c r="Z119">
        <v>107.01</v>
      </c>
      <c r="AA119">
        <v>2.85</v>
      </c>
      <c r="AB119">
        <v>18.37</v>
      </c>
      <c r="AC119" s="125"/>
      <c r="AD119">
        <v>43.3</v>
      </c>
      <c r="AE119">
        <v>25.36</v>
      </c>
      <c r="AF119">
        <v>4.45</v>
      </c>
      <c r="AG119">
        <v>1.25</v>
      </c>
      <c r="AH119">
        <v>40.020000000000003</v>
      </c>
      <c r="AI119">
        <v>2.54</v>
      </c>
      <c r="AJ119">
        <v>10.84</v>
      </c>
      <c r="AK119">
        <v>18.100000000000001</v>
      </c>
      <c r="AM119">
        <v>14.1</v>
      </c>
      <c r="AN119">
        <v>1.3</v>
      </c>
      <c r="AO119">
        <v>8.6300000000000008</v>
      </c>
      <c r="AP119">
        <v>2.34</v>
      </c>
      <c r="AQ119">
        <v>5.9</v>
      </c>
      <c r="AR119">
        <v>21.17</v>
      </c>
      <c r="AS119">
        <v>9.9499999999999993</v>
      </c>
      <c r="AT119">
        <v>515.25</v>
      </c>
      <c r="AU119">
        <v>729</v>
      </c>
      <c r="AV119">
        <v>7.84</v>
      </c>
      <c r="AW119">
        <v>14.15</v>
      </c>
      <c r="AX119">
        <v>8.85</v>
      </c>
      <c r="AY119">
        <v>1.3</v>
      </c>
      <c r="AZ119">
        <v>0.9</v>
      </c>
      <c r="BA119">
        <v>46.48</v>
      </c>
      <c r="BB119">
        <v>65.56</v>
      </c>
      <c r="BD119">
        <v>9.82</v>
      </c>
      <c r="BE119">
        <v>31.36</v>
      </c>
      <c r="BF119">
        <v>4</v>
      </c>
      <c r="BG119">
        <v>7.55</v>
      </c>
      <c r="BH119">
        <v>1.91</v>
      </c>
      <c r="BI119">
        <v>2.42</v>
      </c>
      <c r="BJ119">
        <v>64</v>
      </c>
      <c r="BK119">
        <v>15.67</v>
      </c>
      <c r="BL119">
        <v>9</v>
      </c>
      <c r="BM119">
        <v>94.51</v>
      </c>
      <c r="BN119">
        <v>11.51</v>
      </c>
      <c r="BO119">
        <v>1.29</v>
      </c>
      <c r="BP119">
        <v>4.57</v>
      </c>
      <c r="BQ119">
        <v>11.97</v>
      </c>
      <c r="BR119">
        <v>26.56</v>
      </c>
      <c r="BS119">
        <v>325.08999999999997</v>
      </c>
      <c r="BT119">
        <v>45</v>
      </c>
      <c r="BV119">
        <v>9.25</v>
      </c>
      <c r="BW119">
        <v>35</v>
      </c>
      <c r="BX119">
        <v>12.36</v>
      </c>
      <c r="BY119">
        <v>51.76</v>
      </c>
      <c r="BZ119">
        <v>4.3</v>
      </c>
      <c r="CA119">
        <v>23.21</v>
      </c>
      <c r="CB119">
        <v>137.88</v>
      </c>
      <c r="CC119">
        <v>149.63</v>
      </c>
      <c r="CD119">
        <v>1.52</v>
      </c>
      <c r="CE119">
        <v>61.5</v>
      </c>
      <c r="CF119">
        <v>3</v>
      </c>
      <c r="CG119">
        <v>309</v>
      </c>
      <c r="CH119">
        <v>210.5</v>
      </c>
      <c r="CI119">
        <v>54.42</v>
      </c>
      <c r="CJ119">
        <v>45.6</v>
      </c>
      <c r="CK119">
        <v>49.18</v>
      </c>
      <c r="CL119">
        <v>8.99</v>
      </c>
      <c r="CM119">
        <v>1.2</v>
      </c>
      <c r="CN119">
        <v>0.5</v>
      </c>
      <c r="CO119">
        <v>9.8699999999999992</v>
      </c>
      <c r="CP119">
        <v>13.02</v>
      </c>
      <c r="CQ119">
        <v>7.8</v>
      </c>
      <c r="CR119">
        <v>18.489999999999998</v>
      </c>
      <c r="CS119">
        <v>1.36</v>
      </c>
      <c r="CT119">
        <v>85</v>
      </c>
      <c r="CU119">
        <v>70</v>
      </c>
      <c r="CV119">
        <v>3.06</v>
      </c>
      <c r="CW119">
        <v>71.010000000000005</v>
      </c>
      <c r="CX119">
        <v>5.44</v>
      </c>
      <c r="CY119">
        <v>142.38999999999999</v>
      </c>
      <c r="CZ119">
        <v>2.93</v>
      </c>
      <c r="DA119">
        <v>14.45</v>
      </c>
      <c r="DB119">
        <v>135.66999999999999</v>
      </c>
      <c r="DD119">
        <v>13.9</v>
      </c>
      <c r="DE119">
        <v>99.06</v>
      </c>
      <c r="DF119">
        <v>46.5</v>
      </c>
      <c r="DG119">
        <v>7.5</v>
      </c>
      <c r="DH119">
        <v>9.31</v>
      </c>
      <c r="DI119">
        <v>5.4</v>
      </c>
      <c r="DK119">
        <v>1.58</v>
      </c>
      <c r="DL119">
        <v>2.61</v>
      </c>
      <c r="DM119">
        <v>2.8</v>
      </c>
      <c r="DN119">
        <v>12.96</v>
      </c>
      <c r="DP119">
        <v>99.99</v>
      </c>
      <c r="DQ119">
        <v>51</v>
      </c>
      <c r="DR119">
        <v>16.350000000000001</v>
      </c>
      <c r="DS119">
        <v>59.7</v>
      </c>
      <c r="DT119">
        <v>74.5</v>
      </c>
      <c r="DU119">
        <v>17.07</v>
      </c>
      <c r="DV119">
        <v>115.76</v>
      </c>
      <c r="DX119">
        <v>165.18</v>
      </c>
      <c r="DY119">
        <v>110.2</v>
      </c>
      <c r="DZ119">
        <v>18.8</v>
      </c>
      <c r="EB119">
        <v>29.25</v>
      </c>
      <c r="EC119">
        <v>59.43</v>
      </c>
      <c r="ED119">
        <v>8</v>
      </c>
      <c r="EE119">
        <v>27.75</v>
      </c>
      <c r="EF119">
        <v>13.02</v>
      </c>
      <c r="EH119">
        <v>23.5</v>
      </c>
      <c r="EI119">
        <v>23.16</v>
      </c>
      <c r="EJ119">
        <v>10.25</v>
      </c>
      <c r="EK119">
        <v>5.25</v>
      </c>
      <c r="EL119">
        <v>46.01</v>
      </c>
      <c r="EM119">
        <v>38.32</v>
      </c>
      <c r="EN119">
        <v>6.28</v>
      </c>
      <c r="EO119">
        <v>108.81</v>
      </c>
      <c r="EP119">
        <v>296</v>
      </c>
      <c r="EQ119">
        <v>6.25</v>
      </c>
      <c r="ER119">
        <v>3.02</v>
      </c>
      <c r="ES119">
        <v>15</v>
      </c>
      <c r="EV119">
        <v>1.87</v>
      </c>
      <c r="EW119">
        <v>31</v>
      </c>
      <c r="EX119">
        <v>3</v>
      </c>
      <c r="EY119">
        <v>74.510000000000005</v>
      </c>
      <c r="EZ119">
        <v>3</v>
      </c>
      <c r="FA119">
        <v>0.5</v>
      </c>
      <c r="FB119">
        <v>9</v>
      </c>
      <c r="FC119">
        <v>1.65</v>
      </c>
      <c r="FD119">
        <v>39.26</v>
      </c>
      <c r="FE119">
        <v>22.99</v>
      </c>
      <c r="FG119">
        <v>98</v>
      </c>
      <c r="FH119">
        <v>19.41</v>
      </c>
      <c r="FI119">
        <v>3.81</v>
      </c>
      <c r="FJ119">
        <v>64.5</v>
      </c>
      <c r="FK119">
        <v>2</v>
      </c>
      <c r="FL119">
        <v>15</v>
      </c>
      <c r="FM119">
        <v>4.5999999999999996</v>
      </c>
      <c r="FN119">
        <v>1.3</v>
      </c>
      <c r="FO119">
        <v>59.2</v>
      </c>
      <c r="FP119">
        <v>52.44</v>
      </c>
      <c r="FQ119">
        <v>5.77</v>
      </c>
      <c r="FR119" s="123">
        <v>15.2</v>
      </c>
      <c r="FS119">
        <v>16.2</v>
      </c>
      <c r="FT119">
        <v>37.93</v>
      </c>
      <c r="FU119">
        <v>7.54</v>
      </c>
      <c r="FV119">
        <v>250</v>
      </c>
      <c r="FW119">
        <v>13.95</v>
      </c>
      <c r="FX119">
        <v>6.99</v>
      </c>
      <c r="FY119">
        <v>4.75</v>
      </c>
      <c r="FZ119">
        <v>4.5</v>
      </c>
      <c r="GA119">
        <v>9.86</v>
      </c>
      <c r="GB119">
        <v>28.28</v>
      </c>
      <c r="GC119">
        <v>9.51</v>
      </c>
      <c r="GD119">
        <v>22.61</v>
      </c>
      <c r="GE119">
        <v>178.01</v>
      </c>
      <c r="GG119">
        <v>16</v>
      </c>
      <c r="GH119">
        <v>59.03</v>
      </c>
      <c r="GI119">
        <v>5.45</v>
      </c>
      <c r="GJ119">
        <v>19.21</v>
      </c>
      <c r="GL119">
        <v>5.69</v>
      </c>
      <c r="GM119">
        <v>1.95</v>
      </c>
      <c r="GN119">
        <v>9</v>
      </c>
      <c r="GO119">
        <v>2.8</v>
      </c>
      <c r="GP119">
        <v>3.71</v>
      </c>
      <c r="GQ119">
        <v>31</v>
      </c>
      <c r="GR119">
        <v>0.84</v>
      </c>
      <c r="GS119">
        <v>1.06</v>
      </c>
    </row>
    <row r="120" spans="1:201" ht="13.5" thickBot="1" x14ac:dyDescent="0.25">
      <c r="A120" s="124" t="s">
        <v>1474</v>
      </c>
      <c r="B120">
        <v>8.08</v>
      </c>
      <c r="C120">
        <v>38.74</v>
      </c>
      <c r="D120">
        <v>21.64</v>
      </c>
      <c r="E120">
        <v>43.88</v>
      </c>
      <c r="F120">
        <v>2.99</v>
      </c>
      <c r="G120">
        <v>57.88</v>
      </c>
      <c r="H120">
        <v>3.03</v>
      </c>
      <c r="I120">
        <v>61.04</v>
      </c>
      <c r="J120">
        <v>18.53</v>
      </c>
      <c r="K120">
        <v>340.02</v>
      </c>
      <c r="L120">
        <v>2.4300000000000002</v>
      </c>
      <c r="M120">
        <v>11.8</v>
      </c>
      <c r="N120">
        <v>13.81</v>
      </c>
      <c r="O120">
        <v>20.67</v>
      </c>
      <c r="P120" s="121">
        <v>18.84</v>
      </c>
      <c r="Q120">
        <v>1.95</v>
      </c>
      <c r="T120">
        <v>202.95</v>
      </c>
      <c r="U120">
        <v>0.4</v>
      </c>
      <c r="V120">
        <v>42.77</v>
      </c>
      <c r="W120">
        <v>17.38</v>
      </c>
      <c r="X120">
        <v>7.1</v>
      </c>
      <c r="Y120">
        <v>2.06</v>
      </c>
      <c r="Z120">
        <v>100.57</v>
      </c>
      <c r="AA120">
        <v>2.7</v>
      </c>
      <c r="AB120">
        <v>16.27</v>
      </c>
      <c r="AC120" s="125"/>
      <c r="AD120">
        <v>43.08</v>
      </c>
      <c r="AE120">
        <v>34.47</v>
      </c>
      <c r="AF120">
        <v>4.95</v>
      </c>
      <c r="AG120">
        <v>1.2</v>
      </c>
      <c r="AH120">
        <v>45.74</v>
      </c>
      <c r="AI120">
        <v>2.44</v>
      </c>
      <c r="AJ120">
        <v>10.89</v>
      </c>
      <c r="AK120">
        <v>18.100000000000001</v>
      </c>
      <c r="AM120">
        <v>15.06</v>
      </c>
      <c r="AN120">
        <v>1.5</v>
      </c>
      <c r="AO120">
        <v>8.83</v>
      </c>
      <c r="AP120">
        <v>2.0099999999999998</v>
      </c>
      <c r="AQ120">
        <v>7.26</v>
      </c>
      <c r="AR120">
        <v>13.45</v>
      </c>
      <c r="AS120">
        <v>9.8699999999999992</v>
      </c>
      <c r="AT120">
        <v>493.74</v>
      </c>
      <c r="AU120">
        <v>859.9</v>
      </c>
      <c r="AV120">
        <v>6.71</v>
      </c>
      <c r="AW120">
        <v>12.38</v>
      </c>
      <c r="AX120">
        <v>6.39</v>
      </c>
      <c r="AY120">
        <v>1.22</v>
      </c>
      <c r="AZ120">
        <v>1.2</v>
      </c>
      <c r="BA120">
        <v>48</v>
      </c>
      <c r="BB120">
        <v>65.56</v>
      </c>
      <c r="BD120">
        <v>9.14</v>
      </c>
      <c r="BE120">
        <v>32.46</v>
      </c>
      <c r="BF120">
        <v>5.4</v>
      </c>
      <c r="BG120">
        <v>7</v>
      </c>
      <c r="BH120">
        <v>2.4300000000000002</v>
      </c>
      <c r="BI120">
        <v>2.11</v>
      </c>
      <c r="BJ120">
        <v>61.35</v>
      </c>
      <c r="BK120">
        <v>15.25</v>
      </c>
      <c r="BL120">
        <v>8.1</v>
      </c>
      <c r="BM120">
        <v>85.1</v>
      </c>
      <c r="BN120">
        <v>10</v>
      </c>
      <c r="BO120">
        <v>1.26</v>
      </c>
      <c r="BP120">
        <v>4.47</v>
      </c>
      <c r="BQ120">
        <v>11.97</v>
      </c>
      <c r="BR120">
        <v>24.01</v>
      </c>
      <c r="BS120">
        <v>292.38</v>
      </c>
      <c r="BT120">
        <v>41.8</v>
      </c>
      <c r="BV120">
        <v>8.99</v>
      </c>
      <c r="BW120">
        <v>34</v>
      </c>
      <c r="BX120">
        <v>10.88</v>
      </c>
      <c r="BY120">
        <v>50.52</v>
      </c>
      <c r="BZ120">
        <v>4.32</v>
      </c>
      <c r="CA120">
        <v>21.67</v>
      </c>
      <c r="CB120">
        <v>114.74</v>
      </c>
      <c r="CC120">
        <v>159.88</v>
      </c>
      <c r="CD120">
        <v>2.0099999999999998</v>
      </c>
      <c r="CE120">
        <v>59.62</v>
      </c>
      <c r="CF120">
        <v>3.25</v>
      </c>
      <c r="CG120">
        <v>273.91000000000003</v>
      </c>
      <c r="CH120">
        <v>140.68</v>
      </c>
      <c r="CI120">
        <v>51.74</v>
      </c>
      <c r="CJ120">
        <v>45.42</v>
      </c>
      <c r="CK120">
        <v>46.34</v>
      </c>
      <c r="CL120">
        <v>9</v>
      </c>
      <c r="CM120">
        <v>1.35</v>
      </c>
      <c r="CN120">
        <v>0.4</v>
      </c>
      <c r="CO120">
        <v>9.5</v>
      </c>
      <c r="CP120">
        <v>13.02</v>
      </c>
      <c r="CQ120">
        <v>7.8</v>
      </c>
      <c r="CR120">
        <v>17.100000000000001</v>
      </c>
      <c r="CS120">
        <v>1.26</v>
      </c>
      <c r="CT120">
        <v>80.05</v>
      </c>
      <c r="CU120">
        <v>68.790000000000006</v>
      </c>
      <c r="CV120">
        <v>3.2</v>
      </c>
      <c r="CW120">
        <v>69.97</v>
      </c>
      <c r="CX120">
        <v>5.98</v>
      </c>
      <c r="CY120">
        <v>158.81</v>
      </c>
      <c r="CZ120">
        <v>2.41</v>
      </c>
      <c r="DA120">
        <v>13.74</v>
      </c>
      <c r="DB120">
        <v>145.38999999999999</v>
      </c>
      <c r="DD120">
        <v>15.9</v>
      </c>
      <c r="DE120">
        <v>92.01</v>
      </c>
      <c r="DF120">
        <v>43</v>
      </c>
      <c r="DG120">
        <v>6.5</v>
      </c>
      <c r="DH120">
        <v>8.76</v>
      </c>
      <c r="DI120">
        <v>6.5</v>
      </c>
      <c r="DK120">
        <v>1.64</v>
      </c>
      <c r="DL120">
        <v>2.4300000000000002</v>
      </c>
      <c r="DM120">
        <v>2.52</v>
      </c>
      <c r="DN120">
        <v>17.32</v>
      </c>
      <c r="DP120">
        <v>96.42</v>
      </c>
      <c r="DQ120">
        <v>48.73</v>
      </c>
      <c r="DR120">
        <v>15.2</v>
      </c>
      <c r="DS120">
        <v>59.75</v>
      </c>
      <c r="DT120">
        <v>246.65</v>
      </c>
      <c r="DU120">
        <v>13.94</v>
      </c>
      <c r="DV120">
        <v>102.87</v>
      </c>
      <c r="DX120">
        <v>147.16999999999999</v>
      </c>
      <c r="DY120">
        <v>128</v>
      </c>
      <c r="DZ120">
        <v>17.79</v>
      </c>
      <c r="EB120">
        <v>31.28</v>
      </c>
      <c r="EC120">
        <v>64.12</v>
      </c>
      <c r="ED120">
        <v>8.4499999999999993</v>
      </c>
      <c r="EE120">
        <v>37.630000000000003</v>
      </c>
      <c r="EF120">
        <v>13.02</v>
      </c>
      <c r="EH120">
        <v>23.5</v>
      </c>
      <c r="EI120">
        <v>21.28</v>
      </c>
      <c r="EJ120">
        <v>9.25</v>
      </c>
      <c r="EK120">
        <v>5.5</v>
      </c>
      <c r="EL120">
        <v>34.03</v>
      </c>
      <c r="EM120">
        <v>39</v>
      </c>
      <c r="EN120">
        <v>5.4</v>
      </c>
      <c r="EO120">
        <v>104.07</v>
      </c>
      <c r="EP120">
        <v>296</v>
      </c>
      <c r="EQ120">
        <v>7</v>
      </c>
      <c r="ER120">
        <v>2.9</v>
      </c>
      <c r="ES120">
        <v>15.5</v>
      </c>
      <c r="EV120">
        <v>1.37</v>
      </c>
      <c r="EW120">
        <v>28.8</v>
      </c>
      <c r="EX120">
        <v>3.4</v>
      </c>
      <c r="EY120">
        <v>74.47</v>
      </c>
      <c r="EZ120">
        <v>2.9</v>
      </c>
      <c r="FA120">
        <v>0.5</v>
      </c>
      <c r="FB120">
        <v>9.98</v>
      </c>
      <c r="FC120">
        <v>1.62</v>
      </c>
      <c r="FD120">
        <v>37.56</v>
      </c>
      <c r="FE120">
        <v>24.33</v>
      </c>
      <c r="FG120">
        <v>97.6</v>
      </c>
      <c r="FH120">
        <v>13.21</v>
      </c>
      <c r="FI120">
        <v>3.49</v>
      </c>
      <c r="FJ120">
        <v>71.989999999999995</v>
      </c>
      <c r="FK120">
        <v>1.5</v>
      </c>
      <c r="FL120">
        <v>16</v>
      </c>
      <c r="FM120">
        <v>4.5999999999999996</v>
      </c>
      <c r="FN120">
        <v>1</v>
      </c>
      <c r="FO120">
        <v>59.2</v>
      </c>
      <c r="FP120">
        <v>50.62</v>
      </c>
      <c r="FQ120">
        <v>5.58</v>
      </c>
      <c r="FR120" s="123">
        <v>10.4</v>
      </c>
      <c r="FS120">
        <v>14.54</v>
      </c>
      <c r="FT120">
        <v>39.79</v>
      </c>
      <c r="FU120">
        <v>6.02</v>
      </c>
      <c r="FV120">
        <v>259</v>
      </c>
      <c r="FW120">
        <v>13.95</v>
      </c>
      <c r="FX120">
        <v>6.59</v>
      </c>
      <c r="FY120">
        <v>6.8</v>
      </c>
      <c r="FZ120">
        <v>2.5</v>
      </c>
      <c r="GA120">
        <v>8.75</v>
      </c>
      <c r="GB120">
        <v>29.61</v>
      </c>
      <c r="GC120">
        <v>4</v>
      </c>
      <c r="GD120">
        <v>21</v>
      </c>
      <c r="GE120">
        <v>193.27</v>
      </c>
      <c r="GG120">
        <v>16</v>
      </c>
      <c r="GH120">
        <v>56.41</v>
      </c>
      <c r="GI120">
        <v>6</v>
      </c>
      <c r="GJ120">
        <v>10.16</v>
      </c>
      <c r="GL120">
        <v>3.4</v>
      </c>
      <c r="GM120">
        <v>2.9</v>
      </c>
      <c r="GN120">
        <v>9</v>
      </c>
      <c r="GO120">
        <v>2.98</v>
      </c>
      <c r="GP120">
        <v>3.37</v>
      </c>
      <c r="GQ120">
        <v>32.25</v>
      </c>
      <c r="GR120">
        <v>0.69</v>
      </c>
      <c r="GS120">
        <v>1.27</v>
      </c>
    </row>
    <row r="121" spans="1:201" ht="13.5" thickBot="1" x14ac:dyDescent="0.25">
      <c r="A121" s="124" t="s">
        <v>1475</v>
      </c>
      <c r="B121">
        <v>8.4</v>
      </c>
      <c r="C121">
        <v>38.79</v>
      </c>
      <c r="D121">
        <v>26.63</v>
      </c>
      <c r="E121">
        <v>46.18</v>
      </c>
      <c r="F121">
        <v>3</v>
      </c>
      <c r="G121">
        <v>65</v>
      </c>
      <c r="H121">
        <v>2.8</v>
      </c>
      <c r="I121">
        <v>66.239999999999995</v>
      </c>
      <c r="J121">
        <v>25.77</v>
      </c>
      <c r="K121">
        <v>384.13</v>
      </c>
      <c r="L121">
        <v>2.61</v>
      </c>
      <c r="M121">
        <v>11.19</v>
      </c>
      <c r="N121">
        <v>13</v>
      </c>
      <c r="O121">
        <v>22.22</v>
      </c>
      <c r="P121" s="121">
        <v>21.05</v>
      </c>
      <c r="Q121">
        <v>2.2599999999999998</v>
      </c>
      <c r="T121">
        <v>226.78</v>
      </c>
      <c r="U121">
        <v>0.6</v>
      </c>
      <c r="V121">
        <v>42.9</v>
      </c>
      <c r="W121">
        <v>17.670000000000002</v>
      </c>
      <c r="X121">
        <v>7</v>
      </c>
      <c r="Y121">
        <v>2.88</v>
      </c>
      <c r="Z121">
        <v>120</v>
      </c>
      <c r="AA121">
        <v>3.2</v>
      </c>
      <c r="AB121">
        <v>17.75</v>
      </c>
      <c r="AC121" s="125"/>
      <c r="AD121">
        <v>38.9</v>
      </c>
      <c r="AE121">
        <v>44.97</v>
      </c>
      <c r="AF121">
        <v>6.82</v>
      </c>
      <c r="AG121">
        <v>1.2</v>
      </c>
      <c r="AH121">
        <v>48.73</v>
      </c>
      <c r="AI121">
        <v>3</v>
      </c>
      <c r="AJ121">
        <v>14.97</v>
      </c>
      <c r="AK121">
        <v>19.05</v>
      </c>
      <c r="AM121">
        <v>14.1</v>
      </c>
      <c r="AN121">
        <v>1.2</v>
      </c>
      <c r="AO121">
        <v>11.28</v>
      </c>
      <c r="AP121">
        <v>2.4</v>
      </c>
      <c r="AQ121">
        <v>6.98</v>
      </c>
      <c r="AR121">
        <v>14.5</v>
      </c>
      <c r="AS121">
        <v>11.27</v>
      </c>
      <c r="AT121">
        <v>541.84</v>
      </c>
      <c r="AU121">
        <v>975.43</v>
      </c>
      <c r="AV121">
        <v>7.27</v>
      </c>
      <c r="AW121">
        <v>14.25</v>
      </c>
      <c r="AX121">
        <v>7.72</v>
      </c>
      <c r="AY121">
        <v>1.5</v>
      </c>
      <c r="AZ121">
        <v>1.45</v>
      </c>
      <c r="BA121">
        <v>41.89</v>
      </c>
      <c r="BB121">
        <v>64.650000000000006</v>
      </c>
      <c r="BD121">
        <v>11.47</v>
      </c>
      <c r="BE121">
        <v>27</v>
      </c>
      <c r="BF121">
        <v>4.5</v>
      </c>
      <c r="BG121">
        <v>7</v>
      </c>
      <c r="BH121">
        <v>2.84</v>
      </c>
      <c r="BI121">
        <v>2.63</v>
      </c>
      <c r="BJ121">
        <v>61.41</v>
      </c>
      <c r="BK121">
        <v>18.11</v>
      </c>
      <c r="BL121">
        <v>10</v>
      </c>
      <c r="BM121">
        <v>93.91</v>
      </c>
      <c r="BN121">
        <v>9.4499999999999993</v>
      </c>
      <c r="BO121">
        <v>1.25</v>
      </c>
      <c r="BP121">
        <v>4.5199999999999996</v>
      </c>
      <c r="BQ121">
        <v>11.97</v>
      </c>
      <c r="BR121">
        <v>21</v>
      </c>
      <c r="BS121">
        <v>324.77</v>
      </c>
      <c r="BT121">
        <v>44</v>
      </c>
      <c r="BV121">
        <v>9.6</v>
      </c>
      <c r="BW121">
        <v>35</v>
      </c>
      <c r="BX121">
        <v>8.9</v>
      </c>
      <c r="BY121">
        <v>53.26</v>
      </c>
      <c r="BZ121">
        <v>3.4</v>
      </c>
      <c r="CA121">
        <v>22.72</v>
      </c>
      <c r="CB121">
        <v>152.41999999999999</v>
      </c>
      <c r="CC121">
        <v>178</v>
      </c>
      <c r="CD121">
        <v>2.7</v>
      </c>
      <c r="CE121">
        <v>67.349999999999994</v>
      </c>
      <c r="CF121">
        <v>1.95</v>
      </c>
      <c r="CG121">
        <v>239.95</v>
      </c>
      <c r="CH121">
        <v>110.05</v>
      </c>
      <c r="CI121">
        <v>50.2</v>
      </c>
      <c r="CJ121">
        <v>49</v>
      </c>
      <c r="CK121">
        <v>52.66</v>
      </c>
      <c r="CL121">
        <v>8.9</v>
      </c>
      <c r="CM121">
        <v>1.58</v>
      </c>
      <c r="CN121">
        <v>0.4</v>
      </c>
      <c r="CO121">
        <v>9.5</v>
      </c>
      <c r="CP121">
        <v>13.02</v>
      </c>
      <c r="CQ121">
        <v>7.2</v>
      </c>
      <c r="CR121">
        <v>15.01</v>
      </c>
      <c r="CS121">
        <v>1.49</v>
      </c>
      <c r="CT121">
        <v>96.28</v>
      </c>
      <c r="CU121">
        <v>82.6</v>
      </c>
      <c r="CV121">
        <v>3.19</v>
      </c>
      <c r="CW121">
        <v>74.040000000000006</v>
      </c>
      <c r="CX121">
        <v>5.98</v>
      </c>
      <c r="CY121">
        <v>175.98</v>
      </c>
      <c r="CZ121">
        <v>1.94</v>
      </c>
      <c r="DA121">
        <v>14.4</v>
      </c>
      <c r="DB121">
        <v>171.94</v>
      </c>
      <c r="DD121">
        <v>13.5</v>
      </c>
      <c r="DE121">
        <v>93.1</v>
      </c>
      <c r="DF121">
        <v>43.54</v>
      </c>
      <c r="DG121">
        <v>6.05</v>
      </c>
      <c r="DH121">
        <v>10.53</v>
      </c>
      <c r="DI121">
        <v>7.45</v>
      </c>
      <c r="DK121">
        <v>1.65</v>
      </c>
      <c r="DL121">
        <v>2.4500000000000002</v>
      </c>
      <c r="DM121">
        <v>2.82</v>
      </c>
      <c r="DN121">
        <v>22.33</v>
      </c>
      <c r="DP121">
        <v>90.5</v>
      </c>
      <c r="DQ121">
        <v>73.37</v>
      </c>
      <c r="DR121">
        <v>20.82</v>
      </c>
      <c r="DS121">
        <v>63.21</v>
      </c>
      <c r="DT121">
        <v>204.14</v>
      </c>
      <c r="DU121">
        <v>14.75</v>
      </c>
      <c r="DV121">
        <v>113.9</v>
      </c>
      <c r="DX121">
        <v>147.44999999999999</v>
      </c>
      <c r="DY121">
        <v>129</v>
      </c>
      <c r="DZ121">
        <v>19.489999999999998</v>
      </c>
      <c r="EB121">
        <v>31.01</v>
      </c>
      <c r="EC121">
        <v>71.45</v>
      </c>
      <c r="ED121">
        <v>9.5</v>
      </c>
      <c r="EE121">
        <v>36.85</v>
      </c>
      <c r="EF121">
        <v>13.02</v>
      </c>
      <c r="EH121">
        <v>26</v>
      </c>
      <c r="EI121">
        <v>22.01</v>
      </c>
      <c r="EJ121">
        <v>10.31</v>
      </c>
      <c r="EK121">
        <v>5.51</v>
      </c>
      <c r="EL121">
        <v>28.5</v>
      </c>
      <c r="EM121">
        <v>44.45</v>
      </c>
      <c r="EN121">
        <v>7.07</v>
      </c>
      <c r="EO121">
        <v>130</v>
      </c>
      <c r="EP121">
        <v>296</v>
      </c>
      <c r="EQ121">
        <v>7</v>
      </c>
      <c r="ER121">
        <v>3.53</v>
      </c>
      <c r="ES121">
        <v>15</v>
      </c>
      <c r="EV121">
        <v>1.68</v>
      </c>
      <c r="EW121">
        <v>31.8</v>
      </c>
      <c r="EX121">
        <v>4</v>
      </c>
      <c r="EY121">
        <v>92.85</v>
      </c>
      <c r="EZ121">
        <v>2.9</v>
      </c>
      <c r="FA121">
        <v>0.56000000000000005</v>
      </c>
      <c r="FB121">
        <v>10.5</v>
      </c>
      <c r="FC121">
        <v>1.88</v>
      </c>
      <c r="FD121">
        <v>39</v>
      </c>
      <c r="FE121">
        <v>24.74</v>
      </c>
      <c r="FG121">
        <v>98</v>
      </c>
      <c r="FH121">
        <v>12.99</v>
      </c>
      <c r="FI121">
        <v>4.7</v>
      </c>
      <c r="FJ121">
        <v>61.07</v>
      </c>
      <c r="FK121">
        <v>1.5</v>
      </c>
      <c r="FL121">
        <v>16.52</v>
      </c>
      <c r="FM121">
        <v>5</v>
      </c>
      <c r="FN121">
        <v>0.85</v>
      </c>
      <c r="FO121">
        <v>53.95</v>
      </c>
      <c r="FP121">
        <v>53.96</v>
      </c>
      <c r="FQ121">
        <v>6.72</v>
      </c>
      <c r="FR121" s="123">
        <v>10.39</v>
      </c>
      <c r="FS121">
        <v>16.34</v>
      </c>
      <c r="FT121">
        <v>40.85</v>
      </c>
      <c r="FU121">
        <v>8.68</v>
      </c>
      <c r="FV121">
        <v>259</v>
      </c>
      <c r="FW121">
        <v>13.95</v>
      </c>
      <c r="FX121">
        <v>6.1</v>
      </c>
      <c r="FY121">
        <v>3.93</v>
      </c>
      <c r="FZ121">
        <v>2.5</v>
      </c>
      <c r="GA121">
        <v>10.28</v>
      </c>
      <c r="GB121">
        <v>30.9</v>
      </c>
      <c r="GC121">
        <v>3.33</v>
      </c>
      <c r="GD121">
        <v>19.75</v>
      </c>
      <c r="GE121">
        <v>228.18</v>
      </c>
      <c r="GG121">
        <v>14</v>
      </c>
      <c r="GH121">
        <v>63.01</v>
      </c>
      <c r="GI121">
        <v>5.94</v>
      </c>
      <c r="GJ121">
        <v>12.99</v>
      </c>
      <c r="GL121">
        <v>3.5</v>
      </c>
      <c r="GM121">
        <v>1.5</v>
      </c>
      <c r="GN121">
        <v>9</v>
      </c>
      <c r="GO121">
        <v>2.3199999999999998</v>
      </c>
      <c r="GP121">
        <v>3.92</v>
      </c>
      <c r="GQ121">
        <v>37.159999999999997</v>
      </c>
      <c r="GR121">
        <v>0.72</v>
      </c>
      <c r="GS121">
        <v>1.73</v>
      </c>
    </row>
    <row r="122" spans="1:201" ht="13.5" thickBot="1" x14ac:dyDescent="0.25">
      <c r="A122" s="119" t="s">
        <v>1476</v>
      </c>
      <c r="B122">
        <v>6.26</v>
      </c>
      <c r="C122">
        <v>37.409999999999997</v>
      </c>
      <c r="D122">
        <v>28.21</v>
      </c>
      <c r="E122">
        <v>37.979999999999997</v>
      </c>
      <c r="F122">
        <v>3.26</v>
      </c>
      <c r="G122">
        <v>58.25</v>
      </c>
      <c r="H122">
        <v>2.76</v>
      </c>
      <c r="I122">
        <v>64.17</v>
      </c>
      <c r="J122">
        <v>26.01</v>
      </c>
      <c r="K122">
        <v>334.52</v>
      </c>
      <c r="L122">
        <v>2.81</v>
      </c>
      <c r="M122">
        <v>11.53</v>
      </c>
      <c r="N122">
        <v>13.4</v>
      </c>
      <c r="O122">
        <v>23.5</v>
      </c>
      <c r="P122" s="121">
        <v>20.149999999999999</v>
      </c>
      <c r="Q122">
        <v>2.9</v>
      </c>
      <c r="T122">
        <v>228.54</v>
      </c>
      <c r="U122">
        <v>0.89</v>
      </c>
      <c r="V122">
        <v>40.68</v>
      </c>
      <c r="W122">
        <v>18.5</v>
      </c>
      <c r="X122">
        <v>7.8</v>
      </c>
      <c r="Y122">
        <v>2.9</v>
      </c>
      <c r="Z122">
        <v>127.75</v>
      </c>
      <c r="AA122">
        <v>2.2000000000000002</v>
      </c>
      <c r="AB122">
        <v>18.88</v>
      </c>
      <c r="AC122" s="125"/>
      <c r="AD122">
        <v>43.47</v>
      </c>
      <c r="AE122">
        <v>34.44</v>
      </c>
      <c r="AF122">
        <v>8.8000000000000007</v>
      </c>
      <c r="AG122">
        <v>1.19</v>
      </c>
      <c r="AH122">
        <v>50.57</v>
      </c>
      <c r="AI122">
        <v>3.47</v>
      </c>
      <c r="AJ122">
        <v>15.59</v>
      </c>
      <c r="AK122">
        <v>19</v>
      </c>
      <c r="AM122">
        <v>13.11</v>
      </c>
      <c r="AN122">
        <v>1.17</v>
      </c>
      <c r="AO122">
        <v>9.66</v>
      </c>
      <c r="AP122">
        <v>2.79</v>
      </c>
      <c r="AQ122">
        <v>8.33</v>
      </c>
      <c r="AR122">
        <v>13.4</v>
      </c>
      <c r="AS122">
        <v>11.6</v>
      </c>
      <c r="AT122">
        <v>499.78</v>
      </c>
      <c r="AU122">
        <v>923</v>
      </c>
      <c r="AV122">
        <v>7.25</v>
      </c>
      <c r="AW122">
        <v>14.04</v>
      </c>
      <c r="AX122">
        <v>8.16</v>
      </c>
      <c r="AY122">
        <v>1.74</v>
      </c>
      <c r="AZ122">
        <v>1.39</v>
      </c>
      <c r="BA122">
        <v>56.99</v>
      </c>
      <c r="BB122">
        <v>80.150000000000006</v>
      </c>
      <c r="BD122">
        <v>11.21</v>
      </c>
      <c r="BE122">
        <v>26.9</v>
      </c>
      <c r="BF122">
        <v>3</v>
      </c>
      <c r="BG122">
        <v>6.7</v>
      </c>
      <c r="BH122">
        <v>2.57</v>
      </c>
      <c r="BI122">
        <v>2.87</v>
      </c>
      <c r="BJ122">
        <v>60.01</v>
      </c>
      <c r="BK122">
        <v>23.72</v>
      </c>
      <c r="BL122">
        <v>10.96</v>
      </c>
      <c r="BM122">
        <v>91.1</v>
      </c>
      <c r="BN122">
        <v>8.2100000000000009</v>
      </c>
      <c r="BO122">
        <v>1.94</v>
      </c>
      <c r="BP122">
        <v>4.47</v>
      </c>
      <c r="BQ122">
        <v>13.9</v>
      </c>
      <c r="BR122">
        <v>20.05</v>
      </c>
      <c r="BS122">
        <v>295.95999999999998</v>
      </c>
      <c r="BT122">
        <v>47.05</v>
      </c>
      <c r="BV122">
        <v>5.5</v>
      </c>
      <c r="BW122">
        <v>26.97</v>
      </c>
      <c r="BX122">
        <v>9.1</v>
      </c>
      <c r="BY122">
        <v>49.3</v>
      </c>
      <c r="BZ122">
        <v>3.3</v>
      </c>
      <c r="CA122">
        <v>20.9</v>
      </c>
      <c r="CB122">
        <v>125.86</v>
      </c>
      <c r="CC122">
        <v>168.25</v>
      </c>
      <c r="CD122">
        <v>2.94</v>
      </c>
      <c r="CE122">
        <v>68.23</v>
      </c>
      <c r="CF122">
        <v>2.11</v>
      </c>
      <c r="CG122">
        <v>328.2</v>
      </c>
      <c r="CH122">
        <v>180</v>
      </c>
      <c r="CI122">
        <v>46.32</v>
      </c>
      <c r="CJ122">
        <v>42.83</v>
      </c>
      <c r="CK122">
        <v>42.14</v>
      </c>
      <c r="CL122">
        <v>8.9</v>
      </c>
      <c r="CM122">
        <v>1.5</v>
      </c>
      <c r="CN122">
        <v>0.4</v>
      </c>
      <c r="CO122">
        <v>9.31</v>
      </c>
      <c r="CP122">
        <v>13.02</v>
      </c>
      <c r="CQ122">
        <v>5</v>
      </c>
      <c r="CR122">
        <v>15</v>
      </c>
      <c r="CS122">
        <v>1.74</v>
      </c>
      <c r="CT122">
        <v>109.74</v>
      </c>
      <c r="CU122">
        <v>74.260000000000005</v>
      </c>
      <c r="CV122">
        <v>3.56</v>
      </c>
      <c r="CW122">
        <v>76.2</v>
      </c>
      <c r="CX122">
        <v>4.99</v>
      </c>
      <c r="CY122">
        <v>116.31</v>
      </c>
      <c r="CZ122">
        <v>2</v>
      </c>
      <c r="DA122">
        <v>10.09</v>
      </c>
      <c r="DB122">
        <v>170.83</v>
      </c>
      <c r="DD122">
        <v>7.71</v>
      </c>
      <c r="DE122">
        <v>93.94</v>
      </c>
      <c r="DF122">
        <v>44.1</v>
      </c>
      <c r="DG122">
        <v>6.2</v>
      </c>
      <c r="DH122">
        <v>11.27</v>
      </c>
      <c r="DI122">
        <v>7.3</v>
      </c>
      <c r="DK122">
        <v>1.89</v>
      </c>
      <c r="DL122">
        <v>2.2599999999999998</v>
      </c>
      <c r="DM122">
        <v>2.92</v>
      </c>
      <c r="DN122">
        <v>20.52</v>
      </c>
      <c r="DP122">
        <v>96.89</v>
      </c>
      <c r="DQ122">
        <v>77.41</v>
      </c>
      <c r="DR122">
        <v>23.01</v>
      </c>
      <c r="DS122">
        <v>70</v>
      </c>
      <c r="DT122">
        <v>198.36</v>
      </c>
      <c r="DU122">
        <v>16</v>
      </c>
      <c r="DV122">
        <v>129.1</v>
      </c>
      <c r="DX122">
        <v>144.24</v>
      </c>
      <c r="DY122">
        <v>131.9</v>
      </c>
      <c r="DZ122">
        <v>20</v>
      </c>
      <c r="EB122">
        <v>29.95</v>
      </c>
      <c r="EC122">
        <v>70.150000000000006</v>
      </c>
      <c r="ED122">
        <v>9.75</v>
      </c>
      <c r="EE122">
        <v>38.53</v>
      </c>
      <c r="EF122">
        <v>13.02</v>
      </c>
      <c r="EH122">
        <v>28</v>
      </c>
      <c r="EI122">
        <v>33.31</v>
      </c>
      <c r="EJ122">
        <v>11.27</v>
      </c>
      <c r="EK122">
        <v>6</v>
      </c>
      <c r="EL122">
        <v>29.24</v>
      </c>
      <c r="EM122">
        <v>47.13</v>
      </c>
      <c r="EN122">
        <v>8.31</v>
      </c>
      <c r="EO122">
        <v>124.97</v>
      </c>
      <c r="EP122">
        <v>325.5</v>
      </c>
      <c r="EQ122">
        <v>5</v>
      </c>
      <c r="ER122">
        <v>1.75</v>
      </c>
      <c r="ES122">
        <v>10</v>
      </c>
      <c r="EV122">
        <v>1.81</v>
      </c>
      <c r="EW122">
        <v>28.3</v>
      </c>
      <c r="EX122">
        <v>5.08</v>
      </c>
      <c r="EY122">
        <v>87.5</v>
      </c>
      <c r="EZ122">
        <v>2.9</v>
      </c>
      <c r="FA122">
        <v>0.78</v>
      </c>
      <c r="FB122">
        <v>10.039999999999999</v>
      </c>
      <c r="FC122">
        <v>1.5</v>
      </c>
      <c r="FD122">
        <v>35.270000000000003</v>
      </c>
      <c r="FE122">
        <v>23.9</v>
      </c>
      <c r="FG122">
        <v>94.9</v>
      </c>
      <c r="FH122">
        <v>9.1</v>
      </c>
      <c r="FI122">
        <v>4.92</v>
      </c>
      <c r="FJ122">
        <v>61.9</v>
      </c>
      <c r="FK122">
        <v>2.5</v>
      </c>
      <c r="FL122">
        <v>17.95</v>
      </c>
      <c r="FM122">
        <v>5.25</v>
      </c>
      <c r="FN122">
        <v>1.4</v>
      </c>
      <c r="FO122">
        <v>81.260000000000005</v>
      </c>
      <c r="FP122">
        <v>63.11</v>
      </c>
      <c r="FQ122">
        <v>6.68</v>
      </c>
      <c r="FR122" s="123">
        <v>11.98</v>
      </c>
      <c r="FS122">
        <v>16.170000000000002</v>
      </c>
      <c r="FT122">
        <v>46.98</v>
      </c>
      <c r="FU122">
        <v>8.48</v>
      </c>
      <c r="FV122">
        <v>260</v>
      </c>
      <c r="FW122">
        <v>13.95</v>
      </c>
      <c r="FX122">
        <v>6.75</v>
      </c>
      <c r="FY122">
        <v>4.05</v>
      </c>
      <c r="FZ122">
        <v>2.5</v>
      </c>
      <c r="GA122">
        <v>10.75</v>
      </c>
      <c r="GB122">
        <v>24.49</v>
      </c>
      <c r="GC122">
        <v>3.02</v>
      </c>
      <c r="GD122">
        <v>17.760000000000002</v>
      </c>
      <c r="GE122">
        <v>240.04</v>
      </c>
      <c r="GG122">
        <v>13.17</v>
      </c>
      <c r="GH122">
        <v>73.430000000000007</v>
      </c>
      <c r="GI122">
        <v>6.1</v>
      </c>
      <c r="GJ122">
        <v>14.88</v>
      </c>
      <c r="GL122">
        <v>3.55</v>
      </c>
      <c r="GM122">
        <v>1.3</v>
      </c>
      <c r="GN122">
        <v>10</v>
      </c>
      <c r="GO122">
        <v>2.58</v>
      </c>
      <c r="GP122">
        <v>3.63</v>
      </c>
      <c r="GQ122">
        <v>37.950000000000003</v>
      </c>
      <c r="GR122">
        <v>0.55000000000000004</v>
      </c>
      <c r="GS122">
        <v>1.51</v>
      </c>
    </row>
    <row r="123" spans="1:201" ht="13.5" thickBot="1" x14ac:dyDescent="0.25">
      <c r="A123" s="119" t="s">
        <v>1477</v>
      </c>
      <c r="B123">
        <v>11.9</v>
      </c>
      <c r="C123">
        <v>36.49</v>
      </c>
      <c r="D123">
        <v>30.04</v>
      </c>
      <c r="E123">
        <v>45.3</v>
      </c>
      <c r="F123">
        <v>3.25</v>
      </c>
      <c r="G123">
        <v>56.75</v>
      </c>
      <c r="H123">
        <v>2.59</v>
      </c>
      <c r="I123">
        <v>59.61</v>
      </c>
      <c r="J123">
        <v>26.64</v>
      </c>
      <c r="K123">
        <v>324.38</v>
      </c>
      <c r="L123">
        <v>2.31</v>
      </c>
      <c r="M123">
        <v>12.4</v>
      </c>
      <c r="N123">
        <v>12.69</v>
      </c>
      <c r="O123">
        <v>21.56</v>
      </c>
      <c r="P123" s="121">
        <v>16.75</v>
      </c>
      <c r="Q123">
        <v>3.29</v>
      </c>
      <c r="T123">
        <v>206.33</v>
      </c>
      <c r="U123">
        <v>0.7</v>
      </c>
      <c r="V123">
        <v>39.58</v>
      </c>
      <c r="W123">
        <v>18.61</v>
      </c>
      <c r="X123">
        <v>9.5</v>
      </c>
      <c r="Y123">
        <v>3.45</v>
      </c>
      <c r="Z123">
        <v>129.75</v>
      </c>
      <c r="AA123">
        <v>2.35</v>
      </c>
      <c r="AB123">
        <v>19.7</v>
      </c>
      <c r="AC123" s="125"/>
      <c r="AD123">
        <v>40</v>
      </c>
      <c r="AE123">
        <v>39.549999999999997</v>
      </c>
      <c r="AF123">
        <v>8.91</v>
      </c>
      <c r="AG123">
        <v>1.05</v>
      </c>
      <c r="AH123">
        <v>49.21</v>
      </c>
      <c r="AI123">
        <v>3.2</v>
      </c>
      <c r="AJ123">
        <v>14.23</v>
      </c>
      <c r="AK123">
        <v>17</v>
      </c>
      <c r="AM123">
        <v>11.3</v>
      </c>
      <c r="AN123">
        <v>1.1000000000000001</v>
      </c>
      <c r="AO123">
        <v>11.15</v>
      </c>
      <c r="AP123">
        <v>2.7</v>
      </c>
      <c r="AQ123">
        <v>6.7</v>
      </c>
      <c r="AR123">
        <v>13.1</v>
      </c>
      <c r="AS123">
        <v>11.99</v>
      </c>
      <c r="AT123">
        <v>492.45</v>
      </c>
      <c r="AU123">
        <v>899.34</v>
      </c>
      <c r="AV123">
        <v>7.2</v>
      </c>
      <c r="AW123">
        <v>14.14</v>
      </c>
      <c r="AX123">
        <v>7.27</v>
      </c>
      <c r="AY123">
        <v>1.41</v>
      </c>
      <c r="AZ123">
        <v>1.65</v>
      </c>
      <c r="BA123">
        <v>47.49</v>
      </c>
      <c r="BB123">
        <v>91.22</v>
      </c>
      <c r="BD123">
        <v>9.59</v>
      </c>
      <c r="BE123">
        <v>26.44</v>
      </c>
      <c r="BF123">
        <v>3</v>
      </c>
      <c r="BG123">
        <v>6.62</v>
      </c>
      <c r="BH123">
        <v>2.2000000000000002</v>
      </c>
      <c r="BI123">
        <v>2.99</v>
      </c>
      <c r="BJ123">
        <v>61.9</v>
      </c>
      <c r="BK123">
        <v>20.98</v>
      </c>
      <c r="BL123">
        <v>12.63</v>
      </c>
      <c r="BM123">
        <v>83.97</v>
      </c>
      <c r="BN123">
        <v>8</v>
      </c>
      <c r="BO123">
        <v>1.26</v>
      </c>
      <c r="BP123">
        <v>4.4000000000000004</v>
      </c>
      <c r="BQ123">
        <v>14.25</v>
      </c>
      <c r="BR123">
        <v>19.95</v>
      </c>
      <c r="BS123">
        <v>270.17</v>
      </c>
      <c r="BT123">
        <v>39.33</v>
      </c>
      <c r="BV123">
        <v>3.49</v>
      </c>
      <c r="BW123">
        <v>16</v>
      </c>
      <c r="BX123">
        <v>9.1999999999999993</v>
      </c>
      <c r="BY123">
        <v>49.98</v>
      </c>
      <c r="BZ123">
        <v>3.89</v>
      </c>
      <c r="CA123">
        <v>19.75</v>
      </c>
      <c r="CB123">
        <v>112.87</v>
      </c>
      <c r="CC123">
        <v>163.66999999999999</v>
      </c>
      <c r="CD123">
        <v>2.4900000000000002</v>
      </c>
      <c r="CE123">
        <v>59.69</v>
      </c>
      <c r="CF123">
        <v>1.1499999999999999</v>
      </c>
      <c r="CG123">
        <v>274.22000000000003</v>
      </c>
      <c r="CH123">
        <v>119.01</v>
      </c>
      <c r="CI123">
        <v>59</v>
      </c>
      <c r="CJ123">
        <v>42.8</v>
      </c>
      <c r="CK123">
        <v>39.549999999999997</v>
      </c>
      <c r="CL123">
        <v>9.5</v>
      </c>
      <c r="CM123">
        <v>1.4</v>
      </c>
      <c r="CN123">
        <v>0.5</v>
      </c>
      <c r="CO123">
        <v>8.9700000000000006</v>
      </c>
      <c r="CP123">
        <v>14.02</v>
      </c>
      <c r="CQ123">
        <v>3.11</v>
      </c>
      <c r="CR123">
        <v>14.5</v>
      </c>
      <c r="CS123">
        <v>1.45</v>
      </c>
      <c r="CT123">
        <v>100.06</v>
      </c>
      <c r="CU123">
        <v>72.900000000000006</v>
      </c>
      <c r="CV123">
        <v>3.62</v>
      </c>
      <c r="CW123">
        <v>70</v>
      </c>
      <c r="CX123">
        <v>4</v>
      </c>
      <c r="CY123">
        <v>95</v>
      </c>
      <c r="CZ123">
        <v>1.64</v>
      </c>
      <c r="DA123">
        <v>10</v>
      </c>
      <c r="DB123">
        <v>162.87</v>
      </c>
      <c r="DD123">
        <v>9.9</v>
      </c>
      <c r="DE123">
        <v>78.3</v>
      </c>
      <c r="DF123">
        <v>44.55</v>
      </c>
      <c r="DG123">
        <v>4.57</v>
      </c>
      <c r="DH123">
        <v>12.01</v>
      </c>
      <c r="DI123">
        <v>5.89</v>
      </c>
      <c r="DK123">
        <v>1.97</v>
      </c>
      <c r="DL123">
        <v>2.27</v>
      </c>
      <c r="DM123">
        <v>2.54</v>
      </c>
      <c r="DN123">
        <v>16.350000000000001</v>
      </c>
      <c r="DP123">
        <v>90</v>
      </c>
      <c r="DQ123">
        <v>71.67</v>
      </c>
      <c r="DR123">
        <v>19.93</v>
      </c>
      <c r="DS123">
        <v>54.5</v>
      </c>
      <c r="DT123">
        <v>177.45</v>
      </c>
      <c r="DU123">
        <v>15.21</v>
      </c>
      <c r="DV123">
        <v>112</v>
      </c>
      <c r="DX123">
        <v>137.41</v>
      </c>
      <c r="DY123">
        <v>137.51</v>
      </c>
      <c r="DZ123">
        <v>19.05</v>
      </c>
      <c r="EB123">
        <v>27.86</v>
      </c>
      <c r="EC123">
        <v>61.52</v>
      </c>
      <c r="ED123">
        <v>4.75</v>
      </c>
      <c r="EE123">
        <v>36.479999999999997</v>
      </c>
      <c r="EF123">
        <v>14.02</v>
      </c>
      <c r="EH123">
        <v>36.5</v>
      </c>
      <c r="EI123">
        <v>33.450000000000003</v>
      </c>
      <c r="EJ123">
        <v>11.35</v>
      </c>
      <c r="EK123">
        <v>5</v>
      </c>
      <c r="EL123">
        <v>25.1</v>
      </c>
      <c r="EM123">
        <v>42.06</v>
      </c>
      <c r="EN123">
        <v>7.09</v>
      </c>
      <c r="EO123">
        <v>119.72</v>
      </c>
      <c r="EP123">
        <v>325.5</v>
      </c>
      <c r="EQ123">
        <v>7</v>
      </c>
      <c r="ER123">
        <v>3.1</v>
      </c>
      <c r="ES123">
        <v>11.7</v>
      </c>
      <c r="EV123">
        <v>1.89</v>
      </c>
      <c r="EW123">
        <v>28.5</v>
      </c>
      <c r="EX123">
        <v>3.92</v>
      </c>
      <c r="EY123">
        <v>80.52</v>
      </c>
      <c r="EZ123">
        <v>2.99</v>
      </c>
      <c r="FA123">
        <v>0.7</v>
      </c>
      <c r="FB123">
        <v>10.1</v>
      </c>
      <c r="FC123">
        <v>1.6</v>
      </c>
      <c r="FD123">
        <v>36.1</v>
      </c>
      <c r="FE123">
        <v>21.98</v>
      </c>
      <c r="FG123">
        <v>94.99</v>
      </c>
      <c r="FH123">
        <v>6.98</v>
      </c>
      <c r="FI123">
        <v>4.8899999999999997</v>
      </c>
      <c r="FJ123">
        <v>52.72</v>
      </c>
      <c r="FK123">
        <v>2.5</v>
      </c>
      <c r="FL123">
        <v>17.95</v>
      </c>
      <c r="FM123">
        <v>4.5</v>
      </c>
      <c r="FN123">
        <v>1.3</v>
      </c>
      <c r="FO123">
        <v>76.97</v>
      </c>
      <c r="FP123">
        <v>62.37</v>
      </c>
      <c r="FQ123">
        <v>6.87</v>
      </c>
      <c r="FR123" s="123">
        <v>13.58</v>
      </c>
      <c r="FS123">
        <v>15.5</v>
      </c>
      <c r="FT123">
        <v>48.81</v>
      </c>
      <c r="FU123">
        <v>9</v>
      </c>
      <c r="FV123">
        <v>256.2</v>
      </c>
      <c r="FW123">
        <v>13.95</v>
      </c>
      <c r="FX123">
        <v>6.44</v>
      </c>
      <c r="FY123">
        <v>4.0999999999999996</v>
      </c>
      <c r="FZ123">
        <v>3</v>
      </c>
      <c r="GA123">
        <v>12.06</v>
      </c>
      <c r="GB123">
        <v>18.25</v>
      </c>
      <c r="GC123">
        <v>2.8</v>
      </c>
      <c r="GD123">
        <v>18.350000000000001</v>
      </c>
      <c r="GE123">
        <v>239.43</v>
      </c>
      <c r="GG123">
        <v>12.17</v>
      </c>
      <c r="GH123">
        <v>58.49</v>
      </c>
      <c r="GI123">
        <v>5.72</v>
      </c>
      <c r="GJ123">
        <v>19.91</v>
      </c>
      <c r="GL123">
        <v>3.2</v>
      </c>
      <c r="GM123">
        <v>1.5</v>
      </c>
      <c r="GN123">
        <v>11</v>
      </c>
      <c r="GO123">
        <v>2.89</v>
      </c>
      <c r="GP123">
        <v>3.32</v>
      </c>
      <c r="GQ123">
        <v>35.07</v>
      </c>
      <c r="GR123">
        <v>0.61</v>
      </c>
      <c r="GS123">
        <v>1.0900000000000001</v>
      </c>
    </row>
    <row r="124" spans="1:201" ht="13.5" thickBot="1" x14ac:dyDescent="0.25">
      <c r="A124" s="124" t="s">
        <v>1478</v>
      </c>
      <c r="B124">
        <v>20</v>
      </c>
      <c r="C124">
        <v>33.44</v>
      </c>
      <c r="D124">
        <v>27.48</v>
      </c>
      <c r="E124">
        <v>29.45</v>
      </c>
      <c r="F124">
        <v>3.05</v>
      </c>
      <c r="G124">
        <v>60</v>
      </c>
      <c r="H124">
        <v>2.4700000000000002</v>
      </c>
      <c r="I124">
        <v>51.71</v>
      </c>
      <c r="J124">
        <v>25.27</v>
      </c>
      <c r="K124">
        <v>297.47000000000003</v>
      </c>
      <c r="L124">
        <v>2.09</v>
      </c>
      <c r="M124">
        <v>16.899999999999999</v>
      </c>
      <c r="N124">
        <v>9.56</v>
      </c>
      <c r="O124">
        <v>20</v>
      </c>
      <c r="P124" s="121">
        <v>12.69</v>
      </c>
      <c r="Q124">
        <v>2.6</v>
      </c>
      <c r="T124">
        <v>202.55</v>
      </c>
      <c r="U124">
        <v>0.7</v>
      </c>
      <c r="V124">
        <v>39.53</v>
      </c>
      <c r="W124">
        <v>19.5</v>
      </c>
      <c r="X124">
        <v>10</v>
      </c>
      <c r="Y124">
        <v>2.99</v>
      </c>
      <c r="Z124">
        <v>109.59</v>
      </c>
      <c r="AA124">
        <v>2.16</v>
      </c>
      <c r="AB124">
        <v>19.5</v>
      </c>
      <c r="AC124" s="125"/>
      <c r="AD124">
        <v>39.97</v>
      </c>
      <c r="AE124">
        <v>79.62</v>
      </c>
      <c r="AF124">
        <v>9.6300000000000008</v>
      </c>
      <c r="AG124">
        <v>1.19</v>
      </c>
      <c r="AH124">
        <v>42.94</v>
      </c>
      <c r="AI124">
        <v>3.05</v>
      </c>
      <c r="AJ124">
        <v>15.11</v>
      </c>
      <c r="AK124">
        <v>17</v>
      </c>
      <c r="AM124">
        <v>10.3</v>
      </c>
      <c r="AN124">
        <v>1.76</v>
      </c>
      <c r="AO124">
        <v>10.85</v>
      </c>
      <c r="AP124">
        <v>2.5</v>
      </c>
      <c r="AQ124">
        <v>3.03</v>
      </c>
      <c r="AR124">
        <v>11.85</v>
      </c>
      <c r="AS124">
        <v>11.55</v>
      </c>
      <c r="AT124">
        <v>480.89</v>
      </c>
      <c r="AU124">
        <v>852.33</v>
      </c>
      <c r="AV124">
        <v>6.3</v>
      </c>
      <c r="AW124">
        <v>13.7</v>
      </c>
      <c r="AX124">
        <v>5.72</v>
      </c>
      <c r="AY124">
        <v>1.4</v>
      </c>
      <c r="AZ124">
        <v>1.7</v>
      </c>
      <c r="BA124">
        <v>39.75</v>
      </c>
      <c r="BB124">
        <v>66.900000000000006</v>
      </c>
      <c r="BD124">
        <v>9.27</v>
      </c>
      <c r="BE124">
        <v>25.92</v>
      </c>
      <c r="BF124">
        <v>3</v>
      </c>
      <c r="BG124">
        <v>6.07</v>
      </c>
      <c r="BH124">
        <v>2</v>
      </c>
      <c r="BI124">
        <v>2.85</v>
      </c>
      <c r="BJ124">
        <v>62.54</v>
      </c>
      <c r="BK124">
        <v>23.75</v>
      </c>
      <c r="BL124">
        <v>11.25</v>
      </c>
      <c r="BM124">
        <v>77.59</v>
      </c>
      <c r="BN124">
        <v>8.5</v>
      </c>
      <c r="BO124">
        <v>1.54</v>
      </c>
      <c r="BP124">
        <v>4.0999999999999996</v>
      </c>
      <c r="BQ124">
        <v>11</v>
      </c>
      <c r="BR124">
        <v>20.65</v>
      </c>
      <c r="BS124">
        <v>242.42</v>
      </c>
      <c r="BT124">
        <v>35.5</v>
      </c>
      <c r="BV124">
        <v>3.45</v>
      </c>
      <c r="BW124">
        <v>16</v>
      </c>
      <c r="BX124">
        <v>9.6300000000000008</v>
      </c>
      <c r="BY124">
        <v>48</v>
      </c>
      <c r="BZ124">
        <v>3.8</v>
      </c>
      <c r="CA124">
        <v>20.5</v>
      </c>
      <c r="CB124">
        <v>106.52</v>
      </c>
      <c r="CC124">
        <v>142.63</v>
      </c>
      <c r="CD124">
        <v>2.59</v>
      </c>
      <c r="CE124">
        <v>56.23</v>
      </c>
      <c r="CF124">
        <v>1.03</v>
      </c>
      <c r="CG124">
        <v>251.62</v>
      </c>
      <c r="CH124">
        <v>94.5</v>
      </c>
      <c r="CI124">
        <v>60.05</v>
      </c>
      <c r="CJ124">
        <v>41.33</v>
      </c>
      <c r="CK124">
        <v>38.4</v>
      </c>
      <c r="CL124">
        <v>10.9</v>
      </c>
      <c r="CM124">
        <v>1.25</v>
      </c>
      <c r="CN124">
        <v>0.74</v>
      </c>
      <c r="CO124">
        <v>9</v>
      </c>
      <c r="CP124">
        <v>17</v>
      </c>
      <c r="CQ124">
        <v>6</v>
      </c>
      <c r="CR124">
        <v>14.5</v>
      </c>
      <c r="CS124">
        <v>1.52</v>
      </c>
      <c r="CT124">
        <v>100</v>
      </c>
      <c r="CU124">
        <v>65.540000000000006</v>
      </c>
      <c r="CV124">
        <v>3.86</v>
      </c>
      <c r="CW124">
        <v>67.5</v>
      </c>
      <c r="CX124">
        <v>4</v>
      </c>
      <c r="CY124">
        <v>96</v>
      </c>
      <c r="CZ124">
        <v>1.5</v>
      </c>
      <c r="DA124">
        <v>10.58</v>
      </c>
      <c r="DB124">
        <v>153.94</v>
      </c>
      <c r="DD124">
        <v>11.5</v>
      </c>
      <c r="DE124">
        <v>74.5</v>
      </c>
      <c r="DF124">
        <v>45.54</v>
      </c>
      <c r="DG124">
        <v>6.25</v>
      </c>
      <c r="DH124">
        <v>10.65</v>
      </c>
      <c r="DI124">
        <v>6.15</v>
      </c>
      <c r="DK124">
        <v>1.83</v>
      </c>
      <c r="DL124">
        <v>2.3199999999999998</v>
      </c>
      <c r="DM124">
        <v>2.34</v>
      </c>
      <c r="DN124">
        <v>17.66</v>
      </c>
      <c r="DP124">
        <v>83</v>
      </c>
      <c r="DQ124">
        <v>51.39</v>
      </c>
      <c r="DR124">
        <v>15.53</v>
      </c>
      <c r="DS124">
        <v>50</v>
      </c>
      <c r="DT124">
        <v>168.98</v>
      </c>
      <c r="DU124">
        <v>18.399999999999999</v>
      </c>
      <c r="DV124">
        <v>119.99</v>
      </c>
      <c r="DX124">
        <v>123.83</v>
      </c>
      <c r="DY124">
        <v>140.80000000000001</v>
      </c>
      <c r="DZ124">
        <v>20</v>
      </c>
      <c r="EB124">
        <v>27.1</v>
      </c>
      <c r="EC124">
        <v>55.36</v>
      </c>
      <c r="ED124">
        <v>5</v>
      </c>
      <c r="EE124">
        <v>33</v>
      </c>
      <c r="EF124">
        <v>17</v>
      </c>
      <c r="EH124">
        <v>30</v>
      </c>
      <c r="EI124">
        <v>29.5</v>
      </c>
      <c r="EJ124">
        <v>11.24</v>
      </c>
      <c r="EK124">
        <v>6.49</v>
      </c>
      <c r="EL124">
        <v>23.56</v>
      </c>
      <c r="EM124">
        <v>41</v>
      </c>
      <c r="EN124">
        <v>7.75</v>
      </c>
      <c r="EO124">
        <v>118.96</v>
      </c>
      <c r="EP124">
        <v>325.5</v>
      </c>
      <c r="EQ124">
        <v>5</v>
      </c>
      <c r="ER124">
        <v>3</v>
      </c>
      <c r="ES124">
        <v>11.8</v>
      </c>
      <c r="EV124">
        <v>1.19</v>
      </c>
      <c r="EW124">
        <v>29.84</v>
      </c>
      <c r="EX124">
        <v>3.6</v>
      </c>
      <c r="EY124">
        <v>69.53</v>
      </c>
      <c r="EZ124">
        <v>3</v>
      </c>
      <c r="FA124">
        <v>0.66</v>
      </c>
      <c r="FB124">
        <v>10</v>
      </c>
      <c r="FC124">
        <v>1.21</v>
      </c>
      <c r="FD124">
        <v>31.85</v>
      </c>
      <c r="FE124">
        <v>21.62</v>
      </c>
      <c r="FG124">
        <v>95</v>
      </c>
      <c r="FH124">
        <v>6.11</v>
      </c>
      <c r="FI124">
        <v>4.68</v>
      </c>
      <c r="FJ124">
        <v>29.92</v>
      </c>
      <c r="FK124">
        <v>2.5</v>
      </c>
      <c r="FL124">
        <v>17.95</v>
      </c>
      <c r="FM124">
        <v>5</v>
      </c>
      <c r="FN124">
        <v>1.2</v>
      </c>
      <c r="FO124">
        <v>69</v>
      </c>
      <c r="FP124">
        <v>58.3</v>
      </c>
      <c r="FQ124">
        <v>5.91</v>
      </c>
      <c r="FR124" s="123">
        <v>12.85</v>
      </c>
      <c r="FS124">
        <v>15</v>
      </c>
      <c r="FT124">
        <v>36.5</v>
      </c>
      <c r="FU124">
        <v>8</v>
      </c>
      <c r="FV124">
        <v>189</v>
      </c>
      <c r="FW124">
        <v>13.95</v>
      </c>
      <c r="FX124">
        <v>6</v>
      </c>
      <c r="FY124">
        <v>3</v>
      </c>
      <c r="FZ124">
        <v>11</v>
      </c>
      <c r="GA124">
        <v>11.93</v>
      </c>
      <c r="GB124">
        <v>17.5</v>
      </c>
      <c r="GC124">
        <v>3</v>
      </c>
      <c r="GD124">
        <v>16.96</v>
      </c>
      <c r="GE124">
        <v>207.95</v>
      </c>
      <c r="GG124">
        <v>16</v>
      </c>
      <c r="GH124">
        <v>51</v>
      </c>
      <c r="GI124">
        <v>6.35</v>
      </c>
      <c r="GJ124">
        <v>24</v>
      </c>
      <c r="GL124">
        <v>3.3</v>
      </c>
      <c r="GM124">
        <v>1.35</v>
      </c>
      <c r="GN124">
        <v>11</v>
      </c>
      <c r="GO124">
        <v>2.64</v>
      </c>
      <c r="GP124">
        <v>3.22</v>
      </c>
      <c r="GQ124">
        <v>37.68</v>
      </c>
      <c r="GR124">
        <v>0.57999999999999996</v>
      </c>
      <c r="GS124">
        <v>1.1399999999999999</v>
      </c>
    </row>
    <row r="125" spans="1:201" ht="13.5" thickBot="1" x14ac:dyDescent="0.25">
      <c r="A125" s="124" t="s">
        <v>1479</v>
      </c>
      <c r="B125">
        <v>20</v>
      </c>
      <c r="C125">
        <v>33.29</v>
      </c>
      <c r="D125">
        <v>33.93</v>
      </c>
      <c r="E125">
        <v>32.299999999999997</v>
      </c>
      <c r="F125">
        <v>3</v>
      </c>
      <c r="G125">
        <v>60</v>
      </c>
      <c r="H125">
        <v>2.83</v>
      </c>
      <c r="I125">
        <v>46</v>
      </c>
      <c r="J125">
        <v>26.21</v>
      </c>
      <c r="K125">
        <v>340.56</v>
      </c>
      <c r="L125">
        <v>2.02</v>
      </c>
      <c r="M125">
        <v>15.75</v>
      </c>
      <c r="N125">
        <v>8.5</v>
      </c>
      <c r="O125">
        <v>20.100000000000001</v>
      </c>
      <c r="P125" s="121">
        <v>9.5</v>
      </c>
      <c r="Q125">
        <v>2.74</v>
      </c>
      <c r="T125">
        <v>188.31</v>
      </c>
      <c r="U125">
        <v>0.93</v>
      </c>
      <c r="V125">
        <v>41.1</v>
      </c>
      <c r="W125">
        <v>22.38</v>
      </c>
      <c r="X125">
        <v>7.2</v>
      </c>
      <c r="Y125">
        <v>3.42</v>
      </c>
      <c r="Z125">
        <v>119.89</v>
      </c>
      <c r="AA125">
        <v>2.21</v>
      </c>
      <c r="AB125">
        <v>19.78</v>
      </c>
      <c r="AC125" s="125"/>
      <c r="AD125">
        <v>41.8</v>
      </c>
      <c r="AE125">
        <v>21.27</v>
      </c>
      <c r="AF125">
        <v>9.9</v>
      </c>
      <c r="AG125">
        <v>1.2</v>
      </c>
      <c r="AH125">
        <v>42</v>
      </c>
      <c r="AI125">
        <v>3.2</v>
      </c>
      <c r="AJ125">
        <v>13.45</v>
      </c>
      <c r="AK125">
        <v>17</v>
      </c>
      <c r="AM125">
        <v>14.99</v>
      </c>
      <c r="AN125">
        <v>1.25</v>
      </c>
      <c r="AO125">
        <v>10.130000000000001</v>
      </c>
      <c r="AP125">
        <v>2.5499999999999998</v>
      </c>
      <c r="AQ125">
        <v>3.6</v>
      </c>
      <c r="AR125">
        <v>10.4</v>
      </c>
      <c r="AS125">
        <v>10.49</v>
      </c>
      <c r="AT125">
        <v>570.41</v>
      </c>
      <c r="AU125">
        <v>706.17</v>
      </c>
      <c r="AV125">
        <v>5.2</v>
      </c>
      <c r="AW125">
        <v>14</v>
      </c>
      <c r="AX125">
        <v>4.4400000000000004</v>
      </c>
      <c r="AY125">
        <v>1.39</v>
      </c>
      <c r="AZ125">
        <v>2.99</v>
      </c>
      <c r="BA125">
        <v>39.82</v>
      </c>
      <c r="BB125">
        <v>49.71</v>
      </c>
      <c r="BD125">
        <v>8.1999999999999993</v>
      </c>
      <c r="BE125">
        <v>24.85</v>
      </c>
      <c r="BF125">
        <v>3</v>
      </c>
      <c r="BG125">
        <v>5.99</v>
      </c>
      <c r="BH125">
        <v>1.94</v>
      </c>
      <c r="BI125">
        <v>2.83</v>
      </c>
      <c r="BJ125">
        <v>62</v>
      </c>
      <c r="BK125">
        <v>20.61</v>
      </c>
      <c r="BL125">
        <v>10.95</v>
      </c>
      <c r="BM125">
        <v>77</v>
      </c>
      <c r="BN125">
        <v>7.3</v>
      </c>
      <c r="BO125">
        <v>1.44</v>
      </c>
      <c r="BP125">
        <v>4.05</v>
      </c>
      <c r="BQ125">
        <v>4</v>
      </c>
      <c r="BR125">
        <v>21.66</v>
      </c>
      <c r="BS125">
        <v>237.13</v>
      </c>
      <c r="BT125">
        <v>37.15</v>
      </c>
      <c r="BV125">
        <v>3.45</v>
      </c>
      <c r="BW125">
        <v>17</v>
      </c>
      <c r="BX125">
        <v>11.7</v>
      </c>
      <c r="BY125">
        <v>60.39</v>
      </c>
      <c r="BZ125">
        <v>3.9</v>
      </c>
      <c r="CA125">
        <v>24.7</v>
      </c>
      <c r="CB125">
        <v>104.84</v>
      </c>
      <c r="CC125">
        <v>160.25</v>
      </c>
      <c r="CD125">
        <v>2.75</v>
      </c>
      <c r="CE125">
        <v>51.41</v>
      </c>
      <c r="CF125">
        <v>1.83</v>
      </c>
      <c r="CG125">
        <v>234.21</v>
      </c>
      <c r="CH125">
        <v>78.44</v>
      </c>
      <c r="CI125">
        <v>56.99</v>
      </c>
      <c r="CJ125">
        <v>39</v>
      </c>
      <c r="CK125">
        <v>36.619999999999997</v>
      </c>
      <c r="CL125">
        <v>9.99</v>
      </c>
      <c r="CM125">
        <v>1.23</v>
      </c>
      <c r="CN125">
        <v>0.55000000000000004</v>
      </c>
      <c r="CO125">
        <v>8.43</v>
      </c>
      <c r="CP125">
        <v>15.49</v>
      </c>
      <c r="CQ125">
        <v>5</v>
      </c>
      <c r="CR125">
        <v>15.1</v>
      </c>
      <c r="CS125">
        <v>1.1399999999999999</v>
      </c>
      <c r="CT125">
        <v>88.51</v>
      </c>
      <c r="CU125">
        <v>69</v>
      </c>
      <c r="CV125">
        <v>3.82</v>
      </c>
      <c r="CW125">
        <v>70</v>
      </c>
      <c r="CX125">
        <v>4</v>
      </c>
      <c r="CY125">
        <v>95</v>
      </c>
      <c r="CZ125">
        <v>1.39</v>
      </c>
      <c r="DA125">
        <v>16.059999999999999</v>
      </c>
      <c r="DB125">
        <v>145.71</v>
      </c>
      <c r="DD125">
        <v>10</v>
      </c>
      <c r="DE125">
        <v>93.71</v>
      </c>
      <c r="DF125">
        <v>48.27</v>
      </c>
      <c r="DG125">
        <v>6.69</v>
      </c>
      <c r="DH125">
        <v>10.16</v>
      </c>
      <c r="DI125">
        <v>6.4</v>
      </c>
      <c r="DK125">
        <v>2</v>
      </c>
      <c r="DL125">
        <v>2.21</v>
      </c>
      <c r="DM125">
        <v>2.0299999999999998</v>
      </c>
      <c r="DN125">
        <v>17.7</v>
      </c>
      <c r="DP125">
        <v>71.75</v>
      </c>
      <c r="DQ125">
        <v>47.04</v>
      </c>
      <c r="DR125">
        <v>15.16</v>
      </c>
      <c r="DS125">
        <v>42.75</v>
      </c>
      <c r="DT125">
        <v>165.69</v>
      </c>
      <c r="DU125">
        <v>17.2</v>
      </c>
      <c r="DV125">
        <v>99.28</v>
      </c>
      <c r="DX125">
        <v>117.1</v>
      </c>
      <c r="DY125">
        <v>120</v>
      </c>
      <c r="DZ125">
        <v>22.54</v>
      </c>
      <c r="EB125">
        <v>35.01</v>
      </c>
      <c r="EC125">
        <v>51.48</v>
      </c>
      <c r="ED125">
        <v>5.6</v>
      </c>
      <c r="EE125">
        <v>28.98</v>
      </c>
      <c r="EF125">
        <v>15.49</v>
      </c>
      <c r="EH125">
        <v>33</v>
      </c>
      <c r="EI125">
        <v>29.48</v>
      </c>
      <c r="EJ125">
        <v>10.16</v>
      </c>
      <c r="EK125">
        <v>10.7</v>
      </c>
      <c r="EL125">
        <v>22</v>
      </c>
      <c r="EM125">
        <v>59.76</v>
      </c>
      <c r="EN125">
        <v>5.74</v>
      </c>
      <c r="EO125">
        <v>108.54</v>
      </c>
      <c r="EP125">
        <v>325.5</v>
      </c>
      <c r="EQ125">
        <v>6.25</v>
      </c>
      <c r="ER125">
        <v>2</v>
      </c>
      <c r="ES125">
        <v>9</v>
      </c>
      <c r="EV125">
        <v>1.3</v>
      </c>
      <c r="EW125">
        <v>29.21</v>
      </c>
      <c r="EX125">
        <v>4.96</v>
      </c>
      <c r="EY125">
        <v>65.09</v>
      </c>
      <c r="EZ125">
        <v>2.1</v>
      </c>
      <c r="FA125">
        <v>0.56000000000000005</v>
      </c>
      <c r="FB125">
        <v>11</v>
      </c>
      <c r="FC125">
        <v>1</v>
      </c>
      <c r="FD125">
        <v>35.1</v>
      </c>
      <c r="FE125">
        <v>23.68</v>
      </c>
      <c r="FG125">
        <v>89</v>
      </c>
      <c r="FH125">
        <v>6.21</v>
      </c>
      <c r="FI125">
        <v>4.42</v>
      </c>
      <c r="FJ125">
        <v>24.58</v>
      </c>
      <c r="FK125">
        <v>2.5</v>
      </c>
      <c r="FL125">
        <v>18.95</v>
      </c>
      <c r="FM125">
        <v>3.5</v>
      </c>
      <c r="FN125">
        <v>1.2</v>
      </c>
      <c r="FO125">
        <v>75</v>
      </c>
      <c r="FP125">
        <v>64.34</v>
      </c>
      <c r="FQ125">
        <v>5.69</v>
      </c>
      <c r="FR125" s="123">
        <v>11.25</v>
      </c>
      <c r="FS125">
        <v>16.98</v>
      </c>
      <c r="FT125">
        <v>37.07</v>
      </c>
      <c r="FU125">
        <v>8.6</v>
      </c>
      <c r="FV125">
        <v>187.1</v>
      </c>
      <c r="FW125">
        <v>13.95</v>
      </c>
      <c r="FX125">
        <v>6.59</v>
      </c>
      <c r="FY125">
        <v>4.33</v>
      </c>
      <c r="FZ125">
        <v>7.8</v>
      </c>
      <c r="GA125">
        <v>10.96</v>
      </c>
      <c r="GB125">
        <v>14.05</v>
      </c>
      <c r="GC125">
        <v>3.2</v>
      </c>
      <c r="GD125">
        <v>14.65</v>
      </c>
      <c r="GE125">
        <v>184.03</v>
      </c>
      <c r="GG125">
        <v>15.2</v>
      </c>
      <c r="GH125">
        <v>43.75</v>
      </c>
      <c r="GI125">
        <v>6.13</v>
      </c>
      <c r="GJ125">
        <v>9.51</v>
      </c>
      <c r="GL125">
        <v>4.49</v>
      </c>
      <c r="GM125">
        <v>1.3</v>
      </c>
      <c r="GN125">
        <v>10</v>
      </c>
      <c r="GO125">
        <v>2.4500000000000002</v>
      </c>
      <c r="GP125">
        <v>3.32</v>
      </c>
      <c r="GQ125">
        <v>38.75</v>
      </c>
      <c r="GR125">
        <v>0.65</v>
      </c>
      <c r="GS125">
        <v>1.1299999999999999</v>
      </c>
    </row>
    <row r="126" spans="1:201" ht="13.5" thickBot="1" x14ac:dyDescent="0.25">
      <c r="A126" s="124" t="s">
        <v>1480</v>
      </c>
      <c r="B126">
        <v>20</v>
      </c>
      <c r="C126">
        <v>36.56</v>
      </c>
      <c r="D126">
        <v>35.97</v>
      </c>
      <c r="E126">
        <v>44.84</v>
      </c>
      <c r="F126">
        <v>2.79</v>
      </c>
      <c r="G126">
        <v>68</v>
      </c>
      <c r="H126">
        <v>2.79</v>
      </c>
      <c r="I126">
        <v>43.21</v>
      </c>
      <c r="J126">
        <v>29.08</v>
      </c>
      <c r="K126">
        <v>309.99</v>
      </c>
      <c r="L126">
        <v>2.1</v>
      </c>
      <c r="M126">
        <v>10.5</v>
      </c>
      <c r="N126">
        <v>8.5</v>
      </c>
      <c r="O126">
        <v>18.899999999999999</v>
      </c>
      <c r="P126" s="121">
        <v>11.2</v>
      </c>
      <c r="Q126">
        <v>2.12</v>
      </c>
      <c r="T126">
        <v>189.36</v>
      </c>
      <c r="U126">
        <v>0.84</v>
      </c>
      <c r="V126">
        <v>41.97</v>
      </c>
      <c r="W126">
        <v>21</v>
      </c>
      <c r="X126">
        <v>4.5</v>
      </c>
      <c r="Y126">
        <v>3.78</v>
      </c>
      <c r="Z126">
        <v>115.11</v>
      </c>
      <c r="AA126">
        <v>1.85</v>
      </c>
      <c r="AB126">
        <v>20.079999999999998</v>
      </c>
      <c r="AC126" s="125"/>
      <c r="AD126">
        <v>40</v>
      </c>
      <c r="AE126">
        <v>10.94</v>
      </c>
      <c r="AF126">
        <v>9.89</v>
      </c>
      <c r="AG126">
        <v>0.99</v>
      </c>
      <c r="AH126">
        <v>44.5</v>
      </c>
      <c r="AI126">
        <v>3.4</v>
      </c>
      <c r="AJ126">
        <v>13.83</v>
      </c>
      <c r="AK126">
        <v>17</v>
      </c>
      <c r="AM126">
        <v>13.6</v>
      </c>
      <c r="AN126">
        <v>1.25</v>
      </c>
      <c r="AO126">
        <v>9.7200000000000006</v>
      </c>
      <c r="AP126">
        <v>2.95</v>
      </c>
      <c r="AQ126">
        <v>6.25</v>
      </c>
      <c r="AR126">
        <v>8.51</v>
      </c>
      <c r="AS126">
        <v>10.58</v>
      </c>
      <c r="AT126">
        <v>551.53</v>
      </c>
      <c r="AU126">
        <v>634.02</v>
      </c>
      <c r="AV126">
        <v>5.6</v>
      </c>
      <c r="AW126">
        <v>13.45</v>
      </c>
      <c r="AX126">
        <v>3.98</v>
      </c>
      <c r="AY126">
        <v>1.18</v>
      </c>
      <c r="AZ126">
        <v>5.5</v>
      </c>
      <c r="BA126">
        <v>35</v>
      </c>
      <c r="BB126">
        <v>52.62</v>
      </c>
      <c r="BD126">
        <v>8.2200000000000006</v>
      </c>
      <c r="BE126">
        <v>25.44</v>
      </c>
      <c r="BF126">
        <v>3</v>
      </c>
      <c r="BG126">
        <v>7</v>
      </c>
      <c r="BH126">
        <v>2.21</v>
      </c>
      <c r="BI126">
        <v>3.09</v>
      </c>
      <c r="BJ126">
        <v>57.25</v>
      </c>
      <c r="BK126">
        <v>23.37</v>
      </c>
      <c r="BL126">
        <v>8.25</v>
      </c>
      <c r="BM126">
        <v>69</v>
      </c>
      <c r="BN126">
        <v>7.32</v>
      </c>
      <c r="BO126">
        <v>1.97</v>
      </c>
      <c r="BP126">
        <v>3.95</v>
      </c>
      <c r="BQ126">
        <v>12.94</v>
      </c>
      <c r="BR126">
        <v>21.85</v>
      </c>
      <c r="BS126">
        <v>224.16</v>
      </c>
      <c r="BT126">
        <v>34.4</v>
      </c>
      <c r="BV126">
        <v>3.95</v>
      </c>
      <c r="BW126">
        <v>19</v>
      </c>
      <c r="BX126">
        <v>8.8000000000000007</v>
      </c>
      <c r="BY126">
        <v>56</v>
      </c>
      <c r="BZ126">
        <v>3.7</v>
      </c>
      <c r="CA126">
        <v>24.99</v>
      </c>
      <c r="CB126">
        <v>106.07</v>
      </c>
      <c r="CC126">
        <v>141</v>
      </c>
      <c r="CD126">
        <v>3</v>
      </c>
      <c r="CE126">
        <v>55.44</v>
      </c>
      <c r="CF126">
        <v>1.02</v>
      </c>
      <c r="CG126">
        <v>239</v>
      </c>
      <c r="CH126">
        <v>79.17</v>
      </c>
      <c r="CI126">
        <v>44.45</v>
      </c>
      <c r="CJ126">
        <v>41.45</v>
      </c>
      <c r="CK126">
        <v>37.57</v>
      </c>
      <c r="CL126">
        <v>7.98</v>
      </c>
      <c r="CM126">
        <v>1.25</v>
      </c>
      <c r="CN126">
        <v>0.55000000000000004</v>
      </c>
      <c r="CO126">
        <v>9.14</v>
      </c>
      <c r="CP126">
        <v>11.75</v>
      </c>
      <c r="CQ126">
        <v>5.99</v>
      </c>
      <c r="CR126">
        <v>13.75</v>
      </c>
      <c r="CS126">
        <v>1.45</v>
      </c>
      <c r="CT126">
        <v>80.900000000000006</v>
      </c>
      <c r="CU126">
        <v>69.95</v>
      </c>
      <c r="CV126">
        <v>4.3899999999999997</v>
      </c>
      <c r="CW126">
        <v>67</v>
      </c>
      <c r="CX126">
        <v>4</v>
      </c>
      <c r="CY126">
        <v>102</v>
      </c>
      <c r="CZ126">
        <v>1.4</v>
      </c>
      <c r="DA126">
        <v>17.75</v>
      </c>
      <c r="DB126">
        <v>143.6</v>
      </c>
      <c r="DD126">
        <v>8</v>
      </c>
      <c r="DE126">
        <v>86.42</v>
      </c>
      <c r="DF126">
        <v>40.299999999999997</v>
      </c>
      <c r="DG126">
        <v>8.93</v>
      </c>
      <c r="DH126">
        <v>10.51</v>
      </c>
      <c r="DI126">
        <v>6.46</v>
      </c>
      <c r="DK126">
        <v>1.45</v>
      </c>
      <c r="DL126">
        <v>2.1</v>
      </c>
      <c r="DM126">
        <v>2.19</v>
      </c>
      <c r="DN126">
        <v>15.49</v>
      </c>
      <c r="DP126">
        <v>69.900000000000006</v>
      </c>
      <c r="DQ126">
        <v>45.29</v>
      </c>
      <c r="DR126">
        <v>16.61</v>
      </c>
      <c r="DS126">
        <v>45</v>
      </c>
      <c r="DT126">
        <v>162.9</v>
      </c>
      <c r="DU126">
        <v>13</v>
      </c>
      <c r="DV126">
        <v>105</v>
      </c>
      <c r="DX126">
        <v>123.04</v>
      </c>
      <c r="DY126">
        <v>117</v>
      </c>
      <c r="DZ126">
        <v>20.32</v>
      </c>
      <c r="EB126">
        <v>31.55</v>
      </c>
      <c r="EC126">
        <v>51.09</v>
      </c>
      <c r="ED126">
        <v>5.6</v>
      </c>
      <c r="EE126">
        <v>28.07</v>
      </c>
      <c r="EF126">
        <v>11.75</v>
      </c>
      <c r="EH126">
        <v>36.39</v>
      </c>
      <c r="EI126">
        <v>26.15</v>
      </c>
      <c r="EJ126">
        <v>10.89</v>
      </c>
      <c r="EK126">
        <v>5</v>
      </c>
      <c r="EL126">
        <v>21.2</v>
      </c>
      <c r="EM126">
        <v>51.95</v>
      </c>
      <c r="EN126">
        <v>6.24</v>
      </c>
      <c r="EO126">
        <v>116.5</v>
      </c>
      <c r="EP126">
        <v>325.5</v>
      </c>
      <c r="EQ126">
        <v>4.25</v>
      </c>
      <c r="ER126">
        <v>2.2200000000000002</v>
      </c>
      <c r="ES126">
        <v>8.51</v>
      </c>
      <c r="EV126">
        <v>1.33</v>
      </c>
      <c r="EW126">
        <v>26.5</v>
      </c>
      <c r="EX126">
        <v>6.5</v>
      </c>
      <c r="EY126">
        <v>66.569999999999993</v>
      </c>
      <c r="EZ126">
        <v>3.45</v>
      </c>
      <c r="FA126">
        <v>0.74</v>
      </c>
      <c r="FB126">
        <v>10.5</v>
      </c>
      <c r="FC126">
        <v>1.1100000000000001</v>
      </c>
      <c r="FD126">
        <v>30</v>
      </c>
      <c r="FE126">
        <v>23.3</v>
      </c>
      <c r="FG126">
        <v>89.79</v>
      </c>
      <c r="FH126">
        <v>6.25</v>
      </c>
      <c r="FI126">
        <v>5.0999999999999996</v>
      </c>
      <c r="FJ126">
        <v>20.5</v>
      </c>
      <c r="FK126">
        <v>2.5</v>
      </c>
      <c r="FL126">
        <v>21.28</v>
      </c>
      <c r="FM126">
        <v>5.5</v>
      </c>
      <c r="FN126">
        <v>1.45</v>
      </c>
      <c r="FO126">
        <v>61</v>
      </c>
      <c r="FP126">
        <v>66.959999999999994</v>
      </c>
      <c r="FQ126">
        <v>6.06</v>
      </c>
      <c r="FR126" s="123">
        <v>11.17</v>
      </c>
      <c r="FS126">
        <v>13</v>
      </c>
      <c r="FT126">
        <v>39.69</v>
      </c>
      <c r="FU126">
        <v>9.7799999999999994</v>
      </c>
      <c r="FV126">
        <v>200</v>
      </c>
      <c r="FW126">
        <v>13.95</v>
      </c>
      <c r="FX126">
        <v>6.26</v>
      </c>
      <c r="FY126">
        <v>2</v>
      </c>
      <c r="FZ126">
        <v>3.8</v>
      </c>
      <c r="GA126">
        <v>11.1</v>
      </c>
      <c r="GB126">
        <v>13.28</v>
      </c>
      <c r="GC126">
        <v>2.7</v>
      </c>
      <c r="GD126">
        <v>16.77</v>
      </c>
      <c r="GE126">
        <v>185.11</v>
      </c>
      <c r="GG126">
        <v>15.2</v>
      </c>
      <c r="GH126">
        <v>36.65</v>
      </c>
      <c r="GI126">
        <v>6.44</v>
      </c>
      <c r="GJ126">
        <v>9.32</v>
      </c>
      <c r="GL126">
        <v>4</v>
      </c>
      <c r="GM126">
        <v>1.55</v>
      </c>
      <c r="GN126">
        <v>10</v>
      </c>
      <c r="GO126">
        <v>2.12</v>
      </c>
      <c r="GP126">
        <v>2.6</v>
      </c>
      <c r="GQ126">
        <v>38.92</v>
      </c>
      <c r="GR126">
        <v>0.55000000000000004</v>
      </c>
      <c r="GS126">
        <v>1.22</v>
      </c>
    </row>
    <row r="127" spans="1:201" ht="13.5" thickBot="1" x14ac:dyDescent="0.25">
      <c r="A127" s="124" t="s">
        <v>1481</v>
      </c>
      <c r="B127">
        <v>20</v>
      </c>
      <c r="C127">
        <v>36.020000000000003</v>
      </c>
      <c r="D127">
        <v>40.1</v>
      </c>
      <c r="E127">
        <v>42.78</v>
      </c>
      <c r="F127">
        <v>2.5</v>
      </c>
      <c r="G127">
        <v>73</v>
      </c>
      <c r="H127">
        <v>2.5</v>
      </c>
      <c r="I127">
        <v>52.44</v>
      </c>
      <c r="J127">
        <v>44.18</v>
      </c>
      <c r="K127">
        <v>317.61</v>
      </c>
      <c r="L127">
        <v>2.3199999999999998</v>
      </c>
      <c r="M127">
        <v>14.5</v>
      </c>
      <c r="N127">
        <v>8.5</v>
      </c>
      <c r="O127">
        <v>20.440000000000001</v>
      </c>
      <c r="P127" s="121">
        <v>7.9</v>
      </c>
      <c r="Q127">
        <v>2.88</v>
      </c>
      <c r="T127">
        <v>213.56</v>
      </c>
      <c r="U127">
        <v>0.6</v>
      </c>
      <c r="V127">
        <v>44.04</v>
      </c>
      <c r="W127">
        <v>22.99</v>
      </c>
      <c r="X127">
        <v>5.5</v>
      </c>
      <c r="Y127">
        <v>3.88</v>
      </c>
      <c r="Z127">
        <v>126.4</v>
      </c>
      <c r="AA127">
        <v>2.5</v>
      </c>
      <c r="AB127">
        <v>20.48</v>
      </c>
      <c r="AC127" s="125"/>
      <c r="AD127">
        <v>46.76</v>
      </c>
      <c r="AE127">
        <v>50.48</v>
      </c>
      <c r="AF127">
        <v>8.25</v>
      </c>
      <c r="AG127">
        <v>1.1000000000000001</v>
      </c>
      <c r="AH127">
        <v>43.5</v>
      </c>
      <c r="AI127">
        <v>3.82</v>
      </c>
      <c r="AJ127">
        <v>15</v>
      </c>
      <c r="AK127">
        <v>17</v>
      </c>
      <c r="AM127">
        <v>15.31</v>
      </c>
      <c r="AN127">
        <v>1.9</v>
      </c>
      <c r="AO127">
        <v>12.58</v>
      </c>
      <c r="AP127">
        <v>2.99</v>
      </c>
      <c r="AQ127">
        <v>6.47</v>
      </c>
      <c r="AR127">
        <v>9.0399999999999991</v>
      </c>
      <c r="AS127">
        <v>13.25</v>
      </c>
      <c r="AT127">
        <v>520.51</v>
      </c>
      <c r="AU127">
        <v>739.78</v>
      </c>
      <c r="AV127">
        <v>6.48</v>
      </c>
      <c r="AW127">
        <v>15.68</v>
      </c>
      <c r="AX127">
        <v>5.01</v>
      </c>
      <c r="AY127">
        <v>1.8</v>
      </c>
      <c r="AZ127">
        <v>1.4</v>
      </c>
      <c r="BA127">
        <v>37.5</v>
      </c>
      <c r="BB127">
        <v>65</v>
      </c>
      <c r="BD127">
        <v>10.199999999999999</v>
      </c>
      <c r="BE127">
        <v>28.7</v>
      </c>
      <c r="BF127">
        <v>3</v>
      </c>
      <c r="BG127">
        <v>7.4</v>
      </c>
      <c r="BH127">
        <v>2.5299999999999998</v>
      </c>
      <c r="BI127">
        <v>3.49</v>
      </c>
      <c r="BJ127">
        <v>58.61</v>
      </c>
      <c r="BK127">
        <v>24.33</v>
      </c>
      <c r="BL127">
        <v>7.88</v>
      </c>
      <c r="BM127">
        <v>80.180000000000007</v>
      </c>
      <c r="BN127">
        <v>8.16</v>
      </c>
      <c r="BO127">
        <v>2.69</v>
      </c>
      <c r="BP127">
        <v>4.6900000000000004</v>
      </c>
      <c r="BQ127">
        <v>19.37</v>
      </c>
      <c r="BR127">
        <v>22.5</v>
      </c>
      <c r="BS127">
        <v>237.74</v>
      </c>
      <c r="BT127">
        <v>32.799999999999997</v>
      </c>
      <c r="BV127">
        <v>3.82</v>
      </c>
      <c r="BW127">
        <v>19</v>
      </c>
      <c r="BX127">
        <v>8.6999999999999993</v>
      </c>
      <c r="BY127">
        <v>58.47</v>
      </c>
      <c r="BZ127">
        <v>3.65</v>
      </c>
      <c r="CA127">
        <v>26.87</v>
      </c>
      <c r="CB127">
        <v>112.52</v>
      </c>
      <c r="CC127">
        <v>141.72</v>
      </c>
      <c r="CD127">
        <v>3.2</v>
      </c>
      <c r="CE127">
        <v>58.63</v>
      </c>
      <c r="CF127">
        <v>2.5</v>
      </c>
      <c r="CG127">
        <v>209</v>
      </c>
      <c r="CH127">
        <v>74.400000000000006</v>
      </c>
      <c r="CI127">
        <v>43.02</v>
      </c>
      <c r="CJ127">
        <v>47.63</v>
      </c>
      <c r="CK127">
        <v>38.64</v>
      </c>
      <c r="CL127">
        <v>8.9499999999999993</v>
      </c>
      <c r="CM127">
        <v>1.49</v>
      </c>
      <c r="CN127">
        <v>0.36</v>
      </c>
      <c r="CO127">
        <v>9.4499999999999993</v>
      </c>
      <c r="CP127">
        <v>11.01</v>
      </c>
      <c r="CQ127">
        <v>6.4</v>
      </c>
      <c r="CR127">
        <v>15.7</v>
      </c>
      <c r="CS127">
        <v>1.24</v>
      </c>
      <c r="CT127">
        <v>93.63</v>
      </c>
      <c r="CU127">
        <v>61</v>
      </c>
      <c r="CV127">
        <v>5.0999999999999996</v>
      </c>
      <c r="CW127">
        <v>76.78</v>
      </c>
      <c r="CX127">
        <v>4.0999999999999996</v>
      </c>
      <c r="CY127">
        <v>101.45</v>
      </c>
      <c r="CZ127">
        <v>1.66</v>
      </c>
      <c r="DA127">
        <v>17.45</v>
      </c>
      <c r="DB127">
        <v>152</v>
      </c>
      <c r="DD127">
        <v>8</v>
      </c>
      <c r="DE127">
        <v>86</v>
      </c>
      <c r="DF127">
        <v>39</v>
      </c>
      <c r="DG127">
        <v>8.67</v>
      </c>
      <c r="DH127">
        <v>12.38</v>
      </c>
      <c r="DI127">
        <v>7.69</v>
      </c>
      <c r="DK127">
        <v>1.68</v>
      </c>
      <c r="DL127">
        <v>2.77</v>
      </c>
      <c r="DM127">
        <v>2.72</v>
      </c>
      <c r="DN127">
        <v>16.12</v>
      </c>
      <c r="DP127">
        <v>74</v>
      </c>
      <c r="DQ127">
        <v>40.119999999999997</v>
      </c>
      <c r="DR127">
        <v>18.68</v>
      </c>
      <c r="DS127">
        <v>42.21</v>
      </c>
      <c r="DT127">
        <v>183.58</v>
      </c>
      <c r="DU127">
        <v>14.87</v>
      </c>
      <c r="DV127">
        <v>100</v>
      </c>
      <c r="DX127">
        <v>127.66</v>
      </c>
      <c r="DY127">
        <v>133.06</v>
      </c>
      <c r="DZ127">
        <v>22.45</v>
      </c>
      <c r="EB127">
        <v>29</v>
      </c>
      <c r="EC127">
        <v>59.33</v>
      </c>
      <c r="ED127">
        <v>6.5</v>
      </c>
      <c r="EE127">
        <v>28.11</v>
      </c>
      <c r="EF127">
        <v>11.01</v>
      </c>
      <c r="EH127">
        <v>35.799999999999997</v>
      </c>
      <c r="EI127">
        <v>25.75</v>
      </c>
      <c r="EJ127">
        <v>11.01</v>
      </c>
      <c r="EK127">
        <v>3.31</v>
      </c>
      <c r="EL127">
        <v>22.94</v>
      </c>
      <c r="EM127">
        <v>51.86</v>
      </c>
      <c r="EN127">
        <v>6.67</v>
      </c>
      <c r="EO127">
        <v>135.97</v>
      </c>
      <c r="EP127">
        <v>325.5</v>
      </c>
      <c r="EQ127">
        <v>6.9</v>
      </c>
      <c r="ER127">
        <v>1.5</v>
      </c>
      <c r="ES127">
        <v>8.51</v>
      </c>
      <c r="EV127">
        <v>1.5</v>
      </c>
      <c r="EW127">
        <v>26</v>
      </c>
      <c r="EX127">
        <v>4.74</v>
      </c>
      <c r="EY127">
        <v>88.36</v>
      </c>
      <c r="EZ127">
        <v>2</v>
      </c>
      <c r="FA127">
        <v>0.9</v>
      </c>
      <c r="FB127">
        <v>9.5</v>
      </c>
      <c r="FC127">
        <v>1.3</v>
      </c>
      <c r="FD127">
        <v>34.9</v>
      </c>
      <c r="FE127">
        <v>25.36</v>
      </c>
      <c r="FG127">
        <v>85</v>
      </c>
      <c r="FH127">
        <v>6.59</v>
      </c>
      <c r="FI127">
        <v>6.02</v>
      </c>
      <c r="FJ127">
        <v>20.5</v>
      </c>
      <c r="FK127">
        <v>2.8</v>
      </c>
      <c r="FL127">
        <v>21.28</v>
      </c>
      <c r="FM127">
        <v>6</v>
      </c>
      <c r="FN127">
        <v>1.95</v>
      </c>
      <c r="FO127">
        <v>60.99</v>
      </c>
      <c r="FP127">
        <v>70.989999999999995</v>
      </c>
      <c r="FQ127">
        <v>7.83</v>
      </c>
      <c r="FR127" s="123">
        <v>10.97</v>
      </c>
      <c r="FS127">
        <v>15.25</v>
      </c>
      <c r="FT127">
        <v>39.590000000000003</v>
      </c>
      <c r="FU127">
        <v>11.3</v>
      </c>
      <c r="FV127">
        <v>210</v>
      </c>
      <c r="FW127">
        <v>13.95</v>
      </c>
      <c r="FX127">
        <v>7.8</v>
      </c>
      <c r="FY127">
        <v>2.2400000000000002</v>
      </c>
      <c r="FZ127">
        <v>3</v>
      </c>
      <c r="GA127">
        <v>10.029999999999999</v>
      </c>
      <c r="GB127">
        <v>20.399999999999999</v>
      </c>
      <c r="GC127">
        <v>3.58</v>
      </c>
      <c r="GD127">
        <v>18.829999999999998</v>
      </c>
      <c r="GE127">
        <v>220.33</v>
      </c>
      <c r="GG127">
        <v>13.2</v>
      </c>
      <c r="GH127">
        <v>46</v>
      </c>
      <c r="GI127">
        <v>7.48</v>
      </c>
      <c r="GJ127">
        <v>17.38</v>
      </c>
      <c r="GL127">
        <v>4.1500000000000004</v>
      </c>
      <c r="GM127">
        <v>1.9</v>
      </c>
      <c r="GN127">
        <v>6.5</v>
      </c>
      <c r="GO127">
        <v>2.8</v>
      </c>
      <c r="GP127">
        <v>3.56</v>
      </c>
      <c r="GQ127">
        <v>40.4</v>
      </c>
      <c r="GR127">
        <v>0.91</v>
      </c>
      <c r="GS127">
        <v>1.18</v>
      </c>
    </row>
    <row r="128" spans="1:201" ht="13.5" thickBot="1" x14ac:dyDescent="0.25">
      <c r="A128" s="124" t="s">
        <v>1482</v>
      </c>
      <c r="B128">
        <v>20.010000000000002</v>
      </c>
      <c r="C128">
        <v>31.96</v>
      </c>
      <c r="D128">
        <v>36.61</v>
      </c>
      <c r="E128">
        <v>23.2</v>
      </c>
      <c r="F128">
        <v>2.4</v>
      </c>
      <c r="G128">
        <v>48.99</v>
      </c>
      <c r="H128">
        <v>2.15</v>
      </c>
      <c r="I128">
        <v>43.12</v>
      </c>
      <c r="J128">
        <v>44</v>
      </c>
      <c r="K128">
        <v>289.75</v>
      </c>
      <c r="L128">
        <v>2.23</v>
      </c>
      <c r="M128">
        <v>13.09</v>
      </c>
      <c r="N128">
        <v>7.05</v>
      </c>
      <c r="O128">
        <v>20.420000000000002</v>
      </c>
      <c r="P128" s="121">
        <v>8.99</v>
      </c>
      <c r="Q128">
        <v>2.31</v>
      </c>
      <c r="T128">
        <v>194.19</v>
      </c>
      <c r="U128">
        <v>0.95</v>
      </c>
      <c r="V128">
        <v>41.74</v>
      </c>
      <c r="W128">
        <v>20.5</v>
      </c>
      <c r="X128">
        <v>4.8899999999999997</v>
      </c>
      <c r="Y128">
        <v>3.54</v>
      </c>
      <c r="Z128">
        <v>134.93</v>
      </c>
      <c r="AA128">
        <v>2.7</v>
      </c>
      <c r="AB128">
        <v>20.88</v>
      </c>
      <c r="AC128" s="125"/>
      <c r="AD128">
        <v>45.9</v>
      </c>
      <c r="AE128">
        <v>30.56</v>
      </c>
      <c r="AF128">
        <v>11.68</v>
      </c>
      <c r="AG128">
        <v>1.38</v>
      </c>
      <c r="AH128">
        <v>36.53</v>
      </c>
      <c r="AI128">
        <v>3.59</v>
      </c>
      <c r="AJ128">
        <v>14.26</v>
      </c>
      <c r="AK128">
        <v>17</v>
      </c>
      <c r="AM128">
        <v>8.25</v>
      </c>
      <c r="AN128">
        <v>0.75</v>
      </c>
      <c r="AO128">
        <v>11.16</v>
      </c>
      <c r="AP128">
        <v>2.89</v>
      </c>
      <c r="AQ128">
        <v>6.03</v>
      </c>
      <c r="AR128">
        <v>8.1</v>
      </c>
      <c r="AS128">
        <v>13.03</v>
      </c>
      <c r="AT128">
        <v>480.31</v>
      </c>
      <c r="AU128">
        <v>586.4</v>
      </c>
      <c r="AV128">
        <v>5.9</v>
      </c>
      <c r="AW128">
        <v>11.85</v>
      </c>
      <c r="AX128">
        <v>4.5599999999999996</v>
      </c>
      <c r="AY128">
        <v>1.5</v>
      </c>
      <c r="AZ128">
        <v>1.83</v>
      </c>
      <c r="BA128">
        <v>35.39</v>
      </c>
      <c r="BB128">
        <v>65.209999999999994</v>
      </c>
      <c r="BD128">
        <v>9.4600000000000009</v>
      </c>
      <c r="BE128">
        <v>26.9</v>
      </c>
      <c r="BF128">
        <v>1.26</v>
      </c>
      <c r="BG128">
        <v>6.7</v>
      </c>
      <c r="BH128">
        <v>2.39</v>
      </c>
      <c r="BI128">
        <v>3.11</v>
      </c>
      <c r="BJ128">
        <v>59</v>
      </c>
      <c r="BK128">
        <v>21.57</v>
      </c>
      <c r="BL128">
        <v>7.86</v>
      </c>
      <c r="BM128">
        <v>78.069999999999993</v>
      </c>
      <c r="BN128">
        <v>7</v>
      </c>
      <c r="BO128">
        <v>1.99</v>
      </c>
      <c r="BP128">
        <v>4.95</v>
      </c>
      <c r="BQ128">
        <v>16.48</v>
      </c>
      <c r="BR128">
        <v>21.4</v>
      </c>
      <c r="BS128">
        <v>215.9</v>
      </c>
      <c r="BT128">
        <v>36.33</v>
      </c>
      <c r="BV128">
        <v>2.98</v>
      </c>
      <c r="BW128">
        <v>19</v>
      </c>
      <c r="BX128">
        <v>9</v>
      </c>
      <c r="BY128">
        <v>57</v>
      </c>
      <c r="BZ128">
        <v>3.7</v>
      </c>
      <c r="CA128">
        <v>24.75</v>
      </c>
      <c r="CB128">
        <v>103.07</v>
      </c>
      <c r="CC128">
        <v>123.48</v>
      </c>
      <c r="CD128">
        <v>3.16</v>
      </c>
      <c r="CE128">
        <v>54.21</v>
      </c>
      <c r="CF128">
        <v>2.84</v>
      </c>
      <c r="CG128">
        <v>209</v>
      </c>
      <c r="CH128">
        <v>70.14</v>
      </c>
      <c r="CI128">
        <v>39.64</v>
      </c>
      <c r="CJ128">
        <v>42</v>
      </c>
      <c r="CK128">
        <v>34.18</v>
      </c>
      <c r="CL128">
        <v>8.14</v>
      </c>
      <c r="CM128">
        <v>1.45</v>
      </c>
      <c r="CN128">
        <v>0.69</v>
      </c>
      <c r="CO128">
        <v>9.1999999999999993</v>
      </c>
      <c r="CP128">
        <v>12.25</v>
      </c>
      <c r="CQ128">
        <v>6.44</v>
      </c>
      <c r="CR128">
        <v>15</v>
      </c>
      <c r="CS128">
        <v>1.1100000000000001</v>
      </c>
      <c r="CT128">
        <v>92.65</v>
      </c>
      <c r="CU128">
        <v>54.2</v>
      </c>
      <c r="CV128">
        <v>4.7300000000000004</v>
      </c>
      <c r="CW128">
        <v>69</v>
      </c>
      <c r="CX128">
        <v>4.26</v>
      </c>
      <c r="CY128">
        <v>110.94</v>
      </c>
      <c r="CZ128">
        <v>1.59</v>
      </c>
      <c r="DA128">
        <v>15</v>
      </c>
      <c r="DB128">
        <v>141.69</v>
      </c>
      <c r="DD128">
        <v>6</v>
      </c>
      <c r="DE128">
        <v>83.6</v>
      </c>
      <c r="DF128">
        <v>35.58</v>
      </c>
      <c r="DG128">
        <v>5.66</v>
      </c>
      <c r="DH128">
        <v>9.98</v>
      </c>
      <c r="DI128">
        <v>7.45</v>
      </c>
      <c r="DK128">
        <v>1.78</v>
      </c>
      <c r="DL128">
        <v>2.75</v>
      </c>
      <c r="DM128">
        <v>2.54</v>
      </c>
      <c r="DN128">
        <v>15.02</v>
      </c>
      <c r="DP128">
        <v>69.59</v>
      </c>
      <c r="DQ128">
        <v>30.7</v>
      </c>
      <c r="DR128">
        <v>17.64</v>
      </c>
      <c r="DS128">
        <v>46</v>
      </c>
      <c r="DT128">
        <v>175.45</v>
      </c>
      <c r="DU128">
        <v>14.35</v>
      </c>
      <c r="DV128">
        <v>102.41</v>
      </c>
      <c r="DX128">
        <v>118.56</v>
      </c>
      <c r="DY128">
        <v>130.19999999999999</v>
      </c>
      <c r="DZ128">
        <v>19.2</v>
      </c>
      <c r="EB128">
        <v>26.99</v>
      </c>
      <c r="EC128">
        <v>56.95</v>
      </c>
      <c r="ED128">
        <v>8.9</v>
      </c>
      <c r="EE128">
        <v>27.76</v>
      </c>
      <c r="EF128">
        <v>12.25</v>
      </c>
      <c r="EH128">
        <v>27.35</v>
      </c>
      <c r="EI128">
        <v>23.31</v>
      </c>
      <c r="EJ128">
        <v>8.8000000000000007</v>
      </c>
      <c r="EK128">
        <v>3.25</v>
      </c>
      <c r="EL128">
        <v>18.53</v>
      </c>
      <c r="EM128">
        <v>42.25</v>
      </c>
      <c r="EN128">
        <v>8.43</v>
      </c>
      <c r="EO128">
        <v>129.38</v>
      </c>
      <c r="EP128">
        <v>325.5</v>
      </c>
      <c r="EQ128">
        <v>7.05</v>
      </c>
      <c r="ER128">
        <v>2.75</v>
      </c>
      <c r="ES128">
        <v>8.51</v>
      </c>
      <c r="EV128">
        <v>1.29</v>
      </c>
      <c r="EW128">
        <v>23.1</v>
      </c>
      <c r="EX128">
        <v>3</v>
      </c>
      <c r="EY128">
        <v>79.88</v>
      </c>
      <c r="EZ128">
        <v>1.61</v>
      </c>
      <c r="FA128">
        <v>0.85</v>
      </c>
      <c r="FB128">
        <v>10.33</v>
      </c>
      <c r="FC128">
        <v>1.25</v>
      </c>
      <c r="FD128">
        <v>31.51</v>
      </c>
      <c r="FE128">
        <v>25.13</v>
      </c>
      <c r="FG128">
        <v>85.05</v>
      </c>
      <c r="FH128">
        <v>6.09</v>
      </c>
      <c r="FI128">
        <v>5.9</v>
      </c>
      <c r="FJ128">
        <v>17.100000000000001</v>
      </c>
      <c r="FK128">
        <v>2.8</v>
      </c>
      <c r="FL128">
        <v>24.8</v>
      </c>
      <c r="FM128">
        <v>6.5</v>
      </c>
      <c r="FN128">
        <v>1.8</v>
      </c>
      <c r="FO128">
        <v>59</v>
      </c>
      <c r="FP128">
        <v>65.5</v>
      </c>
      <c r="FQ128">
        <v>7.46</v>
      </c>
      <c r="FR128" s="123">
        <v>11.11</v>
      </c>
      <c r="FS128">
        <v>11.29</v>
      </c>
      <c r="FT128">
        <v>37</v>
      </c>
      <c r="FU128">
        <v>10.73</v>
      </c>
      <c r="FV128">
        <v>211</v>
      </c>
      <c r="FW128">
        <v>13.95</v>
      </c>
      <c r="FX128">
        <v>5.9</v>
      </c>
      <c r="FY128">
        <v>2</v>
      </c>
      <c r="FZ128">
        <v>1.7</v>
      </c>
      <c r="GA128">
        <v>9.2200000000000006</v>
      </c>
      <c r="GB128">
        <v>18</v>
      </c>
      <c r="GC128">
        <v>3</v>
      </c>
      <c r="GD128">
        <v>19.36</v>
      </c>
      <c r="GE128">
        <v>226.47</v>
      </c>
      <c r="GG128">
        <v>13.2</v>
      </c>
      <c r="GH128">
        <v>43.55</v>
      </c>
      <c r="GI128">
        <v>5.64</v>
      </c>
      <c r="GJ128">
        <v>16</v>
      </c>
      <c r="GL128">
        <v>3.95</v>
      </c>
      <c r="GM128">
        <v>1.5</v>
      </c>
      <c r="GN128">
        <v>6.5</v>
      </c>
      <c r="GO128">
        <v>2.81</v>
      </c>
      <c r="GP128">
        <v>3.21</v>
      </c>
      <c r="GQ128">
        <v>39.89</v>
      </c>
      <c r="GR128">
        <v>0.72</v>
      </c>
      <c r="GS128">
        <v>0.59</v>
      </c>
    </row>
    <row r="129" spans="1:201" ht="13.5" thickBot="1" x14ac:dyDescent="0.25">
      <c r="A129" s="124" t="s">
        <v>1483</v>
      </c>
      <c r="B129">
        <v>14.01</v>
      </c>
      <c r="C129">
        <v>32.200000000000003</v>
      </c>
      <c r="D129">
        <v>40.200000000000003</v>
      </c>
      <c r="E129">
        <v>27.94</v>
      </c>
      <c r="F129">
        <v>2.59</v>
      </c>
      <c r="G129">
        <v>52.44</v>
      </c>
      <c r="H129">
        <v>2.4</v>
      </c>
      <c r="I129">
        <v>43.53</v>
      </c>
      <c r="J129">
        <v>45.49</v>
      </c>
      <c r="K129">
        <v>300.95</v>
      </c>
      <c r="L129">
        <v>2.36</v>
      </c>
      <c r="M129">
        <v>13.5</v>
      </c>
      <c r="N129">
        <v>8.5</v>
      </c>
      <c r="O129">
        <v>22.53</v>
      </c>
      <c r="P129" s="121">
        <v>5.7</v>
      </c>
      <c r="Q129">
        <v>2.4500000000000002</v>
      </c>
      <c r="T129">
        <v>176.9</v>
      </c>
      <c r="U129">
        <v>1.07</v>
      </c>
      <c r="V129">
        <v>40</v>
      </c>
      <c r="W129">
        <v>20.6</v>
      </c>
      <c r="X129">
        <v>4.5</v>
      </c>
      <c r="Y129">
        <v>3.9</v>
      </c>
      <c r="Z129">
        <v>128.04</v>
      </c>
      <c r="AA129">
        <v>4.1399999999999997</v>
      </c>
      <c r="AB129">
        <v>18</v>
      </c>
      <c r="AC129" s="125"/>
      <c r="AD129">
        <v>49.62</v>
      </c>
      <c r="AE129">
        <v>42.69</v>
      </c>
      <c r="AF129">
        <v>9.6</v>
      </c>
      <c r="AG129">
        <v>1.2</v>
      </c>
      <c r="AH129">
        <v>32.5</v>
      </c>
      <c r="AI129">
        <v>5.52</v>
      </c>
      <c r="AJ129">
        <v>14.45</v>
      </c>
      <c r="AK129">
        <v>17</v>
      </c>
      <c r="AM129">
        <v>12.84</v>
      </c>
      <c r="AN129">
        <v>1.2</v>
      </c>
      <c r="AO129">
        <v>12.12</v>
      </c>
      <c r="AP129">
        <v>2.3199999999999998</v>
      </c>
      <c r="AQ129">
        <v>8.82</v>
      </c>
      <c r="AR129">
        <v>9.74</v>
      </c>
      <c r="AS129">
        <v>11</v>
      </c>
      <c r="AT129">
        <v>469.99</v>
      </c>
      <c r="AU129">
        <v>500</v>
      </c>
      <c r="AV129">
        <v>6.5</v>
      </c>
      <c r="AW129">
        <v>12.93</v>
      </c>
      <c r="AX129">
        <v>5.45</v>
      </c>
      <c r="AY129">
        <v>1.7</v>
      </c>
      <c r="AZ129">
        <v>1.3</v>
      </c>
      <c r="BA129">
        <v>35.28</v>
      </c>
      <c r="BB129">
        <v>61</v>
      </c>
      <c r="BD129">
        <v>8.93</v>
      </c>
      <c r="BE129">
        <v>21.4</v>
      </c>
      <c r="BF129">
        <v>1.26</v>
      </c>
      <c r="BG129">
        <v>6.66</v>
      </c>
      <c r="BH129">
        <v>2.36</v>
      </c>
      <c r="BI129">
        <v>3.27</v>
      </c>
      <c r="BJ129">
        <v>57.36</v>
      </c>
      <c r="BK129">
        <v>22.05</v>
      </c>
      <c r="BL129">
        <v>8.1999999999999993</v>
      </c>
      <c r="BM129">
        <v>88.99</v>
      </c>
      <c r="BN129">
        <v>7.51</v>
      </c>
      <c r="BO129">
        <v>2.37</v>
      </c>
      <c r="BP129">
        <v>4.25</v>
      </c>
      <c r="BQ129">
        <v>9.5</v>
      </c>
      <c r="BR129">
        <v>21</v>
      </c>
      <c r="BS129">
        <v>216.68</v>
      </c>
      <c r="BT129">
        <v>33</v>
      </c>
      <c r="BV129">
        <v>3</v>
      </c>
      <c r="BW129">
        <v>19</v>
      </c>
      <c r="BX129">
        <v>8</v>
      </c>
      <c r="BY129">
        <v>53.5</v>
      </c>
      <c r="BZ129">
        <v>3.65</v>
      </c>
      <c r="CA129">
        <v>26</v>
      </c>
      <c r="CB129">
        <v>102.91</v>
      </c>
      <c r="CC129">
        <v>115</v>
      </c>
      <c r="CD129">
        <v>3</v>
      </c>
      <c r="CE129">
        <v>50.28</v>
      </c>
      <c r="CF129">
        <v>3.33</v>
      </c>
      <c r="CG129">
        <v>200</v>
      </c>
      <c r="CH129">
        <v>85.92</v>
      </c>
      <c r="CI129">
        <v>47.02</v>
      </c>
      <c r="CJ129">
        <v>37.46</v>
      </c>
      <c r="CK129">
        <v>34.840000000000003</v>
      </c>
      <c r="CL129">
        <v>8.5299999999999994</v>
      </c>
      <c r="CM129">
        <v>1.42</v>
      </c>
      <c r="CN129">
        <v>0.81</v>
      </c>
      <c r="CO129">
        <v>8.7200000000000006</v>
      </c>
      <c r="CP129">
        <v>10.07</v>
      </c>
      <c r="CQ129">
        <v>5.5</v>
      </c>
      <c r="CR129">
        <v>15</v>
      </c>
      <c r="CS129">
        <v>1.39</v>
      </c>
      <c r="CT129">
        <v>84.31</v>
      </c>
      <c r="CU129">
        <v>61.15</v>
      </c>
      <c r="CV129">
        <v>5.26</v>
      </c>
      <c r="CW129">
        <v>68.430000000000007</v>
      </c>
      <c r="CX129">
        <v>4.99</v>
      </c>
      <c r="CY129">
        <v>104.31</v>
      </c>
      <c r="CZ129">
        <v>1.8</v>
      </c>
      <c r="DA129">
        <v>17.64</v>
      </c>
      <c r="DB129">
        <v>131.41999999999999</v>
      </c>
      <c r="DD129">
        <v>7.98</v>
      </c>
      <c r="DE129">
        <v>87.95</v>
      </c>
      <c r="DF129">
        <v>39.83</v>
      </c>
      <c r="DG129">
        <v>4.45</v>
      </c>
      <c r="DH129">
        <v>8.73</v>
      </c>
      <c r="DI129">
        <v>8.25</v>
      </c>
      <c r="DK129">
        <v>1.46</v>
      </c>
      <c r="DL129">
        <v>2.35</v>
      </c>
      <c r="DM129">
        <v>3.08</v>
      </c>
      <c r="DN129">
        <v>13.97</v>
      </c>
      <c r="DP129">
        <v>71.040000000000006</v>
      </c>
      <c r="DQ129">
        <v>30.98</v>
      </c>
      <c r="DR129">
        <v>17.809999999999999</v>
      </c>
      <c r="DS129">
        <v>37.6</v>
      </c>
      <c r="DT129">
        <v>154.19999999999999</v>
      </c>
      <c r="DU129">
        <v>17.5</v>
      </c>
      <c r="DV129">
        <v>109</v>
      </c>
      <c r="DX129">
        <v>127.03</v>
      </c>
      <c r="DY129">
        <v>124.65</v>
      </c>
      <c r="DZ129">
        <v>20</v>
      </c>
      <c r="EB129">
        <v>25.01</v>
      </c>
      <c r="EC129">
        <v>56.02</v>
      </c>
      <c r="ED129">
        <v>8.5</v>
      </c>
      <c r="EE129">
        <v>26</v>
      </c>
      <c r="EF129">
        <v>10.07</v>
      </c>
      <c r="EH129">
        <v>25.5</v>
      </c>
      <c r="EI129">
        <v>22.5</v>
      </c>
      <c r="EJ129">
        <v>11.8</v>
      </c>
      <c r="EK129">
        <v>3.82</v>
      </c>
      <c r="EL129">
        <v>23.09</v>
      </c>
      <c r="EM129">
        <v>52.7</v>
      </c>
      <c r="EN129">
        <v>6.72</v>
      </c>
      <c r="EO129">
        <v>130.38999999999999</v>
      </c>
      <c r="EP129">
        <v>325.5</v>
      </c>
      <c r="EQ129">
        <v>4.0999999999999996</v>
      </c>
      <c r="ER129">
        <v>2.2400000000000002</v>
      </c>
      <c r="ES129">
        <v>10.5</v>
      </c>
      <c r="EV129">
        <v>1.45</v>
      </c>
      <c r="EW129">
        <v>26.14</v>
      </c>
      <c r="EX129">
        <v>4.88</v>
      </c>
      <c r="EY129">
        <v>84.61</v>
      </c>
      <c r="EZ129">
        <v>2.75</v>
      </c>
      <c r="FA129">
        <v>1.02</v>
      </c>
      <c r="FB129">
        <v>10.74</v>
      </c>
      <c r="FC129">
        <v>1.2</v>
      </c>
      <c r="FD129">
        <v>28</v>
      </c>
      <c r="FE129">
        <v>24.99</v>
      </c>
      <c r="FG129">
        <v>87.89</v>
      </c>
      <c r="FH129">
        <v>7.68</v>
      </c>
      <c r="FI129">
        <v>5.69</v>
      </c>
      <c r="FJ129">
        <v>13.75</v>
      </c>
      <c r="FK129">
        <v>2.8</v>
      </c>
      <c r="FL129">
        <v>16.5</v>
      </c>
      <c r="FM129">
        <v>6.8</v>
      </c>
      <c r="FN129">
        <v>1.79</v>
      </c>
      <c r="FO129">
        <v>49.8</v>
      </c>
      <c r="FP129">
        <v>61.18</v>
      </c>
      <c r="FQ129">
        <v>6.64</v>
      </c>
      <c r="FR129" s="123">
        <v>11.3</v>
      </c>
      <c r="FS129">
        <v>12.25</v>
      </c>
      <c r="FT129">
        <v>45.69</v>
      </c>
      <c r="FU129">
        <v>10.64</v>
      </c>
      <c r="FV129">
        <v>170</v>
      </c>
      <c r="FW129">
        <v>13.95</v>
      </c>
      <c r="FX129">
        <v>5.2</v>
      </c>
      <c r="FY129">
        <v>1.8</v>
      </c>
      <c r="FZ129">
        <v>2.7</v>
      </c>
      <c r="GA129">
        <v>9.8000000000000007</v>
      </c>
      <c r="GB129">
        <v>18</v>
      </c>
      <c r="GC129">
        <v>3</v>
      </c>
      <c r="GD129">
        <v>15</v>
      </c>
      <c r="GE129">
        <v>212.96</v>
      </c>
      <c r="GG129">
        <v>11.2</v>
      </c>
      <c r="GH129">
        <v>49.95</v>
      </c>
      <c r="GI129">
        <v>8.1999999999999993</v>
      </c>
      <c r="GJ129">
        <v>18.2</v>
      </c>
      <c r="GL129">
        <v>3.5</v>
      </c>
      <c r="GM129">
        <v>1.9</v>
      </c>
      <c r="GN129">
        <v>9</v>
      </c>
      <c r="GO129">
        <v>2.76</v>
      </c>
      <c r="GP129">
        <v>3.83</v>
      </c>
      <c r="GQ129">
        <v>35.020000000000003</v>
      </c>
      <c r="GR129">
        <v>0.99</v>
      </c>
      <c r="GS129">
        <v>1.25</v>
      </c>
    </row>
    <row r="130" spans="1:201" ht="13.5" thickBot="1" x14ac:dyDescent="0.25">
      <c r="A130" s="124" t="s">
        <v>1484</v>
      </c>
      <c r="B130">
        <v>14.01</v>
      </c>
      <c r="C130">
        <v>34.590000000000003</v>
      </c>
      <c r="D130">
        <v>46.65</v>
      </c>
      <c r="E130">
        <v>36.9</v>
      </c>
      <c r="F130">
        <v>2.95</v>
      </c>
      <c r="G130">
        <v>58.25</v>
      </c>
      <c r="H130">
        <v>2.46</v>
      </c>
      <c r="I130">
        <v>54.54</v>
      </c>
      <c r="J130">
        <v>62.1</v>
      </c>
      <c r="K130">
        <v>351.97</v>
      </c>
      <c r="L130">
        <v>2.79</v>
      </c>
      <c r="M130">
        <v>24.29</v>
      </c>
      <c r="N130">
        <v>8.5</v>
      </c>
      <c r="O130">
        <v>23.66</v>
      </c>
      <c r="P130" s="121">
        <v>7.99</v>
      </c>
      <c r="Q130">
        <v>3.24</v>
      </c>
      <c r="T130">
        <v>211.25</v>
      </c>
      <c r="U130">
        <v>1.25</v>
      </c>
      <c r="V130">
        <v>43.78</v>
      </c>
      <c r="W130">
        <v>23.16</v>
      </c>
      <c r="X130">
        <v>7.69</v>
      </c>
      <c r="Y130">
        <v>5.44</v>
      </c>
      <c r="Z130">
        <v>145.06</v>
      </c>
      <c r="AA130">
        <v>4.96</v>
      </c>
      <c r="AB130">
        <v>17.09</v>
      </c>
      <c r="AC130" s="125"/>
      <c r="AD130">
        <v>51.17</v>
      </c>
      <c r="AE130">
        <v>33.049999999999997</v>
      </c>
      <c r="AF130">
        <v>10.47</v>
      </c>
      <c r="AG130">
        <v>1.86</v>
      </c>
      <c r="AH130">
        <v>39.869999999999997</v>
      </c>
      <c r="AI130">
        <v>7.45</v>
      </c>
      <c r="AJ130">
        <v>17.98</v>
      </c>
      <c r="AK130">
        <v>16</v>
      </c>
      <c r="AM130">
        <v>15.82</v>
      </c>
      <c r="AN130">
        <v>1.68</v>
      </c>
      <c r="AO130">
        <v>15.27</v>
      </c>
      <c r="AP130">
        <v>3.09</v>
      </c>
      <c r="AQ130">
        <v>11.11</v>
      </c>
      <c r="AR130">
        <v>10.73</v>
      </c>
      <c r="AS130">
        <v>17</v>
      </c>
      <c r="AT130">
        <v>509.99</v>
      </c>
      <c r="AU130">
        <v>532.45000000000005</v>
      </c>
      <c r="AV130">
        <v>8.0500000000000007</v>
      </c>
      <c r="AW130">
        <v>15.43</v>
      </c>
      <c r="AX130">
        <v>6.4</v>
      </c>
      <c r="AY130">
        <v>2.25</v>
      </c>
      <c r="AZ130">
        <v>1.8</v>
      </c>
      <c r="BA130">
        <v>35</v>
      </c>
      <c r="BB130">
        <v>61.39</v>
      </c>
      <c r="BD130">
        <v>11.4</v>
      </c>
      <c r="BE130">
        <v>27.93</v>
      </c>
      <c r="BF130">
        <v>2</v>
      </c>
      <c r="BG130">
        <v>6.98</v>
      </c>
      <c r="BH130">
        <v>3.47</v>
      </c>
      <c r="BI130">
        <v>4.3499999999999996</v>
      </c>
      <c r="BJ130">
        <v>58.1</v>
      </c>
      <c r="BK130">
        <v>26.5</v>
      </c>
      <c r="BL130">
        <v>10.4</v>
      </c>
      <c r="BM130">
        <v>97.31</v>
      </c>
      <c r="BN130">
        <v>9</v>
      </c>
      <c r="BO130">
        <v>2.66</v>
      </c>
      <c r="BP130">
        <v>5.85</v>
      </c>
      <c r="BQ130">
        <v>8.5</v>
      </c>
      <c r="BR130">
        <v>25</v>
      </c>
      <c r="BS130">
        <v>242.22</v>
      </c>
      <c r="BT130">
        <v>32.51</v>
      </c>
      <c r="BV130">
        <v>3.73</v>
      </c>
      <c r="BW130">
        <v>19</v>
      </c>
      <c r="BX130">
        <v>10.9</v>
      </c>
      <c r="BY130">
        <v>56.5</v>
      </c>
      <c r="BZ130">
        <v>3.95</v>
      </c>
      <c r="CA130">
        <v>27.96</v>
      </c>
      <c r="CB130">
        <v>113.04</v>
      </c>
      <c r="CC130">
        <v>146</v>
      </c>
      <c r="CD130">
        <v>3.8</v>
      </c>
      <c r="CE130">
        <v>60.3</v>
      </c>
      <c r="CF130">
        <v>2.7</v>
      </c>
      <c r="CG130">
        <v>180.97</v>
      </c>
      <c r="CH130">
        <v>61.88</v>
      </c>
      <c r="CI130">
        <v>41.46</v>
      </c>
      <c r="CJ130">
        <v>51.29</v>
      </c>
      <c r="CK130">
        <v>37.5</v>
      </c>
      <c r="CL130">
        <v>8.5</v>
      </c>
      <c r="CM130">
        <v>2.25</v>
      </c>
      <c r="CN130">
        <v>0.81</v>
      </c>
      <c r="CO130">
        <v>8.4700000000000006</v>
      </c>
      <c r="CP130">
        <v>10.56</v>
      </c>
      <c r="CQ130">
        <v>9.9499999999999993</v>
      </c>
      <c r="CR130">
        <v>15.4</v>
      </c>
      <c r="CS130">
        <v>1.3</v>
      </c>
      <c r="CT130">
        <v>98.8</v>
      </c>
      <c r="CU130">
        <v>70.099999999999994</v>
      </c>
      <c r="CV130">
        <v>6.8</v>
      </c>
      <c r="CW130">
        <v>72.62</v>
      </c>
      <c r="CX130">
        <v>4</v>
      </c>
      <c r="CY130">
        <v>125</v>
      </c>
      <c r="CZ130">
        <v>2.12</v>
      </c>
      <c r="DA130">
        <v>19.260000000000002</v>
      </c>
      <c r="DB130">
        <v>133.96</v>
      </c>
      <c r="DD130">
        <v>7.5</v>
      </c>
      <c r="DE130">
        <v>90.79</v>
      </c>
      <c r="DF130">
        <v>40.049999999999997</v>
      </c>
      <c r="DG130">
        <v>9.32</v>
      </c>
      <c r="DH130">
        <v>11.62</v>
      </c>
      <c r="DI130">
        <v>9.99</v>
      </c>
      <c r="DK130">
        <v>1.84</v>
      </c>
      <c r="DL130">
        <v>2.88</v>
      </c>
      <c r="DM130">
        <v>3.85</v>
      </c>
      <c r="DN130">
        <v>16.93</v>
      </c>
      <c r="DP130">
        <v>105.06</v>
      </c>
      <c r="DQ130">
        <v>29.43</v>
      </c>
      <c r="DR130">
        <v>22</v>
      </c>
      <c r="DS130">
        <v>41.37</v>
      </c>
      <c r="DT130">
        <v>201.37</v>
      </c>
      <c r="DU130">
        <v>26.24</v>
      </c>
      <c r="DV130">
        <v>110</v>
      </c>
      <c r="DX130">
        <v>147.34</v>
      </c>
      <c r="DY130">
        <v>163</v>
      </c>
      <c r="DZ130">
        <v>22</v>
      </c>
      <c r="EB130">
        <v>24</v>
      </c>
      <c r="EC130">
        <v>63.92</v>
      </c>
      <c r="ED130">
        <v>15</v>
      </c>
      <c r="EE130">
        <v>32.08</v>
      </c>
      <c r="EF130">
        <v>10.56</v>
      </c>
      <c r="EH130">
        <v>29.21</v>
      </c>
      <c r="EI130">
        <v>26.08</v>
      </c>
      <c r="EJ130">
        <v>13.1</v>
      </c>
      <c r="EK130">
        <v>3.51</v>
      </c>
      <c r="EL130">
        <v>24.8</v>
      </c>
      <c r="EM130">
        <v>52</v>
      </c>
      <c r="EN130">
        <v>8.3699999999999992</v>
      </c>
      <c r="EO130">
        <v>147.36000000000001</v>
      </c>
      <c r="EP130">
        <v>325.5</v>
      </c>
      <c r="EQ130">
        <v>6.17</v>
      </c>
      <c r="ER130">
        <v>1.7</v>
      </c>
      <c r="ES130">
        <v>12.99</v>
      </c>
      <c r="EV130">
        <v>1.61</v>
      </c>
      <c r="EW130">
        <v>31.65</v>
      </c>
      <c r="EX130">
        <v>6.45</v>
      </c>
      <c r="EY130">
        <v>102.06</v>
      </c>
      <c r="EZ130">
        <v>2.99</v>
      </c>
      <c r="FA130">
        <v>1.21</v>
      </c>
      <c r="FB130">
        <v>12</v>
      </c>
      <c r="FC130">
        <v>1.89</v>
      </c>
      <c r="FD130">
        <v>35.01</v>
      </c>
      <c r="FE130">
        <v>22.15</v>
      </c>
      <c r="FG130">
        <v>90.89</v>
      </c>
      <c r="FH130">
        <v>7.01</v>
      </c>
      <c r="FI130">
        <v>5.25</v>
      </c>
      <c r="FJ130">
        <v>23.74</v>
      </c>
      <c r="FK130">
        <v>2.65</v>
      </c>
      <c r="FL130">
        <v>21.74</v>
      </c>
      <c r="FM130">
        <v>6</v>
      </c>
      <c r="FN130">
        <v>2</v>
      </c>
      <c r="FO130">
        <v>61.5</v>
      </c>
      <c r="FP130">
        <v>73</v>
      </c>
      <c r="FQ130">
        <v>7</v>
      </c>
      <c r="FR130" s="123">
        <v>17.25</v>
      </c>
      <c r="FS130">
        <v>17.7</v>
      </c>
      <c r="FT130">
        <v>45.6</v>
      </c>
      <c r="FU130">
        <v>11.21</v>
      </c>
      <c r="FV130">
        <v>162</v>
      </c>
      <c r="FW130">
        <v>13.95</v>
      </c>
      <c r="FX130">
        <v>6.47</v>
      </c>
      <c r="FY130">
        <v>2.41</v>
      </c>
      <c r="FZ130">
        <v>1.6</v>
      </c>
      <c r="GA130">
        <v>12.1</v>
      </c>
      <c r="GB130">
        <v>18.61</v>
      </c>
      <c r="GC130">
        <v>3.87</v>
      </c>
      <c r="GD130">
        <v>19.95</v>
      </c>
      <c r="GE130">
        <v>293.36</v>
      </c>
      <c r="GG130">
        <v>12.1</v>
      </c>
      <c r="GH130">
        <v>46.6</v>
      </c>
      <c r="GI130">
        <v>9.92</v>
      </c>
      <c r="GJ130">
        <v>19.5</v>
      </c>
      <c r="GL130">
        <v>4.3</v>
      </c>
      <c r="GM130">
        <v>1.8</v>
      </c>
      <c r="GN130">
        <v>8.5</v>
      </c>
      <c r="GO130">
        <v>3.54</v>
      </c>
      <c r="GP130">
        <v>5.01</v>
      </c>
      <c r="GQ130">
        <v>45.01</v>
      </c>
      <c r="GR130">
        <v>1.31</v>
      </c>
      <c r="GS130">
        <v>1.03</v>
      </c>
    </row>
    <row r="131" spans="1:201" ht="13.5" thickBot="1" x14ac:dyDescent="0.25">
      <c r="A131" s="124" t="s">
        <v>1485</v>
      </c>
      <c r="B131">
        <v>11.5</v>
      </c>
      <c r="C131">
        <v>34.270000000000003</v>
      </c>
      <c r="D131">
        <v>52.17</v>
      </c>
      <c r="E131">
        <v>35.1</v>
      </c>
      <c r="F131">
        <v>2.6</v>
      </c>
      <c r="G131">
        <v>52.4</v>
      </c>
      <c r="H131">
        <v>2.65</v>
      </c>
      <c r="I131">
        <v>56.32</v>
      </c>
      <c r="J131">
        <v>65.19</v>
      </c>
      <c r="K131">
        <v>355.08</v>
      </c>
      <c r="L131">
        <v>2.87</v>
      </c>
      <c r="M131">
        <v>16.86</v>
      </c>
      <c r="N131">
        <v>6.51</v>
      </c>
      <c r="O131">
        <v>26.45</v>
      </c>
      <c r="P131" s="121">
        <v>8.99</v>
      </c>
      <c r="Q131">
        <v>3.68</v>
      </c>
      <c r="T131">
        <v>209.04</v>
      </c>
      <c r="U131">
        <v>0.95</v>
      </c>
      <c r="V131">
        <v>44.97</v>
      </c>
      <c r="W131">
        <v>21.5</v>
      </c>
      <c r="X131">
        <v>10</v>
      </c>
      <c r="Y131">
        <v>4.4400000000000004</v>
      </c>
      <c r="Z131">
        <v>157.25</v>
      </c>
      <c r="AA131">
        <v>3.5</v>
      </c>
      <c r="AB131">
        <v>19.5</v>
      </c>
      <c r="AC131" s="125"/>
      <c r="AD131">
        <v>59.01</v>
      </c>
      <c r="AE131">
        <v>38.94</v>
      </c>
      <c r="AF131">
        <v>11</v>
      </c>
      <c r="AG131">
        <v>1.95</v>
      </c>
      <c r="AH131">
        <v>28.98</v>
      </c>
      <c r="AI131">
        <v>9.48</v>
      </c>
      <c r="AJ131">
        <v>17.11</v>
      </c>
      <c r="AK131">
        <v>15.5</v>
      </c>
      <c r="AM131">
        <v>13.3</v>
      </c>
      <c r="AN131">
        <v>0.75</v>
      </c>
      <c r="AO131">
        <v>13.94</v>
      </c>
      <c r="AP131">
        <v>3.4</v>
      </c>
      <c r="AQ131">
        <v>12.73</v>
      </c>
      <c r="AR131">
        <v>12.75</v>
      </c>
      <c r="AS131">
        <v>16.36</v>
      </c>
      <c r="AT131">
        <v>455.06</v>
      </c>
      <c r="AU131">
        <v>427.99</v>
      </c>
      <c r="AV131">
        <v>9.6</v>
      </c>
      <c r="AW131">
        <v>15.08</v>
      </c>
      <c r="AX131">
        <v>8.1300000000000008</v>
      </c>
      <c r="AY131">
        <v>2.1</v>
      </c>
      <c r="AZ131">
        <v>1.35</v>
      </c>
      <c r="BA131">
        <v>30</v>
      </c>
      <c r="BB131">
        <v>79</v>
      </c>
      <c r="BD131">
        <v>12.41</v>
      </c>
      <c r="BE131">
        <v>25.28</v>
      </c>
      <c r="BF131">
        <v>3</v>
      </c>
      <c r="BG131">
        <v>7.2</v>
      </c>
      <c r="BH131">
        <v>3.69</v>
      </c>
      <c r="BI131">
        <v>4.5</v>
      </c>
      <c r="BJ131">
        <v>54.03</v>
      </c>
      <c r="BK131">
        <v>28.5</v>
      </c>
      <c r="BL131">
        <v>10.47</v>
      </c>
      <c r="BM131">
        <v>126.86</v>
      </c>
      <c r="BN131">
        <v>9.32</v>
      </c>
      <c r="BO131">
        <v>2.6</v>
      </c>
      <c r="BP131">
        <v>6.7</v>
      </c>
      <c r="BQ131">
        <v>6</v>
      </c>
      <c r="BR131">
        <v>24.61</v>
      </c>
      <c r="BS131">
        <v>233.84</v>
      </c>
      <c r="BT131">
        <v>40</v>
      </c>
      <c r="BV131">
        <v>2</v>
      </c>
      <c r="BW131">
        <v>19</v>
      </c>
      <c r="BX131">
        <v>9.3800000000000008</v>
      </c>
      <c r="BY131">
        <v>56</v>
      </c>
      <c r="BZ131">
        <v>3.99</v>
      </c>
      <c r="CA131">
        <v>26.55</v>
      </c>
      <c r="CB131">
        <v>109.69</v>
      </c>
      <c r="CC131">
        <v>116.96</v>
      </c>
      <c r="CD131">
        <v>3.33</v>
      </c>
      <c r="CE131">
        <v>59.65</v>
      </c>
      <c r="CF131">
        <v>3.49</v>
      </c>
      <c r="CG131">
        <v>198.91</v>
      </c>
      <c r="CH131">
        <v>42.76</v>
      </c>
      <c r="CI131">
        <v>44.48</v>
      </c>
      <c r="CJ131">
        <v>39.5</v>
      </c>
      <c r="CK131">
        <v>36.1</v>
      </c>
      <c r="CL131">
        <v>11.49</v>
      </c>
      <c r="CM131">
        <v>2.11</v>
      </c>
      <c r="CN131">
        <v>0.75</v>
      </c>
      <c r="CO131">
        <v>8.58</v>
      </c>
      <c r="CP131">
        <v>9.65</v>
      </c>
      <c r="CQ131">
        <v>10.97</v>
      </c>
      <c r="CR131">
        <v>15.5</v>
      </c>
      <c r="CS131">
        <v>1.5</v>
      </c>
      <c r="CT131">
        <v>98</v>
      </c>
      <c r="CU131">
        <v>65</v>
      </c>
      <c r="CV131">
        <v>7.45</v>
      </c>
      <c r="CW131">
        <v>64</v>
      </c>
      <c r="CX131">
        <v>4.2</v>
      </c>
      <c r="CY131">
        <v>120.13</v>
      </c>
      <c r="CZ131">
        <v>1.86</v>
      </c>
      <c r="DA131">
        <v>20.03</v>
      </c>
      <c r="DB131">
        <v>129.86000000000001</v>
      </c>
      <c r="DD131">
        <v>7.5</v>
      </c>
      <c r="DE131">
        <v>81</v>
      </c>
      <c r="DF131">
        <v>36.49</v>
      </c>
      <c r="DG131">
        <v>8.1</v>
      </c>
      <c r="DH131">
        <v>11</v>
      </c>
      <c r="DI131">
        <v>12.5</v>
      </c>
      <c r="DK131">
        <v>1.69</v>
      </c>
      <c r="DL131">
        <v>2.94</v>
      </c>
      <c r="DM131">
        <v>3.65</v>
      </c>
      <c r="DN131">
        <v>17.920000000000002</v>
      </c>
      <c r="DP131">
        <v>90.34</v>
      </c>
      <c r="DQ131">
        <v>19.579999999999998</v>
      </c>
      <c r="DR131">
        <v>24.56</v>
      </c>
      <c r="DS131">
        <v>31.08</v>
      </c>
      <c r="DT131">
        <v>234.47</v>
      </c>
      <c r="DU131">
        <v>22.53</v>
      </c>
      <c r="DV131">
        <v>112.05</v>
      </c>
      <c r="DX131">
        <v>162.12</v>
      </c>
      <c r="DY131">
        <v>176.1</v>
      </c>
      <c r="DZ131">
        <v>25.51</v>
      </c>
      <c r="EB131">
        <v>21.9</v>
      </c>
      <c r="EC131">
        <v>60.01</v>
      </c>
      <c r="ED131">
        <v>14.1</v>
      </c>
      <c r="EE131">
        <v>43.69</v>
      </c>
      <c r="EF131">
        <v>9.65</v>
      </c>
      <c r="EH131">
        <v>19</v>
      </c>
      <c r="EI131">
        <v>24.23</v>
      </c>
      <c r="EJ131">
        <v>12</v>
      </c>
      <c r="EK131">
        <v>4.8</v>
      </c>
      <c r="EL131">
        <v>23.52</v>
      </c>
      <c r="EM131">
        <v>44.4</v>
      </c>
      <c r="EN131">
        <v>8.7799999999999994</v>
      </c>
      <c r="EO131">
        <v>137.32</v>
      </c>
      <c r="EP131">
        <v>325.5</v>
      </c>
      <c r="EQ131">
        <v>4.25</v>
      </c>
      <c r="ER131">
        <v>2.5099999999999998</v>
      </c>
      <c r="ES131">
        <v>8</v>
      </c>
      <c r="EV131">
        <v>1.99</v>
      </c>
      <c r="EW131">
        <v>26.65</v>
      </c>
      <c r="EX131">
        <v>4.97</v>
      </c>
      <c r="EY131">
        <v>122.07</v>
      </c>
      <c r="EZ131">
        <v>2.74</v>
      </c>
      <c r="FA131">
        <v>1.45</v>
      </c>
      <c r="FB131">
        <v>11.9</v>
      </c>
      <c r="FC131">
        <v>1.74</v>
      </c>
      <c r="FD131">
        <v>31.03</v>
      </c>
      <c r="FG131">
        <v>90.3</v>
      </c>
      <c r="FH131">
        <v>8.99</v>
      </c>
      <c r="FI131">
        <v>5</v>
      </c>
      <c r="FJ131">
        <v>14.02</v>
      </c>
      <c r="FK131">
        <v>2.6</v>
      </c>
      <c r="FL131">
        <v>18</v>
      </c>
      <c r="FM131">
        <v>7.7</v>
      </c>
      <c r="FN131">
        <v>1.22</v>
      </c>
      <c r="FO131">
        <v>69</v>
      </c>
      <c r="FP131">
        <v>71.09</v>
      </c>
      <c r="FQ131">
        <v>8.81</v>
      </c>
      <c r="FR131" s="123">
        <v>18.649999999999999</v>
      </c>
      <c r="FS131">
        <v>16</v>
      </c>
      <c r="FT131">
        <v>32.950000000000003</v>
      </c>
      <c r="FU131">
        <v>11.5</v>
      </c>
      <c r="FV131">
        <v>116.26</v>
      </c>
      <c r="FW131">
        <v>13.95</v>
      </c>
      <c r="FX131">
        <v>7</v>
      </c>
      <c r="FY131">
        <v>2.09</v>
      </c>
      <c r="FZ131">
        <v>4</v>
      </c>
      <c r="GA131">
        <v>11.8</v>
      </c>
      <c r="GB131">
        <v>16.350000000000001</v>
      </c>
      <c r="GC131">
        <v>4.55</v>
      </c>
      <c r="GD131">
        <v>21.52</v>
      </c>
      <c r="GE131">
        <v>310.77999999999997</v>
      </c>
      <c r="GG131">
        <v>19.8</v>
      </c>
      <c r="GH131">
        <v>42.98</v>
      </c>
      <c r="GI131">
        <v>9.5</v>
      </c>
      <c r="GJ131">
        <v>25</v>
      </c>
      <c r="GL131">
        <v>4</v>
      </c>
      <c r="GM131">
        <v>1.8</v>
      </c>
      <c r="GN131">
        <v>8.5</v>
      </c>
      <c r="GO131">
        <v>4.0199999999999996</v>
      </c>
      <c r="GP131">
        <v>5.78</v>
      </c>
      <c r="GQ131">
        <v>49.99</v>
      </c>
      <c r="GR131">
        <v>1.2</v>
      </c>
      <c r="GS131">
        <v>1.38</v>
      </c>
    </row>
    <row r="132" spans="1:201" ht="13.5" thickBot="1" x14ac:dyDescent="0.25">
      <c r="A132" s="124" t="s">
        <v>1486</v>
      </c>
      <c r="B132">
        <v>18</v>
      </c>
      <c r="C132">
        <v>33.31</v>
      </c>
      <c r="D132">
        <v>60.17</v>
      </c>
      <c r="E132">
        <v>42.9</v>
      </c>
      <c r="F132">
        <v>2.5</v>
      </c>
      <c r="G132">
        <v>50</v>
      </c>
      <c r="H132">
        <v>2.5</v>
      </c>
      <c r="I132">
        <v>55.04</v>
      </c>
      <c r="J132">
        <v>65.47</v>
      </c>
      <c r="K132">
        <v>354.89</v>
      </c>
      <c r="L132">
        <v>3.04</v>
      </c>
      <c r="M132">
        <v>25.38</v>
      </c>
      <c r="N132">
        <v>10.26</v>
      </c>
      <c r="O132">
        <v>27.48</v>
      </c>
      <c r="P132" s="121">
        <v>10.5</v>
      </c>
      <c r="Q132">
        <v>4.59</v>
      </c>
      <c r="T132">
        <v>213.46</v>
      </c>
      <c r="U132">
        <v>0.78</v>
      </c>
      <c r="V132">
        <v>44.63</v>
      </c>
      <c r="W132">
        <v>21</v>
      </c>
      <c r="X132">
        <v>12.49</v>
      </c>
      <c r="Y132">
        <v>5.77</v>
      </c>
      <c r="Z132">
        <v>168.25</v>
      </c>
      <c r="AA132">
        <v>1.3</v>
      </c>
      <c r="AB132">
        <v>19.18</v>
      </c>
      <c r="AC132" s="125"/>
      <c r="AD132">
        <v>61.35</v>
      </c>
      <c r="AE132">
        <v>40.14</v>
      </c>
      <c r="AF132">
        <v>13</v>
      </c>
      <c r="AG132">
        <v>2.5</v>
      </c>
      <c r="AH132">
        <v>32.5</v>
      </c>
      <c r="AI132">
        <v>6.02</v>
      </c>
      <c r="AJ132">
        <v>16.28</v>
      </c>
      <c r="AK132">
        <v>17.5</v>
      </c>
      <c r="AM132">
        <v>13.58</v>
      </c>
      <c r="AN132">
        <v>0.8</v>
      </c>
      <c r="AO132">
        <v>18.850000000000001</v>
      </c>
      <c r="AP132">
        <v>4.13</v>
      </c>
      <c r="AQ132">
        <v>14.07</v>
      </c>
      <c r="AR132">
        <v>14.76</v>
      </c>
      <c r="AS132">
        <v>17.22</v>
      </c>
      <c r="AT132">
        <v>472.64</v>
      </c>
      <c r="AU132">
        <v>378</v>
      </c>
      <c r="AV132">
        <v>7.51</v>
      </c>
      <c r="AW132">
        <v>15.06</v>
      </c>
      <c r="AX132">
        <v>8.1300000000000008</v>
      </c>
      <c r="AY132">
        <v>2.5</v>
      </c>
      <c r="AZ132">
        <v>1.51</v>
      </c>
      <c r="BA132">
        <v>38.5</v>
      </c>
      <c r="BB132">
        <v>80.099999999999994</v>
      </c>
      <c r="BD132">
        <v>12.43</v>
      </c>
      <c r="BE132">
        <v>24.55</v>
      </c>
      <c r="BF132">
        <v>3.3</v>
      </c>
      <c r="BG132">
        <v>6.45</v>
      </c>
      <c r="BH132">
        <v>4.32</v>
      </c>
      <c r="BI132">
        <v>3.94</v>
      </c>
      <c r="BJ132">
        <v>51.19</v>
      </c>
      <c r="BK132">
        <v>28.01</v>
      </c>
      <c r="BL132">
        <v>13.05</v>
      </c>
      <c r="BM132">
        <v>117.5</v>
      </c>
      <c r="BN132">
        <v>8.3800000000000008</v>
      </c>
      <c r="BO132">
        <v>4.4400000000000004</v>
      </c>
      <c r="BP132">
        <v>7.11</v>
      </c>
      <c r="BQ132">
        <v>9.4</v>
      </c>
      <c r="BR132">
        <v>28.75</v>
      </c>
      <c r="BS132">
        <v>233.01</v>
      </c>
      <c r="BT132">
        <v>47.98</v>
      </c>
      <c r="BV132">
        <v>2.6</v>
      </c>
      <c r="BW132">
        <v>19</v>
      </c>
      <c r="BX132">
        <v>10</v>
      </c>
      <c r="BY132">
        <v>53.11</v>
      </c>
      <c r="BZ132">
        <v>3.75</v>
      </c>
      <c r="CA132">
        <v>27.21</v>
      </c>
      <c r="CB132">
        <v>103.9</v>
      </c>
      <c r="CC132">
        <v>150.11000000000001</v>
      </c>
      <c r="CD132">
        <v>4.4800000000000004</v>
      </c>
      <c r="CE132">
        <v>64.06</v>
      </c>
      <c r="CF132">
        <v>4</v>
      </c>
      <c r="CG132">
        <v>183.99</v>
      </c>
      <c r="CH132">
        <v>63.06</v>
      </c>
      <c r="CI132">
        <v>64.2</v>
      </c>
      <c r="CJ132">
        <v>38</v>
      </c>
      <c r="CK132">
        <v>35.49</v>
      </c>
      <c r="CL132">
        <v>12.99</v>
      </c>
      <c r="CM132">
        <v>2.74</v>
      </c>
      <c r="CN132">
        <v>0.93</v>
      </c>
      <c r="CO132">
        <v>8.4499999999999993</v>
      </c>
      <c r="CP132">
        <v>9</v>
      </c>
      <c r="CQ132">
        <v>8.49</v>
      </c>
      <c r="CR132">
        <v>14.78</v>
      </c>
      <c r="CS132">
        <v>1.5</v>
      </c>
      <c r="CT132">
        <v>98</v>
      </c>
      <c r="CU132">
        <v>63.11</v>
      </c>
      <c r="CV132">
        <v>7.4</v>
      </c>
      <c r="CW132">
        <v>63</v>
      </c>
      <c r="CX132">
        <v>3.5</v>
      </c>
      <c r="CY132">
        <v>127.4</v>
      </c>
      <c r="CZ132">
        <v>1.97</v>
      </c>
      <c r="DA132">
        <v>23.48</v>
      </c>
      <c r="DB132">
        <v>117.44</v>
      </c>
      <c r="DD132">
        <v>3.26</v>
      </c>
      <c r="DE132">
        <v>78</v>
      </c>
      <c r="DF132">
        <v>37.51</v>
      </c>
      <c r="DG132">
        <v>4.97</v>
      </c>
      <c r="DH132">
        <v>11.65</v>
      </c>
      <c r="DK132">
        <v>2.5</v>
      </c>
      <c r="DL132">
        <v>2.83</v>
      </c>
      <c r="DM132">
        <v>3.2</v>
      </c>
      <c r="DN132">
        <v>11.71</v>
      </c>
      <c r="DP132">
        <v>89.97</v>
      </c>
      <c r="DQ132">
        <v>18.68</v>
      </c>
      <c r="DR132">
        <v>25.19</v>
      </c>
      <c r="DS132">
        <v>37.35</v>
      </c>
      <c r="DT132">
        <v>209.82</v>
      </c>
      <c r="DU132">
        <v>19.850000000000001</v>
      </c>
      <c r="DV132">
        <v>130</v>
      </c>
      <c r="DX132">
        <v>160.57</v>
      </c>
      <c r="DY132">
        <v>168.4</v>
      </c>
      <c r="DZ132">
        <v>36.69</v>
      </c>
      <c r="EB132">
        <v>22.49</v>
      </c>
      <c r="EC132">
        <v>64.150000000000006</v>
      </c>
      <c r="ED132">
        <v>14.53</v>
      </c>
      <c r="EE132">
        <v>38.39</v>
      </c>
      <c r="EF132">
        <v>9</v>
      </c>
      <c r="EH132">
        <v>16.75</v>
      </c>
      <c r="EI132">
        <v>25.81</v>
      </c>
      <c r="EJ132">
        <v>12.76</v>
      </c>
      <c r="EK132">
        <v>5.6</v>
      </c>
      <c r="EL132">
        <v>23.95</v>
      </c>
      <c r="EM132">
        <v>46.11</v>
      </c>
      <c r="EN132">
        <v>9.92</v>
      </c>
      <c r="EO132">
        <v>136.69</v>
      </c>
      <c r="EP132">
        <v>325.5</v>
      </c>
      <c r="EQ132">
        <v>6</v>
      </c>
      <c r="ER132">
        <v>2.99</v>
      </c>
      <c r="ES132">
        <v>10</v>
      </c>
      <c r="EV132">
        <v>2.21</v>
      </c>
      <c r="EW132">
        <v>24.09</v>
      </c>
      <c r="EX132">
        <v>8.5</v>
      </c>
      <c r="EY132">
        <v>117.33</v>
      </c>
      <c r="EZ132">
        <v>3.2</v>
      </c>
      <c r="FA132">
        <v>1.98</v>
      </c>
      <c r="FB132">
        <v>11.65</v>
      </c>
      <c r="FC132">
        <v>2.19</v>
      </c>
      <c r="FD132">
        <v>36.82</v>
      </c>
      <c r="FG132">
        <v>91.5</v>
      </c>
      <c r="FH132">
        <v>8.6199999999999992</v>
      </c>
      <c r="FI132">
        <v>5.5</v>
      </c>
      <c r="FJ132">
        <v>16.84</v>
      </c>
      <c r="FK132">
        <v>2.5</v>
      </c>
      <c r="FL132">
        <v>18.25</v>
      </c>
      <c r="FM132">
        <v>7.9</v>
      </c>
      <c r="FN132">
        <v>1.25</v>
      </c>
      <c r="FO132">
        <v>76.95</v>
      </c>
      <c r="FP132">
        <v>63.66</v>
      </c>
      <c r="FQ132">
        <v>11.58</v>
      </c>
      <c r="FR132" s="123">
        <v>22</v>
      </c>
      <c r="FS132">
        <v>18.61</v>
      </c>
      <c r="FT132">
        <v>32.299999999999997</v>
      </c>
      <c r="FU132">
        <v>11.69</v>
      </c>
      <c r="FV132">
        <v>111</v>
      </c>
      <c r="FW132">
        <v>13.95</v>
      </c>
      <c r="FX132">
        <v>6.8</v>
      </c>
      <c r="FY132">
        <v>2.48</v>
      </c>
      <c r="FZ132">
        <v>2.5</v>
      </c>
      <c r="GA132">
        <v>12.81</v>
      </c>
      <c r="GB132">
        <v>19.32</v>
      </c>
      <c r="GC132">
        <v>5.15</v>
      </c>
      <c r="GD132">
        <v>20.7</v>
      </c>
      <c r="GE132">
        <v>326.32</v>
      </c>
      <c r="GG132">
        <v>24.75</v>
      </c>
      <c r="GH132">
        <v>42.09</v>
      </c>
      <c r="GI132">
        <v>10.75</v>
      </c>
      <c r="GJ132">
        <v>22</v>
      </c>
      <c r="GL132">
        <v>4.99</v>
      </c>
      <c r="GM132">
        <v>2</v>
      </c>
      <c r="GN132">
        <v>6.5</v>
      </c>
      <c r="GO132">
        <v>4.7</v>
      </c>
      <c r="GP132">
        <v>5.66</v>
      </c>
      <c r="GQ132">
        <v>45.22</v>
      </c>
      <c r="GR132">
        <v>1.32</v>
      </c>
      <c r="GS132">
        <v>1.73</v>
      </c>
    </row>
    <row r="133" spans="1:201" ht="13.5" thickBot="1" x14ac:dyDescent="0.25">
      <c r="A133" s="124" t="s">
        <v>1487</v>
      </c>
      <c r="B133">
        <v>18</v>
      </c>
      <c r="C133">
        <v>31.53</v>
      </c>
      <c r="D133">
        <v>71.75</v>
      </c>
      <c r="E133">
        <v>47</v>
      </c>
      <c r="F133">
        <v>2.7</v>
      </c>
      <c r="G133">
        <v>51</v>
      </c>
      <c r="H133">
        <v>2.5099999999999998</v>
      </c>
      <c r="I133">
        <v>61.72</v>
      </c>
      <c r="J133">
        <v>69.61</v>
      </c>
      <c r="K133">
        <v>353.61</v>
      </c>
      <c r="L133">
        <v>2.8</v>
      </c>
      <c r="M133">
        <v>22.05</v>
      </c>
      <c r="N133">
        <v>6.26</v>
      </c>
      <c r="O133">
        <v>27.5</v>
      </c>
      <c r="P133" s="121">
        <v>21.73</v>
      </c>
      <c r="Q133">
        <v>4.7</v>
      </c>
      <c r="T133">
        <v>213.85</v>
      </c>
      <c r="U133">
        <v>0.8</v>
      </c>
      <c r="V133">
        <v>46.21</v>
      </c>
      <c r="W133">
        <v>21.5</v>
      </c>
      <c r="X133">
        <v>9.33</v>
      </c>
      <c r="Y133">
        <v>6.46</v>
      </c>
      <c r="Z133">
        <v>176.75</v>
      </c>
      <c r="AA133">
        <v>1.2</v>
      </c>
      <c r="AB133">
        <v>20.12</v>
      </c>
      <c r="AC133" s="125"/>
      <c r="AD133">
        <v>62.76</v>
      </c>
      <c r="AE133">
        <v>21.14</v>
      </c>
      <c r="AF133">
        <v>14.48</v>
      </c>
      <c r="AG133">
        <v>1.35</v>
      </c>
      <c r="AH133">
        <v>33.61</v>
      </c>
      <c r="AI133">
        <v>6.79</v>
      </c>
      <c r="AJ133">
        <v>19.89</v>
      </c>
      <c r="AK133">
        <v>15.9</v>
      </c>
      <c r="AM133">
        <v>8.75</v>
      </c>
      <c r="AN133">
        <v>0.69</v>
      </c>
      <c r="AO133">
        <v>21.28</v>
      </c>
      <c r="AP133">
        <v>3.8</v>
      </c>
      <c r="AQ133">
        <v>16</v>
      </c>
      <c r="AR133">
        <v>13.8</v>
      </c>
      <c r="AS133">
        <v>18.239999999999998</v>
      </c>
      <c r="AT133">
        <v>399.85</v>
      </c>
      <c r="AU133">
        <v>368</v>
      </c>
      <c r="AV133">
        <v>9.67</v>
      </c>
      <c r="AW133">
        <v>16.95</v>
      </c>
      <c r="AX133">
        <v>7.08</v>
      </c>
      <c r="AY133">
        <v>2.95</v>
      </c>
      <c r="AZ133">
        <v>2.2000000000000002</v>
      </c>
      <c r="BA133">
        <v>39</v>
      </c>
      <c r="BB133">
        <v>90</v>
      </c>
      <c r="BD133">
        <v>13.36</v>
      </c>
      <c r="BE133">
        <v>22.17</v>
      </c>
      <c r="BF133">
        <v>4.4000000000000004</v>
      </c>
      <c r="BG133">
        <v>6.21</v>
      </c>
      <c r="BH133">
        <v>3.69</v>
      </c>
      <c r="BI133">
        <v>3.51</v>
      </c>
      <c r="BJ133">
        <v>50.72</v>
      </c>
      <c r="BK133">
        <v>32.99</v>
      </c>
      <c r="BL133">
        <v>16</v>
      </c>
      <c r="BM133">
        <v>126.88</v>
      </c>
      <c r="BN133">
        <v>8.8800000000000008</v>
      </c>
      <c r="BO133">
        <v>4.7</v>
      </c>
      <c r="BP133">
        <v>9.2899999999999991</v>
      </c>
      <c r="BQ133">
        <v>12.5</v>
      </c>
      <c r="BR133">
        <v>19.25</v>
      </c>
      <c r="BS133">
        <v>231.53</v>
      </c>
      <c r="BT133">
        <v>50</v>
      </c>
      <c r="BV133">
        <v>1.59</v>
      </c>
      <c r="BW133">
        <v>19</v>
      </c>
      <c r="BX133">
        <v>10</v>
      </c>
      <c r="BY133">
        <v>51.9</v>
      </c>
      <c r="BZ133">
        <v>4</v>
      </c>
      <c r="CA133">
        <v>30</v>
      </c>
      <c r="CB133">
        <v>105.9</v>
      </c>
      <c r="CC133">
        <v>133</v>
      </c>
      <c r="CD133">
        <v>4.21</v>
      </c>
      <c r="CE133">
        <v>64.08</v>
      </c>
      <c r="CF133">
        <v>3.4</v>
      </c>
      <c r="CG133">
        <v>206.8</v>
      </c>
      <c r="CH133">
        <v>80</v>
      </c>
      <c r="CI133">
        <v>86.36</v>
      </c>
      <c r="CJ133">
        <v>45.5</v>
      </c>
      <c r="CK133">
        <v>36.68</v>
      </c>
      <c r="CL133">
        <v>12.9</v>
      </c>
      <c r="CM133">
        <v>2</v>
      </c>
      <c r="CN133">
        <v>0.7</v>
      </c>
      <c r="CO133">
        <v>9.4</v>
      </c>
      <c r="CP133">
        <v>9.99</v>
      </c>
      <c r="CQ133">
        <v>8.5</v>
      </c>
      <c r="CR133">
        <v>14.9</v>
      </c>
      <c r="CS133">
        <v>1.57</v>
      </c>
      <c r="CT133">
        <v>98.13</v>
      </c>
      <c r="CU133">
        <v>56.95</v>
      </c>
      <c r="CV133">
        <v>8.35</v>
      </c>
      <c r="CW133">
        <v>61.33</v>
      </c>
      <c r="CX133">
        <v>3.76</v>
      </c>
      <c r="CY133">
        <v>132.6</v>
      </c>
      <c r="CZ133">
        <v>2.0499999999999998</v>
      </c>
      <c r="DA133">
        <v>21.41</v>
      </c>
      <c r="DB133">
        <v>115.94</v>
      </c>
      <c r="DD133">
        <v>3</v>
      </c>
      <c r="DE133">
        <v>81.98</v>
      </c>
      <c r="DF133">
        <v>42.89</v>
      </c>
      <c r="DG133">
        <v>4.99</v>
      </c>
      <c r="DH133">
        <v>15.45</v>
      </c>
      <c r="DK133">
        <v>2.68</v>
      </c>
      <c r="DL133">
        <v>2.5</v>
      </c>
      <c r="DM133">
        <v>3.28</v>
      </c>
      <c r="DN133">
        <v>8.34</v>
      </c>
      <c r="DP133">
        <v>98.29</v>
      </c>
      <c r="DQ133">
        <v>20</v>
      </c>
      <c r="DR133">
        <v>34.42</v>
      </c>
      <c r="DS133">
        <v>28</v>
      </c>
      <c r="DT133">
        <v>179.68</v>
      </c>
      <c r="DU133">
        <v>15</v>
      </c>
      <c r="DV133">
        <v>110</v>
      </c>
      <c r="DX133">
        <v>169.98</v>
      </c>
      <c r="DY133">
        <v>186.85</v>
      </c>
      <c r="DZ133">
        <v>36.75</v>
      </c>
      <c r="EB133">
        <v>23.02</v>
      </c>
      <c r="EC133">
        <v>61.63</v>
      </c>
      <c r="ED133">
        <v>11.5</v>
      </c>
      <c r="EE133">
        <v>40</v>
      </c>
      <c r="EF133">
        <v>9.99</v>
      </c>
      <c r="EH133">
        <v>17</v>
      </c>
      <c r="EI133">
        <v>26.53</v>
      </c>
      <c r="EJ133">
        <v>14.82</v>
      </c>
      <c r="EK133">
        <v>6</v>
      </c>
      <c r="EL133">
        <v>25.65</v>
      </c>
      <c r="EM133">
        <v>48</v>
      </c>
      <c r="EN133">
        <v>10.6</v>
      </c>
      <c r="EO133">
        <v>148.15</v>
      </c>
      <c r="EP133">
        <v>325.5</v>
      </c>
      <c r="EQ133">
        <v>6.95</v>
      </c>
      <c r="ER133">
        <v>5</v>
      </c>
      <c r="ES133">
        <v>13</v>
      </c>
      <c r="EV133">
        <v>2.4</v>
      </c>
      <c r="EW133">
        <v>22</v>
      </c>
      <c r="EX133">
        <v>8.4499999999999993</v>
      </c>
      <c r="EY133">
        <v>118.33</v>
      </c>
      <c r="EZ133">
        <v>2.0099999999999998</v>
      </c>
      <c r="FA133">
        <v>1.6</v>
      </c>
      <c r="FB133">
        <v>11.01</v>
      </c>
      <c r="FC133">
        <v>2.5299999999999998</v>
      </c>
      <c r="FD133">
        <v>30.5</v>
      </c>
      <c r="FG133">
        <v>91.95</v>
      </c>
      <c r="FH133">
        <v>9.7899999999999991</v>
      </c>
      <c r="FI133">
        <v>5.0199999999999996</v>
      </c>
      <c r="FJ133">
        <v>11.01</v>
      </c>
      <c r="FK133">
        <v>2.5</v>
      </c>
      <c r="FL133">
        <v>18.010000000000002</v>
      </c>
      <c r="FM133">
        <v>7.89</v>
      </c>
      <c r="FN133">
        <v>1.8</v>
      </c>
      <c r="FO133">
        <v>81.5</v>
      </c>
      <c r="FP133">
        <v>57</v>
      </c>
      <c r="FQ133">
        <v>14.02</v>
      </c>
      <c r="FR133" s="123">
        <v>21.5</v>
      </c>
      <c r="FS133">
        <v>15.5</v>
      </c>
      <c r="FT133">
        <v>41</v>
      </c>
      <c r="FU133">
        <v>10</v>
      </c>
      <c r="FV133">
        <v>111</v>
      </c>
      <c r="FW133">
        <v>13.95</v>
      </c>
      <c r="FX133">
        <v>7.1</v>
      </c>
      <c r="FY133">
        <v>1.8</v>
      </c>
      <c r="FZ133">
        <v>2.35</v>
      </c>
      <c r="GA133">
        <v>13.52</v>
      </c>
      <c r="GB133">
        <v>18.350000000000001</v>
      </c>
      <c r="GC133">
        <v>3.98</v>
      </c>
      <c r="GD133">
        <v>22.93</v>
      </c>
      <c r="GE133">
        <v>278</v>
      </c>
      <c r="GG133">
        <v>25</v>
      </c>
      <c r="GH133">
        <v>52.16</v>
      </c>
      <c r="GI133">
        <v>13.14</v>
      </c>
      <c r="GJ133">
        <v>26</v>
      </c>
      <c r="GL133">
        <v>4.0199999999999996</v>
      </c>
      <c r="GM133">
        <v>2.25</v>
      </c>
      <c r="GN133">
        <v>6.5</v>
      </c>
      <c r="GO133">
        <v>4.74</v>
      </c>
      <c r="GP133">
        <v>5.69</v>
      </c>
      <c r="GQ133">
        <v>51</v>
      </c>
      <c r="GR133">
        <v>1.27</v>
      </c>
      <c r="GS133">
        <v>1.75</v>
      </c>
    </row>
    <row r="134" spans="1:201" ht="13.5" thickBot="1" x14ac:dyDescent="0.25">
      <c r="A134" s="119" t="s">
        <v>1488</v>
      </c>
      <c r="B134">
        <v>20</v>
      </c>
      <c r="C134">
        <v>31.08</v>
      </c>
      <c r="D134">
        <v>70.22</v>
      </c>
      <c r="E134">
        <v>51.3</v>
      </c>
      <c r="F134">
        <v>3.35</v>
      </c>
      <c r="G134">
        <v>49.9</v>
      </c>
      <c r="H134">
        <v>2.5</v>
      </c>
      <c r="I134">
        <v>69.900000000000006</v>
      </c>
      <c r="J134">
        <v>60.46</v>
      </c>
      <c r="K134">
        <v>347.62</v>
      </c>
      <c r="L134">
        <v>2.66</v>
      </c>
      <c r="M134">
        <v>17.760000000000002</v>
      </c>
      <c r="N134">
        <v>7.95</v>
      </c>
      <c r="O134">
        <v>29.46</v>
      </c>
      <c r="P134" s="121">
        <v>22.87</v>
      </c>
      <c r="Q134">
        <v>4.54</v>
      </c>
      <c r="T134">
        <v>219.68</v>
      </c>
      <c r="U134">
        <v>0.7</v>
      </c>
      <c r="V134">
        <v>45.87</v>
      </c>
      <c r="W134">
        <v>21.7</v>
      </c>
      <c r="X134">
        <v>9</v>
      </c>
      <c r="Y134">
        <v>5</v>
      </c>
      <c r="Z134">
        <v>160.02000000000001</v>
      </c>
      <c r="AA134">
        <v>1.01</v>
      </c>
      <c r="AB134">
        <v>20.96</v>
      </c>
      <c r="AC134" s="125"/>
      <c r="AD134">
        <v>59.02</v>
      </c>
      <c r="AE134">
        <v>12.56</v>
      </c>
      <c r="AF134">
        <v>13.19</v>
      </c>
      <c r="AG134">
        <v>1.51</v>
      </c>
      <c r="AH134">
        <v>26.5</v>
      </c>
      <c r="AI134">
        <v>6.9</v>
      </c>
      <c r="AJ134">
        <v>17.53</v>
      </c>
      <c r="AK134">
        <v>15.5</v>
      </c>
      <c r="AM134">
        <v>8.5</v>
      </c>
      <c r="AN134">
        <v>1</v>
      </c>
      <c r="AO134">
        <v>20.79</v>
      </c>
      <c r="AP134">
        <v>3.95</v>
      </c>
      <c r="AQ134">
        <v>15.75</v>
      </c>
      <c r="AR134">
        <v>12.89</v>
      </c>
      <c r="AS134">
        <v>19.12</v>
      </c>
      <c r="AT134">
        <v>379.8</v>
      </c>
      <c r="AU134">
        <v>351</v>
      </c>
      <c r="AV134">
        <v>10.5</v>
      </c>
      <c r="AW134">
        <v>18.739999999999998</v>
      </c>
      <c r="AX134">
        <v>7.27</v>
      </c>
      <c r="AY134">
        <v>2.64</v>
      </c>
      <c r="AZ134">
        <v>3.82</v>
      </c>
      <c r="BA134">
        <v>38.79</v>
      </c>
      <c r="BB134">
        <v>109.48</v>
      </c>
      <c r="BD134">
        <v>13.77</v>
      </c>
      <c r="BE134">
        <v>27.21</v>
      </c>
      <c r="BF134">
        <v>4.4000000000000004</v>
      </c>
      <c r="BG134">
        <v>5.83</v>
      </c>
      <c r="BH134">
        <v>4.71</v>
      </c>
      <c r="BI134">
        <v>3.76</v>
      </c>
      <c r="BJ134">
        <v>62.35</v>
      </c>
      <c r="BK134">
        <v>33.93</v>
      </c>
      <c r="BL134">
        <v>12.79</v>
      </c>
      <c r="BM134">
        <v>127.95</v>
      </c>
      <c r="BN134">
        <v>9.2100000000000009</v>
      </c>
      <c r="BO134">
        <v>4.9400000000000004</v>
      </c>
      <c r="BP134">
        <v>9.36</v>
      </c>
      <c r="BQ134">
        <v>9.51</v>
      </c>
      <c r="BR134">
        <v>19.5</v>
      </c>
      <c r="BS134">
        <v>230.77</v>
      </c>
      <c r="BT134">
        <v>49</v>
      </c>
      <c r="BV134">
        <v>1.4</v>
      </c>
      <c r="BW134">
        <v>19</v>
      </c>
      <c r="BX134">
        <v>10.28</v>
      </c>
      <c r="BY134">
        <v>51.54</v>
      </c>
      <c r="BZ134">
        <v>3.6</v>
      </c>
      <c r="CA134">
        <v>26.55</v>
      </c>
      <c r="CB134">
        <v>102.93</v>
      </c>
      <c r="CC134">
        <v>176.23</v>
      </c>
      <c r="CD134">
        <v>4.9000000000000004</v>
      </c>
      <c r="CE134">
        <v>58.45</v>
      </c>
      <c r="CF134">
        <v>5.25</v>
      </c>
      <c r="CG134">
        <v>194.06</v>
      </c>
      <c r="CH134">
        <v>80</v>
      </c>
      <c r="CI134">
        <v>615.45000000000005</v>
      </c>
      <c r="CJ134">
        <v>43.93</v>
      </c>
      <c r="CK134">
        <v>36.619999999999997</v>
      </c>
      <c r="CL134">
        <v>15</v>
      </c>
      <c r="CM134">
        <v>3.4</v>
      </c>
      <c r="CN134">
        <v>0.7</v>
      </c>
      <c r="CO134">
        <v>9.0500000000000007</v>
      </c>
      <c r="CP134">
        <v>10.25</v>
      </c>
      <c r="CQ134">
        <v>10.99</v>
      </c>
      <c r="CR134">
        <v>14.5</v>
      </c>
      <c r="CS134">
        <v>1.75</v>
      </c>
      <c r="CT134">
        <v>121.22</v>
      </c>
      <c r="CU134">
        <v>74.47</v>
      </c>
      <c r="CV134">
        <v>9.49</v>
      </c>
      <c r="CW134">
        <v>60.25</v>
      </c>
      <c r="CX134">
        <v>4</v>
      </c>
      <c r="CY134">
        <v>122.13</v>
      </c>
      <c r="CZ134">
        <v>1.77</v>
      </c>
      <c r="DA134">
        <v>20.94</v>
      </c>
      <c r="DB134">
        <v>110.61</v>
      </c>
      <c r="DD134">
        <v>3</v>
      </c>
      <c r="DE134">
        <v>76.900000000000006</v>
      </c>
      <c r="DF134">
        <v>37.01</v>
      </c>
      <c r="DG134">
        <v>6.35</v>
      </c>
      <c r="DH134">
        <v>9.5</v>
      </c>
      <c r="DK134">
        <v>2.79</v>
      </c>
      <c r="DL134">
        <v>2.61</v>
      </c>
      <c r="DM134">
        <v>2.94</v>
      </c>
      <c r="DN134">
        <v>8.01</v>
      </c>
      <c r="DP134">
        <v>87.89</v>
      </c>
      <c r="DQ134">
        <v>20.149999999999999</v>
      </c>
      <c r="DR134">
        <v>31.61</v>
      </c>
      <c r="DS134">
        <v>24.15</v>
      </c>
      <c r="DT134">
        <v>179.81</v>
      </c>
      <c r="DU134">
        <v>9.6999999999999993</v>
      </c>
      <c r="DV134">
        <v>110</v>
      </c>
      <c r="DX134">
        <v>168.49</v>
      </c>
      <c r="DY134">
        <v>199.13</v>
      </c>
      <c r="DZ134">
        <v>37</v>
      </c>
      <c r="EB134">
        <v>16.07</v>
      </c>
      <c r="EC134">
        <v>58.73</v>
      </c>
      <c r="ED134">
        <v>11</v>
      </c>
      <c r="EE134">
        <v>42.25</v>
      </c>
      <c r="EF134">
        <v>10.25</v>
      </c>
      <c r="EH134">
        <v>15.1</v>
      </c>
      <c r="EI134">
        <v>39.869999999999997</v>
      </c>
      <c r="EJ134">
        <v>13.71</v>
      </c>
      <c r="EK134">
        <v>6.45</v>
      </c>
      <c r="EL134">
        <v>27</v>
      </c>
      <c r="EM134">
        <v>48.3</v>
      </c>
      <c r="EN134">
        <v>11.07</v>
      </c>
      <c r="EO134">
        <v>136.83000000000001</v>
      </c>
      <c r="EP134">
        <v>325.5</v>
      </c>
      <c r="EQ134">
        <v>6</v>
      </c>
      <c r="ER134">
        <v>3.16</v>
      </c>
      <c r="ES134">
        <v>15</v>
      </c>
      <c r="EV134">
        <v>2.56</v>
      </c>
      <c r="EW134">
        <v>25.5</v>
      </c>
      <c r="EX134">
        <v>7.7</v>
      </c>
      <c r="EY134">
        <v>123.3</v>
      </c>
      <c r="EZ134">
        <v>2.0099999999999998</v>
      </c>
      <c r="FA134">
        <v>1.4</v>
      </c>
      <c r="FB134">
        <v>12.5</v>
      </c>
      <c r="FC134">
        <v>2.4500000000000002</v>
      </c>
      <c r="FD134">
        <v>26.25</v>
      </c>
      <c r="FG134">
        <v>95.5</v>
      </c>
      <c r="FH134">
        <v>8.75</v>
      </c>
      <c r="FI134">
        <v>5.59</v>
      </c>
      <c r="FJ134">
        <v>12.62</v>
      </c>
      <c r="FK134">
        <v>2</v>
      </c>
      <c r="FL134">
        <v>15.01</v>
      </c>
      <c r="FM134">
        <v>8.4499999999999993</v>
      </c>
      <c r="FN134">
        <v>1.61</v>
      </c>
      <c r="FO134">
        <v>86</v>
      </c>
      <c r="FP134">
        <v>52</v>
      </c>
      <c r="FQ134">
        <v>14.37</v>
      </c>
      <c r="FR134" s="123">
        <v>27.45</v>
      </c>
      <c r="FS134">
        <v>14.48</v>
      </c>
      <c r="FT134">
        <v>45.15</v>
      </c>
      <c r="FU134">
        <v>11</v>
      </c>
      <c r="FV134">
        <v>105.52</v>
      </c>
      <c r="FW134">
        <v>13.95</v>
      </c>
      <c r="FX134">
        <v>5.55</v>
      </c>
      <c r="FY134">
        <v>2.5</v>
      </c>
      <c r="FZ134">
        <v>2</v>
      </c>
      <c r="GA134">
        <v>12.55</v>
      </c>
      <c r="GB134">
        <v>18.850000000000001</v>
      </c>
      <c r="GC134">
        <v>3.2</v>
      </c>
      <c r="GD134">
        <v>24.8</v>
      </c>
      <c r="GE134">
        <v>265.99</v>
      </c>
      <c r="GG134">
        <v>26.9</v>
      </c>
      <c r="GH134">
        <v>53</v>
      </c>
      <c r="GI134">
        <v>15.73</v>
      </c>
      <c r="GJ134">
        <v>26.5</v>
      </c>
      <c r="GL134">
        <v>4.42</v>
      </c>
      <c r="GM134">
        <v>2</v>
      </c>
      <c r="GN134">
        <v>6</v>
      </c>
      <c r="GO134">
        <v>5.08</v>
      </c>
      <c r="GP134">
        <v>5.87</v>
      </c>
      <c r="GQ134">
        <v>47</v>
      </c>
      <c r="GR134">
        <v>1.41</v>
      </c>
      <c r="GS134">
        <v>1.61</v>
      </c>
    </row>
    <row r="135" spans="1:201" ht="13.5" thickBot="1" x14ac:dyDescent="0.25">
      <c r="A135" s="119" t="s">
        <v>1489</v>
      </c>
      <c r="B135">
        <v>20</v>
      </c>
      <c r="C135">
        <v>30.12</v>
      </c>
      <c r="D135">
        <v>75.25</v>
      </c>
      <c r="E135">
        <v>55</v>
      </c>
      <c r="F135">
        <v>3.19</v>
      </c>
      <c r="G135">
        <v>51.65</v>
      </c>
      <c r="H135">
        <v>2.46</v>
      </c>
      <c r="I135">
        <v>66.510000000000005</v>
      </c>
      <c r="J135">
        <v>62.43</v>
      </c>
      <c r="K135">
        <v>334.58</v>
      </c>
      <c r="L135">
        <v>2.4</v>
      </c>
      <c r="M135">
        <v>11.1</v>
      </c>
      <c r="N135">
        <v>9</v>
      </c>
      <c r="O135">
        <v>25</v>
      </c>
      <c r="P135" s="121">
        <v>23.02</v>
      </c>
      <c r="Q135">
        <v>5</v>
      </c>
      <c r="T135">
        <v>215.12</v>
      </c>
      <c r="U135">
        <v>0.55000000000000004</v>
      </c>
      <c r="V135">
        <v>46.19</v>
      </c>
      <c r="W135">
        <v>22.9</v>
      </c>
      <c r="X135">
        <v>9</v>
      </c>
      <c r="Y135">
        <v>5</v>
      </c>
      <c r="Z135">
        <v>167.59</v>
      </c>
      <c r="AA135">
        <v>1.05</v>
      </c>
      <c r="AB135">
        <v>20.05</v>
      </c>
      <c r="AC135" s="125"/>
      <c r="AD135">
        <v>49.9</v>
      </c>
      <c r="AE135">
        <v>19.89</v>
      </c>
      <c r="AF135">
        <v>12.69</v>
      </c>
      <c r="AG135">
        <v>1.49</v>
      </c>
      <c r="AH135">
        <v>21.5</v>
      </c>
      <c r="AI135">
        <v>6.05</v>
      </c>
      <c r="AJ135">
        <v>16.309999999999999</v>
      </c>
      <c r="AK135">
        <v>15.5</v>
      </c>
      <c r="AM135">
        <v>7.08</v>
      </c>
      <c r="AN135">
        <v>0.54</v>
      </c>
      <c r="AO135">
        <v>20.9</v>
      </c>
      <c r="AP135">
        <v>3.5</v>
      </c>
      <c r="AQ135">
        <v>12.35</v>
      </c>
      <c r="AR135">
        <v>13.04</v>
      </c>
      <c r="AS135">
        <v>20.77</v>
      </c>
      <c r="AT135">
        <v>336.02</v>
      </c>
      <c r="AU135">
        <v>352.01</v>
      </c>
      <c r="AV135">
        <v>11.01</v>
      </c>
      <c r="AW135">
        <v>16.989999999999998</v>
      </c>
      <c r="AX135">
        <v>7.45</v>
      </c>
      <c r="AY135">
        <v>2.8</v>
      </c>
      <c r="AZ135">
        <v>3.98</v>
      </c>
      <c r="BA135">
        <v>38.200000000000003</v>
      </c>
      <c r="BB135">
        <v>113</v>
      </c>
      <c r="BD135">
        <v>14.09</v>
      </c>
      <c r="BE135">
        <v>19.059999999999999</v>
      </c>
      <c r="BF135">
        <v>4.95</v>
      </c>
      <c r="BG135">
        <v>5.7</v>
      </c>
      <c r="BH135">
        <v>5.49</v>
      </c>
      <c r="BI135">
        <v>3.82</v>
      </c>
      <c r="BJ135">
        <v>62</v>
      </c>
      <c r="BK135">
        <v>26.51</v>
      </c>
      <c r="BL135">
        <v>10.25</v>
      </c>
      <c r="BM135">
        <v>123.21</v>
      </c>
      <c r="BN135">
        <v>10.07</v>
      </c>
      <c r="BO135">
        <v>4.75</v>
      </c>
      <c r="BP135">
        <v>10</v>
      </c>
      <c r="BQ135">
        <v>12.8</v>
      </c>
      <c r="BR135">
        <v>14.49</v>
      </c>
      <c r="BS135">
        <v>221.64</v>
      </c>
      <c r="BT135">
        <v>50.4</v>
      </c>
      <c r="BV135">
        <v>1.5</v>
      </c>
      <c r="BW135">
        <v>19</v>
      </c>
      <c r="BX135">
        <v>9</v>
      </c>
      <c r="BY135">
        <v>51.82</v>
      </c>
      <c r="BZ135">
        <v>3.2</v>
      </c>
      <c r="CA135">
        <v>26.8</v>
      </c>
      <c r="CB135">
        <v>107.02</v>
      </c>
      <c r="CC135">
        <v>141.79</v>
      </c>
      <c r="CD135">
        <v>5.48</v>
      </c>
      <c r="CE135">
        <v>61.7</v>
      </c>
      <c r="CF135">
        <v>4.8</v>
      </c>
      <c r="CG135">
        <v>175.88</v>
      </c>
      <c r="CH135">
        <v>85</v>
      </c>
      <c r="CI135">
        <v>298.38</v>
      </c>
      <c r="CJ135">
        <v>58.62</v>
      </c>
      <c r="CK135">
        <v>35.200000000000003</v>
      </c>
      <c r="CL135">
        <v>14.55</v>
      </c>
      <c r="CM135">
        <v>2.44</v>
      </c>
      <c r="CN135">
        <v>0.4</v>
      </c>
      <c r="CO135">
        <v>8.77</v>
      </c>
      <c r="CP135">
        <v>11.9</v>
      </c>
      <c r="CQ135">
        <v>10.95</v>
      </c>
      <c r="CR135">
        <v>14.5</v>
      </c>
      <c r="CS135">
        <v>2.15</v>
      </c>
      <c r="CT135">
        <v>96.49</v>
      </c>
      <c r="CU135">
        <v>60.6</v>
      </c>
      <c r="CV135">
        <v>10</v>
      </c>
      <c r="CW135">
        <v>63.12</v>
      </c>
      <c r="CX135">
        <v>4.4800000000000004</v>
      </c>
      <c r="CY135">
        <v>146.25</v>
      </c>
      <c r="CZ135">
        <v>1.82</v>
      </c>
      <c r="DA135">
        <v>22.39</v>
      </c>
      <c r="DB135">
        <v>106.39</v>
      </c>
      <c r="DD135">
        <v>3</v>
      </c>
      <c r="DE135">
        <v>81.23</v>
      </c>
      <c r="DF135">
        <v>32.049999999999997</v>
      </c>
      <c r="DG135">
        <v>3.7</v>
      </c>
      <c r="DH135">
        <v>9.1</v>
      </c>
      <c r="DK135">
        <v>2.77</v>
      </c>
      <c r="DL135">
        <v>2.4900000000000002</v>
      </c>
      <c r="DM135">
        <v>3.08</v>
      </c>
      <c r="DN135">
        <v>8.5</v>
      </c>
      <c r="DP135">
        <v>102.99</v>
      </c>
      <c r="DQ135">
        <v>22.97</v>
      </c>
      <c r="DR135">
        <v>30.39</v>
      </c>
      <c r="DS135">
        <v>28.52</v>
      </c>
      <c r="DT135">
        <v>171.12</v>
      </c>
      <c r="DU135">
        <v>12.09</v>
      </c>
      <c r="DV135">
        <v>114</v>
      </c>
      <c r="DX135">
        <v>163.66999999999999</v>
      </c>
      <c r="DY135">
        <v>238.85</v>
      </c>
      <c r="DZ135">
        <v>27.22</v>
      </c>
      <c r="EB135">
        <v>15.17</v>
      </c>
      <c r="EC135">
        <v>63.84</v>
      </c>
      <c r="ED135">
        <v>9</v>
      </c>
      <c r="EE135">
        <v>41.4</v>
      </c>
      <c r="EF135">
        <v>11.9</v>
      </c>
      <c r="EH135">
        <v>15</v>
      </c>
      <c r="EI135">
        <v>31.57</v>
      </c>
      <c r="EJ135">
        <v>13.61</v>
      </c>
      <c r="EK135">
        <v>3.75</v>
      </c>
      <c r="EL135">
        <v>29.21</v>
      </c>
      <c r="EM135">
        <v>48.05</v>
      </c>
      <c r="EN135">
        <v>11.16</v>
      </c>
      <c r="EO135">
        <v>141.94</v>
      </c>
      <c r="EP135">
        <v>325.5</v>
      </c>
      <c r="EQ135">
        <v>1.94</v>
      </c>
      <c r="ER135">
        <v>2.65</v>
      </c>
      <c r="ES135">
        <v>15</v>
      </c>
      <c r="EV135">
        <v>2.5499999999999998</v>
      </c>
      <c r="EW135">
        <v>22.8</v>
      </c>
      <c r="EX135">
        <v>7.95</v>
      </c>
      <c r="EY135">
        <v>119.2</v>
      </c>
      <c r="EZ135">
        <v>2.95</v>
      </c>
      <c r="FA135">
        <v>1.5</v>
      </c>
      <c r="FB135">
        <v>10.85</v>
      </c>
      <c r="FC135">
        <v>1.36</v>
      </c>
      <c r="FD135">
        <v>24.26</v>
      </c>
      <c r="FG135">
        <v>77</v>
      </c>
      <c r="FH135">
        <v>7.7</v>
      </c>
      <c r="FI135">
        <v>5.9</v>
      </c>
      <c r="FJ135">
        <v>13.5</v>
      </c>
      <c r="FK135">
        <v>2</v>
      </c>
      <c r="FL135">
        <v>24.37</v>
      </c>
      <c r="FM135">
        <v>7.7</v>
      </c>
      <c r="FN135">
        <v>1.49</v>
      </c>
      <c r="FO135">
        <v>93.94</v>
      </c>
      <c r="FP135">
        <v>51.12</v>
      </c>
      <c r="FQ135">
        <v>14.12</v>
      </c>
      <c r="FR135" s="123">
        <v>25.2</v>
      </c>
      <c r="FS135">
        <v>11.3</v>
      </c>
      <c r="FT135">
        <v>42.5</v>
      </c>
      <c r="FU135">
        <v>10.55</v>
      </c>
      <c r="FV135">
        <v>93.78</v>
      </c>
      <c r="FW135">
        <v>13.95</v>
      </c>
      <c r="FX135">
        <v>5</v>
      </c>
      <c r="FY135">
        <v>2.75</v>
      </c>
      <c r="FZ135">
        <v>1.01</v>
      </c>
      <c r="GA135">
        <v>12.41</v>
      </c>
      <c r="GB135">
        <v>20</v>
      </c>
      <c r="GC135">
        <v>2.99</v>
      </c>
      <c r="GD135">
        <v>25.9</v>
      </c>
      <c r="GE135">
        <v>266.35000000000002</v>
      </c>
      <c r="GG135">
        <v>28</v>
      </c>
      <c r="GH135">
        <v>51.27</v>
      </c>
      <c r="GI135">
        <v>10.4</v>
      </c>
      <c r="GJ135">
        <v>22.72</v>
      </c>
      <c r="GL135">
        <v>3.35</v>
      </c>
      <c r="GM135">
        <v>2.35</v>
      </c>
      <c r="GN135">
        <v>7.5</v>
      </c>
      <c r="GO135">
        <v>5.05</v>
      </c>
      <c r="GP135">
        <v>5.81</v>
      </c>
      <c r="GQ135">
        <v>48.5</v>
      </c>
      <c r="GR135">
        <v>1.1000000000000001</v>
      </c>
      <c r="GS135">
        <v>1.9</v>
      </c>
    </row>
    <row r="136" spans="1:201" ht="13.5" thickBot="1" x14ac:dyDescent="0.25">
      <c r="A136" s="124" t="s">
        <v>1490</v>
      </c>
      <c r="B136">
        <v>19.5</v>
      </c>
      <c r="C136">
        <v>29.03</v>
      </c>
      <c r="D136">
        <v>79.39</v>
      </c>
      <c r="E136">
        <v>52.5</v>
      </c>
      <c r="F136">
        <v>3.1</v>
      </c>
      <c r="G136">
        <v>59.02</v>
      </c>
      <c r="H136">
        <v>2.39</v>
      </c>
      <c r="I136">
        <v>60.38</v>
      </c>
      <c r="J136">
        <v>68.12</v>
      </c>
      <c r="K136">
        <v>334.17</v>
      </c>
      <c r="L136">
        <v>2.59</v>
      </c>
      <c r="M136">
        <v>5.18</v>
      </c>
      <c r="N136">
        <v>11</v>
      </c>
      <c r="O136">
        <v>26.62</v>
      </c>
      <c r="P136" s="121">
        <v>28.15</v>
      </c>
      <c r="Q136">
        <v>6.09</v>
      </c>
      <c r="T136">
        <v>213.2</v>
      </c>
      <c r="U136">
        <v>0.7</v>
      </c>
      <c r="V136">
        <v>46.07</v>
      </c>
      <c r="W136">
        <v>24.13</v>
      </c>
      <c r="X136">
        <v>11</v>
      </c>
      <c r="Y136">
        <v>5.74</v>
      </c>
      <c r="Z136">
        <v>173</v>
      </c>
      <c r="AA136">
        <v>1.37</v>
      </c>
      <c r="AB136">
        <v>15.4</v>
      </c>
      <c r="AC136" s="125"/>
      <c r="AD136">
        <v>50.97</v>
      </c>
      <c r="AE136">
        <v>34.82</v>
      </c>
      <c r="AF136">
        <v>16.03</v>
      </c>
      <c r="AG136">
        <v>1.98</v>
      </c>
      <c r="AH136">
        <v>20.5</v>
      </c>
      <c r="AI136">
        <v>5.65</v>
      </c>
      <c r="AJ136">
        <v>15.22</v>
      </c>
      <c r="AK136">
        <v>15.5</v>
      </c>
      <c r="AM136">
        <v>7.9</v>
      </c>
      <c r="AN136">
        <v>1.74</v>
      </c>
      <c r="AO136">
        <v>24.09</v>
      </c>
      <c r="AP136">
        <v>3.51</v>
      </c>
      <c r="AQ136">
        <v>13.7</v>
      </c>
      <c r="AR136">
        <v>11.4</v>
      </c>
      <c r="AS136">
        <v>21</v>
      </c>
      <c r="AT136">
        <v>355.06</v>
      </c>
      <c r="AU136">
        <v>387.11</v>
      </c>
      <c r="AV136">
        <v>13.81</v>
      </c>
      <c r="AW136">
        <v>18.57</v>
      </c>
      <c r="AX136">
        <v>6.79</v>
      </c>
      <c r="AY136">
        <v>3</v>
      </c>
      <c r="AZ136">
        <v>3.91</v>
      </c>
      <c r="BA136">
        <v>37.9</v>
      </c>
      <c r="BB136">
        <v>164.32</v>
      </c>
      <c r="BD136">
        <v>13.53</v>
      </c>
      <c r="BE136">
        <v>16.329999999999998</v>
      </c>
      <c r="BF136">
        <v>4.95</v>
      </c>
      <c r="BG136">
        <v>5.93</v>
      </c>
      <c r="BH136">
        <v>5.52</v>
      </c>
      <c r="BI136">
        <v>4.0199999999999996</v>
      </c>
      <c r="BJ136">
        <v>56.61</v>
      </c>
      <c r="BK136">
        <v>25.65</v>
      </c>
      <c r="BL136">
        <v>9.5</v>
      </c>
      <c r="BM136">
        <v>126</v>
      </c>
      <c r="BN136">
        <v>10.5</v>
      </c>
      <c r="BO136">
        <v>5.2</v>
      </c>
      <c r="BP136">
        <v>10.95</v>
      </c>
      <c r="BQ136">
        <v>11.5</v>
      </c>
      <c r="BR136">
        <v>13</v>
      </c>
      <c r="BS136">
        <v>215.93</v>
      </c>
      <c r="BT136">
        <v>61.5</v>
      </c>
      <c r="BV136">
        <v>1.25</v>
      </c>
      <c r="BW136">
        <v>19</v>
      </c>
      <c r="BX136">
        <v>5.0999999999999996</v>
      </c>
      <c r="BY136">
        <v>55.04</v>
      </c>
      <c r="BZ136">
        <v>2.8</v>
      </c>
      <c r="CA136">
        <v>26.81</v>
      </c>
      <c r="CB136">
        <v>105.03</v>
      </c>
      <c r="CC136">
        <v>156</v>
      </c>
      <c r="CD136">
        <v>4.99</v>
      </c>
      <c r="CE136">
        <v>58.09</v>
      </c>
      <c r="CF136">
        <v>5.64</v>
      </c>
      <c r="CG136">
        <v>109.85</v>
      </c>
      <c r="CH136">
        <v>85</v>
      </c>
      <c r="CI136">
        <v>284</v>
      </c>
      <c r="CJ136">
        <v>64.650000000000006</v>
      </c>
      <c r="CK136">
        <v>31</v>
      </c>
      <c r="CL136">
        <v>15.5</v>
      </c>
      <c r="CM136">
        <v>4</v>
      </c>
      <c r="CN136">
        <v>0.6</v>
      </c>
      <c r="CO136">
        <v>8.6999999999999993</v>
      </c>
      <c r="CP136">
        <v>9.98</v>
      </c>
      <c r="CQ136">
        <v>14.6</v>
      </c>
      <c r="CR136">
        <v>14.5</v>
      </c>
      <c r="CS136">
        <v>1.51</v>
      </c>
      <c r="CT136">
        <v>97.21</v>
      </c>
      <c r="CU136">
        <v>70.599999999999994</v>
      </c>
      <c r="CV136">
        <v>11.81</v>
      </c>
      <c r="CW136">
        <v>64</v>
      </c>
      <c r="CX136">
        <v>4.5</v>
      </c>
      <c r="CY136">
        <v>150.49</v>
      </c>
      <c r="CZ136">
        <v>2.13</v>
      </c>
      <c r="DA136">
        <v>21.3</v>
      </c>
      <c r="DB136">
        <v>103.61</v>
      </c>
      <c r="DD136">
        <v>4.7699999999999996</v>
      </c>
      <c r="DE136">
        <v>86.99</v>
      </c>
      <c r="DF136">
        <v>40.06</v>
      </c>
      <c r="DG136">
        <v>4.4800000000000004</v>
      </c>
      <c r="DH136">
        <v>8.76</v>
      </c>
      <c r="DK136">
        <v>3.29</v>
      </c>
      <c r="DL136">
        <v>2.68</v>
      </c>
      <c r="DM136">
        <v>3.2</v>
      </c>
      <c r="DN136">
        <v>6.93</v>
      </c>
      <c r="DP136">
        <v>104.93</v>
      </c>
      <c r="DQ136">
        <v>23.58</v>
      </c>
      <c r="DR136">
        <v>45.62</v>
      </c>
      <c r="DS136">
        <v>39.450000000000003</v>
      </c>
      <c r="DT136">
        <v>168.1</v>
      </c>
      <c r="DU136">
        <v>5.0199999999999996</v>
      </c>
      <c r="DV136">
        <v>126</v>
      </c>
      <c r="DX136">
        <v>175.17</v>
      </c>
      <c r="DY136">
        <v>284.95999999999998</v>
      </c>
      <c r="DZ136">
        <v>25.75</v>
      </c>
      <c r="EB136">
        <v>18.2</v>
      </c>
      <c r="EC136">
        <v>58.31</v>
      </c>
      <c r="ED136">
        <v>8.25</v>
      </c>
      <c r="EE136">
        <v>39.65</v>
      </c>
      <c r="EF136">
        <v>9.98</v>
      </c>
      <c r="EH136">
        <v>15.37</v>
      </c>
      <c r="EI136">
        <v>32.5</v>
      </c>
      <c r="EJ136">
        <v>15</v>
      </c>
      <c r="EK136">
        <v>5.0999999999999996</v>
      </c>
      <c r="EL136">
        <v>30.01</v>
      </c>
      <c r="EM136">
        <v>51.5</v>
      </c>
      <c r="EN136">
        <v>11.26</v>
      </c>
      <c r="EO136">
        <v>140.49</v>
      </c>
      <c r="EP136">
        <v>310</v>
      </c>
      <c r="EQ136">
        <v>4.0199999999999996</v>
      </c>
      <c r="ER136">
        <v>2.25</v>
      </c>
      <c r="ES136">
        <v>14</v>
      </c>
      <c r="EV136">
        <v>2.6</v>
      </c>
      <c r="EW136">
        <v>24</v>
      </c>
      <c r="EX136">
        <v>8.75</v>
      </c>
      <c r="EY136">
        <v>125.35</v>
      </c>
      <c r="EZ136">
        <v>4</v>
      </c>
      <c r="FA136">
        <v>1.26</v>
      </c>
      <c r="FB136">
        <v>11</v>
      </c>
      <c r="FC136">
        <v>1.3</v>
      </c>
      <c r="FD136">
        <v>20</v>
      </c>
      <c r="FG136">
        <v>80</v>
      </c>
      <c r="FH136">
        <v>8.25</v>
      </c>
      <c r="FI136">
        <v>5.74</v>
      </c>
      <c r="FJ136">
        <v>17.84</v>
      </c>
      <c r="FK136">
        <v>2</v>
      </c>
      <c r="FL136">
        <v>14</v>
      </c>
      <c r="FM136">
        <v>8.24</v>
      </c>
      <c r="FN136">
        <v>1.45</v>
      </c>
      <c r="FO136">
        <v>114.45</v>
      </c>
      <c r="FP136">
        <v>56.29</v>
      </c>
      <c r="FQ136">
        <v>15.22</v>
      </c>
      <c r="FR136" s="123">
        <v>20.2</v>
      </c>
      <c r="FS136">
        <v>9.9499999999999993</v>
      </c>
      <c r="FT136">
        <v>46</v>
      </c>
      <c r="FU136">
        <v>13</v>
      </c>
      <c r="FV136">
        <v>78</v>
      </c>
      <c r="FW136">
        <v>13.95</v>
      </c>
      <c r="FX136">
        <v>5.74</v>
      </c>
      <c r="FY136">
        <v>2.1</v>
      </c>
      <c r="FZ136">
        <v>2.0499999999999998</v>
      </c>
      <c r="GA136">
        <v>14</v>
      </c>
      <c r="GB136">
        <v>21.49</v>
      </c>
      <c r="GC136">
        <v>3.01</v>
      </c>
      <c r="GD136">
        <v>30.27</v>
      </c>
      <c r="GE136">
        <v>295.49</v>
      </c>
      <c r="GG136">
        <v>25.5</v>
      </c>
      <c r="GH136">
        <v>58.9</v>
      </c>
      <c r="GI136">
        <v>12.16</v>
      </c>
      <c r="GJ136">
        <v>22.72</v>
      </c>
      <c r="GL136">
        <v>2.85</v>
      </c>
      <c r="GM136">
        <v>2.65</v>
      </c>
      <c r="GN136">
        <v>9</v>
      </c>
      <c r="GO136">
        <v>5.55</v>
      </c>
      <c r="GP136">
        <v>5.88</v>
      </c>
      <c r="GQ136">
        <v>55</v>
      </c>
      <c r="GR136">
        <v>1.5</v>
      </c>
      <c r="GS136">
        <v>1.75</v>
      </c>
    </row>
    <row r="137" spans="1:201" ht="13.5" thickBot="1" x14ac:dyDescent="0.25">
      <c r="A137" s="124" t="s">
        <v>1491</v>
      </c>
      <c r="B137">
        <v>19.989999999999998</v>
      </c>
      <c r="C137">
        <v>31.39</v>
      </c>
      <c r="D137">
        <v>112.86</v>
      </c>
      <c r="E137">
        <v>36.520000000000003</v>
      </c>
      <c r="F137">
        <v>3.07</v>
      </c>
      <c r="G137">
        <v>74.44</v>
      </c>
      <c r="H137">
        <v>2.0099999999999998</v>
      </c>
      <c r="I137">
        <v>66.510000000000005</v>
      </c>
      <c r="J137">
        <v>76.489999999999995</v>
      </c>
      <c r="K137">
        <v>360.97</v>
      </c>
      <c r="L137">
        <v>2.86</v>
      </c>
      <c r="M137">
        <v>7</v>
      </c>
      <c r="N137">
        <v>19</v>
      </c>
      <c r="O137">
        <v>34.67</v>
      </c>
      <c r="P137" s="121">
        <v>34.35</v>
      </c>
      <c r="Q137">
        <v>7.25</v>
      </c>
      <c r="T137">
        <v>221.08</v>
      </c>
      <c r="U137">
        <v>0.5</v>
      </c>
      <c r="V137">
        <v>53.54</v>
      </c>
      <c r="W137">
        <v>21.9</v>
      </c>
      <c r="X137">
        <v>12.99</v>
      </c>
      <c r="Y137">
        <v>6.4</v>
      </c>
      <c r="Z137">
        <v>183.2</v>
      </c>
      <c r="AA137">
        <v>1.35</v>
      </c>
      <c r="AB137">
        <v>21.45</v>
      </c>
      <c r="AC137" s="125"/>
      <c r="AD137">
        <v>41.87</v>
      </c>
      <c r="AE137">
        <v>8.6300000000000008</v>
      </c>
      <c r="AF137">
        <v>17.23</v>
      </c>
      <c r="AG137">
        <v>1.51</v>
      </c>
      <c r="AH137">
        <v>21.25</v>
      </c>
      <c r="AI137">
        <v>6.99</v>
      </c>
      <c r="AJ137">
        <v>13.07</v>
      </c>
      <c r="AK137">
        <v>15.5</v>
      </c>
      <c r="AM137">
        <v>8.56</v>
      </c>
      <c r="AN137">
        <v>1.9</v>
      </c>
      <c r="AO137">
        <v>27.58</v>
      </c>
      <c r="AP137">
        <v>3.54</v>
      </c>
      <c r="AQ137">
        <v>13.42</v>
      </c>
      <c r="AR137">
        <v>14</v>
      </c>
      <c r="AS137">
        <v>21.15</v>
      </c>
      <c r="AT137">
        <v>399.61</v>
      </c>
      <c r="AU137">
        <v>282.25</v>
      </c>
      <c r="AV137">
        <v>20.48</v>
      </c>
      <c r="AW137">
        <v>22.63</v>
      </c>
      <c r="AX137">
        <v>9.1300000000000008</v>
      </c>
      <c r="AY137">
        <v>3.1</v>
      </c>
      <c r="AZ137">
        <v>3</v>
      </c>
      <c r="BA137">
        <v>38.65</v>
      </c>
      <c r="BB137">
        <v>100</v>
      </c>
      <c r="BD137">
        <v>12.57</v>
      </c>
      <c r="BE137">
        <v>21.51</v>
      </c>
      <c r="BF137">
        <v>6.35</v>
      </c>
      <c r="BG137">
        <v>5.62</v>
      </c>
      <c r="BH137">
        <v>5.81</v>
      </c>
      <c r="BI137">
        <v>4.7300000000000004</v>
      </c>
      <c r="BJ137">
        <v>67.97</v>
      </c>
      <c r="BK137">
        <v>28.8</v>
      </c>
      <c r="BL137">
        <v>10.26</v>
      </c>
      <c r="BM137">
        <v>132.51</v>
      </c>
      <c r="BN137">
        <v>8.07</v>
      </c>
      <c r="BO137">
        <v>4.71</v>
      </c>
      <c r="BP137">
        <v>13.06</v>
      </c>
      <c r="BQ137">
        <v>8.49</v>
      </c>
      <c r="BR137">
        <v>13.5</v>
      </c>
      <c r="BS137">
        <v>208.61</v>
      </c>
      <c r="BT137">
        <v>51</v>
      </c>
      <c r="BV137">
        <v>3</v>
      </c>
      <c r="BW137">
        <v>19</v>
      </c>
      <c r="BX137">
        <v>6.4</v>
      </c>
      <c r="BY137">
        <v>62.08</v>
      </c>
      <c r="BZ137">
        <v>2.82</v>
      </c>
      <c r="CA137">
        <v>28.66</v>
      </c>
      <c r="CB137">
        <v>102.75</v>
      </c>
      <c r="CC137">
        <v>176</v>
      </c>
      <c r="CD137">
        <v>6.49</v>
      </c>
      <c r="CE137">
        <v>59.72</v>
      </c>
      <c r="CF137">
        <v>2.75</v>
      </c>
      <c r="CG137">
        <v>90</v>
      </c>
      <c r="CH137">
        <v>81.42</v>
      </c>
      <c r="CI137">
        <v>285</v>
      </c>
      <c r="CJ137">
        <v>71.150000000000006</v>
      </c>
      <c r="CK137">
        <v>35</v>
      </c>
      <c r="CL137">
        <v>14.5</v>
      </c>
      <c r="CM137">
        <v>2.2599999999999998</v>
      </c>
      <c r="CN137">
        <v>0.8</v>
      </c>
      <c r="CO137">
        <v>11.67</v>
      </c>
      <c r="CP137">
        <v>12.24</v>
      </c>
      <c r="CQ137">
        <v>10.9</v>
      </c>
      <c r="CR137">
        <v>14.1</v>
      </c>
      <c r="CS137">
        <v>1.99</v>
      </c>
      <c r="CT137">
        <v>93</v>
      </c>
      <c r="CU137">
        <v>74.59</v>
      </c>
      <c r="CV137">
        <v>12.25</v>
      </c>
      <c r="CW137">
        <v>57.25</v>
      </c>
      <c r="CX137">
        <v>4</v>
      </c>
      <c r="CY137">
        <v>139.01</v>
      </c>
      <c r="CZ137">
        <v>2.33</v>
      </c>
      <c r="DA137">
        <v>17.25</v>
      </c>
      <c r="DB137">
        <v>107.38</v>
      </c>
      <c r="DD137">
        <v>2.99</v>
      </c>
      <c r="DE137">
        <v>97.55</v>
      </c>
      <c r="DF137">
        <v>49.91</v>
      </c>
      <c r="DG137">
        <v>4.75</v>
      </c>
      <c r="DH137">
        <v>7.64</v>
      </c>
      <c r="DK137">
        <v>3.69</v>
      </c>
      <c r="DL137">
        <v>2.87</v>
      </c>
      <c r="DM137">
        <v>4.42</v>
      </c>
      <c r="DN137">
        <v>7.12</v>
      </c>
      <c r="DP137">
        <v>91.59</v>
      </c>
      <c r="DQ137">
        <v>28.54</v>
      </c>
      <c r="DR137">
        <v>78.37</v>
      </c>
      <c r="DS137">
        <v>31.24</v>
      </c>
      <c r="DT137">
        <v>173.24</v>
      </c>
      <c r="DU137">
        <v>8.89</v>
      </c>
      <c r="DV137">
        <v>125</v>
      </c>
      <c r="DX137">
        <v>178.83</v>
      </c>
      <c r="DY137">
        <v>189.26</v>
      </c>
      <c r="DZ137">
        <v>35.24</v>
      </c>
      <c r="EB137">
        <v>18</v>
      </c>
      <c r="EC137">
        <v>47.11</v>
      </c>
      <c r="ED137">
        <v>10</v>
      </c>
      <c r="EE137">
        <v>37.520000000000003</v>
      </c>
      <c r="EF137">
        <v>12.24</v>
      </c>
      <c r="EH137">
        <v>14.51</v>
      </c>
      <c r="EI137">
        <v>34.840000000000003</v>
      </c>
      <c r="EJ137">
        <v>16</v>
      </c>
      <c r="EK137">
        <v>4.51</v>
      </c>
      <c r="EL137">
        <v>29.75</v>
      </c>
      <c r="EM137">
        <v>51.6</v>
      </c>
      <c r="EN137">
        <v>11.04</v>
      </c>
      <c r="EO137">
        <v>243.22</v>
      </c>
      <c r="EP137">
        <v>309.26</v>
      </c>
      <c r="EQ137">
        <v>3.75</v>
      </c>
      <c r="ER137">
        <v>2.74</v>
      </c>
      <c r="ES137">
        <v>16</v>
      </c>
      <c r="EV137">
        <v>3.29</v>
      </c>
      <c r="EW137">
        <v>27.55</v>
      </c>
      <c r="EX137">
        <v>10</v>
      </c>
      <c r="EY137">
        <v>110.36</v>
      </c>
      <c r="EZ137">
        <v>2.5</v>
      </c>
      <c r="FA137">
        <v>1.99</v>
      </c>
      <c r="FB137">
        <v>11.07</v>
      </c>
      <c r="FC137">
        <v>1.4</v>
      </c>
      <c r="FD137">
        <v>19.75</v>
      </c>
      <c r="FG137">
        <v>78.989999999999995</v>
      </c>
      <c r="FH137">
        <v>8.82</v>
      </c>
      <c r="FI137">
        <v>6.69</v>
      </c>
      <c r="FJ137">
        <v>21.76</v>
      </c>
      <c r="FK137">
        <v>1.5</v>
      </c>
      <c r="FL137">
        <v>20.71</v>
      </c>
      <c r="FM137">
        <v>8.2899999999999991</v>
      </c>
      <c r="FN137">
        <v>1.5</v>
      </c>
      <c r="FO137">
        <v>94.5</v>
      </c>
      <c r="FP137">
        <v>86.17</v>
      </c>
      <c r="FQ137">
        <v>20.010000000000002</v>
      </c>
      <c r="FR137" s="123">
        <v>24.49</v>
      </c>
      <c r="FS137">
        <v>9.69</v>
      </c>
      <c r="FT137">
        <v>45.99</v>
      </c>
      <c r="FU137">
        <v>14.4</v>
      </c>
      <c r="FV137">
        <v>78</v>
      </c>
      <c r="FW137">
        <v>13.95</v>
      </c>
      <c r="FX137">
        <v>5.75</v>
      </c>
      <c r="FY137">
        <v>2.38</v>
      </c>
      <c r="FZ137">
        <v>2.25</v>
      </c>
      <c r="GA137">
        <v>15.25</v>
      </c>
      <c r="GB137">
        <v>23.01</v>
      </c>
      <c r="GC137">
        <v>3.22</v>
      </c>
      <c r="GD137">
        <v>26.84</v>
      </c>
      <c r="GE137">
        <v>237.36</v>
      </c>
      <c r="GG137">
        <v>25</v>
      </c>
      <c r="GH137">
        <v>56.2</v>
      </c>
      <c r="GI137">
        <v>13.65</v>
      </c>
      <c r="GJ137">
        <v>33.99</v>
      </c>
      <c r="GL137">
        <v>2.8</v>
      </c>
      <c r="GM137">
        <v>2.5499999999999998</v>
      </c>
      <c r="GN137">
        <v>7.5</v>
      </c>
      <c r="GO137">
        <v>6.48</v>
      </c>
      <c r="GP137">
        <v>6.3</v>
      </c>
      <c r="GQ137">
        <v>61.66</v>
      </c>
      <c r="GR137">
        <v>1.9</v>
      </c>
      <c r="GS137">
        <v>1.55</v>
      </c>
    </row>
    <row r="138" spans="1:201" ht="13.5" thickBot="1" x14ac:dyDescent="0.25">
      <c r="A138" s="124" t="s">
        <v>1492</v>
      </c>
      <c r="B138">
        <v>19.75</v>
      </c>
      <c r="C138">
        <v>32.97</v>
      </c>
      <c r="D138">
        <v>81.92</v>
      </c>
      <c r="E138">
        <v>48.31</v>
      </c>
      <c r="F138">
        <v>2.81</v>
      </c>
      <c r="G138">
        <v>58.39</v>
      </c>
      <c r="H138">
        <v>1.93</v>
      </c>
      <c r="I138">
        <v>44.43</v>
      </c>
      <c r="J138">
        <v>70.34</v>
      </c>
      <c r="K138">
        <v>385.49</v>
      </c>
      <c r="L138">
        <v>2.93</v>
      </c>
      <c r="M138">
        <v>3.5</v>
      </c>
      <c r="N138">
        <v>21.5</v>
      </c>
      <c r="O138">
        <v>27.6</v>
      </c>
      <c r="P138" s="121">
        <v>42.95</v>
      </c>
      <c r="Q138">
        <v>4.25</v>
      </c>
      <c r="T138">
        <v>204.91</v>
      </c>
      <c r="U138">
        <v>0.33</v>
      </c>
      <c r="V138">
        <v>51.3</v>
      </c>
      <c r="W138">
        <v>22.21</v>
      </c>
      <c r="X138">
        <v>12.99</v>
      </c>
      <c r="Y138">
        <v>6.75</v>
      </c>
      <c r="Z138">
        <v>162.41</v>
      </c>
      <c r="AA138">
        <v>1.23</v>
      </c>
      <c r="AB138">
        <v>15.18</v>
      </c>
      <c r="AC138" s="125"/>
      <c r="AD138">
        <v>37.369999999999997</v>
      </c>
      <c r="AE138">
        <v>7.55</v>
      </c>
      <c r="AF138">
        <v>19.5</v>
      </c>
      <c r="AG138">
        <v>2</v>
      </c>
      <c r="AH138">
        <v>22</v>
      </c>
      <c r="AI138">
        <v>6.2</v>
      </c>
      <c r="AJ138">
        <v>10.92</v>
      </c>
      <c r="AK138">
        <v>15.5</v>
      </c>
      <c r="AM138">
        <v>5.55</v>
      </c>
      <c r="AN138">
        <v>1.45</v>
      </c>
      <c r="AO138">
        <v>25.7</v>
      </c>
      <c r="AP138">
        <v>3.49</v>
      </c>
      <c r="AQ138">
        <v>14.77</v>
      </c>
      <c r="AR138">
        <v>13.84</v>
      </c>
      <c r="AS138">
        <v>21.68</v>
      </c>
      <c r="AT138">
        <v>307.57</v>
      </c>
      <c r="AU138">
        <v>292.08</v>
      </c>
      <c r="AV138">
        <v>18</v>
      </c>
      <c r="AW138">
        <v>21.07</v>
      </c>
      <c r="AX138">
        <v>8.98</v>
      </c>
      <c r="AY138">
        <v>2.66</v>
      </c>
      <c r="AZ138">
        <v>2.8</v>
      </c>
      <c r="BA138">
        <v>32.369999999999997</v>
      </c>
      <c r="BB138">
        <v>109</v>
      </c>
      <c r="BD138">
        <v>11.92</v>
      </c>
      <c r="BE138">
        <v>10</v>
      </c>
      <c r="BF138">
        <v>6.4</v>
      </c>
      <c r="BG138">
        <v>6.81</v>
      </c>
      <c r="BH138">
        <v>6.06</v>
      </c>
      <c r="BI138">
        <v>4.8600000000000003</v>
      </c>
      <c r="BJ138">
        <v>55.3</v>
      </c>
      <c r="BK138">
        <v>22.1</v>
      </c>
      <c r="BL138">
        <v>10.5</v>
      </c>
      <c r="BM138">
        <v>123</v>
      </c>
      <c r="BN138">
        <v>12.25</v>
      </c>
      <c r="BO138">
        <v>5.4</v>
      </c>
      <c r="BP138">
        <v>10.67</v>
      </c>
      <c r="BQ138">
        <v>6.94</v>
      </c>
      <c r="BR138">
        <v>8</v>
      </c>
      <c r="BS138">
        <v>206.44</v>
      </c>
      <c r="BT138">
        <v>51</v>
      </c>
      <c r="BV138">
        <v>1.4</v>
      </c>
      <c r="BW138">
        <v>19</v>
      </c>
      <c r="BX138">
        <v>3.2</v>
      </c>
      <c r="BY138">
        <v>58.84</v>
      </c>
      <c r="BZ138">
        <v>1.8</v>
      </c>
      <c r="CA138">
        <v>23.95</v>
      </c>
      <c r="CB138">
        <v>96.82</v>
      </c>
      <c r="CC138">
        <v>210</v>
      </c>
      <c r="CD138">
        <v>6.13</v>
      </c>
      <c r="CE138">
        <v>48.97</v>
      </c>
      <c r="CF138">
        <v>1.76</v>
      </c>
      <c r="CG138">
        <v>89</v>
      </c>
      <c r="CH138">
        <v>67</v>
      </c>
      <c r="CI138">
        <v>302</v>
      </c>
      <c r="CJ138">
        <v>69.989999999999995</v>
      </c>
      <c r="CK138">
        <v>35.15</v>
      </c>
      <c r="CL138">
        <v>12</v>
      </c>
      <c r="CM138">
        <v>2</v>
      </c>
      <c r="CN138">
        <v>0.99</v>
      </c>
      <c r="CO138">
        <v>10.6</v>
      </c>
      <c r="CP138">
        <v>10.37</v>
      </c>
      <c r="CQ138">
        <v>10.99</v>
      </c>
      <c r="CR138">
        <v>14</v>
      </c>
      <c r="CS138">
        <v>1.5</v>
      </c>
      <c r="CT138">
        <v>91.84</v>
      </c>
      <c r="CU138">
        <v>72.849999999999994</v>
      </c>
      <c r="CV138">
        <v>9.8000000000000007</v>
      </c>
      <c r="CW138">
        <v>46.06</v>
      </c>
      <c r="CX138">
        <v>3</v>
      </c>
      <c r="CY138">
        <v>143.87</v>
      </c>
      <c r="CZ138">
        <v>1.53</v>
      </c>
      <c r="DA138">
        <v>11</v>
      </c>
      <c r="DB138">
        <v>107.92</v>
      </c>
      <c r="DD138">
        <v>3.25</v>
      </c>
      <c r="DE138">
        <v>83.53</v>
      </c>
      <c r="DF138">
        <v>28.6</v>
      </c>
      <c r="DG138">
        <v>4.97</v>
      </c>
      <c r="DH138">
        <v>7.73</v>
      </c>
      <c r="DK138">
        <v>3.23</v>
      </c>
      <c r="DL138">
        <v>3.14</v>
      </c>
      <c r="DM138">
        <v>3.65</v>
      </c>
      <c r="DN138">
        <v>6.47</v>
      </c>
      <c r="DP138">
        <v>79.06</v>
      </c>
      <c r="DQ138">
        <v>34</v>
      </c>
      <c r="DR138">
        <v>76.5</v>
      </c>
      <c r="DS138">
        <v>20.22</v>
      </c>
      <c r="DT138">
        <v>122.75</v>
      </c>
      <c r="DU138">
        <v>6.5</v>
      </c>
      <c r="DV138">
        <v>128</v>
      </c>
      <c r="DX138">
        <v>158.72</v>
      </c>
      <c r="DY138">
        <v>148</v>
      </c>
      <c r="DZ138">
        <v>30</v>
      </c>
      <c r="EB138">
        <v>18</v>
      </c>
      <c r="EC138">
        <v>44.95</v>
      </c>
      <c r="ED138">
        <v>11</v>
      </c>
      <c r="EE138">
        <v>26.91</v>
      </c>
      <c r="EF138">
        <v>10.37</v>
      </c>
      <c r="EH138">
        <v>14.41</v>
      </c>
      <c r="EI138">
        <v>34</v>
      </c>
      <c r="EJ138">
        <v>17.89</v>
      </c>
      <c r="EK138">
        <v>5</v>
      </c>
      <c r="EL138">
        <v>31.23</v>
      </c>
      <c r="EM138">
        <v>64.540000000000006</v>
      </c>
      <c r="EN138">
        <v>10.68</v>
      </c>
      <c r="EO138">
        <v>161.22</v>
      </c>
      <c r="EP138">
        <v>309.26</v>
      </c>
      <c r="EQ138">
        <v>1.41</v>
      </c>
      <c r="ER138">
        <v>3</v>
      </c>
      <c r="ES138">
        <v>17</v>
      </c>
      <c r="EV138">
        <v>2.79</v>
      </c>
      <c r="EW138">
        <v>30</v>
      </c>
      <c r="EX138">
        <v>9.5</v>
      </c>
      <c r="EY138">
        <v>101.43</v>
      </c>
      <c r="EZ138">
        <v>2.5</v>
      </c>
      <c r="FA138">
        <v>1.5</v>
      </c>
      <c r="FB138">
        <v>8.85</v>
      </c>
      <c r="FC138">
        <v>0.95</v>
      </c>
      <c r="FD138">
        <v>18</v>
      </c>
      <c r="FG138">
        <v>75.599999999999994</v>
      </c>
      <c r="FH138">
        <v>6.99</v>
      </c>
      <c r="FI138">
        <v>6.3</v>
      </c>
      <c r="FJ138">
        <v>21.76</v>
      </c>
      <c r="FK138">
        <v>1.25</v>
      </c>
      <c r="FL138">
        <v>25</v>
      </c>
      <c r="FM138">
        <v>7.4</v>
      </c>
      <c r="FN138">
        <v>0.6</v>
      </c>
      <c r="FO138">
        <v>64.55</v>
      </c>
      <c r="FP138">
        <v>82.42</v>
      </c>
      <c r="FQ138">
        <v>13.5</v>
      </c>
      <c r="FR138" s="123">
        <v>25.76</v>
      </c>
      <c r="FS138">
        <v>8</v>
      </c>
      <c r="FT138">
        <v>45.6</v>
      </c>
      <c r="FU138">
        <v>15.01</v>
      </c>
      <c r="FV138">
        <v>78</v>
      </c>
      <c r="FW138">
        <v>13.95</v>
      </c>
      <c r="FX138">
        <v>5.22</v>
      </c>
      <c r="FY138">
        <v>2.46</v>
      </c>
      <c r="FZ138">
        <v>0.9</v>
      </c>
      <c r="GA138">
        <v>15.19</v>
      </c>
      <c r="GB138">
        <v>23.15</v>
      </c>
      <c r="GC138">
        <v>2.66</v>
      </c>
      <c r="GD138">
        <v>17.91</v>
      </c>
      <c r="GE138">
        <v>133.08000000000001</v>
      </c>
      <c r="GG138">
        <v>22.8</v>
      </c>
      <c r="GH138">
        <v>51</v>
      </c>
      <c r="GI138">
        <v>6.65</v>
      </c>
      <c r="GJ138">
        <v>35.15</v>
      </c>
      <c r="GL138">
        <v>2.31</v>
      </c>
      <c r="GN138">
        <v>8.5</v>
      </c>
      <c r="GO138">
        <v>5.61</v>
      </c>
      <c r="GP138">
        <v>6.24</v>
      </c>
      <c r="GQ138">
        <v>57.2</v>
      </c>
      <c r="GR138">
        <v>1.73</v>
      </c>
      <c r="GS138">
        <v>1.3</v>
      </c>
    </row>
    <row r="139" spans="1:201" ht="13.5" thickBot="1" x14ac:dyDescent="0.25">
      <c r="A139" s="124" t="s">
        <v>1493</v>
      </c>
      <c r="B139">
        <v>19.559999999999999</v>
      </c>
      <c r="C139">
        <v>29.66</v>
      </c>
      <c r="D139">
        <v>70.510000000000005</v>
      </c>
      <c r="E139">
        <v>55.86</v>
      </c>
      <c r="F139">
        <v>2.78</v>
      </c>
      <c r="G139">
        <v>47.6</v>
      </c>
      <c r="H139">
        <v>2.2999999999999998</v>
      </c>
      <c r="I139">
        <v>40.119999999999997</v>
      </c>
      <c r="J139">
        <v>80.709999999999994</v>
      </c>
      <c r="K139">
        <v>369.02</v>
      </c>
      <c r="L139">
        <v>2.8</v>
      </c>
      <c r="M139">
        <v>4.75</v>
      </c>
      <c r="N139">
        <v>22.8</v>
      </c>
      <c r="O139">
        <v>24.5</v>
      </c>
      <c r="P139" s="121">
        <v>43.75</v>
      </c>
      <c r="Q139">
        <v>4</v>
      </c>
      <c r="T139">
        <v>160.91999999999999</v>
      </c>
      <c r="U139">
        <v>0.35</v>
      </c>
      <c r="V139">
        <v>46.02</v>
      </c>
      <c r="W139">
        <v>20.5</v>
      </c>
      <c r="X139">
        <v>11</v>
      </c>
      <c r="Y139">
        <v>6.88</v>
      </c>
      <c r="Z139">
        <v>157</v>
      </c>
      <c r="AA139">
        <v>1.75</v>
      </c>
      <c r="AB139">
        <v>17.8</v>
      </c>
      <c r="AC139" s="125"/>
      <c r="AD139">
        <v>35.22</v>
      </c>
      <c r="AE139">
        <v>6.26</v>
      </c>
      <c r="AF139">
        <v>14.12</v>
      </c>
      <c r="AG139">
        <v>2.99</v>
      </c>
      <c r="AH139">
        <v>20.5</v>
      </c>
      <c r="AI139">
        <v>6.67</v>
      </c>
      <c r="AJ139">
        <v>10.26</v>
      </c>
      <c r="AK139">
        <v>15.5</v>
      </c>
      <c r="AM139">
        <v>5.6</v>
      </c>
      <c r="AN139">
        <v>0.5</v>
      </c>
      <c r="AO139">
        <v>24.82</v>
      </c>
      <c r="AP139">
        <v>3.41</v>
      </c>
      <c r="AQ139">
        <v>15.2</v>
      </c>
      <c r="AR139">
        <v>13.9</v>
      </c>
      <c r="AS139">
        <v>16.670000000000002</v>
      </c>
      <c r="AT139">
        <v>294</v>
      </c>
      <c r="AU139">
        <v>313.83</v>
      </c>
      <c r="AV139">
        <v>18.899999999999999</v>
      </c>
      <c r="AW139">
        <v>21.64</v>
      </c>
      <c r="AX139">
        <v>8.8800000000000008</v>
      </c>
      <c r="AY139">
        <v>2.6</v>
      </c>
      <c r="AZ139">
        <v>4.25</v>
      </c>
      <c r="BA139">
        <v>34.450000000000003</v>
      </c>
      <c r="BB139">
        <v>99.89</v>
      </c>
      <c r="BD139">
        <v>11.23</v>
      </c>
      <c r="BE139">
        <v>12.75</v>
      </c>
      <c r="BF139">
        <v>6.9</v>
      </c>
      <c r="BG139">
        <v>6.3</v>
      </c>
      <c r="BH139">
        <v>5.27</v>
      </c>
      <c r="BI139">
        <v>6.19</v>
      </c>
      <c r="BJ139">
        <v>50.01</v>
      </c>
      <c r="BK139">
        <v>24.33</v>
      </c>
      <c r="BL139">
        <v>9.75</v>
      </c>
      <c r="BM139">
        <v>120.18</v>
      </c>
      <c r="BN139">
        <v>13.16</v>
      </c>
      <c r="BO139">
        <v>5.28</v>
      </c>
      <c r="BP139">
        <v>11.17</v>
      </c>
      <c r="BQ139">
        <v>6.4</v>
      </c>
      <c r="BR139">
        <v>7.5</v>
      </c>
      <c r="BS139">
        <v>164.12</v>
      </c>
      <c r="BT139">
        <v>51</v>
      </c>
      <c r="BV139">
        <v>3.25</v>
      </c>
      <c r="BW139">
        <v>19</v>
      </c>
      <c r="BX139">
        <v>3.5</v>
      </c>
      <c r="BY139">
        <v>54.82</v>
      </c>
      <c r="BZ139">
        <v>1.92</v>
      </c>
      <c r="CA139">
        <v>23.1</v>
      </c>
      <c r="CB139">
        <v>94.91</v>
      </c>
      <c r="CC139">
        <v>198</v>
      </c>
      <c r="CD139">
        <v>4.5</v>
      </c>
      <c r="CE139">
        <v>43.09</v>
      </c>
      <c r="CF139">
        <v>4.1100000000000003</v>
      </c>
      <c r="CG139">
        <v>54.72</v>
      </c>
      <c r="CH139">
        <v>67</v>
      </c>
      <c r="CI139">
        <v>308.75</v>
      </c>
      <c r="CJ139">
        <v>58.92</v>
      </c>
      <c r="CK139">
        <v>27.04</v>
      </c>
      <c r="CL139">
        <v>15.7</v>
      </c>
      <c r="CM139">
        <v>2.8</v>
      </c>
      <c r="CN139">
        <v>0.99</v>
      </c>
      <c r="CO139">
        <v>11.27</v>
      </c>
      <c r="CP139">
        <v>10.37</v>
      </c>
      <c r="CQ139">
        <v>6.24</v>
      </c>
      <c r="CR139">
        <v>12.1</v>
      </c>
      <c r="CS139">
        <v>1.78</v>
      </c>
      <c r="CT139">
        <v>104.01</v>
      </c>
      <c r="CU139">
        <v>61.76</v>
      </c>
      <c r="CV139">
        <v>10.51</v>
      </c>
      <c r="CW139">
        <v>41.95</v>
      </c>
      <c r="CX139">
        <v>3.01</v>
      </c>
      <c r="CY139">
        <v>150</v>
      </c>
      <c r="CZ139">
        <v>1.45</v>
      </c>
      <c r="DA139">
        <v>9.25</v>
      </c>
      <c r="DB139">
        <v>86.94</v>
      </c>
      <c r="DD139">
        <v>4</v>
      </c>
      <c r="DE139">
        <v>79.489999999999995</v>
      </c>
      <c r="DF139">
        <v>29</v>
      </c>
      <c r="DG139">
        <v>3</v>
      </c>
      <c r="DH139">
        <v>7.48</v>
      </c>
      <c r="DK139">
        <v>3.2</v>
      </c>
      <c r="DL139">
        <v>3.51</v>
      </c>
      <c r="DM139">
        <v>3.2</v>
      </c>
      <c r="DN139">
        <v>7.22</v>
      </c>
      <c r="DP139">
        <v>85.9</v>
      </c>
      <c r="DQ139">
        <v>37.090000000000003</v>
      </c>
      <c r="DR139">
        <v>61.86</v>
      </c>
      <c r="DS139">
        <v>16.05</v>
      </c>
      <c r="DT139">
        <v>125.56</v>
      </c>
      <c r="DU139">
        <v>7.99</v>
      </c>
      <c r="DV139">
        <v>92.3</v>
      </c>
      <c r="DX139">
        <v>148.46</v>
      </c>
      <c r="DY139">
        <v>153</v>
      </c>
      <c r="DZ139">
        <v>29.45</v>
      </c>
      <c r="EB139">
        <v>20</v>
      </c>
      <c r="EC139">
        <v>42.96</v>
      </c>
      <c r="ED139">
        <v>10.75</v>
      </c>
      <c r="EE139">
        <v>28.7</v>
      </c>
      <c r="EF139">
        <v>10.37</v>
      </c>
      <c r="EH139">
        <v>19.95</v>
      </c>
      <c r="EI139">
        <v>29.61</v>
      </c>
      <c r="EJ139">
        <v>17.61</v>
      </c>
      <c r="EK139">
        <v>7.6</v>
      </c>
      <c r="EL139">
        <v>33.97</v>
      </c>
      <c r="EM139">
        <v>62</v>
      </c>
      <c r="EN139">
        <v>11.03</v>
      </c>
      <c r="EO139">
        <v>160.22999999999999</v>
      </c>
      <c r="EP139">
        <v>267.17</v>
      </c>
      <c r="EQ139">
        <v>1.41</v>
      </c>
      <c r="ER139">
        <v>2.34</v>
      </c>
      <c r="ES139">
        <v>16</v>
      </c>
      <c r="EV139">
        <v>2.97</v>
      </c>
      <c r="EW139">
        <v>30</v>
      </c>
      <c r="EX139">
        <v>9.94</v>
      </c>
      <c r="EY139">
        <v>104.18</v>
      </c>
      <c r="EZ139">
        <v>2.71</v>
      </c>
      <c r="FA139">
        <v>1.5</v>
      </c>
      <c r="FB139">
        <v>8.4</v>
      </c>
      <c r="FC139">
        <v>0.98</v>
      </c>
      <c r="FD139">
        <v>15.7</v>
      </c>
      <c r="FG139">
        <v>75</v>
      </c>
      <c r="FH139">
        <v>4.26</v>
      </c>
      <c r="FI139">
        <v>6.72</v>
      </c>
      <c r="FJ139">
        <v>22.9</v>
      </c>
      <c r="FK139">
        <v>1.05</v>
      </c>
      <c r="FL139">
        <v>27.7</v>
      </c>
      <c r="FM139">
        <v>9.25</v>
      </c>
      <c r="FN139">
        <v>0.26</v>
      </c>
      <c r="FO139">
        <v>49.54</v>
      </c>
      <c r="FP139">
        <v>77.95</v>
      </c>
      <c r="FQ139">
        <v>14.98</v>
      </c>
      <c r="FR139" s="123">
        <v>22.62</v>
      </c>
      <c r="FS139">
        <v>7.53</v>
      </c>
      <c r="FT139">
        <v>46.28</v>
      </c>
      <c r="FU139">
        <v>13.42</v>
      </c>
      <c r="FV139">
        <v>70.56</v>
      </c>
      <c r="FW139">
        <v>13.95</v>
      </c>
      <c r="FX139">
        <v>6</v>
      </c>
      <c r="FY139">
        <v>1.5</v>
      </c>
      <c r="FZ139">
        <v>1.5</v>
      </c>
      <c r="GA139">
        <v>16.010000000000002</v>
      </c>
      <c r="GB139">
        <v>25</v>
      </c>
      <c r="GC139">
        <v>3.49</v>
      </c>
      <c r="GD139">
        <v>18.25</v>
      </c>
      <c r="GE139">
        <v>113.99</v>
      </c>
      <c r="GG139">
        <v>21.94</v>
      </c>
      <c r="GH139">
        <v>65.39</v>
      </c>
      <c r="GI139">
        <v>6.75</v>
      </c>
      <c r="GJ139">
        <v>38.44</v>
      </c>
      <c r="GL139">
        <v>2.48</v>
      </c>
      <c r="GN139">
        <v>8.5</v>
      </c>
      <c r="GO139">
        <v>6.12</v>
      </c>
      <c r="GP139">
        <v>6.37</v>
      </c>
      <c r="GQ139">
        <v>49.93</v>
      </c>
      <c r="GR139">
        <v>1.75</v>
      </c>
      <c r="GS139">
        <v>1.7</v>
      </c>
    </row>
    <row r="140" spans="1:201" ht="13.5" thickBot="1" x14ac:dyDescent="0.25">
      <c r="A140" s="124" t="s">
        <v>1494</v>
      </c>
      <c r="B140">
        <v>22.75</v>
      </c>
      <c r="C140">
        <v>20.62</v>
      </c>
      <c r="D140">
        <v>90.76</v>
      </c>
      <c r="E140">
        <v>101.27</v>
      </c>
      <c r="F140">
        <v>4.3099999999999996</v>
      </c>
      <c r="G140">
        <v>102.6</v>
      </c>
      <c r="H140">
        <v>2.25</v>
      </c>
      <c r="I140">
        <v>30.32</v>
      </c>
      <c r="J140">
        <v>57.06</v>
      </c>
      <c r="K140">
        <v>275.70999999999998</v>
      </c>
      <c r="L140">
        <v>2.5</v>
      </c>
      <c r="M140">
        <v>8.9499999999999993</v>
      </c>
      <c r="N140">
        <v>24.24</v>
      </c>
      <c r="O140">
        <v>23.21</v>
      </c>
      <c r="P140" s="121">
        <v>27.55</v>
      </c>
      <c r="Q140">
        <v>5</v>
      </c>
      <c r="T140">
        <v>141.19999999999999</v>
      </c>
      <c r="U140">
        <v>0.5</v>
      </c>
      <c r="V140">
        <v>36.29</v>
      </c>
      <c r="W140">
        <v>21.04</v>
      </c>
      <c r="X140">
        <v>17.399999999999999</v>
      </c>
      <c r="Y140">
        <v>6.28</v>
      </c>
      <c r="Z140">
        <v>170.9</v>
      </c>
      <c r="AA140">
        <v>1.28</v>
      </c>
      <c r="AB140">
        <v>24.46</v>
      </c>
      <c r="AC140" s="125"/>
      <c r="AD140">
        <v>42.79</v>
      </c>
      <c r="AE140">
        <v>10.41</v>
      </c>
      <c r="AF140">
        <v>21.59</v>
      </c>
      <c r="AG140">
        <v>3.9</v>
      </c>
      <c r="AH140">
        <v>15.3</v>
      </c>
      <c r="AI140">
        <v>8.66</v>
      </c>
      <c r="AJ140">
        <v>14.53</v>
      </c>
      <c r="AK140">
        <v>15.5</v>
      </c>
      <c r="AM140">
        <v>6.99</v>
      </c>
      <c r="AN140">
        <v>1</v>
      </c>
      <c r="AO140">
        <v>30.83</v>
      </c>
      <c r="AP140">
        <v>5.25</v>
      </c>
      <c r="AQ140">
        <v>15.65</v>
      </c>
      <c r="AR140">
        <v>24.08</v>
      </c>
      <c r="AS140">
        <v>12.35</v>
      </c>
      <c r="AT140">
        <v>179.42</v>
      </c>
      <c r="AU140">
        <v>261.74</v>
      </c>
      <c r="AV140">
        <v>13.8</v>
      </c>
      <c r="AW140">
        <v>20.16</v>
      </c>
      <c r="AX140">
        <v>10.55</v>
      </c>
      <c r="AY140">
        <v>3.5</v>
      </c>
      <c r="AZ140">
        <v>2.89</v>
      </c>
      <c r="BA140">
        <v>32.380000000000003</v>
      </c>
      <c r="BB140">
        <v>66</v>
      </c>
      <c r="BD140">
        <v>14.01</v>
      </c>
      <c r="BE140">
        <v>16.73</v>
      </c>
      <c r="BF140">
        <v>7.5</v>
      </c>
      <c r="BG140">
        <v>5.26</v>
      </c>
      <c r="BH140">
        <v>6.96</v>
      </c>
      <c r="BI140">
        <v>4.8600000000000003</v>
      </c>
      <c r="BJ140">
        <v>45</v>
      </c>
      <c r="BK140">
        <v>32.869999999999997</v>
      </c>
      <c r="BL140">
        <v>9.02</v>
      </c>
      <c r="BM140">
        <v>137.76</v>
      </c>
      <c r="BN140">
        <v>22.21</v>
      </c>
      <c r="BO140">
        <v>5.09</v>
      </c>
      <c r="BP140">
        <v>14.04</v>
      </c>
      <c r="BQ140">
        <v>13.5</v>
      </c>
      <c r="BR140">
        <v>10.82</v>
      </c>
      <c r="BS140">
        <v>171.06</v>
      </c>
      <c r="BT140">
        <v>48.99</v>
      </c>
      <c r="BV140">
        <v>1.65</v>
      </c>
      <c r="BW140">
        <v>18.84</v>
      </c>
      <c r="BX140">
        <v>5</v>
      </c>
      <c r="BY140">
        <v>63.05</v>
      </c>
      <c r="BZ140">
        <v>2.5</v>
      </c>
      <c r="CA140">
        <v>24.55</v>
      </c>
      <c r="CB140">
        <v>86.92</v>
      </c>
      <c r="CC140">
        <v>122.6</v>
      </c>
      <c r="CD140">
        <v>7.8</v>
      </c>
      <c r="CE140">
        <v>51.33</v>
      </c>
      <c r="CF140">
        <v>3.01</v>
      </c>
      <c r="CG140">
        <v>38.83</v>
      </c>
      <c r="CH140">
        <v>67.95</v>
      </c>
      <c r="CI140">
        <v>413</v>
      </c>
      <c r="CJ140">
        <v>69.650000000000006</v>
      </c>
      <c r="CK140">
        <v>23.21</v>
      </c>
      <c r="CL140">
        <v>13.5</v>
      </c>
      <c r="CM140">
        <v>3.2</v>
      </c>
      <c r="CN140">
        <v>1</v>
      </c>
      <c r="CO140">
        <v>7.72</v>
      </c>
      <c r="CP140">
        <v>6.9</v>
      </c>
      <c r="CQ140">
        <v>5.5</v>
      </c>
      <c r="CR140">
        <v>14.99</v>
      </c>
      <c r="CS140">
        <v>2.08</v>
      </c>
      <c r="CT140">
        <v>73.959999999999994</v>
      </c>
      <c r="CU140">
        <v>54.15</v>
      </c>
      <c r="CV140">
        <v>8.5399999999999991</v>
      </c>
      <c r="CW140">
        <v>27.96</v>
      </c>
      <c r="CX140">
        <v>2.0099999999999998</v>
      </c>
      <c r="CY140">
        <v>148.99</v>
      </c>
      <c r="CZ140">
        <v>1.46</v>
      </c>
      <c r="DA140">
        <v>12.04</v>
      </c>
      <c r="DB140">
        <v>72.069999999999993</v>
      </c>
      <c r="DD140">
        <v>6</v>
      </c>
      <c r="DE140">
        <v>62.39</v>
      </c>
      <c r="DF140">
        <v>25.17</v>
      </c>
      <c r="DG140">
        <v>7</v>
      </c>
      <c r="DH140">
        <v>6.46</v>
      </c>
      <c r="DK140">
        <v>16.670000000000002</v>
      </c>
      <c r="DL140">
        <v>4.5</v>
      </c>
      <c r="DM140">
        <v>3.42</v>
      </c>
      <c r="DN140">
        <v>8</v>
      </c>
      <c r="DP140">
        <v>64.77</v>
      </c>
      <c r="DQ140">
        <v>27.94</v>
      </c>
      <c r="DR140">
        <v>45.17</v>
      </c>
      <c r="DS140">
        <v>31.16</v>
      </c>
      <c r="DT140">
        <v>140.36000000000001</v>
      </c>
      <c r="DU140">
        <v>33.94</v>
      </c>
      <c r="DV140">
        <v>77.52</v>
      </c>
      <c r="DX140">
        <v>96.18</v>
      </c>
      <c r="DY140">
        <v>282.64999999999998</v>
      </c>
      <c r="DZ140">
        <v>25.02</v>
      </c>
      <c r="EB140">
        <v>19.95</v>
      </c>
      <c r="EC140">
        <v>38.74</v>
      </c>
      <c r="ED140">
        <v>11</v>
      </c>
      <c r="EE140">
        <v>45.14</v>
      </c>
      <c r="EF140">
        <v>6.9</v>
      </c>
      <c r="EH140">
        <v>20.5</v>
      </c>
      <c r="EI140">
        <v>23.06</v>
      </c>
      <c r="EJ140">
        <v>16.8</v>
      </c>
      <c r="EK140">
        <v>6</v>
      </c>
      <c r="EL140">
        <v>33.1</v>
      </c>
      <c r="EM140">
        <v>38.35</v>
      </c>
      <c r="EN140">
        <v>12.99</v>
      </c>
      <c r="EO140">
        <v>135.13</v>
      </c>
      <c r="EP140">
        <v>209.35</v>
      </c>
      <c r="EQ140">
        <v>6</v>
      </c>
      <c r="ER140">
        <v>4.7</v>
      </c>
      <c r="ES140">
        <v>15</v>
      </c>
      <c r="EV140">
        <v>2.8</v>
      </c>
      <c r="EW140">
        <v>30</v>
      </c>
      <c r="EX140">
        <v>10.53</v>
      </c>
      <c r="EY140">
        <v>66.78</v>
      </c>
      <c r="EZ140">
        <v>1.8</v>
      </c>
      <c r="FA140">
        <v>2.92</v>
      </c>
      <c r="FB140">
        <v>10.51</v>
      </c>
      <c r="FC140">
        <v>0.88</v>
      </c>
      <c r="FD140">
        <v>18.52</v>
      </c>
      <c r="FG140">
        <v>85.99</v>
      </c>
      <c r="FH140">
        <v>6.39</v>
      </c>
      <c r="FI140">
        <v>5.88</v>
      </c>
      <c r="FJ140">
        <v>24.25</v>
      </c>
      <c r="FK140">
        <v>1</v>
      </c>
      <c r="FL140">
        <v>33</v>
      </c>
      <c r="FM140">
        <v>14.2</v>
      </c>
      <c r="FN140">
        <v>2</v>
      </c>
      <c r="FO140">
        <v>46.36</v>
      </c>
      <c r="FP140">
        <v>67.459999999999994</v>
      </c>
      <c r="FQ140">
        <v>19.57</v>
      </c>
      <c r="FR140" s="123">
        <v>17.850000000000001</v>
      </c>
      <c r="FS140">
        <v>9.5399999999999991</v>
      </c>
      <c r="FT140">
        <v>23.7</v>
      </c>
      <c r="FU140">
        <v>14.55</v>
      </c>
      <c r="FV140">
        <v>112.95</v>
      </c>
      <c r="FW140">
        <v>13.95</v>
      </c>
      <c r="FX140">
        <v>9.4</v>
      </c>
      <c r="FY140">
        <v>1.1100000000000001</v>
      </c>
      <c r="FZ140">
        <v>6.1</v>
      </c>
      <c r="GA140">
        <v>14.57</v>
      </c>
      <c r="GB140">
        <v>28.11</v>
      </c>
      <c r="GC140">
        <v>3.94</v>
      </c>
      <c r="GD140">
        <v>37.18</v>
      </c>
      <c r="GE140">
        <v>76.12</v>
      </c>
      <c r="GG140">
        <v>17</v>
      </c>
      <c r="GH140">
        <v>62.03</v>
      </c>
      <c r="GI140">
        <v>9.1199999999999992</v>
      </c>
      <c r="GJ140">
        <v>58</v>
      </c>
      <c r="GL140">
        <v>3</v>
      </c>
      <c r="GN140">
        <v>15.9</v>
      </c>
      <c r="GO140">
        <v>5.65</v>
      </c>
      <c r="GP140">
        <v>5.93</v>
      </c>
      <c r="GQ140">
        <v>40.799999999999997</v>
      </c>
      <c r="GR140">
        <v>2.48</v>
      </c>
      <c r="GS140">
        <v>1.33</v>
      </c>
    </row>
    <row r="141" spans="1:201" ht="13.5" thickBot="1" x14ac:dyDescent="0.25">
      <c r="A141" s="124" t="s">
        <v>1495</v>
      </c>
      <c r="B141">
        <v>22.75</v>
      </c>
      <c r="C141">
        <v>17.48</v>
      </c>
      <c r="D141">
        <v>64.41</v>
      </c>
      <c r="E141">
        <v>124.3</v>
      </c>
      <c r="F141">
        <v>3.02</v>
      </c>
      <c r="G141">
        <v>155</v>
      </c>
      <c r="H141">
        <v>2</v>
      </c>
      <c r="I141">
        <v>23.65</v>
      </c>
      <c r="J141">
        <v>34.28</v>
      </c>
      <c r="K141">
        <v>234.45</v>
      </c>
      <c r="L141">
        <v>1.89</v>
      </c>
      <c r="M141">
        <v>22.09</v>
      </c>
      <c r="N141">
        <v>31.3</v>
      </c>
      <c r="O141">
        <v>16.3</v>
      </c>
      <c r="P141" s="121">
        <v>35</v>
      </c>
      <c r="Q141">
        <v>4.9000000000000004</v>
      </c>
      <c r="T141">
        <v>126.81</v>
      </c>
      <c r="U141">
        <v>0.51</v>
      </c>
      <c r="V141">
        <v>33.21</v>
      </c>
      <c r="W141">
        <v>20.34</v>
      </c>
      <c r="X141">
        <v>17.399999999999999</v>
      </c>
      <c r="Y141">
        <v>4.16</v>
      </c>
      <c r="Z141">
        <v>140.88999999999999</v>
      </c>
      <c r="AA141">
        <v>1.68</v>
      </c>
      <c r="AB141">
        <v>15.64</v>
      </c>
      <c r="AC141" s="125"/>
      <c r="AD141">
        <v>25.98</v>
      </c>
      <c r="AE141">
        <v>0</v>
      </c>
      <c r="AF141">
        <v>46.48</v>
      </c>
      <c r="AG141">
        <v>7.85</v>
      </c>
      <c r="AH141">
        <v>15.25</v>
      </c>
      <c r="AI141">
        <v>4.3499999999999996</v>
      </c>
      <c r="AJ141">
        <v>14.27</v>
      </c>
      <c r="AK141">
        <v>14.65</v>
      </c>
      <c r="AM141">
        <v>5</v>
      </c>
      <c r="AN141">
        <v>0.7</v>
      </c>
      <c r="AO141">
        <v>18.47</v>
      </c>
      <c r="AP141">
        <v>3.66</v>
      </c>
      <c r="AQ141">
        <v>15.32</v>
      </c>
      <c r="AR141">
        <v>51.87</v>
      </c>
      <c r="AS141">
        <v>11.48</v>
      </c>
      <c r="AT141">
        <v>189.28</v>
      </c>
      <c r="AU141">
        <v>650</v>
      </c>
      <c r="AV141">
        <v>12.2</v>
      </c>
      <c r="AW141">
        <v>13.95</v>
      </c>
      <c r="AX141">
        <v>7.45</v>
      </c>
      <c r="AY141">
        <v>3.25</v>
      </c>
      <c r="AZ141">
        <v>1.81</v>
      </c>
      <c r="BA141">
        <v>31.59</v>
      </c>
      <c r="BB141">
        <v>82.35</v>
      </c>
      <c r="BD141">
        <v>11.73</v>
      </c>
      <c r="BE141">
        <v>23</v>
      </c>
      <c r="BF141">
        <v>7.5</v>
      </c>
      <c r="BG141">
        <v>5.16</v>
      </c>
      <c r="BH141">
        <v>3.7</v>
      </c>
      <c r="BI141">
        <v>3.55</v>
      </c>
      <c r="BJ141">
        <v>46.61</v>
      </c>
      <c r="BK141">
        <v>30.64</v>
      </c>
      <c r="BL141">
        <v>9.06</v>
      </c>
      <c r="BM141">
        <v>131</v>
      </c>
      <c r="BO141">
        <v>19.649999999999999</v>
      </c>
      <c r="BP141">
        <v>11.27</v>
      </c>
      <c r="BQ141">
        <v>18.5</v>
      </c>
      <c r="BR141">
        <v>23.85</v>
      </c>
      <c r="BS141">
        <v>120.57</v>
      </c>
      <c r="BT141">
        <v>34.86</v>
      </c>
      <c r="BV141">
        <v>2</v>
      </c>
      <c r="BW141">
        <v>26.95</v>
      </c>
      <c r="BX141">
        <v>8</v>
      </c>
      <c r="BY141">
        <v>68.53</v>
      </c>
      <c r="BZ141">
        <v>2</v>
      </c>
      <c r="CA141">
        <v>43.09</v>
      </c>
      <c r="CB141">
        <v>73.16</v>
      </c>
      <c r="CC141">
        <v>170</v>
      </c>
      <c r="CD141">
        <v>6.8</v>
      </c>
      <c r="CE141">
        <v>44.96</v>
      </c>
      <c r="CF141">
        <v>6</v>
      </c>
      <c r="CG141">
        <v>71.44</v>
      </c>
      <c r="CH141">
        <v>67.95</v>
      </c>
      <c r="CI141">
        <v>400.34</v>
      </c>
      <c r="CJ141">
        <v>58.1</v>
      </c>
      <c r="CK141">
        <v>21.39</v>
      </c>
      <c r="CL141">
        <v>18.73</v>
      </c>
      <c r="CM141">
        <v>3.49</v>
      </c>
      <c r="CN141">
        <v>0.9</v>
      </c>
      <c r="CO141">
        <v>6.8</v>
      </c>
      <c r="CP141">
        <v>6</v>
      </c>
      <c r="CQ141">
        <v>5.5</v>
      </c>
      <c r="CR141">
        <v>22.33</v>
      </c>
      <c r="CS141">
        <v>2</v>
      </c>
      <c r="CT141">
        <v>72</v>
      </c>
      <c r="CU141">
        <v>59.99</v>
      </c>
      <c r="CV141">
        <v>10.210000000000001</v>
      </c>
      <c r="CW141">
        <v>21.2</v>
      </c>
      <c r="CX141">
        <v>3.5</v>
      </c>
      <c r="CY141">
        <v>192.83</v>
      </c>
      <c r="CZ141">
        <v>1.5</v>
      </c>
      <c r="DA141">
        <v>21.12</v>
      </c>
      <c r="DB141">
        <v>55.35</v>
      </c>
      <c r="DD141">
        <v>6</v>
      </c>
      <c r="DE141">
        <v>65.099999999999994</v>
      </c>
      <c r="DF141">
        <v>45.67</v>
      </c>
      <c r="DG141">
        <v>10</v>
      </c>
      <c r="DH141">
        <v>5.28</v>
      </c>
      <c r="DK141">
        <v>36.29</v>
      </c>
      <c r="DL141">
        <v>2.99</v>
      </c>
      <c r="DM141">
        <v>3.05</v>
      </c>
      <c r="DN141">
        <v>7.49</v>
      </c>
      <c r="DP141">
        <v>55.99</v>
      </c>
      <c r="DQ141">
        <v>26</v>
      </c>
      <c r="DR141">
        <v>35.26</v>
      </c>
      <c r="DS141">
        <v>67.12</v>
      </c>
      <c r="DT141">
        <v>116.7</v>
      </c>
      <c r="DU141">
        <v>73.150000000000006</v>
      </c>
      <c r="DV141">
        <v>158.65</v>
      </c>
      <c r="DX141">
        <v>70.48</v>
      </c>
      <c r="DY141">
        <v>610</v>
      </c>
      <c r="DZ141">
        <v>48.65</v>
      </c>
      <c r="EB141">
        <v>21.95</v>
      </c>
      <c r="EC141">
        <v>34.270000000000003</v>
      </c>
      <c r="ED141">
        <v>10.199999999999999</v>
      </c>
      <c r="EE141">
        <v>30.41</v>
      </c>
      <c r="EF141">
        <v>6</v>
      </c>
      <c r="EH141">
        <v>20.5</v>
      </c>
      <c r="EI141">
        <v>23.01</v>
      </c>
      <c r="EJ141">
        <v>15.3</v>
      </c>
      <c r="EK141">
        <v>4.05</v>
      </c>
      <c r="EL141">
        <v>49</v>
      </c>
      <c r="EM141">
        <v>55.74</v>
      </c>
      <c r="EN141">
        <v>14.35</v>
      </c>
      <c r="EO141">
        <v>96.17</v>
      </c>
      <c r="EP141">
        <v>209.35</v>
      </c>
      <c r="EQ141">
        <v>6</v>
      </c>
      <c r="ER141">
        <v>8.4700000000000006</v>
      </c>
      <c r="ES141">
        <v>15</v>
      </c>
      <c r="EV141">
        <v>2.5</v>
      </c>
      <c r="EW141">
        <v>31.7</v>
      </c>
      <c r="EX141">
        <v>19.55</v>
      </c>
      <c r="EY141">
        <v>52.58</v>
      </c>
      <c r="EZ141">
        <v>2.5</v>
      </c>
      <c r="FA141">
        <v>2.35</v>
      </c>
      <c r="FB141">
        <v>7.16</v>
      </c>
      <c r="FC141">
        <v>1.04</v>
      </c>
      <c r="FD141">
        <v>37.24</v>
      </c>
      <c r="FG141">
        <v>96</v>
      </c>
      <c r="FH141">
        <v>3.2</v>
      </c>
      <c r="FI141">
        <v>7.5</v>
      </c>
      <c r="FJ141">
        <v>24.25</v>
      </c>
      <c r="FK141">
        <v>1</v>
      </c>
      <c r="FL141">
        <v>43.05</v>
      </c>
      <c r="FM141">
        <v>24.5</v>
      </c>
      <c r="FN141">
        <v>2.5299999999999998</v>
      </c>
      <c r="FO141">
        <v>56.7</v>
      </c>
      <c r="FP141">
        <v>47.47</v>
      </c>
      <c r="FQ141">
        <v>16.61</v>
      </c>
      <c r="FR141" s="123">
        <v>15.5</v>
      </c>
      <c r="FS141">
        <v>15.5</v>
      </c>
      <c r="FT141">
        <v>26.08</v>
      </c>
      <c r="FU141">
        <v>18.940000000000001</v>
      </c>
      <c r="FV141">
        <v>151.03</v>
      </c>
      <c r="FW141">
        <v>13.95</v>
      </c>
      <c r="FX141">
        <v>7.45</v>
      </c>
      <c r="FY141">
        <v>4.99</v>
      </c>
      <c r="FZ141">
        <v>5.33</v>
      </c>
      <c r="GA141">
        <v>12.99</v>
      </c>
      <c r="GB141">
        <v>50.15</v>
      </c>
      <c r="GC141">
        <v>2.15</v>
      </c>
      <c r="GD141">
        <v>72.48</v>
      </c>
      <c r="GE141">
        <v>72.7</v>
      </c>
      <c r="GG141">
        <v>17</v>
      </c>
      <c r="GH141">
        <v>106.3</v>
      </c>
      <c r="GI141">
        <v>6.2</v>
      </c>
      <c r="GJ141">
        <v>64</v>
      </c>
      <c r="GL141">
        <v>2.5</v>
      </c>
      <c r="GN141">
        <v>11.9</v>
      </c>
      <c r="GO141">
        <v>4.9800000000000004</v>
      </c>
      <c r="GP141">
        <v>5.25</v>
      </c>
      <c r="GQ141">
        <v>38.76</v>
      </c>
      <c r="GR141">
        <v>2.25</v>
      </c>
      <c r="GS141">
        <v>1.75</v>
      </c>
    </row>
    <row r="142" spans="1:201" ht="13.5" thickBot="1" x14ac:dyDescent="0.25">
      <c r="A142" s="124" t="s">
        <v>1496</v>
      </c>
      <c r="B142">
        <v>22.75</v>
      </c>
      <c r="C142">
        <v>16.100000000000001</v>
      </c>
      <c r="D142">
        <v>128.80000000000001</v>
      </c>
      <c r="E142">
        <v>124.3</v>
      </c>
      <c r="F142">
        <v>3.5</v>
      </c>
      <c r="G142">
        <v>155</v>
      </c>
      <c r="H142">
        <v>2</v>
      </c>
      <c r="I142">
        <v>26.36</v>
      </c>
      <c r="J142">
        <v>32.29</v>
      </c>
      <c r="K142">
        <v>187.28</v>
      </c>
      <c r="L142">
        <v>2</v>
      </c>
      <c r="M142">
        <v>22.09</v>
      </c>
      <c r="N142">
        <v>31.3</v>
      </c>
      <c r="O142">
        <v>16.91</v>
      </c>
      <c r="P142" s="121">
        <v>40</v>
      </c>
      <c r="Q142">
        <v>4.88</v>
      </c>
      <c r="T142">
        <v>94.5</v>
      </c>
      <c r="U142">
        <v>0.5</v>
      </c>
      <c r="V142">
        <v>38.89</v>
      </c>
      <c r="W142">
        <v>21.21</v>
      </c>
      <c r="X142">
        <v>23.79</v>
      </c>
      <c r="Y142">
        <v>5</v>
      </c>
      <c r="Z142">
        <v>133.35</v>
      </c>
      <c r="AA142">
        <v>1.2</v>
      </c>
      <c r="AB142">
        <v>10.75</v>
      </c>
      <c r="AC142" s="125"/>
      <c r="AD142">
        <v>26.18</v>
      </c>
      <c r="AE142">
        <v>0</v>
      </c>
      <c r="AF142">
        <v>48.92</v>
      </c>
      <c r="AG142">
        <v>9.85</v>
      </c>
      <c r="AH142">
        <v>15.1</v>
      </c>
      <c r="AI142">
        <v>3.42</v>
      </c>
      <c r="AJ142">
        <v>12.62</v>
      </c>
      <c r="AK142">
        <v>14.65</v>
      </c>
      <c r="AM142">
        <v>5.75</v>
      </c>
      <c r="AN142">
        <v>1</v>
      </c>
      <c r="AO142">
        <v>15.19</v>
      </c>
      <c r="AP142">
        <v>4</v>
      </c>
      <c r="AQ142">
        <v>15.9</v>
      </c>
      <c r="AR142">
        <v>51.87</v>
      </c>
      <c r="AS142">
        <v>11.39</v>
      </c>
      <c r="AT142">
        <v>169.83</v>
      </c>
      <c r="AU142">
        <v>650</v>
      </c>
      <c r="AV142">
        <v>14.2</v>
      </c>
      <c r="AW142">
        <v>13.78</v>
      </c>
      <c r="AX142">
        <v>6.27</v>
      </c>
      <c r="AY142">
        <v>2.67</v>
      </c>
      <c r="AZ142">
        <v>1.49</v>
      </c>
      <c r="BA142">
        <v>35.07</v>
      </c>
      <c r="BB142">
        <v>86.68</v>
      </c>
      <c r="BD142">
        <v>13.89</v>
      </c>
      <c r="BE142">
        <v>23</v>
      </c>
      <c r="BF142">
        <v>7.5</v>
      </c>
      <c r="BG142">
        <v>5.7</v>
      </c>
      <c r="BH142">
        <v>4.05</v>
      </c>
      <c r="BI142">
        <v>4.3899999999999997</v>
      </c>
      <c r="BJ142">
        <v>53.3</v>
      </c>
      <c r="BK142">
        <v>18.5</v>
      </c>
      <c r="BL142">
        <v>4.58</v>
      </c>
      <c r="BM142">
        <v>125.34</v>
      </c>
      <c r="BO142">
        <v>20.68</v>
      </c>
      <c r="BP142">
        <v>26.15</v>
      </c>
      <c r="BQ142">
        <v>18.5</v>
      </c>
      <c r="BR142">
        <v>23.85</v>
      </c>
      <c r="BS142">
        <v>100.27</v>
      </c>
      <c r="BT142">
        <v>29.33</v>
      </c>
      <c r="BV142">
        <v>2</v>
      </c>
      <c r="BW142">
        <v>25.67</v>
      </c>
      <c r="BX142">
        <v>8</v>
      </c>
      <c r="BY142">
        <v>55</v>
      </c>
      <c r="BZ142">
        <v>2.5</v>
      </c>
      <c r="CA142">
        <v>50.24</v>
      </c>
      <c r="CB142">
        <v>86.35</v>
      </c>
      <c r="CC142">
        <v>180.12</v>
      </c>
      <c r="CD142">
        <v>14.25</v>
      </c>
      <c r="CE142">
        <v>34.68</v>
      </c>
      <c r="CF142">
        <v>6</v>
      </c>
      <c r="CG142">
        <v>76.19</v>
      </c>
      <c r="CH142">
        <v>92.41</v>
      </c>
      <c r="CI142">
        <v>139.84</v>
      </c>
      <c r="CJ142">
        <v>34.75</v>
      </c>
      <c r="CK142">
        <v>31.29</v>
      </c>
      <c r="CL142">
        <v>20.76</v>
      </c>
      <c r="CM142">
        <v>1.56</v>
      </c>
      <c r="CN142">
        <v>0.9</v>
      </c>
      <c r="CO142">
        <v>7.27</v>
      </c>
      <c r="CP142">
        <v>7.48</v>
      </c>
      <c r="CQ142">
        <v>5.5</v>
      </c>
      <c r="CR142">
        <v>22.33</v>
      </c>
      <c r="CS142">
        <v>2</v>
      </c>
      <c r="CT142">
        <v>77.790000000000006</v>
      </c>
      <c r="CU142">
        <v>66</v>
      </c>
      <c r="CV142">
        <v>25.84</v>
      </c>
      <c r="CW142">
        <v>18.11</v>
      </c>
      <c r="CX142">
        <v>4.5</v>
      </c>
      <c r="CY142">
        <v>305.89999999999998</v>
      </c>
      <c r="CZ142">
        <v>1.53</v>
      </c>
      <c r="DA142">
        <v>25.56</v>
      </c>
      <c r="DB142">
        <v>45.97</v>
      </c>
      <c r="DD142">
        <v>6.25</v>
      </c>
      <c r="DE142">
        <v>84.48</v>
      </c>
      <c r="DF142">
        <v>45.67</v>
      </c>
      <c r="DG142">
        <v>10</v>
      </c>
      <c r="DH142">
        <v>6.74</v>
      </c>
      <c r="DK142">
        <v>44.23</v>
      </c>
      <c r="DL142">
        <v>2.83</v>
      </c>
      <c r="DM142">
        <v>3.15</v>
      </c>
      <c r="DN142">
        <v>8.6199999999999992</v>
      </c>
      <c r="DP142">
        <v>60.59</v>
      </c>
      <c r="DQ142">
        <v>26.48</v>
      </c>
      <c r="DR142">
        <v>32.5</v>
      </c>
      <c r="DS142">
        <v>67.12</v>
      </c>
      <c r="DT142">
        <v>109.24</v>
      </c>
      <c r="DU142">
        <v>73.150000000000006</v>
      </c>
      <c r="DV142">
        <v>194.75</v>
      </c>
      <c r="DX142">
        <v>60.25</v>
      </c>
      <c r="DY142">
        <v>610</v>
      </c>
      <c r="DZ142">
        <v>48.65</v>
      </c>
      <c r="EB142">
        <v>21.14</v>
      </c>
      <c r="EC142">
        <v>24.19</v>
      </c>
      <c r="ED142">
        <v>10.199999999999999</v>
      </c>
      <c r="EE142">
        <v>29.5</v>
      </c>
      <c r="EF142">
        <v>7.48</v>
      </c>
      <c r="EH142">
        <v>73</v>
      </c>
      <c r="EI142">
        <v>22.93</v>
      </c>
      <c r="EJ142">
        <v>15.56</v>
      </c>
      <c r="EK142">
        <v>3.79</v>
      </c>
      <c r="EL142">
        <v>49</v>
      </c>
      <c r="EM142">
        <v>75.81</v>
      </c>
      <c r="EN142">
        <v>14.02</v>
      </c>
      <c r="EO142">
        <v>81.239999999999995</v>
      </c>
      <c r="EP142">
        <v>209.35</v>
      </c>
      <c r="EQ142">
        <v>6</v>
      </c>
      <c r="ER142">
        <v>8.4700000000000006</v>
      </c>
      <c r="ES142">
        <v>15</v>
      </c>
      <c r="EV142">
        <v>3</v>
      </c>
      <c r="EW142">
        <v>31.7</v>
      </c>
      <c r="EX142">
        <v>19.55</v>
      </c>
      <c r="EY142">
        <v>44.92</v>
      </c>
      <c r="EZ142">
        <v>6</v>
      </c>
      <c r="FA142">
        <v>2.15</v>
      </c>
      <c r="FB142">
        <v>9</v>
      </c>
      <c r="FC142">
        <v>0.99</v>
      </c>
      <c r="FD142">
        <v>39.19</v>
      </c>
      <c r="FG142">
        <v>66.37</v>
      </c>
      <c r="FH142">
        <v>2.7</v>
      </c>
      <c r="FI142">
        <v>14.5</v>
      </c>
      <c r="FJ142">
        <v>24.25</v>
      </c>
      <c r="FK142">
        <v>1</v>
      </c>
      <c r="FL142">
        <v>43.05</v>
      </c>
      <c r="FM142">
        <v>24.5</v>
      </c>
      <c r="FN142">
        <v>2.5299999999999998</v>
      </c>
      <c r="FO142">
        <v>50.55</v>
      </c>
      <c r="FP142">
        <v>32.58</v>
      </c>
      <c r="FQ142">
        <v>23.96</v>
      </c>
      <c r="FR142" s="123">
        <v>15.35</v>
      </c>
      <c r="FS142">
        <v>15.5</v>
      </c>
      <c r="FT142">
        <v>28.21</v>
      </c>
      <c r="FU142">
        <v>28.51</v>
      </c>
      <c r="FV142">
        <v>187.4</v>
      </c>
      <c r="FW142">
        <v>13.95</v>
      </c>
      <c r="FX142">
        <v>8.1</v>
      </c>
      <c r="FY142">
        <v>4.99</v>
      </c>
      <c r="FZ142">
        <v>3.75</v>
      </c>
      <c r="GA142">
        <v>13.94</v>
      </c>
      <c r="GB142">
        <v>52.78</v>
      </c>
      <c r="GC142">
        <v>2.25</v>
      </c>
      <c r="GD142">
        <v>72.48</v>
      </c>
      <c r="GE142">
        <v>58.41</v>
      </c>
      <c r="GG142">
        <v>17</v>
      </c>
      <c r="GH142">
        <v>111.89</v>
      </c>
      <c r="GI142">
        <v>5.99</v>
      </c>
      <c r="GJ142">
        <v>66.2</v>
      </c>
      <c r="GL142">
        <v>3.2</v>
      </c>
      <c r="GN142">
        <v>12.5</v>
      </c>
      <c r="GO142">
        <v>6.49</v>
      </c>
      <c r="GP142">
        <v>6.73</v>
      </c>
      <c r="GQ142">
        <v>33.9</v>
      </c>
      <c r="GR142">
        <v>2.95</v>
      </c>
      <c r="GS142">
        <v>1.5</v>
      </c>
    </row>
    <row r="143" spans="1:201" ht="13.5" thickBot="1" x14ac:dyDescent="0.25">
      <c r="A143" s="124" t="s">
        <v>1497</v>
      </c>
      <c r="B143">
        <v>22.75</v>
      </c>
      <c r="C143">
        <v>14.09</v>
      </c>
      <c r="D143">
        <v>238</v>
      </c>
      <c r="E143">
        <v>124.3</v>
      </c>
      <c r="F143">
        <v>2.99</v>
      </c>
      <c r="G143">
        <v>155</v>
      </c>
      <c r="H143">
        <v>2.25</v>
      </c>
      <c r="I143">
        <v>22.6</v>
      </c>
      <c r="J143">
        <v>85.43</v>
      </c>
      <c r="K143">
        <v>144.35</v>
      </c>
      <c r="L143">
        <v>2.0699999999999998</v>
      </c>
      <c r="M143">
        <v>23</v>
      </c>
      <c r="N143">
        <v>31.3</v>
      </c>
      <c r="O143">
        <v>32</v>
      </c>
      <c r="P143" s="121">
        <v>45.15</v>
      </c>
      <c r="Q143">
        <v>6.6</v>
      </c>
      <c r="T143">
        <v>125.81</v>
      </c>
      <c r="U143">
        <v>0.5</v>
      </c>
      <c r="V143">
        <v>31.56</v>
      </c>
      <c r="W143">
        <v>20.46</v>
      </c>
      <c r="X143">
        <v>28.98</v>
      </c>
      <c r="Y143">
        <v>5.5</v>
      </c>
      <c r="Z143">
        <v>218.9</v>
      </c>
      <c r="AA143">
        <v>1.23</v>
      </c>
      <c r="AB143">
        <v>16</v>
      </c>
      <c r="AC143" s="125"/>
      <c r="AD143">
        <v>54.84</v>
      </c>
      <c r="AE143">
        <v>0</v>
      </c>
      <c r="AF143">
        <v>51.49</v>
      </c>
      <c r="AG143">
        <v>9.85</v>
      </c>
      <c r="AH143">
        <v>16.399999999999999</v>
      </c>
      <c r="AI143">
        <v>3.85</v>
      </c>
      <c r="AJ143">
        <v>11.51</v>
      </c>
      <c r="AK143">
        <v>15.65</v>
      </c>
      <c r="AM143">
        <v>5</v>
      </c>
      <c r="AN143">
        <v>1.4</v>
      </c>
      <c r="AO143">
        <v>16.28</v>
      </c>
      <c r="AP143">
        <v>4.71</v>
      </c>
      <c r="AQ143">
        <v>17.64</v>
      </c>
      <c r="AR143">
        <v>54.6</v>
      </c>
      <c r="AS143">
        <v>11.52</v>
      </c>
      <c r="AT143">
        <v>133.91</v>
      </c>
      <c r="AU143">
        <v>650</v>
      </c>
      <c r="AV143">
        <v>16.2</v>
      </c>
      <c r="AW143">
        <v>22.72</v>
      </c>
      <c r="AX143">
        <v>7.9</v>
      </c>
      <c r="AY143">
        <v>2.66</v>
      </c>
      <c r="AZ143">
        <v>1.1200000000000001</v>
      </c>
      <c r="BA143">
        <v>36.1</v>
      </c>
      <c r="BB143">
        <v>96.5</v>
      </c>
      <c r="BD143">
        <v>16.73</v>
      </c>
      <c r="BE143">
        <v>23</v>
      </c>
      <c r="BF143">
        <v>7.5</v>
      </c>
      <c r="BG143">
        <v>5.67</v>
      </c>
      <c r="BH143">
        <v>4.9000000000000004</v>
      </c>
      <c r="BI143">
        <v>4.0999999999999996</v>
      </c>
      <c r="BJ143">
        <v>64.900000000000006</v>
      </c>
      <c r="BK143">
        <v>51.5</v>
      </c>
      <c r="BL143">
        <v>5.92</v>
      </c>
      <c r="BM143">
        <v>112.82</v>
      </c>
      <c r="BO143">
        <v>23.94</v>
      </c>
      <c r="BP143">
        <v>35.159999999999997</v>
      </c>
      <c r="BQ143">
        <v>18.5</v>
      </c>
      <c r="BR143">
        <v>23.85</v>
      </c>
      <c r="BS143">
        <v>102.49</v>
      </c>
      <c r="BT143">
        <v>29.33</v>
      </c>
      <c r="BV143">
        <v>3</v>
      </c>
      <c r="BW143">
        <v>25.67</v>
      </c>
      <c r="BX143">
        <v>12</v>
      </c>
      <c r="BY143">
        <v>50.07</v>
      </c>
      <c r="BZ143">
        <v>3.72</v>
      </c>
      <c r="CA143">
        <v>55.66</v>
      </c>
      <c r="CB143">
        <v>58.73</v>
      </c>
      <c r="CC143">
        <v>430.62</v>
      </c>
      <c r="CD143">
        <v>14.25</v>
      </c>
      <c r="CE143">
        <v>36.909999999999997</v>
      </c>
      <c r="CF143">
        <v>6</v>
      </c>
      <c r="CG143">
        <v>76.19</v>
      </c>
      <c r="CH143">
        <v>113.43</v>
      </c>
      <c r="CI143">
        <v>246.39</v>
      </c>
      <c r="CJ143">
        <v>37.53</v>
      </c>
      <c r="CK143">
        <v>36.479999999999997</v>
      </c>
      <c r="CL143">
        <v>23</v>
      </c>
      <c r="CM143">
        <v>1.05</v>
      </c>
      <c r="CN143">
        <v>0.9</v>
      </c>
      <c r="CO143">
        <v>6.81</v>
      </c>
      <c r="CP143">
        <v>7.48</v>
      </c>
      <c r="CQ143">
        <v>6.5</v>
      </c>
      <c r="CR143">
        <v>22.33</v>
      </c>
      <c r="CS143">
        <v>1.95</v>
      </c>
      <c r="CT143">
        <v>89.61</v>
      </c>
      <c r="CU143">
        <v>72.84</v>
      </c>
      <c r="CV143">
        <v>33.369999999999997</v>
      </c>
      <c r="CW143">
        <v>30.87</v>
      </c>
      <c r="CX143">
        <v>4.5</v>
      </c>
      <c r="CY143">
        <v>322</v>
      </c>
      <c r="CZ143">
        <v>1.47</v>
      </c>
      <c r="DA143">
        <v>25.56</v>
      </c>
      <c r="DB143">
        <v>49.99</v>
      </c>
      <c r="DD143">
        <v>5.25</v>
      </c>
      <c r="DE143">
        <v>105.03</v>
      </c>
      <c r="DF143">
        <v>45.67</v>
      </c>
      <c r="DG143">
        <v>10</v>
      </c>
      <c r="DH143">
        <v>4.66</v>
      </c>
      <c r="DK143">
        <v>44.23</v>
      </c>
      <c r="DL143">
        <v>3.51</v>
      </c>
      <c r="DM143">
        <v>4.01</v>
      </c>
      <c r="DN143">
        <v>6.8</v>
      </c>
      <c r="DP143">
        <v>115.27</v>
      </c>
      <c r="DQ143">
        <v>53.46</v>
      </c>
      <c r="DR143">
        <v>34.299999999999997</v>
      </c>
      <c r="DS143">
        <v>67.12</v>
      </c>
      <c r="DT143">
        <v>220.3</v>
      </c>
      <c r="DU143">
        <v>73.150000000000006</v>
      </c>
      <c r="DV143">
        <v>205</v>
      </c>
      <c r="DX143">
        <v>68.709999999999994</v>
      </c>
      <c r="DY143">
        <v>610</v>
      </c>
      <c r="DZ143">
        <v>48.65</v>
      </c>
      <c r="EB143">
        <v>14.25</v>
      </c>
      <c r="EC143">
        <v>31.32</v>
      </c>
      <c r="ED143">
        <v>10.199999999999999</v>
      </c>
      <c r="EE143">
        <v>43.93</v>
      </c>
      <c r="EF143">
        <v>7.48</v>
      </c>
      <c r="EH143">
        <v>73</v>
      </c>
      <c r="EI143">
        <v>30.23</v>
      </c>
      <c r="EJ143">
        <v>12.25</v>
      </c>
      <c r="EK143">
        <v>4.5</v>
      </c>
      <c r="EL143">
        <v>49</v>
      </c>
      <c r="EM143">
        <v>130</v>
      </c>
      <c r="EN143">
        <v>11</v>
      </c>
      <c r="EO143">
        <v>98.95</v>
      </c>
      <c r="EP143">
        <v>209.35</v>
      </c>
      <c r="EQ143">
        <v>6</v>
      </c>
      <c r="ER143">
        <v>8.4700000000000006</v>
      </c>
      <c r="ES143">
        <v>15</v>
      </c>
      <c r="EV143">
        <v>3.15</v>
      </c>
      <c r="EW143">
        <v>31.7</v>
      </c>
      <c r="EX143">
        <v>19.55</v>
      </c>
      <c r="EY143">
        <v>101.84</v>
      </c>
      <c r="EZ143">
        <v>6.2</v>
      </c>
      <c r="FA143">
        <v>1.49</v>
      </c>
      <c r="FB143">
        <v>12.2</v>
      </c>
      <c r="FC143">
        <v>1.18</v>
      </c>
      <c r="FD143">
        <v>41.25</v>
      </c>
      <c r="FG143">
        <v>79.760000000000005</v>
      </c>
      <c r="FH143">
        <v>2.6</v>
      </c>
      <c r="FI143">
        <v>16.5</v>
      </c>
      <c r="FJ143">
        <v>24.25</v>
      </c>
      <c r="FK143">
        <v>1</v>
      </c>
      <c r="FL143">
        <v>43.05</v>
      </c>
      <c r="FM143">
        <v>24.5</v>
      </c>
      <c r="FN143">
        <v>4.53</v>
      </c>
      <c r="FO143">
        <v>52.29</v>
      </c>
      <c r="FP143">
        <v>37.68</v>
      </c>
      <c r="FQ143">
        <v>43.34</v>
      </c>
      <c r="FR143" s="123">
        <v>12.9</v>
      </c>
      <c r="FS143">
        <v>15.5</v>
      </c>
      <c r="FT143">
        <v>47.06</v>
      </c>
      <c r="FU143">
        <v>36.01</v>
      </c>
      <c r="FV143">
        <v>187.4</v>
      </c>
      <c r="FW143">
        <v>13.95</v>
      </c>
      <c r="FX143">
        <v>8.5500000000000007</v>
      </c>
      <c r="FY143">
        <v>6.7</v>
      </c>
      <c r="FZ143">
        <v>3.55</v>
      </c>
      <c r="GA143">
        <v>11.41</v>
      </c>
      <c r="GB143">
        <v>52.78</v>
      </c>
      <c r="GC143">
        <v>2.4</v>
      </c>
      <c r="GD143">
        <v>72.48</v>
      </c>
      <c r="GE143">
        <v>60.8</v>
      </c>
      <c r="GG143">
        <v>17</v>
      </c>
      <c r="GH143">
        <v>152.25</v>
      </c>
      <c r="GI143">
        <v>6.69</v>
      </c>
      <c r="GJ143">
        <v>61.83</v>
      </c>
      <c r="GL143">
        <v>3.02</v>
      </c>
      <c r="GN143">
        <v>12.5</v>
      </c>
      <c r="GO143">
        <v>5.74</v>
      </c>
      <c r="GP143">
        <v>7.25</v>
      </c>
      <c r="GQ143">
        <v>51.05</v>
      </c>
      <c r="GR143">
        <v>2.9</v>
      </c>
      <c r="GS143">
        <v>1.44</v>
      </c>
    </row>
    <row r="144" spans="1:201" ht="13.5" thickBot="1" x14ac:dyDescent="0.25">
      <c r="A144" s="124" t="s">
        <v>1498</v>
      </c>
      <c r="B144">
        <v>22.75</v>
      </c>
      <c r="C144">
        <v>21.46</v>
      </c>
      <c r="D144">
        <v>238</v>
      </c>
      <c r="E144">
        <v>124.3</v>
      </c>
      <c r="F144">
        <v>6.76</v>
      </c>
      <c r="G144">
        <v>155</v>
      </c>
      <c r="H144">
        <v>3</v>
      </c>
      <c r="I144">
        <v>37.81</v>
      </c>
      <c r="J144">
        <v>85.43</v>
      </c>
      <c r="K144">
        <v>206.66</v>
      </c>
      <c r="L144">
        <v>3.8</v>
      </c>
      <c r="M144">
        <v>23</v>
      </c>
      <c r="N144">
        <v>31.3</v>
      </c>
      <c r="O144">
        <v>34</v>
      </c>
      <c r="P144" s="121">
        <v>52.3</v>
      </c>
      <c r="Q144">
        <v>7</v>
      </c>
      <c r="T144">
        <v>232.75</v>
      </c>
      <c r="U144">
        <v>1</v>
      </c>
      <c r="V144">
        <v>37.799999999999997</v>
      </c>
      <c r="W144">
        <v>18.649999999999999</v>
      </c>
      <c r="X144">
        <v>28.98</v>
      </c>
      <c r="Y144">
        <v>7.5</v>
      </c>
      <c r="Z144">
        <v>218.9</v>
      </c>
      <c r="AA144">
        <v>2</v>
      </c>
      <c r="AB144">
        <v>16</v>
      </c>
      <c r="AC144" s="125"/>
      <c r="AD144">
        <v>54.84</v>
      </c>
      <c r="AE144">
        <v>0</v>
      </c>
      <c r="AF144">
        <v>70.010000000000005</v>
      </c>
      <c r="AG144">
        <v>9.85</v>
      </c>
      <c r="AH144">
        <v>20.76</v>
      </c>
      <c r="AI144">
        <v>6.55</v>
      </c>
      <c r="AJ144">
        <v>23.93</v>
      </c>
      <c r="AK144">
        <v>19.649999999999999</v>
      </c>
      <c r="AM144">
        <v>12.75</v>
      </c>
      <c r="AN144">
        <v>2.4</v>
      </c>
      <c r="AO144">
        <v>30.53</v>
      </c>
      <c r="AP144">
        <v>8.4</v>
      </c>
      <c r="AQ144">
        <v>17.47</v>
      </c>
      <c r="AR144">
        <v>54.6</v>
      </c>
      <c r="AS144">
        <v>18.38</v>
      </c>
      <c r="AT144">
        <v>163.92</v>
      </c>
      <c r="AU144">
        <v>650</v>
      </c>
      <c r="AV144">
        <v>16.2</v>
      </c>
      <c r="AW144">
        <v>36</v>
      </c>
      <c r="AX144">
        <v>9.74</v>
      </c>
      <c r="AY144">
        <v>3.3</v>
      </c>
      <c r="AZ144">
        <v>4.99</v>
      </c>
      <c r="BA144">
        <v>40</v>
      </c>
      <c r="BB144">
        <v>96.5</v>
      </c>
      <c r="BD144">
        <v>31.25</v>
      </c>
      <c r="BE144">
        <v>23</v>
      </c>
      <c r="BF144">
        <v>7.5</v>
      </c>
      <c r="BG144">
        <v>5.44</v>
      </c>
      <c r="BH144">
        <v>8</v>
      </c>
      <c r="BI144">
        <v>7.44</v>
      </c>
      <c r="BJ144">
        <v>64.900000000000006</v>
      </c>
      <c r="BK144">
        <v>51.5</v>
      </c>
      <c r="BL144">
        <v>9.99</v>
      </c>
      <c r="BM144">
        <v>177</v>
      </c>
      <c r="BO144">
        <v>23.94</v>
      </c>
      <c r="BP144">
        <v>35.159999999999997</v>
      </c>
      <c r="BQ144">
        <v>18.5</v>
      </c>
      <c r="BR144">
        <v>23.85</v>
      </c>
      <c r="BS144">
        <v>189.58</v>
      </c>
      <c r="BT144">
        <v>29.33</v>
      </c>
      <c r="BV144">
        <v>3</v>
      </c>
      <c r="BW144">
        <v>25.67</v>
      </c>
      <c r="BX144">
        <v>12</v>
      </c>
      <c r="BY144">
        <v>83.57</v>
      </c>
      <c r="BZ144">
        <v>3.72</v>
      </c>
      <c r="CA144">
        <v>55.66</v>
      </c>
      <c r="CB144">
        <v>100</v>
      </c>
      <c r="CC144">
        <v>528.66999999999996</v>
      </c>
      <c r="CD144">
        <v>15.25</v>
      </c>
      <c r="CE144">
        <v>68.25</v>
      </c>
      <c r="CF144">
        <v>6</v>
      </c>
      <c r="CG144">
        <v>76.19</v>
      </c>
      <c r="CH144">
        <v>113.43</v>
      </c>
      <c r="CI144">
        <v>246.39</v>
      </c>
      <c r="CJ144">
        <v>44.1</v>
      </c>
      <c r="CK144">
        <v>39.89</v>
      </c>
      <c r="CL144">
        <v>23</v>
      </c>
      <c r="CM144">
        <v>3.99</v>
      </c>
      <c r="CN144">
        <v>0.9</v>
      </c>
      <c r="CO144">
        <v>8.6</v>
      </c>
      <c r="CP144">
        <v>7.48</v>
      </c>
      <c r="CQ144">
        <v>6.5</v>
      </c>
      <c r="CR144">
        <v>10</v>
      </c>
      <c r="CS144">
        <v>5.7</v>
      </c>
      <c r="CT144">
        <v>110</v>
      </c>
      <c r="CU144">
        <v>72.84</v>
      </c>
      <c r="CV144">
        <v>35.119999999999997</v>
      </c>
      <c r="CW144">
        <v>44.2</v>
      </c>
      <c r="CX144">
        <v>3.5</v>
      </c>
      <c r="CY144">
        <v>322</v>
      </c>
      <c r="CZ144">
        <v>2.13</v>
      </c>
      <c r="DA144">
        <v>25.56</v>
      </c>
      <c r="DB144">
        <v>94.43</v>
      </c>
      <c r="DD144">
        <v>5.25</v>
      </c>
      <c r="DE144">
        <v>133</v>
      </c>
      <c r="DF144">
        <v>45.67</v>
      </c>
      <c r="DG144">
        <v>10</v>
      </c>
      <c r="DH144">
        <v>8.6999999999999993</v>
      </c>
      <c r="DK144">
        <v>44.23</v>
      </c>
      <c r="DL144">
        <v>4.2</v>
      </c>
      <c r="DM144">
        <v>5.05</v>
      </c>
      <c r="DN144">
        <v>10.9</v>
      </c>
      <c r="DP144">
        <v>115.27</v>
      </c>
      <c r="DQ144">
        <v>62.34</v>
      </c>
      <c r="DR144">
        <v>40</v>
      </c>
      <c r="DS144">
        <v>67.12</v>
      </c>
      <c r="DT144">
        <v>231.89</v>
      </c>
      <c r="DU144">
        <v>73.150000000000006</v>
      </c>
      <c r="DV144">
        <v>205</v>
      </c>
      <c r="DX144">
        <v>126.99</v>
      </c>
      <c r="DY144">
        <v>610</v>
      </c>
      <c r="DZ144">
        <v>48.65</v>
      </c>
      <c r="EB144">
        <v>20.05</v>
      </c>
      <c r="EC144">
        <v>57.88</v>
      </c>
      <c r="ED144">
        <v>10.199999999999999</v>
      </c>
      <c r="EE144">
        <v>53.92</v>
      </c>
      <c r="EF144">
        <v>7.48</v>
      </c>
      <c r="EH144">
        <v>73</v>
      </c>
      <c r="EI144">
        <v>34.200000000000003</v>
      </c>
      <c r="EJ144">
        <v>21.25</v>
      </c>
      <c r="EK144">
        <v>4.1399999999999997</v>
      </c>
      <c r="EL144">
        <v>49</v>
      </c>
      <c r="EM144">
        <v>130</v>
      </c>
      <c r="EN144">
        <v>17.5</v>
      </c>
      <c r="EO144">
        <v>134.58000000000001</v>
      </c>
      <c r="EP144">
        <v>238.7</v>
      </c>
      <c r="EQ144">
        <v>6</v>
      </c>
      <c r="ER144">
        <v>8.4700000000000006</v>
      </c>
      <c r="ES144">
        <v>15</v>
      </c>
      <c r="EV144">
        <v>5.6</v>
      </c>
      <c r="EW144">
        <v>31.7</v>
      </c>
      <c r="EX144">
        <v>19.55</v>
      </c>
      <c r="EY144">
        <v>189.92</v>
      </c>
      <c r="EZ144">
        <v>8.1999999999999993</v>
      </c>
      <c r="FA144">
        <v>5.01</v>
      </c>
      <c r="FB144">
        <v>15.2</v>
      </c>
      <c r="FC144">
        <v>1.75</v>
      </c>
      <c r="FD144">
        <v>41.25</v>
      </c>
      <c r="FG144">
        <v>79.760000000000005</v>
      </c>
      <c r="FH144">
        <v>4.25</v>
      </c>
      <c r="FI144">
        <v>16.5</v>
      </c>
      <c r="FJ144">
        <v>24.25</v>
      </c>
      <c r="FK144">
        <v>1.5</v>
      </c>
      <c r="FL144">
        <v>41</v>
      </c>
      <c r="FM144">
        <v>24.5</v>
      </c>
      <c r="FN144">
        <v>4.53</v>
      </c>
      <c r="FO144">
        <v>52.29</v>
      </c>
      <c r="FP144">
        <v>45.43</v>
      </c>
      <c r="FQ144">
        <v>57</v>
      </c>
      <c r="FR144" s="123">
        <v>18.899999999999999</v>
      </c>
      <c r="FS144">
        <v>15.5</v>
      </c>
      <c r="FT144">
        <v>47.06</v>
      </c>
      <c r="FU144">
        <v>36.01</v>
      </c>
      <c r="FV144">
        <v>187.4</v>
      </c>
      <c r="FW144">
        <v>13.95</v>
      </c>
      <c r="FX144">
        <v>9.5500000000000007</v>
      </c>
      <c r="FY144">
        <v>6.7</v>
      </c>
      <c r="FZ144">
        <v>5.55</v>
      </c>
      <c r="GA144">
        <v>15.9</v>
      </c>
      <c r="GB144">
        <v>52.78</v>
      </c>
      <c r="GC144">
        <v>4.29</v>
      </c>
      <c r="GD144">
        <v>72.48</v>
      </c>
      <c r="GE144">
        <v>78.7</v>
      </c>
      <c r="GG144">
        <v>17</v>
      </c>
      <c r="GH144">
        <v>152.25</v>
      </c>
      <c r="GI144">
        <v>11.69</v>
      </c>
      <c r="GJ144">
        <v>61.83</v>
      </c>
      <c r="GL144">
        <v>4.0199999999999996</v>
      </c>
      <c r="GN144">
        <v>12.5</v>
      </c>
      <c r="GO144">
        <v>10</v>
      </c>
      <c r="GP144">
        <v>10.58</v>
      </c>
      <c r="GQ144">
        <v>51.05</v>
      </c>
      <c r="GR144">
        <v>5.88</v>
      </c>
      <c r="GS144">
        <v>3</v>
      </c>
    </row>
    <row r="145" spans="1:201" ht="13.5" thickBot="1" x14ac:dyDescent="0.25">
      <c r="A145" s="124" t="s">
        <v>1499</v>
      </c>
      <c r="B145">
        <v>22.75</v>
      </c>
      <c r="C145">
        <v>21.46</v>
      </c>
      <c r="D145">
        <v>238</v>
      </c>
      <c r="E145">
        <v>124.3</v>
      </c>
      <c r="F145">
        <v>6.76</v>
      </c>
      <c r="G145">
        <v>155</v>
      </c>
      <c r="H145">
        <v>3</v>
      </c>
      <c r="I145">
        <v>46.71</v>
      </c>
      <c r="J145">
        <v>85.43</v>
      </c>
      <c r="K145">
        <v>206.66</v>
      </c>
      <c r="L145">
        <v>3.8</v>
      </c>
      <c r="M145">
        <v>23</v>
      </c>
      <c r="N145">
        <v>31.3</v>
      </c>
      <c r="O145">
        <v>34</v>
      </c>
      <c r="P145" s="121">
        <v>51.7</v>
      </c>
      <c r="Q145">
        <v>7</v>
      </c>
      <c r="T145">
        <v>235.75</v>
      </c>
      <c r="U145">
        <v>1</v>
      </c>
      <c r="V145">
        <v>37.799999999999997</v>
      </c>
      <c r="W145">
        <v>19.5</v>
      </c>
      <c r="X145">
        <v>28.98</v>
      </c>
      <c r="Y145">
        <v>7.5</v>
      </c>
      <c r="Z145">
        <v>218.9</v>
      </c>
      <c r="AA145">
        <v>2</v>
      </c>
      <c r="AB145">
        <v>16</v>
      </c>
      <c r="AC145" s="125"/>
      <c r="AD145">
        <v>54.84</v>
      </c>
      <c r="AE145">
        <v>0</v>
      </c>
      <c r="AF145">
        <v>70.010000000000005</v>
      </c>
      <c r="AG145">
        <v>9.85</v>
      </c>
      <c r="AH145">
        <v>20.76</v>
      </c>
      <c r="AI145">
        <v>6.55</v>
      </c>
      <c r="AJ145">
        <v>23.93</v>
      </c>
      <c r="AK145">
        <v>20.399999999999999</v>
      </c>
      <c r="AM145">
        <v>12.75</v>
      </c>
      <c r="AN145">
        <v>2.4</v>
      </c>
      <c r="AO145">
        <v>30.53</v>
      </c>
      <c r="AP145">
        <v>8.4</v>
      </c>
      <c r="AQ145">
        <v>17.989999999999998</v>
      </c>
      <c r="AR145">
        <v>54.6</v>
      </c>
      <c r="AS145">
        <v>18.38</v>
      </c>
      <c r="AT145">
        <v>163.92</v>
      </c>
      <c r="AU145">
        <v>650</v>
      </c>
      <c r="AV145">
        <v>16.2</v>
      </c>
      <c r="AW145">
        <v>36</v>
      </c>
      <c r="AX145">
        <v>9.74</v>
      </c>
      <c r="AY145">
        <v>4.18</v>
      </c>
      <c r="AZ145">
        <v>4.99</v>
      </c>
      <c r="BA145">
        <v>40</v>
      </c>
      <c r="BB145">
        <v>96.5</v>
      </c>
      <c r="BD145">
        <v>31.25</v>
      </c>
      <c r="BE145">
        <v>23</v>
      </c>
      <c r="BF145">
        <v>7.5</v>
      </c>
      <c r="BG145">
        <v>5.44</v>
      </c>
      <c r="BH145">
        <v>8</v>
      </c>
      <c r="BI145">
        <v>7.44</v>
      </c>
      <c r="BJ145">
        <v>64.900000000000006</v>
      </c>
      <c r="BK145">
        <v>51.5</v>
      </c>
      <c r="BL145">
        <v>9.99</v>
      </c>
      <c r="BM145">
        <v>177</v>
      </c>
      <c r="BO145">
        <v>23.94</v>
      </c>
      <c r="BP145">
        <v>35.159999999999997</v>
      </c>
      <c r="BQ145">
        <v>18.5</v>
      </c>
      <c r="BR145">
        <v>23.85</v>
      </c>
      <c r="BS145">
        <v>243.5</v>
      </c>
      <c r="BT145">
        <v>44</v>
      </c>
      <c r="BV145">
        <v>3</v>
      </c>
      <c r="BW145">
        <v>27.17</v>
      </c>
      <c r="BX145">
        <v>12</v>
      </c>
      <c r="BY145">
        <v>89.75</v>
      </c>
      <c r="BZ145">
        <v>4</v>
      </c>
      <c r="CA145">
        <v>66.790000000000006</v>
      </c>
      <c r="CB145">
        <v>100</v>
      </c>
      <c r="CC145">
        <v>503.5</v>
      </c>
      <c r="CD145">
        <v>15.25</v>
      </c>
      <c r="CE145">
        <v>68.25</v>
      </c>
      <c r="CF145">
        <v>6</v>
      </c>
      <c r="CG145">
        <v>76.19</v>
      </c>
      <c r="CH145">
        <v>113.43</v>
      </c>
      <c r="CI145">
        <v>259.35000000000002</v>
      </c>
      <c r="CJ145">
        <v>44.1</v>
      </c>
      <c r="CK145">
        <v>39.89</v>
      </c>
      <c r="CL145">
        <v>23</v>
      </c>
      <c r="CM145">
        <v>3.99</v>
      </c>
      <c r="CN145">
        <v>0.9</v>
      </c>
      <c r="CO145">
        <v>8.6</v>
      </c>
      <c r="CP145">
        <v>7.48</v>
      </c>
      <c r="CQ145">
        <v>6.5</v>
      </c>
      <c r="CR145">
        <v>10</v>
      </c>
      <c r="CS145">
        <v>5.7</v>
      </c>
      <c r="CT145">
        <v>110</v>
      </c>
      <c r="CU145">
        <v>72.84</v>
      </c>
      <c r="CV145">
        <v>49.17</v>
      </c>
      <c r="CW145">
        <v>44.2</v>
      </c>
      <c r="CX145">
        <v>3.5</v>
      </c>
      <c r="CY145">
        <v>332</v>
      </c>
      <c r="CZ145">
        <v>2.13</v>
      </c>
      <c r="DA145">
        <v>25.56</v>
      </c>
      <c r="DB145">
        <v>94.43</v>
      </c>
      <c r="DD145">
        <v>5.25</v>
      </c>
      <c r="DE145">
        <v>133</v>
      </c>
      <c r="DF145">
        <v>55.37</v>
      </c>
      <c r="DG145">
        <v>10</v>
      </c>
      <c r="DH145">
        <v>8.6999999999999993</v>
      </c>
      <c r="DK145">
        <v>44.23</v>
      </c>
      <c r="DL145">
        <v>4.2</v>
      </c>
      <c r="DM145">
        <v>5.05</v>
      </c>
      <c r="DN145">
        <v>10.9</v>
      </c>
      <c r="DP145">
        <v>115.27</v>
      </c>
      <c r="DQ145">
        <v>62.34</v>
      </c>
      <c r="DR145">
        <v>40</v>
      </c>
      <c r="DS145">
        <v>67.12</v>
      </c>
      <c r="DT145">
        <v>231.89</v>
      </c>
      <c r="DU145">
        <v>73.150000000000006</v>
      </c>
      <c r="DV145">
        <v>206.55</v>
      </c>
      <c r="DX145">
        <v>126.99</v>
      </c>
      <c r="DY145">
        <v>610</v>
      </c>
      <c r="DZ145">
        <v>50.4</v>
      </c>
      <c r="EB145">
        <v>20.05</v>
      </c>
      <c r="EC145">
        <v>57.88</v>
      </c>
      <c r="ED145">
        <v>10.199999999999999</v>
      </c>
      <c r="EE145">
        <v>53.92</v>
      </c>
      <c r="EF145">
        <v>7.48</v>
      </c>
      <c r="EH145">
        <v>73</v>
      </c>
      <c r="EI145">
        <v>34.200000000000003</v>
      </c>
      <c r="EJ145">
        <v>21.25</v>
      </c>
      <c r="EK145">
        <v>4.1399999999999997</v>
      </c>
      <c r="EL145">
        <v>49</v>
      </c>
      <c r="EM145">
        <v>130</v>
      </c>
      <c r="EN145">
        <v>17.5</v>
      </c>
      <c r="EO145">
        <v>134.58000000000001</v>
      </c>
      <c r="EP145">
        <v>238.7</v>
      </c>
      <c r="EQ145">
        <v>6</v>
      </c>
      <c r="ER145">
        <v>8.4700000000000006</v>
      </c>
      <c r="ES145">
        <v>15</v>
      </c>
      <c r="EV145">
        <v>5.6</v>
      </c>
      <c r="EW145">
        <v>31.7</v>
      </c>
      <c r="EX145">
        <v>19.55</v>
      </c>
      <c r="EY145">
        <v>189.92</v>
      </c>
      <c r="EZ145">
        <v>8.1999999999999993</v>
      </c>
      <c r="FA145">
        <v>5.01</v>
      </c>
      <c r="FB145">
        <v>15.2</v>
      </c>
      <c r="FC145">
        <v>1.75</v>
      </c>
      <c r="FD145">
        <v>45</v>
      </c>
      <c r="FG145">
        <v>79.760000000000005</v>
      </c>
      <c r="FH145">
        <v>4.25</v>
      </c>
      <c r="FI145">
        <v>16.5</v>
      </c>
      <c r="FJ145">
        <v>24.25</v>
      </c>
      <c r="FK145">
        <v>1.5</v>
      </c>
      <c r="FL145">
        <v>41</v>
      </c>
      <c r="FM145">
        <v>24.5</v>
      </c>
      <c r="FN145">
        <v>4.53</v>
      </c>
      <c r="FO145">
        <v>52.29</v>
      </c>
      <c r="FP145">
        <v>45.43</v>
      </c>
      <c r="FQ145">
        <v>57</v>
      </c>
      <c r="FR145" s="123">
        <v>18.899999999999999</v>
      </c>
      <c r="FS145">
        <v>15.5</v>
      </c>
      <c r="FT145">
        <v>47.06</v>
      </c>
      <c r="FU145">
        <v>36.01</v>
      </c>
      <c r="FV145">
        <v>187.4</v>
      </c>
      <c r="FW145">
        <v>13.95</v>
      </c>
      <c r="FX145">
        <v>7.55</v>
      </c>
      <c r="FY145">
        <v>6.7</v>
      </c>
      <c r="FZ145">
        <v>5.55</v>
      </c>
      <c r="GA145">
        <v>15.9</v>
      </c>
      <c r="GB145">
        <v>52.78</v>
      </c>
      <c r="GC145">
        <v>4.29</v>
      </c>
      <c r="GD145">
        <v>72.48</v>
      </c>
      <c r="GE145">
        <v>78.7</v>
      </c>
      <c r="GG145">
        <v>17</v>
      </c>
      <c r="GH145">
        <v>152.25</v>
      </c>
      <c r="GI145">
        <v>13.38</v>
      </c>
      <c r="GJ145">
        <v>61.83</v>
      </c>
      <c r="GL145">
        <v>4.0199999999999996</v>
      </c>
      <c r="GN145">
        <v>12.5</v>
      </c>
      <c r="GO145">
        <v>10</v>
      </c>
      <c r="GP145">
        <v>10.71</v>
      </c>
      <c r="GQ145">
        <v>51.05</v>
      </c>
      <c r="GR145">
        <v>5.88</v>
      </c>
      <c r="GS145">
        <v>3</v>
      </c>
    </row>
    <row r="146" spans="1:201" ht="13.5" thickBot="1" x14ac:dyDescent="0.25">
      <c r="A146" s="119" t="s">
        <v>1500</v>
      </c>
      <c r="B146">
        <v>10</v>
      </c>
      <c r="C146">
        <v>21.46</v>
      </c>
      <c r="D146">
        <v>166.43</v>
      </c>
      <c r="E146">
        <v>10</v>
      </c>
      <c r="F146">
        <v>6.76</v>
      </c>
      <c r="G146">
        <v>10</v>
      </c>
      <c r="H146">
        <v>3.25</v>
      </c>
      <c r="I146">
        <v>46.71</v>
      </c>
      <c r="J146">
        <v>85.43</v>
      </c>
      <c r="K146">
        <v>267.99</v>
      </c>
      <c r="L146">
        <v>3.8</v>
      </c>
      <c r="M146">
        <v>10</v>
      </c>
      <c r="N146">
        <v>10</v>
      </c>
      <c r="O146">
        <v>34</v>
      </c>
      <c r="P146" s="121">
        <v>40</v>
      </c>
      <c r="Q146">
        <v>7</v>
      </c>
      <c r="T146">
        <v>235.75</v>
      </c>
      <c r="U146">
        <v>10</v>
      </c>
      <c r="V146">
        <v>40</v>
      </c>
      <c r="W146">
        <v>18</v>
      </c>
      <c r="X146">
        <v>10</v>
      </c>
      <c r="Y146">
        <v>10</v>
      </c>
      <c r="Z146">
        <v>218.9</v>
      </c>
      <c r="AA146">
        <v>2</v>
      </c>
      <c r="AB146">
        <v>16</v>
      </c>
      <c r="AC146" s="125"/>
      <c r="AD146">
        <v>10</v>
      </c>
      <c r="AE146">
        <v>9.07</v>
      </c>
      <c r="AF146">
        <v>70.010000000000005</v>
      </c>
      <c r="AG146">
        <v>10</v>
      </c>
      <c r="AH146">
        <v>10</v>
      </c>
      <c r="AI146">
        <v>6.55</v>
      </c>
      <c r="AJ146">
        <v>23.93</v>
      </c>
      <c r="AK146">
        <v>10</v>
      </c>
      <c r="AM146">
        <v>10</v>
      </c>
      <c r="AN146">
        <v>10</v>
      </c>
      <c r="AO146">
        <v>30.53</v>
      </c>
      <c r="AP146">
        <v>10.4</v>
      </c>
      <c r="AQ146">
        <v>18.989999999999998</v>
      </c>
      <c r="AR146">
        <v>10</v>
      </c>
      <c r="AS146">
        <v>18.38</v>
      </c>
      <c r="AT146">
        <v>229</v>
      </c>
      <c r="AU146">
        <v>512</v>
      </c>
      <c r="AV146">
        <v>16.2</v>
      </c>
      <c r="AW146">
        <v>40.799999999999997</v>
      </c>
      <c r="AX146">
        <v>9.74</v>
      </c>
      <c r="AY146">
        <v>3.95</v>
      </c>
      <c r="AZ146">
        <v>10</v>
      </c>
      <c r="BA146">
        <v>38</v>
      </c>
      <c r="BB146">
        <v>10</v>
      </c>
      <c r="BD146">
        <v>31.25</v>
      </c>
      <c r="BE146">
        <v>10</v>
      </c>
      <c r="BF146">
        <v>10</v>
      </c>
      <c r="BG146">
        <v>6.49</v>
      </c>
      <c r="BH146">
        <v>10</v>
      </c>
      <c r="BI146">
        <v>7.44</v>
      </c>
      <c r="BJ146">
        <v>10</v>
      </c>
      <c r="BK146">
        <v>10</v>
      </c>
      <c r="BL146">
        <v>10</v>
      </c>
      <c r="BM146">
        <v>177</v>
      </c>
      <c r="BO146">
        <v>23.94</v>
      </c>
      <c r="BP146">
        <v>35.159999999999997</v>
      </c>
      <c r="BQ146">
        <v>10</v>
      </c>
      <c r="BR146">
        <v>10</v>
      </c>
      <c r="BS146">
        <v>243.5</v>
      </c>
      <c r="BT146">
        <v>10</v>
      </c>
      <c r="BV146">
        <v>10</v>
      </c>
      <c r="BW146">
        <v>10</v>
      </c>
      <c r="BX146">
        <v>10</v>
      </c>
      <c r="BY146">
        <v>10</v>
      </c>
      <c r="BZ146">
        <v>10</v>
      </c>
      <c r="CA146">
        <v>66.790000000000006</v>
      </c>
      <c r="CB146">
        <v>100</v>
      </c>
      <c r="CC146">
        <v>10</v>
      </c>
      <c r="CD146">
        <v>10</v>
      </c>
      <c r="CE146">
        <v>68.25</v>
      </c>
      <c r="CF146">
        <v>10</v>
      </c>
      <c r="CG146">
        <v>10</v>
      </c>
      <c r="CH146">
        <v>113.43</v>
      </c>
      <c r="CI146">
        <v>259.35000000000002</v>
      </c>
      <c r="CJ146">
        <v>10</v>
      </c>
      <c r="CK146">
        <v>10</v>
      </c>
      <c r="CL146">
        <v>10</v>
      </c>
      <c r="CM146">
        <v>10</v>
      </c>
      <c r="CN146">
        <v>10</v>
      </c>
      <c r="CO146">
        <v>10.89</v>
      </c>
      <c r="CP146">
        <v>10</v>
      </c>
      <c r="CQ146">
        <v>10</v>
      </c>
      <c r="CR146">
        <v>10</v>
      </c>
      <c r="CS146">
        <v>10</v>
      </c>
      <c r="CT146">
        <v>110</v>
      </c>
      <c r="CU146">
        <v>72.84</v>
      </c>
      <c r="CV146">
        <v>49.17</v>
      </c>
      <c r="CW146">
        <v>44.2</v>
      </c>
      <c r="CX146">
        <v>10</v>
      </c>
      <c r="CY146">
        <v>10</v>
      </c>
      <c r="CZ146">
        <v>2.13</v>
      </c>
      <c r="DA146">
        <v>10</v>
      </c>
      <c r="DB146">
        <v>94.43</v>
      </c>
      <c r="DD146">
        <v>10</v>
      </c>
      <c r="DE146">
        <v>10</v>
      </c>
      <c r="DF146">
        <v>58</v>
      </c>
      <c r="DG146">
        <v>10</v>
      </c>
      <c r="DH146">
        <v>8.6999999999999993</v>
      </c>
      <c r="DK146">
        <v>44.23</v>
      </c>
      <c r="DL146">
        <v>10</v>
      </c>
      <c r="DM146">
        <v>5.3</v>
      </c>
      <c r="DN146">
        <v>10.9</v>
      </c>
      <c r="DP146">
        <v>115.27</v>
      </c>
      <c r="DQ146">
        <v>79.42</v>
      </c>
      <c r="DR146">
        <v>41.45</v>
      </c>
      <c r="DS146">
        <v>10</v>
      </c>
      <c r="DT146">
        <v>231.89</v>
      </c>
      <c r="DU146">
        <v>10</v>
      </c>
      <c r="DV146">
        <v>217</v>
      </c>
      <c r="DX146">
        <v>126.99</v>
      </c>
      <c r="DY146">
        <v>610</v>
      </c>
      <c r="DZ146">
        <v>10</v>
      </c>
      <c r="EB146">
        <v>10</v>
      </c>
      <c r="EC146">
        <v>57.88</v>
      </c>
      <c r="ED146">
        <v>10</v>
      </c>
      <c r="EE146">
        <v>53.92</v>
      </c>
      <c r="EF146">
        <v>10</v>
      </c>
      <c r="EH146">
        <v>10</v>
      </c>
      <c r="EI146">
        <v>5</v>
      </c>
      <c r="EJ146">
        <v>21.25</v>
      </c>
      <c r="EK146">
        <v>4.1500000000000004</v>
      </c>
      <c r="EL146">
        <v>10</v>
      </c>
      <c r="EM146">
        <v>130</v>
      </c>
      <c r="EN146">
        <v>17.5</v>
      </c>
      <c r="EO146">
        <v>134.58000000000001</v>
      </c>
      <c r="EP146">
        <v>237.7</v>
      </c>
      <c r="EQ146">
        <v>10</v>
      </c>
      <c r="ER146">
        <v>8.4700000000000006</v>
      </c>
      <c r="ES146">
        <v>15</v>
      </c>
      <c r="EV146">
        <v>5.6</v>
      </c>
      <c r="EW146">
        <v>10</v>
      </c>
      <c r="EX146">
        <v>10</v>
      </c>
      <c r="EY146">
        <v>189.92</v>
      </c>
      <c r="EZ146">
        <v>10</v>
      </c>
      <c r="FA146">
        <v>5.01</v>
      </c>
      <c r="FB146">
        <v>15.2</v>
      </c>
      <c r="FC146">
        <v>1.75</v>
      </c>
      <c r="FD146">
        <v>10</v>
      </c>
      <c r="FG146">
        <v>10</v>
      </c>
      <c r="FH146">
        <v>10</v>
      </c>
      <c r="FI146">
        <v>16.5</v>
      </c>
      <c r="FJ146">
        <v>10</v>
      </c>
      <c r="FK146">
        <v>10</v>
      </c>
      <c r="FL146">
        <v>10</v>
      </c>
      <c r="FM146">
        <v>10</v>
      </c>
      <c r="FN146">
        <v>10</v>
      </c>
      <c r="FO146">
        <v>10</v>
      </c>
      <c r="FP146">
        <v>45.43</v>
      </c>
      <c r="FQ146">
        <v>57</v>
      </c>
      <c r="FR146" s="123">
        <v>10</v>
      </c>
      <c r="FS146">
        <v>10</v>
      </c>
      <c r="FT146">
        <v>10</v>
      </c>
      <c r="FU146">
        <v>5</v>
      </c>
      <c r="FV146">
        <v>10</v>
      </c>
      <c r="FW146">
        <v>10</v>
      </c>
      <c r="FX146">
        <v>10</v>
      </c>
      <c r="FY146">
        <v>10</v>
      </c>
      <c r="FZ146">
        <v>10</v>
      </c>
      <c r="GA146">
        <v>15.9</v>
      </c>
      <c r="GB146">
        <v>10</v>
      </c>
      <c r="GC146">
        <v>10</v>
      </c>
      <c r="GD146">
        <v>72.48</v>
      </c>
      <c r="GE146">
        <v>10</v>
      </c>
      <c r="GG146">
        <v>10</v>
      </c>
      <c r="GH146">
        <v>10</v>
      </c>
      <c r="GI146">
        <v>10</v>
      </c>
      <c r="GJ146">
        <v>64.92</v>
      </c>
      <c r="GL146">
        <v>10</v>
      </c>
      <c r="GN146">
        <v>10</v>
      </c>
      <c r="GO146">
        <v>10</v>
      </c>
      <c r="GP146">
        <v>10.71</v>
      </c>
      <c r="GQ146">
        <v>10</v>
      </c>
      <c r="GR146">
        <v>5.88</v>
      </c>
      <c r="GS146">
        <v>3</v>
      </c>
    </row>
    <row r="147" spans="1:201" ht="13.5" thickBot="1" x14ac:dyDescent="0.25">
      <c r="A147" s="119" t="s">
        <v>1501</v>
      </c>
      <c r="B147">
        <v>10</v>
      </c>
      <c r="C147">
        <v>21.56</v>
      </c>
      <c r="D147">
        <v>238</v>
      </c>
      <c r="E147">
        <v>10</v>
      </c>
      <c r="F147">
        <v>6.76</v>
      </c>
      <c r="G147">
        <v>155</v>
      </c>
      <c r="H147">
        <v>3</v>
      </c>
      <c r="I147">
        <v>46.81</v>
      </c>
      <c r="J147">
        <v>109.29</v>
      </c>
      <c r="K147">
        <v>267.99</v>
      </c>
      <c r="L147">
        <v>3.88</v>
      </c>
      <c r="M147">
        <v>10</v>
      </c>
      <c r="N147">
        <v>10</v>
      </c>
      <c r="O147">
        <v>34</v>
      </c>
      <c r="P147" s="121">
        <v>40.65</v>
      </c>
      <c r="Q147">
        <v>7.2</v>
      </c>
      <c r="T147">
        <v>243.6</v>
      </c>
      <c r="U147">
        <v>1.01</v>
      </c>
      <c r="V147">
        <v>40.909999999999997</v>
      </c>
      <c r="W147">
        <v>18.11</v>
      </c>
      <c r="X147">
        <v>28.98</v>
      </c>
      <c r="Y147">
        <v>7.55</v>
      </c>
      <c r="Z147">
        <v>218.9</v>
      </c>
      <c r="AA147">
        <v>2.15</v>
      </c>
      <c r="AB147">
        <v>16</v>
      </c>
      <c r="AC147" s="125"/>
      <c r="AD147">
        <v>54.84</v>
      </c>
      <c r="AE147">
        <v>0</v>
      </c>
      <c r="AF147">
        <v>72.7</v>
      </c>
      <c r="AG147">
        <v>9.85</v>
      </c>
      <c r="AH147">
        <v>20.76</v>
      </c>
      <c r="AI147">
        <v>6.88</v>
      </c>
      <c r="AJ147">
        <v>23.93</v>
      </c>
      <c r="AK147">
        <v>10</v>
      </c>
      <c r="AM147">
        <v>12.75</v>
      </c>
      <c r="AN147">
        <v>2.4</v>
      </c>
      <c r="AO147">
        <v>30.53</v>
      </c>
      <c r="AP147">
        <v>9.89</v>
      </c>
      <c r="AQ147">
        <v>17.5</v>
      </c>
      <c r="AR147">
        <v>10</v>
      </c>
      <c r="AS147">
        <v>18.7</v>
      </c>
      <c r="AT147">
        <v>224.9</v>
      </c>
      <c r="AU147">
        <v>650</v>
      </c>
      <c r="AV147">
        <v>16.2</v>
      </c>
      <c r="AW147">
        <v>36.4</v>
      </c>
      <c r="AX147">
        <v>10</v>
      </c>
      <c r="AY147">
        <v>3.85</v>
      </c>
      <c r="AZ147">
        <v>5.13</v>
      </c>
      <c r="BA147">
        <v>40</v>
      </c>
      <c r="BB147">
        <v>10</v>
      </c>
      <c r="BD147">
        <v>31.32</v>
      </c>
      <c r="BE147">
        <v>24</v>
      </c>
      <c r="BF147">
        <v>10</v>
      </c>
      <c r="BG147">
        <v>6.5</v>
      </c>
      <c r="BH147">
        <v>8</v>
      </c>
      <c r="BI147">
        <v>7.44</v>
      </c>
      <c r="BJ147">
        <v>65.900000000000006</v>
      </c>
      <c r="BK147">
        <v>51.5</v>
      </c>
      <c r="BL147">
        <v>9</v>
      </c>
      <c r="BM147">
        <v>177</v>
      </c>
      <c r="BO147">
        <v>23.94</v>
      </c>
      <c r="BP147">
        <v>35.159999999999997</v>
      </c>
      <c r="BQ147">
        <v>10</v>
      </c>
      <c r="BR147">
        <v>10</v>
      </c>
      <c r="BS147">
        <v>243.5</v>
      </c>
      <c r="BT147">
        <v>44</v>
      </c>
      <c r="BV147">
        <v>3</v>
      </c>
      <c r="BW147">
        <v>10</v>
      </c>
      <c r="BX147">
        <v>12</v>
      </c>
      <c r="BY147">
        <v>89.75</v>
      </c>
      <c r="BZ147">
        <v>4</v>
      </c>
      <c r="CA147">
        <v>66.790000000000006</v>
      </c>
      <c r="CB147">
        <v>103.25</v>
      </c>
      <c r="CC147">
        <v>463</v>
      </c>
      <c r="CD147">
        <v>15.25</v>
      </c>
      <c r="CE147">
        <v>68.25</v>
      </c>
      <c r="CF147">
        <v>6</v>
      </c>
      <c r="CG147">
        <v>10</v>
      </c>
      <c r="CH147">
        <v>113.43</v>
      </c>
      <c r="CI147">
        <v>259.35000000000002</v>
      </c>
      <c r="CJ147">
        <v>50.25</v>
      </c>
      <c r="CK147">
        <v>42</v>
      </c>
      <c r="CL147">
        <v>10</v>
      </c>
      <c r="CM147">
        <v>3.99</v>
      </c>
      <c r="CN147">
        <v>0.9</v>
      </c>
      <c r="CO147">
        <v>10.199999999999999</v>
      </c>
      <c r="CP147">
        <v>7.48</v>
      </c>
      <c r="CQ147">
        <v>6.5</v>
      </c>
      <c r="CR147">
        <v>10</v>
      </c>
      <c r="CS147">
        <v>6.25</v>
      </c>
      <c r="CT147">
        <v>111.5</v>
      </c>
      <c r="CU147">
        <v>72.84</v>
      </c>
      <c r="CV147">
        <v>49.17</v>
      </c>
      <c r="CW147">
        <v>45.3</v>
      </c>
      <c r="CX147">
        <v>3.5</v>
      </c>
      <c r="CY147">
        <v>332</v>
      </c>
      <c r="CZ147">
        <v>2.13</v>
      </c>
      <c r="DA147">
        <v>25.56</v>
      </c>
      <c r="DB147">
        <v>97.93</v>
      </c>
      <c r="DD147">
        <v>10</v>
      </c>
      <c r="DE147">
        <v>133</v>
      </c>
      <c r="DF147">
        <v>55.37</v>
      </c>
      <c r="DG147">
        <v>10</v>
      </c>
      <c r="DH147">
        <v>8.6999999999999993</v>
      </c>
      <c r="DK147">
        <v>44.23</v>
      </c>
      <c r="DL147">
        <v>4.2</v>
      </c>
      <c r="DM147">
        <v>5.52</v>
      </c>
      <c r="DN147">
        <v>11.49</v>
      </c>
      <c r="DP147">
        <v>165.25</v>
      </c>
      <c r="DQ147">
        <v>79.42</v>
      </c>
      <c r="DR147">
        <v>40.75</v>
      </c>
      <c r="DS147">
        <v>10</v>
      </c>
      <c r="DT147">
        <v>231.89</v>
      </c>
      <c r="DU147">
        <v>10</v>
      </c>
      <c r="DV147">
        <v>219.45</v>
      </c>
      <c r="DX147">
        <v>130.80000000000001</v>
      </c>
      <c r="DY147">
        <v>610</v>
      </c>
      <c r="DZ147">
        <v>10</v>
      </c>
      <c r="EB147">
        <v>20.05</v>
      </c>
      <c r="EC147">
        <v>58.31</v>
      </c>
      <c r="ED147">
        <v>10.199999999999999</v>
      </c>
      <c r="EE147">
        <v>53.92</v>
      </c>
      <c r="EF147">
        <v>7.48</v>
      </c>
      <c r="EH147">
        <v>10</v>
      </c>
      <c r="EI147">
        <v>34.200000000000003</v>
      </c>
      <c r="EJ147">
        <v>21.25</v>
      </c>
      <c r="EK147">
        <v>4.6500000000000004</v>
      </c>
      <c r="EL147">
        <v>46.99</v>
      </c>
      <c r="EM147">
        <v>10</v>
      </c>
      <c r="EN147">
        <v>17.5</v>
      </c>
      <c r="EO147">
        <v>134.58000000000001</v>
      </c>
      <c r="EP147">
        <v>237.7</v>
      </c>
      <c r="EQ147">
        <v>10</v>
      </c>
      <c r="ER147">
        <v>31.98</v>
      </c>
      <c r="ES147">
        <v>8.4700000000000006</v>
      </c>
      <c r="EV147">
        <v>5.6</v>
      </c>
      <c r="EW147">
        <v>10</v>
      </c>
      <c r="EX147">
        <v>10</v>
      </c>
      <c r="EY147">
        <v>189.92</v>
      </c>
      <c r="EZ147">
        <v>10</v>
      </c>
      <c r="FA147">
        <v>5.01</v>
      </c>
      <c r="FB147">
        <v>15.2</v>
      </c>
      <c r="FC147">
        <v>1.75</v>
      </c>
      <c r="FD147">
        <v>45</v>
      </c>
      <c r="FG147">
        <v>79.760000000000005</v>
      </c>
      <c r="FH147">
        <v>5.25</v>
      </c>
      <c r="FI147">
        <v>16.5</v>
      </c>
      <c r="FJ147">
        <v>10</v>
      </c>
      <c r="FK147">
        <v>1.5</v>
      </c>
      <c r="FL147">
        <v>10</v>
      </c>
      <c r="FM147">
        <v>10</v>
      </c>
      <c r="FN147">
        <v>10</v>
      </c>
      <c r="FO147">
        <v>52.29</v>
      </c>
      <c r="FP147">
        <v>45.43</v>
      </c>
      <c r="FQ147">
        <v>57</v>
      </c>
      <c r="FR147" s="123">
        <v>18.78</v>
      </c>
      <c r="FS147">
        <v>10</v>
      </c>
      <c r="FT147">
        <v>47.06</v>
      </c>
      <c r="FU147">
        <v>36.01</v>
      </c>
      <c r="FV147">
        <v>187.4</v>
      </c>
      <c r="FW147">
        <v>10</v>
      </c>
      <c r="FX147">
        <v>7.55</v>
      </c>
      <c r="FY147">
        <v>10</v>
      </c>
      <c r="FZ147">
        <v>5.55</v>
      </c>
      <c r="GA147">
        <v>16.3</v>
      </c>
      <c r="GB147">
        <v>60.7</v>
      </c>
      <c r="GC147">
        <v>4.29</v>
      </c>
      <c r="GD147">
        <v>76.290000000000006</v>
      </c>
      <c r="GE147">
        <v>83.2</v>
      </c>
      <c r="GG147">
        <v>10</v>
      </c>
      <c r="GH147">
        <v>138</v>
      </c>
      <c r="GI147">
        <v>13.38</v>
      </c>
      <c r="GJ147">
        <v>61.83</v>
      </c>
      <c r="GL147">
        <v>4</v>
      </c>
      <c r="GN147">
        <v>10</v>
      </c>
      <c r="GO147">
        <v>10</v>
      </c>
      <c r="GP147">
        <v>10.77</v>
      </c>
      <c r="GQ147">
        <v>55</v>
      </c>
      <c r="GR147">
        <v>5.88</v>
      </c>
      <c r="GS147">
        <v>2.25</v>
      </c>
    </row>
    <row r="148" spans="1:201" ht="13.5" thickBot="1" x14ac:dyDescent="0.25">
      <c r="A148" s="124" t="s">
        <v>1502</v>
      </c>
      <c r="B148">
        <v>22.75</v>
      </c>
      <c r="C148">
        <v>25.99</v>
      </c>
      <c r="D148">
        <v>228</v>
      </c>
      <c r="E148">
        <v>124.3</v>
      </c>
      <c r="F148">
        <v>10</v>
      </c>
      <c r="G148">
        <v>150</v>
      </c>
      <c r="H148">
        <v>4</v>
      </c>
      <c r="I148">
        <v>64</v>
      </c>
      <c r="J148">
        <v>181.29</v>
      </c>
      <c r="K148">
        <v>298</v>
      </c>
      <c r="L148">
        <v>4</v>
      </c>
      <c r="M148">
        <v>23.25</v>
      </c>
      <c r="N148">
        <v>31.3</v>
      </c>
      <c r="O148">
        <v>35</v>
      </c>
      <c r="P148" s="121">
        <v>30.3</v>
      </c>
      <c r="Q148">
        <v>13.65</v>
      </c>
      <c r="T148">
        <v>271</v>
      </c>
      <c r="U148">
        <v>1</v>
      </c>
      <c r="V148">
        <v>45.8</v>
      </c>
      <c r="W148">
        <v>23.5</v>
      </c>
      <c r="X148">
        <v>25.75</v>
      </c>
      <c r="Y148">
        <v>9.85</v>
      </c>
      <c r="Z148">
        <v>237.46</v>
      </c>
      <c r="AA148">
        <v>2.2000000000000002</v>
      </c>
      <c r="AB148">
        <v>17.8</v>
      </c>
      <c r="AC148" s="125"/>
      <c r="AD148">
        <v>100.25</v>
      </c>
      <c r="AE148">
        <v>5.91</v>
      </c>
      <c r="AF148">
        <v>74.25</v>
      </c>
      <c r="AG148">
        <v>6.85</v>
      </c>
      <c r="AH148">
        <v>27.25</v>
      </c>
      <c r="AI148">
        <v>10.45</v>
      </c>
      <c r="AJ148">
        <v>29.05</v>
      </c>
      <c r="AK148">
        <v>20.399999999999999</v>
      </c>
      <c r="AM148">
        <v>13.35</v>
      </c>
      <c r="AN148">
        <v>2.4</v>
      </c>
      <c r="AO148">
        <v>44.8</v>
      </c>
      <c r="AP148">
        <v>8.5</v>
      </c>
      <c r="AQ148">
        <v>16.79</v>
      </c>
      <c r="AR148">
        <v>54.6</v>
      </c>
      <c r="AS148">
        <v>26.35</v>
      </c>
      <c r="AT148">
        <v>236.01</v>
      </c>
      <c r="AU148">
        <v>680</v>
      </c>
      <c r="AV148">
        <v>17.89</v>
      </c>
      <c r="AW148">
        <v>47.75</v>
      </c>
      <c r="AY148">
        <v>4.5999999999999996</v>
      </c>
      <c r="AZ148">
        <v>4.88</v>
      </c>
      <c r="BA148">
        <v>42</v>
      </c>
      <c r="BB148">
        <v>96.5</v>
      </c>
      <c r="BD148">
        <v>38</v>
      </c>
      <c r="BE148">
        <v>24</v>
      </c>
      <c r="BF148">
        <v>7.5</v>
      </c>
      <c r="BG148">
        <v>7.25</v>
      </c>
      <c r="BH148">
        <v>8.7899999999999991</v>
      </c>
      <c r="BI148">
        <v>9.7899999999999991</v>
      </c>
      <c r="BJ148">
        <v>80.75</v>
      </c>
      <c r="BK148">
        <v>62.3</v>
      </c>
      <c r="BL148">
        <v>11</v>
      </c>
      <c r="BM148">
        <v>206.98</v>
      </c>
      <c r="BO148">
        <v>23.94</v>
      </c>
      <c r="BP148">
        <v>10</v>
      </c>
      <c r="BQ148">
        <v>18.5</v>
      </c>
      <c r="BR148">
        <v>23.85</v>
      </c>
      <c r="BS148">
        <v>287.27999999999997</v>
      </c>
      <c r="BT148">
        <v>48</v>
      </c>
      <c r="BV148">
        <v>3.5</v>
      </c>
      <c r="BW148">
        <v>27.17</v>
      </c>
      <c r="BX148">
        <v>14.5</v>
      </c>
      <c r="BY148">
        <v>89</v>
      </c>
      <c r="BZ148">
        <v>4</v>
      </c>
      <c r="CA148">
        <v>96.75</v>
      </c>
      <c r="CB148">
        <v>127.02</v>
      </c>
      <c r="CC148">
        <v>513</v>
      </c>
      <c r="CD148">
        <v>24.85</v>
      </c>
      <c r="CE148">
        <v>78.8</v>
      </c>
      <c r="CF148">
        <v>7</v>
      </c>
      <c r="CG148">
        <v>76.19</v>
      </c>
      <c r="CH148">
        <v>119.4</v>
      </c>
      <c r="CI148">
        <v>10</v>
      </c>
      <c r="CJ148">
        <v>66</v>
      </c>
      <c r="CK148">
        <v>47</v>
      </c>
      <c r="CL148">
        <v>23</v>
      </c>
      <c r="CM148">
        <v>3.8</v>
      </c>
      <c r="CN148">
        <v>1.28</v>
      </c>
      <c r="CO148">
        <v>11</v>
      </c>
      <c r="CP148">
        <v>8.48</v>
      </c>
      <c r="CQ148">
        <v>6.5</v>
      </c>
      <c r="CR148">
        <v>36</v>
      </c>
      <c r="CS148">
        <v>6.5</v>
      </c>
      <c r="CT148">
        <v>137.78</v>
      </c>
      <c r="CU148">
        <v>118.07</v>
      </c>
      <c r="CV148">
        <v>56.7</v>
      </c>
      <c r="CW148">
        <v>56.53</v>
      </c>
      <c r="CX148">
        <v>4.0999999999999996</v>
      </c>
      <c r="CY148">
        <v>317.19</v>
      </c>
      <c r="CZ148">
        <v>2.91</v>
      </c>
      <c r="DA148">
        <v>26.9</v>
      </c>
      <c r="DB148">
        <v>115.3</v>
      </c>
      <c r="DD148">
        <v>5.25</v>
      </c>
      <c r="DE148">
        <v>150</v>
      </c>
      <c r="DF148">
        <v>61.34</v>
      </c>
      <c r="DG148">
        <v>10</v>
      </c>
      <c r="DH148">
        <v>10.039999999999999</v>
      </c>
      <c r="DK148">
        <v>65</v>
      </c>
      <c r="DL148">
        <v>5.15</v>
      </c>
      <c r="DM148">
        <v>6.9</v>
      </c>
      <c r="DN148">
        <v>13</v>
      </c>
      <c r="DP148">
        <v>180</v>
      </c>
      <c r="DQ148">
        <v>112.8</v>
      </c>
      <c r="DR148">
        <v>58</v>
      </c>
      <c r="DS148">
        <v>67.12</v>
      </c>
      <c r="DT148">
        <v>277</v>
      </c>
      <c r="DU148">
        <v>73.150000000000006</v>
      </c>
      <c r="DV148">
        <v>307.25</v>
      </c>
      <c r="DX148">
        <v>152</v>
      </c>
      <c r="DY148">
        <v>599.99</v>
      </c>
      <c r="DZ148">
        <v>48</v>
      </c>
      <c r="EB148">
        <v>22</v>
      </c>
      <c r="EC148">
        <v>73.5</v>
      </c>
      <c r="ED148">
        <v>14.15</v>
      </c>
      <c r="EE148">
        <v>56.05</v>
      </c>
      <c r="EF148">
        <v>8.48</v>
      </c>
      <c r="EH148">
        <v>73</v>
      </c>
      <c r="EI148">
        <v>38.549999999999997</v>
      </c>
      <c r="EJ148">
        <v>27.66</v>
      </c>
      <c r="EK148">
        <v>4.9000000000000004</v>
      </c>
      <c r="EL148">
        <v>40</v>
      </c>
      <c r="EM148">
        <v>130</v>
      </c>
      <c r="EN148">
        <v>22</v>
      </c>
      <c r="EO148">
        <v>203.01</v>
      </c>
      <c r="EP148">
        <v>238.7</v>
      </c>
      <c r="EQ148">
        <v>6</v>
      </c>
      <c r="ER148">
        <v>8.4700000000000006</v>
      </c>
      <c r="ES148">
        <v>15</v>
      </c>
      <c r="EV148">
        <v>6.99</v>
      </c>
      <c r="EW148">
        <v>30.3</v>
      </c>
      <c r="EX148">
        <v>19.55</v>
      </c>
      <c r="EY148">
        <v>207.15</v>
      </c>
      <c r="EZ148">
        <v>8.1999999999999993</v>
      </c>
      <c r="FA148">
        <v>8.09</v>
      </c>
      <c r="FB148">
        <v>20.9</v>
      </c>
      <c r="FC148">
        <v>2</v>
      </c>
      <c r="FD148">
        <v>47.4</v>
      </c>
      <c r="FG148">
        <v>91.45</v>
      </c>
      <c r="FH148">
        <v>7</v>
      </c>
      <c r="FI148">
        <v>19</v>
      </c>
      <c r="FJ148">
        <v>23.1</v>
      </c>
      <c r="FK148">
        <v>2</v>
      </c>
      <c r="FL148">
        <v>41</v>
      </c>
      <c r="FM148">
        <v>24.5</v>
      </c>
      <c r="FN148">
        <v>4.53</v>
      </c>
      <c r="FO148">
        <v>49.8</v>
      </c>
      <c r="FP148">
        <v>61.71</v>
      </c>
      <c r="FQ148">
        <v>88.03</v>
      </c>
      <c r="FR148" s="123">
        <v>22.99</v>
      </c>
      <c r="FS148">
        <v>15.5</v>
      </c>
      <c r="FT148">
        <v>49.53</v>
      </c>
      <c r="FU148">
        <v>37.9</v>
      </c>
      <c r="FV148">
        <v>178.5</v>
      </c>
      <c r="FW148">
        <v>13.95</v>
      </c>
      <c r="FX148">
        <v>8.25</v>
      </c>
      <c r="FY148">
        <v>6.7</v>
      </c>
      <c r="FZ148">
        <v>5.28</v>
      </c>
      <c r="GA148">
        <v>19.95</v>
      </c>
      <c r="GB148">
        <v>71.3</v>
      </c>
      <c r="GC148">
        <v>4.3099999999999996</v>
      </c>
      <c r="GE148">
        <v>119</v>
      </c>
      <c r="GG148">
        <v>17</v>
      </c>
      <c r="GH148">
        <v>147</v>
      </c>
      <c r="GI148">
        <v>23.78</v>
      </c>
      <c r="GJ148">
        <v>61.83</v>
      </c>
      <c r="GL148">
        <v>5.7</v>
      </c>
      <c r="GN148">
        <v>12.5</v>
      </c>
      <c r="GO148">
        <v>12.2</v>
      </c>
      <c r="GP148">
        <v>13.85</v>
      </c>
      <c r="GQ148">
        <v>67</v>
      </c>
      <c r="GR148">
        <v>5.5</v>
      </c>
      <c r="GS148">
        <v>3.85</v>
      </c>
    </row>
    <row r="149" spans="1:201" ht="13.5" thickBot="1" x14ac:dyDescent="0.25">
      <c r="A149" s="124" t="s">
        <v>1503</v>
      </c>
      <c r="B149">
        <v>22.75</v>
      </c>
      <c r="C149">
        <v>28.6</v>
      </c>
      <c r="D149">
        <v>312.17</v>
      </c>
      <c r="E149">
        <v>124.3</v>
      </c>
      <c r="G149">
        <v>123</v>
      </c>
      <c r="H149">
        <v>3.93</v>
      </c>
      <c r="I149">
        <v>85.97</v>
      </c>
      <c r="J149">
        <v>246.99</v>
      </c>
      <c r="K149">
        <v>432.28</v>
      </c>
      <c r="L149">
        <v>5.47</v>
      </c>
      <c r="M149">
        <v>23</v>
      </c>
      <c r="N149">
        <v>31.3</v>
      </c>
      <c r="O149">
        <v>43</v>
      </c>
      <c r="P149" s="121">
        <v>26</v>
      </c>
      <c r="Q149">
        <v>18.79</v>
      </c>
      <c r="T149">
        <v>326.38</v>
      </c>
      <c r="U149">
        <v>1.78</v>
      </c>
      <c r="V149">
        <v>47</v>
      </c>
      <c r="W149">
        <v>26.72</v>
      </c>
      <c r="X149">
        <v>23.47</v>
      </c>
      <c r="Y149">
        <v>15.42</v>
      </c>
      <c r="Z149">
        <v>252.45</v>
      </c>
      <c r="AA149">
        <v>2.5</v>
      </c>
      <c r="AB149">
        <v>23.3</v>
      </c>
      <c r="AC149" s="125"/>
      <c r="AD149">
        <v>141.63</v>
      </c>
      <c r="AE149">
        <v>20.36</v>
      </c>
      <c r="AF149">
        <v>84.15</v>
      </c>
      <c r="AG149">
        <v>4.91</v>
      </c>
      <c r="AH149">
        <v>20.2</v>
      </c>
      <c r="AI149">
        <v>11.46</v>
      </c>
      <c r="AJ149">
        <v>35.04</v>
      </c>
      <c r="AK149">
        <v>20.57</v>
      </c>
      <c r="AM149">
        <v>14.85</v>
      </c>
      <c r="AN149">
        <v>2.5</v>
      </c>
      <c r="AO149">
        <v>61.56</v>
      </c>
      <c r="AP149">
        <v>12.68</v>
      </c>
      <c r="AQ149">
        <v>19.350000000000001</v>
      </c>
      <c r="AR149">
        <v>51.48</v>
      </c>
      <c r="AS149">
        <v>37.630000000000003</v>
      </c>
      <c r="AT149">
        <v>266</v>
      </c>
      <c r="AU149">
        <v>624.79</v>
      </c>
      <c r="AV149">
        <v>17.93</v>
      </c>
      <c r="AW149">
        <v>56</v>
      </c>
      <c r="AY149">
        <v>4.99</v>
      </c>
      <c r="AZ149">
        <v>6.04</v>
      </c>
      <c r="BA149">
        <v>37</v>
      </c>
      <c r="BB149">
        <v>96.5</v>
      </c>
      <c r="BD149">
        <v>41.06</v>
      </c>
      <c r="BE149">
        <v>23.8</v>
      </c>
      <c r="BF149">
        <v>7.5</v>
      </c>
      <c r="BG149">
        <v>7.77</v>
      </c>
      <c r="BH149">
        <v>10</v>
      </c>
      <c r="BI149">
        <v>10.91</v>
      </c>
      <c r="BJ149">
        <v>91.54</v>
      </c>
      <c r="BK149">
        <v>58.52</v>
      </c>
      <c r="BL149">
        <v>11.27</v>
      </c>
      <c r="BM149">
        <v>218.57</v>
      </c>
      <c r="BO149">
        <v>27.9</v>
      </c>
      <c r="BQ149">
        <v>18.5</v>
      </c>
      <c r="BR149">
        <v>25.1</v>
      </c>
      <c r="BS149">
        <v>364.84</v>
      </c>
      <c r="BT149">
        <v>45.84</v>
      </c>
      <c r="BV149">
        <v>3.85</v>
      </c>
      <c r="BW149">
        <v>24.7</v>
      </c>
      <c r="BX149">
        <v>12.64</v>
      </c>
      <c r="BY149">
        <v>112.86</v>
      </c>
      <c r="BZ149">
        <v>3.5</v>
      </c>
      <c r="CA149">
        <v>110.97</v>
      </c>
      <c r="CB149">
        <v>132.32</v>
      </c>
      <c r="CC149">
        <v>540</v>
      </c>
      <c r="CD149">
        <v>21.78</v>
      </c>
      <c r="CE149">
        <v>85.09</v>
      </c>
      <c r="CF149">
        <v>7.45</v>
      </c>
      <c r="CG149">
        <v>80.989999999999995</v>
      </c>
      <c r="CH149">
        <v>119.4</v>
      </c>
      <c r="CI149">
        <v>10</v>
      </c>
      <c r="CJ149">
        <v>82.17</v>
      </c>
      <c r="CK149">
        <v>52.5</v>
      </c>
      <c r="CL149">
        <v>23</v>
      </c>
      <c r="CM149">
        <v>4.03</v>
      </c>
      <c r="CN149">
        <v>1.3</v>
      </c>
      <c r="CO149">
        <v>12</v>
      </c>
      <c r="CP149">
        <v>8.64</v>
      </c>
      <c r="CQ149">
        <v>5.5</v>
      </c>
      <c r="CR149">
        <v>36</v>
      </c>
      <c r="CS149">
        <v>7.3</v>
      </c>
      <c r="CT149">
        <v>177.4</v>
      </c>
      <c r="CU149">
        <v>137.69999999999999</v>
      </c>
      <c r="CV149">
        <v>59.2</v>
      </c>
      <c r="CW149">
        <v>82.75</v>
      </c>
      <c r="CX149">
        <v>5</v>
      </c>
      <c r="CY149">
        <v>355</v>
      </c>
      <c r="CZ149">
        <v>3.38</v>
      </c>
      <c r="DA149">
        <v>25.74</v>
      </c>
      <c r="DB149">
        <v>124.36</v>
      </c>
      <c r="DD149">
        <v>6.25</v>
      </c>
      <c r="DE149">
        <v>163.35</v>
      </c>
      <c r="DF149">
        <v>67.95</v>
      </c>
      <c r="DG149">
        <v>10</v>
      </c>
      <c r="DH149">
        <v>13.4</v>
      </c>
      <c r="DK149">
        <v>69.95</v>
      </c>
      <c r="DL149">
        <v>5</v>
      </c>
      <c r="DM149">
        <v>7.59</v>
      </c>
      <c r="DN149">
        <v>15.15</v>
      </c>
      <c r="DP149">
        <v>225.72</v>
      </c>
      <c r="DQ149">
        <v>126.64</v>
      </c>
      <c r="DR149">
        <v>83.03</v>
      </c>
      <c r="DS149">
        <v>67.12</v>
      </c>
      <c r="DT149">
        <v>389.5</v>
      </c>
      <c r="DU149">
        <v>72</v>
      </c>
      <c r="DV149">
        <v>242</v>
      </c>
      <c r="DX149">
        <v>161.37</v>
      </c>
      <c r="DY149">
        <v>560</v>
      </c>
      <c r="DZ149">
        <v>36.85</v>
      </c>
      <c r="EB149">
        <v>23.2</v>
      </c>
      <c r="EC149">
        <v>85.27</v>
      </c>
      <c r="ED149">
        <v>14.15</v>
      </c>
      <c r="EE149">
        <v>78.41</v>
      </c>
      <c r="EF149">
        <v>8.64</v>
      </c>
      <c r="EH149">
        <v>73</v>
      </c>
      <c r="EI149">
        <v>44.35</v>
      </c>
      <c r="EJ149">
        <v>35.89</v>
      </c>
      <c r="EK149">
        <v>3.88</v>
      </c>
      <c r="EL149">
        <v>40</v>
      </c>
      <c r="EM149">
        <v>130</v>
      </c>
      <c r="EN149">
        <v>24.84</v>
      </c>
      <c r="EO149">
        <v>269.52999999999997</v>
      </c>
      <c r="EP149">
        <v>238.7</v>
      </c>
      <c r="EQ149">
        <v>6</v>
      </c>
      <c r="ER149">
        <v>7.7</v>
      </c>
      <c r="ES149">
        <v>15</v>
      </c>
      <c r="EV149">
        <v>7.13</v>
      </c>
      <c r="EW149">
        <v>30.3</v>
      </c>
      <c r="EX149">
        <v>19.55</v>
      </c>
      <c r="EY149">
        <v>270.72000000000003</v>
      </c>
      <c r="EZ149">
        <v>5.8</v>
      </c>
      <c r="FA149">
        <v>11.84</v>
      </c>
      <c r="FB149">
        <v>19.899999999999999</v>
      </c>
      <c r="FC149">
        <v>2.95</v>
      </c>
      <c r="FD149">
        <v>53.5</v>
      </c>
      <c r="FG149">
        <v>79.8</v>
      </c>
      <c r="FH149">
        <v>6.9</v>
      </c>
      <c r="FI149">
        <v>23.95</v>
      </c>
      <c r="FJ149">
        <v>23.1</v>
      </c>
      <c r="FK149">
        <v>1.25</v>
      </c>
      <c r="FL149">
        <v>41</v>
      </c>
      <c r="FM149">
        <v>24.5</v>
      </c>
      <c r="FN149">
        <v>2</v>
      </c>
      <c r="FO149">
        <v>36</v>
      </c>
      <c r="FP149">
        <v>77.13</v>
      </c>
      <c r="FQ149">
        <v>95.07</v>
      </c>
      <c r="FR149" s="123">
        <v>27.5</v>
      </c>
      <c r="FS149">
        <v>15.5</v>
      </c>
      <c r="FT149">
        <v>58.91</v>
      </c>
      <c r="FU149">
        <v>31.9</v>
      </c>
      <c r="FV149">
        <v>165</v>
      </c>
      <c r="FW149">
        <v>13.95</v>
      </c>
      <c r="FX149">
        <v>10.210000000000001</v>
      </c>
      <c r="FY149">
        <v>6.7</v>
      </c>
      <c r="FZ149">
        <v>5.5</v>
      </c>
      <c r="GA149">
        <v>27.09</v>
      </c>
      <c r="GB149">
        <v>91.88</v>
      </c>
      <c r="GC149">
        <v>5.89</v>
      </c>
      <c r="GE149">
        <v>150</v>
      </c>
      <c r="GG149">
        <v>17</v>
      </c>
      <c r="GH149">
        <v>173.5</v>
      </c>
      <c r="GI149">
        <v>28</v>
      </c>
      <c r="GJ149">
        <v>58.89</v>
      </c>
      <c r="GL149">
        <v>5.25</v>
      </c>
      <c r="GN149">
        <v>12.5</v>
      </c>
      <c r="GO149">
        <v>13.74</v>
      </c>
      <c r="GP149">
        <v>14.81</v>
      </c>
      <c r="GQ149">
        <v>71.55</v>
      </c>
      <c r="GR149">
        <v>6.93</v>
      </c>
      <c r="GS149">
        <v>4.91</v>
      </c>
    </row>
    <row r="150" spans="1:201" ht="13.5" thickBot="1" x14ac:dyDescent="0.25">
      <c r="A150" s="124" t="s">
        <v>1504</v>
      </c>
      <c r="B150">
        <v>22.75</v>
      </c>
      <c r="C150">
        <v>31.61</v>
      </c>
      <c r="D150">
        <v>268</v>
      </c>
      <c r="E150">
        <v>106.5</v>
      </c>
      <c r="G150">
        <v>124.75</v>
      </c>
      <c r="H150">
        <v>4</v>
      </c>
      <c r="I150">
        <v>84</v>
      </c>
      <c r="J150">
        <v>226.99</v>
      </c>
      <c r="K150">
        <v>421.9</v>
      </c>
      <c r="L150">
        <v>4.0599999999999996</v>
      </c>
      <c r="M150">
        <v>23.55</v>
      </c>
      <c r="N150">
        <v>31.3</v>
      </c>
      <c r="O150">
        <v>43.4</v>
      </c>
      <c r="P150" s="121">
        <v>29.5</v>
      </c>
      <c r="Q150">
        <v>22.04</v>
      </c>
      <c r="T150">
        <v>274.41000000000003</v>
      </c>
      <c r="U150">
        <v>2</v>
      </c>
      <c r="V150">
        <v>50.25</v>
      </c>
      <c r="W150">
        <v>33.6</v>
      </c>
      <c r="X150">
        <v>24.7</v>
      </c>
      <c r="Y150">
        <v>13.6</v>
      </c>
      <c r="Z150">
        <v>271.89999999999998</v>
      </c>
      <c r="AA150">
        <v>2.5</v>
      </c>
      <c r="AB150">
        <v>21.47</v>
      </c>
      <c r="AC150" s="125"/>
      <c r="AD150">
        <v>147</v>
      </c>
      <c r="AE150">
        <v>92.74</v>
      </c>
      <c r="AF150">
        <v>70.900000000000006</v>
      </c>
      <c r="AG150">
        <v>5.5</v>
      </c>
      <c r="AH150">
        <v>23.75</v>
      </c>
      <c r="AI150">
        <v>10.9</v>
      </c>
      <c r="AJ150">
        <v>34</v>
      </c>
      <c r="AK150">
        <v>15.4</v>
      </c>
      <c r="AM150">
        <v>13.5</v>
      </c>
      <c r="AN150">
        <v>2.5</v>
      </c>
      <c r="AO150">
        <v>54</v>
      </c>
      <c r="AP150">
        <v>12.24</v>
      </c>
      <c r="AQ150">
        <v>16.89</v>
      </c>
      <c r="AR150">
        <v>37.200000000000003</v>
      </c>
      <c r="AS150">
        <v>38.24</v>
      </c>
      <c r="AT150">
        <v>265.25</v>
      </c>
      <c r="AU150">
        <v>622</v>
      </c>
      <c r="AV150">
        <v>17.3</v>
      </c>
      <c r="AW150">
        <v>49.7</v>
      </c>
      <c r="AY150">
        <v>4.5</v>
      </c>
      <c r="AZ150">
        <v>10.99</v>
      </c>
      <c r="BA150">
        <v>25.88</v>
      </c>
      <c r="BB150">
        <v>89</v>
      </c>
      <c r="BD150">
        <v>45.15</v>
      </c>
      <c r="BE150">
        <v>24</v>
      </c>
      <c r="BF150">
        <v>7.5</v>
      </c>
      <c r="BG150">
        <v>8.33</v>
      </c>
      <c r="BH150">
        <v>8.8000000000000007</v>
      </c>
      <c r="BI150">
        <v>13.5</v>
      </c>
      <c r="BJ150">
        <v>80</v>
      </c>
      <c r="BK150">
        <v>54.5</v>
      </c>
      <c r="BL150">
        <v>9</v>
      </c>
      <c r="BM150">
        <v>208.25</v>
      </c>
      <c r="BO150">
        <v>27</v>
      </c>
      <c r="BQ150">
        <v>18.5</v>
      </c>
      <c r="BR150">
        <v>25.18</v>
      </c>
      <c r="BS150">
        <v>368</v>
      </c>
      <c r="BT150">
        <v>42</v>
      </c>
      <c r="BV150">
        <v>4.49</v>
      </c>
      <c r="BW150">
        <v>26</v>
      </c>
      <c r="BX150">
        <v>13</v>
      </c>
      <c r="BY150">
        <v>115.64</v>
      </c>
      <c r="BZ150">
        <v>4.3</v>
      </c>
      <c r="CA150">
        <v>117.75</v>
      </c>
      <c r="CB150">
        <v>128.94999999999999</v>
      </c>
      <c r="CC150">
        <v>530</v>
      </c>
      <c r="CD150">
        <v>15.86</v>
      </c>
      <c r="CE150">
        <v>101.75</v>
      </c>
      <c r="CF150">
        <v>7.9</v>
      </c>
      <c r="CG150">
        <v>78.5</v>
      </c>
      <c r="CH150">
        <v>113.72</v>
      </c>
      <c r="CI150">
        <v>259.35000000000002</v>
      </c>
      <c r="CJ150">
        <v>79</v>
      </c>
      <c r="CK150">
        <v>45.99</v>
      </c>
      <c r="CL150">
        <v>20</v>
      </c>
      <c r="CM150">
        <v>3.1</v>
      </c>
      <c r="CN150">
        <v>1.5</v>
      </c>
      <c r="CO150">
        <v>12.3</v>
      </c>
      <c r="CP150">
        <v>8.8000000000000007</v>
      </c>
      <c r="CQ150">
        <v>6</v>
      </c>
      <c r="CR150">
        <v>29.18</v>
      </c>
      <c r="CS150">
        <v>7.49</v>
      </c>
      <c r="CT150">
        <v>160</v>
      </c>
      <c r="CU150">
        <v>140.69999999999999</v>
      </c>
      <c r="CV150">
        <v>57.9</v>
      </c>
      <c r="CW150">
        <v>88</v>
      </c>
      <c r="CX150">
        <v>3.65</v>
      </c>
      <c r="CY150">
        <v>356</v>
      </c>
      <c r="CZ150">
        <v>3.75</v>
      </c>
      <c r="DA150">
        <v>26.48</v>
      </c>
      <c r="DB150">
        <v>123.7</v>
      </c>
      <c r="DD150">
        <v>6</v>
      </c>
      <c r="DE150">
        <v>161</v>
      </c>
      <c r="DF150">
        <v>68.5</v>
      </c>
      <c r="DG150">
        <v>10</v>
      </c>
      <c r="DH150">
        <v>13.8</v>
      </c>
      <c r="DK150">
        <v>57</v>
      </c>
      <c r="DL150">
        <v>5.28</v>
      </c>
      <c r="DM150">
        <v>8.3000000000000007</v>
      </c>
      <c r="DN150">
        <v>14.8</v>
      </c>
      <c r="DP150">
        <v>206</v>
      </c>
      <c r="DQ150">
        <v>136.9</v>
      </c>
      <c r="DR150">
        <v>86</v>
      </c>
      <c r="DS150">
        <v>53</v>
      </c>
      <c r="DT150">
        <v>354.9</v>
      </c>
      <c r="DU150">
        <v>41.9</v>
      </c>
      <c r="DV150">
        <v>232.27</v>
      </c>
      <c r="DX150">
        <v>163</v>
      </c>
      <c r="DY150">
        <v>548</v>
      </c>
      <c r="DZ150">
        <v>28.25</v>
      </c>
      <c r="EB150">
        <v>23.1</v>
      </c>
      <c r="EC150">
        <v>84</v>
      </c>
      <c r="ED150">
        <v>14.15</v>
      </c>
      <c r="EE150">
        <v>85.5</v>
      </c>
      <c r="EF150">
        <v>8.8000000000000007</v>
      </c>
      <c r="EH150">
        <v>47.88</v>
      </c>
      <c r="EI150">
        <v>48.5</v>
      </c>
      <c r="EJ150">
        <v>31.7</v>
      </c>
      <c r="EK150">
        <v>3.5</v>
      </c>
      <c r="EL150">
        <v>42</v>
      </c>
      <c r="EM150">
        <v>131</v>
      </c>
      <c r="EN150">
        <v>27.5</v>
      </c>
      <c r="EO150">
        <v>274.55</v>
      </c>
      <c r="EP150">
        <v>238.7</v>
      </c>
      <c r="EQ150">
        <v>6</v>
      </c>
      <c r="ER150">
        <v>7</v>
      </c>
      <c r="ES150">
        <v>15</v>
      </c>
      <c r="EV150">
        <v>7.5</v>
      </c>
      <c r="EW150">
        <v>30.3</v>
      </c>
      <c r="EX150">
        <v>18.5</v>
      </c>
      <c r="EY150">
        <v>254</v>
      </c>
      <c r="EZ150">
        <v>5.5</v>
      </c>
      <c r="FA150">
        <v>13.5</v>
      </c>
      <c r="FB150">
        <v>21</v>
      </c>
      <c r="FC150">
        <v>3.7</v>
      </c>
      <c r="FD150">
        <v>52.25</v>
      </c>
      <c r="FG150">
        <v>89</v>
      </c>
      <c r="FH150">
        <v>6.25</v>
      </c>
      <c r="FI150">
        <v>23.35</v>
      </c>
      <c r="FJ150">
        <v>23.1</v>
      </c>
      <c r="FK150">
        <v>1.25</v>
      </c>
      <c r="FL150">
        <v>41</v>
      </c>
      <c r="FM150">
        <v>18.5</v>
      </c>
      <c r="FN150">
        <v>2.8</v>
      </c>
      <c r="FO150">
        <v>27</v>
      </c>
      <c r="FP150">
        <v>70</v>
      </c>
      <c r="FQ150">
        <v>95.35</v>
      </c>
      <c r="FR150" s="123">
        <v>22</v>
      </c>
      <c r="FS150">
        <v>15.5</v>
      </c>
      <c r="FT150">
        <v>63.74</v>
      </c>
      <c r="FU150">
        <v>36.950000000000003</v>
      </c>
      <c r="FV150">
        <v>172</v>
      </c>
      <c r="FW150">
        <v>13.95</v>
      </c>
      <c r="FX150">
        <v>9.25</v>
      </c>
      <c r="FY150">
        <v>7.28</v>
      </c>
      <c r="FZ150">
        <v>5.5</v>
      </c>
      <c r="GA150">
        <v>32.67</v>
      </c>
      <c r="GB150">
        <v>92.5</v>
      </c>
      <c r="GC150">
        <v>7.51</v>
      </c>
      <c r="GE150">
        <v>162.91</v>
      </c>
      <c r="GG150">
        <v>17</v>
      </c>
      <c r="GH150">
        <v>150</v>
      </c>
      <c r="GI150">
        <v>32.49</v>
      </c>
      <c r="GJ150">
        <v>51</v>
      </c>
      <c r="GL150">
        <v>7.5</v>
      </c>
      <c r="GN150">
        <v>12.5</v>
      </c>
      <c r="GO150">
        <v>14.89</v>
      </c>
      <c r="GP150">
        <v>13.87</v>
      </c>
      <c r="GQ150">
        <v>76.25</v>
      </c>
      <c r="GR150">
        <v>7.24</v>
      </c>
      <c r="GS150">
        <v>3.4</v>
      </c>
    </row>
    <row r="151" spans="1:201" ht="13.5" thickBot="1" x14ac:dyDescent="0.25">
      <c r="A151" s="124" t="s">
        <v>1505</v>
      </c>
      <c r="B151">
        <v>22.75</v>
      </c>
      <c r="C151">
        <v>32</v>
      </c>
      <c r="D151">
        <v>370.45</v>
      </c>
      <c r="E151">
        <v>106.5</v>
      </c>
      <c r="G151">
        <v>101</v>
      </c>
      <c r="H151">
        <v>4.07</v>
      </c>
      <c r="I151">
        <v>131</v>
      </c>
      <c r="J151">
        <v>309</v>
      </c>
      <c r="K151">
        <v>542</v>
      </c>
      <c r="L151">
        <v>4.5599999999999996</v>
      </c>
      <c r="M151">
        <v>21</v>
      </c>
      <c r="N151">
        <v>31.3</v>
      </c>
      <c r="O151">
        <v>52</v>
      </c>
      <c r="P151" s="121">
        <v>33</v>
      </c>
      <c r="Q151">
        <v>39.74</v>
      </c>
      <c r="T151">
        <v>415</v>
      </c>
      <c r="U151">
        <v>2.0099999999999998</v>
      </c>
      <c r="V151">
        <v>53.7</v>
      </c>
      <c r="W151">
        <v>36.01</v>
      </c>
      <c r="X151">
        <v>20</v>
      </c>
      <c r="Y151">
        <v>28.25</v>
      </c>
      <c r="Z151">
        <v>304.49</v>
      </c>
      <c r="AA151">
        <v>3.7</v>
      </c>
      <c r="AB151">
        <v>24.65</v>
      </c>
      <c r="AC151" s="125"/>
      <c r="AD151">
        <v>178</v>
      </c>
      <c r="AE151">
        <v>38.32</v>
      </c>
      <c r="AF151">
        <v>78</v>
      </c>
      <c r="AG151">
        <v>5.5</v>
      </c>
      <c r="AH151">
        <v>18.739999999999998</v>
      </c>
      <c r="AI151">
        <v>13.75</v>
      </c>
      <c r="AJ151">
        <v>55.5</v>
      </c>
      <c r="AK151">
        <v>14.4</v>
      </c>
      <c r="AM151">
        <v>14.74</v>
      </c>
      <c r="AN151">
        <v>3</v>
      </c>
      <c r="AO151">
        <v>85</v>
      </c>
      <c r="AP151">
        <v>13.98</v>
      </c>
      <c r="AQ151">
        <v>15.1</v>
      </c>
      <c r="AR151">
        <v>42.5</v>
      </c>
      <c r="AS151">
        <v>53.26</v>
      </c>
      <c r="AT151">
        <v>292.5</v>
      </c>
      <c r="AU151">
        <v>632</v>
      </c>
      <c r="AV151">
        <v>22.69</v>
      </c>
      <c r="AW151">
        <v>67.05</v>
      </c>
      <c r="AY151">
        <v>6</v>
      </c>
      <c r="AZ151">
        <v>8.1999999999999993</v>
      </c>
      <c r="BA151">
        <v>34</v>
      </c>
      <c r="BB151">
        <v>83.5</v>
      </c>
      <c r="BD151">
        <v>55.08</v>
      </c>
      <c r="BE151">
        <v>25.75</v>
      </c>
      <c r="BF151">
        <v>7.5</v>
      </c>
      <c r="BG151">
        <v>10.15</v>
      </c>
      <c r="BH151">
        <v>13.2</v>
      </c>
      <c r="BI151">
        <v>19.3</v>
      </c>
      <c r="BJ151">
        <v>93.15</v>
      </c>
      <c r="BK151">
        <v>53.4</v>
      </c>
      <c r="BL151">
        <v>7.6</v>
      </c>
      <c r="BM151">
        <v>285.89999999999998</v>
      </c>
      <c r="BO151">
        <v>37</v>
      </c>
      <c r="BQ151">
        <v>18.5</v>
      </c>
      <c r="BR151">
        <v>28.1</v>
      </c>
      <c r="BS151">
        <v>418.6</v>
      </c>
      <c r="BT151">
        <v>36.799999999999997</v>
      </c>
      <c r="BV151">
        <v>4.5</v>
      </c>
      <c r="BW151">
        <v>23.5</v>
      </c>
      <c r="BX151">
        <v>13.82</v>
      </c>
      <c r="BY151">
        <v>86.99</v>
      </c>
      <c r="BZ151">
        <v>4</v>
      </c>
      <c r="CA151">
        <v>103.24</v>
      </c>
      <c r="CB151">
        <v>141</v>
      </c>
      <c r="CC151">
        <v>500</v>
      </c>
      <c r="CD151">
        <v>22.66</v>
      </c>
      <c r="CE151">
        <v>143</v>
      </c>
      <c r="CF151">
        <v>7.9</v>
      </c>
      <c r="CG151">
        <v>80.010000000000005</v>
      </c>
      <c r="CH151">
        <v>119.7</v>
      </c>
      <c r="CI151">
        <v>260</v>
      </c>
      <c r="CJ151">
        <v>93</v>
      </c>
      <c r="CK151">
        <v>60.2</v>
      </c>
      <c r="CL151">
        <v>18</v>
      </c>
      <c r="CM151">
        <v>4.5</v>
      </c>
      <c r="CN151">
        <v>1.9</v>
      </c>
      <c r="CO151">
        <v>13.5</v>
      </c>
      <c r="CP151">
        <v>10</v>
      </c>
      <c r="CQ151">
        <v>8</v>
      </c>
      <c r="CR151">
        <v>25.2</v>
      </c>
      <c r="CS151">
        <v>8.0500000000000007</v>
      </c>
      <c r="CT151">
        <v>182</v>
      </c>
      <c r="CU151">
        <v>150</v>
      </c>
      <c r="CV151">
        <v>77.010000000000005</v>
      </c>
      <c r="CW151">
        <v>86</v>
      </c>
      <c r="CX151">
        <v>4.6500000000000004</v>
      </c>
      <c r="CY151">
        <v>365.4</v>
      </c>
      <c r="CZ151">
        <v>5.3</v>
      </c>
      <c r="DA151">
        <v>26.93</v>
      </c>
      <c r="DB151">
        <v>134</v>
      </c>
      <c r="DD151">
        <v>6.5</v>
      </c>
      <c r="DE151">
        <v>175</v>
      </c>
      <c r="DF151">
        <v>68</v>
      </c>
      <c r="DG151">
        <v>10</v>
      </c>
      <c r="DH151">
        <v>17.600000000000001</v>
      </c>
      <c r="DK151">
        <v>66</v>
      </c>
      <c r="DL151">
        <v>6.05</v>
      </c>
      <c r="DM151">
        <v>11.9</v>
      </c>
      <c r="DN151">
        <v>21.64</v>
      </c>
      <c r="DP151">
        <v>306.5</v>
      </c>
      <c r="DQ151">
        <v>169.95</v>
      </c>
      <c r="DR151">
        <v>115</v>
      </c>
      <c r="DS151">
        <v>41.75</v>
      </c>
      <c r="DT151">
        <v>470</v>
      </c>
      <c r="DU151">
        <v>30.87</v>
      </c>
      <c r="DV151">
        <v>235.05</v>
      </c>
      <c r="DX151">
        <v>202.39</v>
      </c>
      <c r="DY151">
        <v>546</v>
      </c>
      <c r="DZ151">
        <v>26</v>
      </c>
      <c r="EB151">
        <v>23.2</v>
      </c>
      <c r="EC151">
        <v>117.99</v>
      </c>
      <c r="ED151">
        <v>14.15</v>
      </c>
      <c r="EE151">
        <v>99.1</v>
      </c>
      <c r="EF151">
        <v>10</v>
      </c>
      <c r="EH151">
        <v>37.799999999999997</v>
      </c>
      <c r="EI151">
        <v>56</v>
      </c>
      <c r="EJ151">
        <v>49.72</v>
      </c>
      <c r="EK151">
        <v>3</v>
      </c>
      <c r="EL151">
        <v>39.950000000000003</v>
      </c>
      <c r="EM151">
        <v>134</v>
      </c>
      <c r="EN151">
        <v>34.450000000000003</v>
      </c>
      <c r="EO151">
        <v>385</v>
      </c>
      <c r="EP151">
        <v>238.7</v>
      </c>
      <c r="EQ151">
        <v>6</v>
      </c>
      <c r="ER151">
        <v>10.45</v>
      </c>
      <c r="ES151">
        <v>15</v>
      </c>
      <c r="EV151">
        <v>9.0500000000000007</v>
      </c>
      <c r="EW151">
        <v>30.3</v>
      </c>
      <c r="EX151">
        <v>18.5</v>
      </c>
      <c r="EY151">
        <v>369</v>
      </c>
      <c r="EZ151">
        <v>6</v>
      </c>
      <c r="FA151">
        <v>6</v>
      </c>
      <c r="FB151">
        <v>21.85</v>
      </c>
      <c r="FC151">
        <v>4.4000000000000004</v>
      </c>
      <c r="FD151">
        <v>47.76</v>
      </c>
      <c r="FG151">
        <v>78.5</v>
      </c>
      <c r="FH151">
        <v>8.1999999999999993</v>
      </c>
      <c r="FI151">
        <v>33.25</v>
      </c>
      <c r="FJ151">
        <v>23.1</v>
      </c>
      <c r="FK151">
        <v>1.25</v>
      </c>
      <c r="FL151">
        <v>41</v>
      </c>
      <c r="FM151">
        <v>18.5</v>
      </c>
      <c r="FN151">
        <v>3.8</v>
      </c>
      <c r="FO151">
        <v>27</v>
      </c>
      <c r="FP151">
        <v>96.5</v>
      </c>
      <c r="FQ151">
        <v>112.77</v>
      </c>
      <c r="FR151" s="123">
        <v>27.75</v>
      </c>
      <c r="FS151">
        <v>14.85</v>
      </c>
      <c r="FT151">
        <v>62</v>
      </c>
      <c r="FU151">
        <v>53.27</v>
      </c>
      <c r="FV151">
        <v>173.85</v>
      </c>
      <c r="FW151">
        <v>13.95</v>
      </c>
      <c r="FX151">
        <v>9</v>
      </c>
      <c r="FY151">
        <v>4.5</v>
      </c>
      <c r="FZ151">
        <v>5.22</v>
      </c>
      <c r="GA151">
        <v>39.25</v>
      </c>
      <c r="GB151">
        <v>113.66</v>
      </c>
      <c r="GC151">
        <v>10.6</v>
      </c>
      <c r="GE151">
        <v>186.95</v>
      </c>
      <c r="GG151">
        <v>17</v>
      </c>
      <c r="GH151">
        <v>184</v>
      </c>
      <c r="GI151">
        <v>47.48</v>
      </c>
      <c r="GJ151">
        <v>51</v>
      </c>
      <c r="GL151">
        <v>9.25</v>
      </c>
      <c r="GN151">
        <v>12.5</v>
      </c>
      <c r="GO151">
        <v>21.8</v>
      </c>
      <c r="GP151">
        <v>18.75</v>
      </c>
      <c r="GQ151">
        <v>92.99</v>
      </c>
      <c r="GR151">
        <v>7.45</v>
      </c>
      <c r="GS151">
        <v>7.05</v>
      </c>
    </row>
    <row r="152" spans="1:201" ht="13.5" thickBot="1" x14ac:dyDescent="0.25">
      <c r="A152" s="124" t="s">
        <v>1506</v>
      </c>
      <c r="B152">
        <v>22.75</v>
      </c>
      <c r="C152">
        <v>31.95</v>
      </c>
      <c r="D152">
        <v>417</v>
      </c>
      <c r="E152">
        <v>112.1</v>
      </c>
      <c r="G152">
        <v>101</v>
      </c>
      <c r="H152">
        <v>3.95</v>
      </c>
      <c r="I152">
        <v>107.45</v>
      </c>
      <c r="J152">
        <v>302.5</v>
      </c>
      <c r="K152">
        <v>548</v>
      </c>
      <c r="L152">
        <v>4.75</v>
      </c>
      <c r="M152">
        <v>22.9</v>
      </c>
      <c r="N152">
        <v>31.3</v>
      </c>
      <c r="O152">
        <v>55.9</v>
      </c>
      <c r="P152" s="121">
        <v>23.1</v>
      </c>
      <c r="Q152">
        <v>23.35</v>
      </c>
      <c r="T152">
        <v>415.5</v>
      </c>
      <c r="U152">
        <v>2.1</v>
      </c>
      <c r="V152">
        <v>52.55</v>
      </c>
      <c r="W152">
        <v>29.05</v>
      </c>
      <c r="X152">
        <v>17.5</v>
      </c>
      <c r="Y152">
        <v>22.2</v>
      </c>
      <c r="Z152">
        <v>330.65</v>
      </c>
      <c r="AA152">
        <v>4</v>
      </c>
      <c r="AC152" s="125"/>
      <c r="AD152">
        <v>125</v>
      </c>
      <c r="AE152">
        <v>71.36</v>
      </c>
      <c r="AF152">
        <v>74.45</v>
      </c>
      <c r="AG152">
        <v>5</v>
      </c>
      <c r="AH152">
        <v>18.7</v>
      </c>
      <c r="AI152">
        <v>14</v>
      </c>
      <c r="AJ152">
        <v>52.5</v>
      </c>
      <c r="AK152">
        <v>14.4</v>
      </c>
      <c r="AM152">
        <v>13.25</v>
      </c>
      <c r="AN152">
        <v>3</v>
      </c>
      <c r="AO152">
        <v>67.349999999999994</v>
      </c>
      <c r="AP152">
        <v>15</v>
      </c>
      <c r="AQ152">
        <v>15.5</v>
      </c>
      <c r="AR152">
        <v>43.5</v>
      </c>
      <c r="AS152">
        <v>43.5</v>
      </c>
      <c r="AT152">
        <v>297</v>
      </c>
      <c r="AU152">
        <v>565</v>
      </c>
      <c r="AV152">
        <v>25.95</v>
      </c>
      <c r="AW152">
        <v>73.25</v>
      </c>
      <c r="AY152">
        <v>6.3</v>
      </c>
      <c r="AZ152">
        <v>5.2</v>
      </c>
      <c r="BA152">
        <v>37.450000000000003</v>
      </c>
      <c r="BB152">
        <v>60.45</v>
      </c>
      <c r="BD152">
        <v>54.05</v>
      </c>
      <c r="BE152">
        <v>23.25</v>
      </c>
      <c r="BF152">
        <v>7.5</v>
      </c>
      <c r="BG152">
        <v>9.5500000000000007</v>
      </c>
      <c r="BH152">
        <v>14.2</v>
      </c>
      <c r="BI152">
        <v>18.399999999999999</v>
      </c>
      <c r="BJ152">
        <v>65.3</v>
      </c>
      <c r="BK152">
        <v>68</v>
      </c>
      <c r="BL152">
        <v>8.35</v>
      </c>
      <c r="BM152">
        <v>262.85000000000002</v>
      </c>
      <c r="BO152">
        <v>26.15</v>
      </c>
      <c r="BQ152">
        <v>18.5</v>
      </c>
      <c r="BR152">
        <v>28.7</v>
      </c>
      <c r="BS152">
        <v>367.4</v>
      </c>
      <c r="BT152">
        <v>36.799999999999997</v>
      </c>
      <c r="BV152">
        <v>4.3</v>
      </c>
      <c r="BW152">
        <v>23.5</v>
      </c>
      <c r="BX152">
        <v>12.1</v>
      </c>
      <c r="BY152">
        <v>89</v>
      </c>
      <c r="BZ152">
        <v>4.2</v>
      </c>
      <c r="CA152">
        <v>99.5</v>
      </c>
      <c r="CB152">
        <v>140.5</v>
      </c>
      <c r="CC152">
        <v>508</v>
      </c>
      <c r="CD152">
        <v>22.75</v>
      </c>
      <c r="CE152">
        <v>158.5</v>
      </c>
      <c r="CF152">
        <v>7.5</v>
      </c>
      <c r="CG152">
        <v>98.9</v>
      </c>
      <c r="CH152">
        <v>114.65</v>
      </c>
      <c r="CI152">
        <v>225.93</v>
      </c>
      <c r="CJ152">
        <v>95</v>
      </c>
      <c r="CK152">
        <v>65.349999999999994</v>
      </c>
      <c r="CL152">
        <v>13.75</v>
      </c>
      <c r="CM152">
        <v>4.95</v>
      </c>
      <c r="CN152">
        <v>1.75</v>
      </c>
      <c r="CO152">
        <v>13.4</v>
      </c>
      <c r="CP152">
        <v>8.5</v>
      </c>
      <c r="CQ152">
        <v>6</v>
      </c>
      <c r="CR152">
        <v>22.45</v>
      </c>
      <c r="CS152">
        <v>7.85</v>
      </c>
      <c r="CT152">
        <v>182.4</v>
      </c>
      <c r="CU152">
        <v>141</v>
      </c>
      <c r="CV152">
        <v>101.9</v>
      </c>
      <c r="CW152">
        <v>82.95</v>
      </c>
      <c r="CX152">
        <v>4.5</v>
      </c>
      <c r="CY152">
        <v>338</v>
      </c>
      <c r="CZ152">
        <v>5.55</v>
      </c>
      <c r="DA152">
        <v>22.55</v>
      </c>
      <c r="DB152">
        <v>133.9</v>
      </c>
      <c r="DD152">
        <v>6.75</v>
      </c>
      <c r="DE152">
        <v>163.1</v>
      </c>
      <c r="DF152">
        <v>73</v>
      </c>
      <c r="DG152">
        <v>10.25</v>
      </c>
      <c r="DH152">
        <v>18.149999999999999</v>
      </c>
      <c r="DK152">
        <v>60.4</v>
      </c>
      <c r="DL152">
        <v>6.6</v>
      </c>
      <c r="DM152">
        <v>12</v>
      </c>
      <c r="DN152">
        <v>24</v>
      </c>
      <c r="DP152">
        <v>319.95</v>
      </c>
      <c r="DQ152">
        <v>185</v>
      </c>
      <c r="DR152">
        <v>120.55</v>
      </c>
      <c r="DS152">
        <v>35</v>
      </c>
      <c r="DT152">
        <v>348.8</v>
      </c>
      <c r="DU152">
        <v>30.5</v>
      </c>
      <c r="DV152">
        <v>247.5</v>
      </c>
      <c r="DX152">
        <v>200.5</v>
      </c>
      <c r="DY152">
        <v>524</v>
      </c>
      <c r="DZ152">
        <v>21.25</v>
      </c>
      <c r="EB152">
        <v>24.9</v>
      </c>
      <c r="EC152">
        <v>120.5</v>
      </c>
      <c r="ED152">
        <v>15.25</v>
      </c>
      <c r="EF152">
        <v>8.5</v>
      </c>
      <c r="EH152">
        <v>26.75</v>
      </c>
      <c r="EI152">
        <v>51.9</v>
      </c>
      <c r="EJ152">
        <v>78.900000000000006</v>
      </c>
      <c r="EK152">
        <v>3.4</v>
      </c>
      <c r="EL152">
        <v>43</v>
      </c>
      <c r="EM152">
        <v>129.9</v>
      </c>
      <c r="EN152">
        <v>39</v>
      </c>
      <c r="EO152">
        <v>282</v>
      </c>
      <c r="EP152">
        <v>238.7</v>
      </c>
      <c r="EQ152">
        <v>7</v>
      </c>
      <c r="ER152">
        <v>9.85</v>
      </c>
      <c r="ES152">
        <v>15</v>
      </c>
      <c r="EV152">
        <v>8.1</v>
      </c>
      <c r="EW152">
        <v>31.85</v>
      </c>
      <c r="EX152">
        <v>18.5</v>
      </c>
      <c r="EY152">
        <v>382</v>
      </c>
      <c r="EZ152">
        <v>6</v>
      </c>
      <c r="FA152">
        <v>5.55</v>
      </c>
      <c r="FB152">
        <v>22.35</v>
      </c>
      <c r="FC152">
        <v>5</v>
      </c>
      <c r="FD152">
        <v>45.8</v>
      </c>
      <c r="FG152">
        <v>57.5</v>
      </c>
      <c r="FH152">
        <v>8.5</v>
      </c>
      <c r="FI152">
        <v>34</v>
      </c>
      <c r="FJ152">
        <v>23.1</v>
      </c>
      <c r="FK152">
        <v>1.25</v>
      </c>
      <c r="FL152">
        <v>39.9</v>
      </c>
      <c r="FM152">
        <v>19.5</v>
      </c>
      <c r="FN152">
        <v>2.5</v>
      </c>
      <c r="FO152">
        <v>30.4</v>
      </c>
      <c r="FP152">
        <v>110.6</v>
      </c>
      <c r="FQ152">
        <v>105</v>
      </c>
      <c r="FR152" s="123">
        <v>28</v>
      </c>
      <c r="FS152">
        <v>14</v>
      </c>
      <c r="FT152">
        <v>61.25</v>
      </c>
      <c r="FU152">
        <v>40</v>
      </c>
      <c r="FV152">
        <v>183</v>
      </c>
      <c r="FW152">
        <v>13.95</v>
      </c>
      <c r="FX152">
        <v>10.7</v>
      </c>
      <c r="FY152">
        <v>4</v>
      </c>
      <c r="FZ152">
        <v>3.5</v>
      </c>
      <c r="GA152">
        <v>44.4</v>
      </c>
      <c r="GB152">
        <v>91.6</v>
      </c>
      <c r="GC152">
        <v>12</v>
      </c>
      <c r="GE152">
        <v>162.5</v>
      </c>
      <c r="GG152">
        <v>17</v>
      </c>
      <c r="GH152">
        <v>156</v>
      </c>
      <c r="GI152">
        <v>39</v>
      </c>
      <c r="GJ152">
        <v>52.55</v>
      </c>
      <c r="GL152">
        <v>8.5</v>
      </c>
      <c r="GN152">
        <v>12.5</v>
      </c>
      <c r="GO152">
        <v>21.6</v>
      </c>
      <c r="GP152">
        <v>19.600000000000001</v>
      </c>
      <c r="GQ152">
        <v>81.95</v>
      </c>
      <c r="GR152">
        <v>7.8</v>
      </c>
      <c r="GS152">
        <v>7.15</v>
      </c>
    </row>
    <row r="153" spans="1:201" ht="13.5" thickBot="1" x14ac:dyDescent="0.25">
      <c r="A153" s="124" t="s">
        <v>1507</v>
      </c>
      <c r="B153">
        <v>22.75</v>
      </c>
      <c r="C153">
        <v>32.700000000000003</v>
      </c>
      <c r="D153">
        <v>392.5</v>
      </c>
      <c r="E153">
        <v>103.6</v>
      </c>
      <c r="G153">
        <v>107</v>
      </c>
      <c r="H153">
        <v>4</v>
      </c>
      <c r="I153">
        <v>116.15</v>
      </c>
      <c r="J153">
        <v>323</v>
      </c>
      <c r="K153">
        <v>553.54999999999995</v>
      </c>
      <c r="L153">
        <v>5.25</v>
      </c>
      <c r="M153">
        <v>27.35</v>
      </c>
      <c r="N153">
        <v>31.3</v>
      </c>
      <c r="O153">
        <v>58.75</v>
      </c>
      <c r="P153" s="121">
        <v>20.100000000000001</v>
      </c>
      <c r="Q153">
        <v>16.899999999999999</v>
      </c>
      <c r="T153">
        <v>435</v>
      </c>
      <c r="U153">
        <v>2.4</v>
      </c>
      <c r="V153">
        <v>54.5</v>
      </c>
      <c r="W153">
        <v>31.4</v>
      </c>
      <c r="X153">
        <v>17.5</v>
      </c>
      <c r="Y153">
        <v>26</v>
      </c>
      <c r="Z153">
        <v>324</v>
      </c>
      <c r="AA153">
        <v>4</v>
      </c>
      <c r="AC153" s="125"/>
      <c r="AD153">
        <v>127</v>
      </c>
      <c r="AE153">
        <v>53.98</v>
      </c>
      <c r="AF153">
        <v>66.349999999999994</v>
      </c>
      <c r="AG153">
        <v>5</v>
      </c>
      <c r="AH153">
        <v>19</v>
      </c>
      <c r="AI153">
        <v>13.7</v>
      </c>
      <c r="AJ153">
        <v>57.3</v>
      </c>
      <c r="AK153">
        <v>14.4</v>
      </c>
      <c r="AM153">
        <v>14.25</v>
      </c>
      <c r="AN153">
        <v>3</v>
      </c>
      <c r="AO153">
        <v>56.8</v>
      </c>
      <c r="AP153">
        <v>15.55</v>
      </c>
      <c r="AQ153">
        <v>16</v>
      </c>
      <c r="AR153">
        <v>49.8</v>
      </c>
      <c r="AS153">
        <v>44.4</v>
      </c>
      <c r="AT153">
        <v>287</v>
      </c>
      <c r="AU153">
        <v>715</v>
      </c>
      <c r="AV153">
        <v>24.8</v>
      </c>
      <c r="AW153">
        <v>71.599999999999994</v>
      </c>
      <c r="AY153">
        <v>6.5</v>
      </c>
      <c r="AZ153">
        <v>4.8</v>
      </c>
      <c r="BA153">
        <v>40</v>
      </c>
      <c r="BB153">
        <v>55</v>
      </c>
      <c r="BD153">
        <v>61.75</v>
      </c>
      <c r="BE153">
        <v>23.6</v>
      </c>
      <c r="BF153">
        <v>7.5</v>
      </c>
      <c r="BG153">
        <v>8.35</v>
      </c>
      <c r="BH153">
        <v>15.1</v>
      </c>
      <c r="BI153">
        <v>17.350000000000001</v>
      </c>
      <c r="BJ153">
        <v>67.5</v>
      </c>
      <c r="BK153">
        <v>68.8</v>
      </c>
      <c r="BL153">
        <v>8.5</v>
      </c>
      <c r="BM153">
        <v>279.95</v>
      </c>
      <c r="BO153">
        <v>25.1</v>
      </c>
      <c r="BQ153">
        <v>12</v>
      </c>
      <c r="BR153">
        <v>29.25</v>
      </c>
      <c r="BS153">
        <v>351.1</v>
      </c>
      <c r="BT153">
        <v>40.5</v>
      </c>
      <c r="BV153">
        <v>4.8499999999999996</v>
      </c>
      <c r="BW153">
        <v>23.1</v>
      </c>
      <c r="BX153">
        <v>12.25</v>
      </c>
      <c r="BY153">
        <v>80.349999999999994</v>
      </c>
      <c r="BZ153">
        <v>4.5</v>
      </c>
      <c r="CA153">
        <v>110</v>
      </c>
      <c r="CB153">
        <v>136</v>
      </c>
      <c r="CC153">
        <v>519.9</v>
      </c>
      <c r="CD153">
        <v>26.6</v>
      </c>
      <c r="CE153">
        <v>207</v>
      </c>
      <c r="CF153">
        <v>7.95</v>
      </c>
      <c r="CG153">
        <v>100</v>
      </c>
      <c r="CH153">
        <v>94.5</v>
      </c>
      <c r="CI153">
        <v>237.1</v>
      </c>
      <c r="CJ153">
        <v>98.45</v>
      </c>
      <c r="CK153">
        <v>54.5</v>
      </c>
      <c r="CL153">
        <v>10.1</v>
      </c>
      <c r="CM153">
        <v>4.5</v>
      </c>
      <c r="CN153">
        <v>1.9</v>
      </c>
      <c r="CO153">
        <v>13.5</v>
      </c>
      <c r="CP153">
        <v>7</v>
      </c>
      <c r="CQ153">
        <v>6.5</v>
      </c>
      <c r="CR153">
        <v>19.25</v>
      </c>
      <c r="CS153">
        <v>8</v>
      </c>
      <c r="CT153">
        <v>200</v>
      </c>
      <c r="CU153">
        <v>157.5</v>
      </c>
      <c r="CV153">
        <v>114.8</v>
      </c>
      <c r="CW153">
        <v>84</v>
      </c>
      <c r="CX153">
        <v>4.8499999999999996</v>
      </c>
      <c r="CY153">
        <v>425</v>
      </c>
      <c r="CZ153">
        <v>5.85</v>
      </c>
      <c r="DA153">
        <v>22.55</v>
      </c>
      <c r="DB153">
        <v>129</v>
      </c>
      <c r="DD153">
        <v>7.5</v>
      </c>
      <c r="DE153">
        <v>186</v>
      </c>
      <c r="DF153">
        <v>72.650000000000006</v>
      </c>
      <c r="DG153">
        <v>11.5</v>
      </c>
      <c r="DH153">
        <v>20.9</v>
      </c>
      <c r="DK153">
        <v>57</v>
      </c>
      <c r="DL153">
        <v>6.65</v>
      </c>
      <c r="DM153">
        <v>13.35</v>
      </c>
      <c r="DN153">
        <v>25.65</v>
      </c>
      <c r="DP153">
        <v>410</v>
      </c>
      <c r="DQ153">
        <v>176</v>
      </c>
      <c r="DR153">
        <v>131</v>
      </c>
      <c r="DS153">
        <v>33.75</v>
      </c>
      <c r="DT153">
        <v>350</v>
      </c>
      <c r="DU153">
        <v>35</v>
      </c>
      <c r="DV153">
        <v>190</v>
      </c>
      <c r="DX153">
        <v>197.95</v>
      </c>
      <c r="DY153">
        <v>580</v>
      </c>
      <c r="DZ153">
        <v>23.6</v>
      </c>
      <c r="EB153">
        <v>23</v>
      </c>
      <c r="EC153">
        <v>153.6</v>
      </c>
      <c r="ED153">
        <v>15.75</v>
      </c>
      <c r="EF153">
        <v>7</v>
      </c>
      <c r="EH153">
        <v>14.1</v>
      </c>
      <c r="EI153">
        <v>50</v>
      </c>
      <c r="EJ153">
        <v>70</v>
      </c>
      <c r="EK153">
        <v>3.05</v>
      </c>
      <c r="EL153">
        <v>43.65</v>
      </c>
      <c r="EM153">
        <v>129</v>
      </c>
      <c r="EN153">
        <v>37.799999999999997</v>
      </c>
      <c r="EO153">
        <v>290.14999999999998</v>
      </c>
      <c r="EP153">
        <v>169.95</v>
      </c>
      <c r="EQ153">
        <v>7</v>
      </c>
      <c r="ER153">
        <v>10.4</v>
      </c>
      <c r="ES153">
        <v>15</v>
      </c>
      <c r="EV153">
        <v>7.6</v>
      </c>
      <c r="EW153">
        <v>33.9</v>
      </c>
      <c r="EX153">
        <v>19</v>
      </c>
      <c r="EY153">
        <v>385</v>
      </c>
      <c r="EZ153">
        <v>5.25</v>
      </c>
      <c r="FA153">
        <v>6.05</v>
      </c>
      <c r="FB153">
        <v>24</v>
      </c>
      <c r="FC153">
        <v>5.55</v>
      </c>
      <c r="FD153">
        <v>45.25</v>
      </c>
      <c r="FG153">
        <v>58.75</v>
      </c>
      <c r="FH153">
        <v>7.55</v>
      </c>
      <c r="FI153">
        <v>36.200000000000003</v>
      </c>
      <c r="FJ153">
        <v>22</v>
      </c>
      <c r="FK153">
        <v>1.55</v>
      </c>
      <c r="FL153">
        <v>40.85</v>
      </c>
      <c r="FM153">
        <v>17.75</v>
      </c>
      <c r="FN153">
        <v>3.55</v>
      </c>
      <c r="FO153">
        <v>30.4</v>
      </c>
      <c r="FP153">
        <v>109.25</v>
      </c>
      <c r="FQ153">
        <v>71.349999999999994</v>
      </c>
      <c r="FR153" s="123">
        <v>32</v>
      </c>
      <c r="FS153">
        <v>14.5</v>
      </c>
      <c r="FT153">
        <v>67</v>
      </c>
      <c r="FU153">
        <v>42.7</v>
      </c>
      <c r="FV153">
        <v>175</v>
      </c>
      <c r="FW153">
        <v>13.95</v>
      </c>
      <c r="FX153">
        <v>11</v>
      </c>
      <c r="FY153">
        <v>4.5</v>
      </c>
      <c r="FZ153">
        <v>3.95</v>
      </c>
      <c r="GA153">
        <v>41.5</v>
      </c>
      <c r="GB153">
        <v>92.75</v>
      </c>
      <c r="GC153">
        <v>13</v>
      </c>
      <c r="GE153">
        <v>176.55</v>
      </c>
      <c r="GG153">
        <v>17</v>
      </c>
      <c r="GH153">
        <v>169.9</v>
      </c>
      <c r="GI153">
        <v>43.25</v>
      </c>
      <c r="GJ153">
        <v>52.55</v>
      </c>
      <c r="GL153">
        <v>9</v>
      </c>
      <c r="GN153">
        <v>12.5</v>
      </c>
      <c r="GO153">
        <v>19</v>
      </c>
      <c r="GP153">
        <v>18.05</v>
      </c>
      <c r="GQ153">
        <v>88</v>
      </c>
      <c r="GR153">
        <v>7.6</v>
      </c>
      <c r="GS153">
        <v>6.7</v>
      </c>
    </row>
    <row r="154" spans="1:201" ht="13.5" thickBot="1" x14ac:dyDescent="0.25">
      <c r="A154" s="124" t="s">
        <v>1508</v>
      </c>
      <c r="B154">
        <v>22.75</v>
      </c>
      <c r="C154">
        <v>31.45</v>
      </c>
      <c r="D154">
        <v>463.05</v>
      </c>
      <c r="E154">
        <v>94</v>
      </c>
      <c r="G154">
        <v>105</v>
      </c>
      <c r="H154">
        <v>4.1500000000000004</v>
      </c>
      <c r="I154">
        <v>99.6</v>
      </c>
      <c r="J154">
        <v>314.60000000000002</v>
      </c>
      <c r="K154">
        <v>580</v>
      </c>
      <c r="L154">
        <v>5.35</v>
      </c>
      <c r="M154">
        <v>28.65</v>
      </c>
      <c r="N154">
        <v>31.3</v>
      </c>
      <c r="O154">
        <v>60.35</v>
      </c>
      <c r="P154" s="121">
        <v>26.5</v>
      </c>
      <c r="Q154">
        <v>15.9</v>
      </c>
      <c r="T154">
        <v>388.5</v>
      </c>
      <c r="U154">
        <v>3.4</v>
      </c>
      <c r="V154">
        <v>50.7</v>
      </c>
      <c r="W154">
        <v>23.15</v>
      </c>
      <c r="X154">
        <v>19</v>
      </c>
      <c r="Y154">
        <v>26.2</v>
      </c>
      <c r="Z154">
        <v>312.75</v>
      </c>
      <c r="AA154">
        <v>4.1500000000000004</v>
      </c>
      <c r="AC154" s="125"/>
      <c r="AD154">
        <v>132.6</v>
      </c>
      <c r="AE154">
        <v>12.54</v>
      </c>
      <c r="AF154">
        <v>68.8</v>
      </c>
      <c r="AG154">
        <v>5</v>
      </c>
      <c r="AH154">
        <v>18.25</v>
      </c>
      <c r="AI154">
        <v>14.05</v>
      </c>
      <c r="AJ154">
        <v>62.3</v>
      </c>
      <c r="AK154">
        <v>15</v>
      </c>
      <c r="AM154">
        <v>14.95</v>
      </c>
      <c r="AN154">
        <v>2.75</v>
      </c>
      <c r="AO154">
        <v>54.4</v>
      </c>
      <c r="AP154">
        <v>15.25</v>
      </c>
      <c r="AQ154">
        <v>16.25</v>
      </c>
      <c r="AR154">
        <v>68</v>
      </c>
      <c r="AS154">
        <v>47.3</v>
      </c>
      <c r="AT154">
        <v>271.39999999999998</v>
      </c>
      <c r="AU154">
        <v>735</v>
      </c>
      <c r="AV154">
        <v>24.15</v>
      </c>
      <c r="AW154">
        <v>68.349999999999994</v>
      </c>
      <c r="AY154">
        <v>5.95</v>
      </c>
      <c r="AZ154">
        <v>1.8</v>
      </c>
      <c r="BA154">
        <v>42</v>
      </c>
      <c r="BB154">
        <v>53</v>
      </c>
      <c r="BD154">
        <v>53.3</v>
      </c>
      <c r="BE154">
        <v>23.3</v>
      </c>
      <c r="BF154">
        <v>7.5</v>
      </c>
      <c r="BG154">
        <v>8.4</v>
      </c>
      <c r="BH154">
        <v>14.7</v>
      </c>
      <c r="BI154">
        <v>18</v>
      </c>
      <c r="BJ154">
        <v>62.7</v>
      </c>
      <c r="BK154">
        <v>60.2</v>
      </c>
      <c r="BL154">
        <v>7.25</v>
      </c>
      <c r="BM154">
        <v>252.85</v>
      </c>
      <c r="BO154">
        <v>18.95</v>
      </c>
      <c r="BQ154">
        <v>9.5</v>
      </c>
      <c r="BR154">
        <v>26.9</v>
      </c>
      <c r="BS154">
        <v>318</v>
      </c>
      <c r="BT154">
        <v>48.95</v>
      </c>
      <c r="BV154">
        <v>5</v>
      </c>
      <c r="BW154">
        <v>16.05</v>
      </c>
      <c r="BX154">
        <v>13</v>
      </c>
      <c r="BY154">
        <v>77.5</v>
      </c>
      <c r="BZ154">
        <v>4.75</v>
      </c>
      <c r="CA154">
        <v>106.95</v>
      </c>
      <c r="CB154">
        <v>125.5</v>
      </c>
      <c r="CC154">
        <v>480</v>
      </c>
      <c r="CD154">
        <v>27.95</v>
      </c>
      <c r="CE154">
        <v>174.75</v>
      </c>
      <c r="CF154">
        <v>7</v>
      </c>
      <c r="CG154">
        <v>89.3</v>
      </c>
      <c r="CH154">
        <v>94.5</v>
      </c>
      <c r="CI154">
        <v>227</v>
      </c>
      <c r="CJ154">
        <v>95</v>
      </c>
      <c r="CK154">
        <v>56</v>
      </c>
      <c r="CL154">
        <v>9.85</v>
      </c>
      <c r="CM154">
        <v>4.7</v>
      </c>
      <c r="CN154">
        <v>1.6</v>
      </c>
      <c r="CO154">
        <v>13.2</v>
      </c>
      <c r="CP154">
        <v>7</v>
      </c>
      <c r="CQ154">
        <v>6.5</v>
      </c>
      <c r="CR154">
        <v>17.100000000000001</v>
      </c>
      <c r="CS154">
        <v>8.15</v>
      </c>
      <c r="CT154">
        <v>190.55</v>
      </c>
      <c r="CU154">
        <v>169.95</v>
      </c>
      <c r="CV154">
        <v>88</v>
      </c>
      <c r="CW154">
        <v>98.7</v>
      </c>
      <c r="CX154">
        <v>5</v>
      </c>
      <c r="CY154">
        <v>381.1</v>
      </c>
      <c r="CZ154">
        <v>5.9</v>
      </c>
      <c r="DA154">
        <v>13.6</v>
      </c>
      <c r="DB154">
        <v>119.85</v>
      </c>
      <c r="DD154">
        <v>7.85</v>
      </c>
      <c r="DE154">
        <v>180</v>
      </c>
      <c r="DF154">
        <v>72.900000000000006</v>
      </c>
      <c r="DG154">
        <v>11</v>
      </c>
      <c r="DH154">
        <v>21.75</v>
      </c>
      <c r="DK154">
        <v>42.8</v>
      </c>
      <c r="DL154">
        <v>6.75</v>
      </c>
      <c r="DM154">
        <v>15.9</v>
      </c>
      <c r="DN154">
        <v>29.8</v>
      </c>
      <c r="DP154">
        <v>375</v>
      </c>
      <c r="DQ154">
        <v>184.8</v>
      </c>
      <c r="DR154">
        <v>131.5</v>
      </c>
      <c r="DS154">
        <v>35.5</v>
      </c>
      <c r="DT154">
        <v>407.65</v>
      </c>
      <c r="DU154">
        <v>38.85</v>
      </c>
      <c r="DV154">
        <v>155</v>
      </c>
      <c r="DX154">
        <v>187.25</v>
      </c>
      <c r="DY154">
        <v>610</v>
      </c>
      <c r="DZ154">
        <v>22</v>
      </c>
      <c r="EB154">
        <v>23.3</v>
      </c>
      <c r="EC154">
        <v>128.75</v>
      </c>
      <c r="ED154">
        <v>12.7</v>
      </c>
      <c r="EF154">
        <v>7</v>
      </c>
      <c r="EH154">
        <v>11</v>
      </c>
      <c r="EI154">
        <v>38</v>
      </c>
      <c r="EJ154">
        <v>65.5</v>
      </c>
      <c r="EK154">
        <v>3.5</v>
      </c>
      <c r="EL154">
        <v>37.299999999999997</v>
      </c>
      <c r="EM154">
        <v>135</v>
      </c>
      <c r="EN154">
        <v>40.700000000000003</v>
      </c>
      <c r="EO154">
        <v>293</v>
      </c>
      <c r="EP154">
        <v>134.80000000000001</v>
      </c>
      <c r="EQ154">
        <v>7</v>
      </c>
      <c r="ER154">
        <v>7.75</v>
      </c>
      <c r="ES154">
        <v>15</v>
      </c>
      <c r="EV154">
        <v>7.3</v>
      </c>
      <c r="EW154">
        <v>33.9</v>
      </c>
      <c r="EX154">
        <v>21</v>
      </c>
      <c r="EY154">
        <v>376.05</v>
      </c>
      <c r="EZ154">
        <v>6</v>
      </c>
      <c r="FA154">
        <v>5.5</v>
      </c>
      <c r="FB154">
        <v>20</v>
      </c>
      <c r="FC154">
        <v>5.05</v>
      </c>
      <c r="FD154">
        <v>47.6</v>
      </c>
      <c r="FG154">
        <v>59</v>
      </c>
      <c r="FH154">
        <v>8.0500000000000007</v>
      </c>
      <c r="FI154">
        <v>45.55</v>
      </c>
      <c r="FJ154">
        <v>22</v>
      </c>
      <c r="FK154">
        <v>1.5</v>
      </c>
      <c r="FL154">
        <v>36</v>
      </c>
      <c r="FM154">
        <v>16.8</v>
      </c>
      <c r="FN154">
        <v>3.55</v>
      </c>
      <c r="FO154">
        <v>30.4</v>
      </c>
      <c r="FP154">
        <v>95.8</v>
      </c>
      <c r="FQ154">
        <v>77.400000000000006</v>
      </c>
      <c r="FR154" s="123">
        <v>29.5</v>
      </c>
      <c r="FS154">
        <v>13.75</v>
      </c>
      <c r="FT154">
        <v>68.400000000000006</v>
      </c>
      <c r="FU154">
        <v>39.5</v>
      </c>
      <c r="FV154">
        <v>175.35</v>
      </c>
      <c r="FW154">
        <v>14.5</v>
      </c>
      <c r="FX154">
        <v>12</v>
      </c>
      <c r="FY154">
        <v>4</v>
      </c>
      <c r="FZ154">
        <v>3.9</v>
      </c>
      <c r="GA154">
        <v>37.5</v>
      </c>
      <c r="GB154">
        <v>100.1</v>
      </c>
      <c r="GC154">
        <v>12.95</v>
      </c>
      <c r="GE154">
        <v>156</v>
      </c>
      <c r="GG154">
        <v>17</v>
      </c>
      <c r="GH154">
        <v>157</v>
      </c>
      <c r="GI154">
        <v>43</v>
      </c>
      <c r="GJ154">
        <v>52.55</v>
      </c>
      <c r="GL154">
        <v>8.9499999999999993</v>
      </c>
      <c r="GN154">
        <v>12.5</v>
      </c>
      <c r="GO154">
        <v>19.7</v>
      </c>
      <c r="GP154">
        <v>19.25</v>
      </c>
      <c r="GQ154">
        <v>97</v>
      </c>
      <c r="GR154">
        <v>7.5</v>
      </c>
      <c r="GS154">
        <v>8.1999999999999993</v>
      </c>
    </row>
    <row r="155" spans="1:201" ht="13.5" thickBot="1" x14ac:dyDescent="0.25">
      <c r="A155" s="124" t="s">
        <v>1509</v>
      </c>
      <c r="B155">
        <v>22.75</v>
      </c>
      <c r="C155">
        <v>30.5</v>
      </c>
      <c r="D155">
        <v>396.15</v>
      </c>
      <c r="E155">
        <v>99</v>
      </c>
      <c r="G155">
        <v>104.7</v>
      </c>
      <c r="H155">
        <v>3.6</v>
      </c>
      <c r="I155">
        <v>105.2</v>
      </c>
      <c r="J155">
        <v>263.10000000000002</v>
      </c>
      <c r="K155">
        <v>569.04999999999995</v>
      </c>
      <c r="L155">
        <v>5.3</v>
      </c>
      <c r="M155">
        <v>21.3</v>
      </c>
      <c r="N155">
        <v>31.3</v>
      </c>
      <c r="O155">
        <v>65.5</v>
      </c>
      <c r="P155" s="121">
        <v>28</v>
      </c>
      <c r="Q155">
        <v>17.95</v>
      </c>
      <c r="T155">
        <v>399.95</v>
      </c>
      <c r="U155">
        <v>2.35</v>
      </c>
      <c r="V155">
        <v>48.45</v>
      </c>
      <c r="W155">
        <v>23.7</v>
      </c>
      <c r="X155">
        <v>19.5</v>
      </c>
      <c r="Y155">
        <v>22.4</v>
      </c>
      <c r="Z155">
        <v>336</v>
      </c>
      <c r="AA155">
        <v>3.95</v>
      </c>
      <c r="AC155" s="125"/>
      <c r="AD155">
        <v>98.1</v>
      </c>
      <c r="AE155">
        <v>38.99</v>
      </c>
      <c r="AF155">
        <v>53.2</v>
      </c>
      <c r="AG155">
        <v>5.25</v>
      </c>
      <c r="AH155">
        <v>21</v>
      </c>
      <c r="AI155">
        <v>15.2</v>
      </c>
      <c r="AJ155">
        <v>65.95</v>
      </c>
      <c r="AK155">
        <v>12</v>
      </c>
      <c r="AM155">
        <v>15.5</v>
      </c>
      <c r="AN155">
        <v>2.5</v>
      </c>
      <c r="AO155">
        <v>45.25</v>
      </c>
      <c r="AP155">
        <v>16.899999999999999</v>
      </c>
      <c r="AQ155">
        <v>15.75</v>
      </c>
      <c r="AR155">
        <v>66</v>
      </c>
      <c r="AS155">
        <v>54.1</v>
      </c>
      <c r="AT155">
        <v>270.5</v>
      </c>
      <c r="AU155">
        <v>759.05</v>
      </c>
      <c r="AV155">
        <v>24.7</v>
      </c>
      <c r="AW155">
        <v>67.349999999999994</v>
      </c>
      <c r="AY155">
        <v>5.9</v>
      </c>
      <c r="AZ155">
        <v>1.5</v>
      </c>
      <c r="BA155">
        <v>44.2</v>
      </c>
      <c r="BB155">
        <v>52.45</v>
      </c>
      <c r="BD155">
        <v>53.7</v>
      </c>
      <c r="BE155">
        <v>24</v>
      </c>
      <c r="BF155">
        <v>7.5</v>
      </c>
      <c r="BG155">
        <v>8.1</v>
      </c>
      <c r="BH155">
        <v>14.2</v>
      </c>
      <c r="BI155">
        <v>19.2</v>
      </c>
      <c r="BJ155">
        <v>45.45</v>
      </c>
      <c r="BK155">
        <v>71</v>
      </c>
      <c r="BL155">
        <v>6.75</v>
      </c>
      <c r="BM155">
        <v>252.7</v>
      </c>
      <c r="BO155">
        <v>20.8</v>
      </c>
      <c r="BQ155">
        <v>11.5</v>
      </c>
      <c r="BR155">
        <v>24</v>
      </c>
      <c r="BS155">
        <v>334.4</v>
      </c>
      <c r="BT155">
        <v>50</v>
      </c>
      <c r="BV155">
        <v>4</v>
      </c>
      <c r="BW155">
        <v>14.5</v>
      </c>
      <c r="BX155">
        <v>13.5</v>
      </c>
      <c r="BY155">
        <v>80.3</v>
      </c>
      <c r="BZ155">
        <v>4.3499999999999996</v>
      </c>
      <c r="CA155">
        <v>107</v>
      </c>
      <c r="CB155">
        <v>118.75</v>
      </c>
      <c r="CC155">
        <v>545</v>
      </c>
      <c r="CD155">
        <v>32.299999999999997</v>
      </c>
      <c r="CE155">
        <v>172.9</v>
      </c>
      <c r="CF155">
        <v>8.0500000000000007</v>
      </c>
      <c r="CG155">
        <v>88.6</v>
      </c>
      <c r="CH155">
        <v>90</v>
      </c>
      <c r="CI155">
        <v>275</v>
      </c>
      <c r="CJ155">
        <v>100.5</v>
      </c>
      <c r="CK155">
        <v>54.65</v>
      </c>
      <c r="CL155">
        <v>10</v>
      </c>
      <c r="CM155">
        <v>4.8499999999999996</v>
      </c>
      <c r="CN155">
        <v>2.25</v>
      </c>
      <c r="CO155">
        <v>12.55</v>
      </c>
      <c r="CP155">
        <v>7.5</v>
      </c>
      <c r="CQ155">
        <v>7</v>
      </c>
      <c r="CR155">
        <v>17</v>
      </c>
      <c r="CS155">
        <v>7.7</v>
      </c>
      <c r="CT155">
        <v>211.85</v>
      </c>
      <c r="CU155">
        <v>156.25</v>
      </c>
      <c r="CV155">
        <v>90.05</v>
      </c>
      <c r="CW155">
        <v>108.25</v>
      </c>
      <c r="CX155">
        <v>5.5</v>
      </c>
      <c r="CY155">
        <v>382</v>
      </c>
      <c r="CZ155">
        <v>4.4000000000000004</v>
      </c>
      <c r="DA155">
        <v>14.5</v>
      </c>
      <c r="DB155">
        <v>119.45</v>
      </c>
      <c r="DD155">
        <v>6</v>
      </c>
      <c r="DE155">
        <v>182.35</v>
      </c>
      <c r="DF155">
        <v>76.650000000000006</v>
      </c>
      <c r="DG155">
        <v>11.5</v>
      </c>
      <c r="DH155">
        <v>21.35</v>
      </c>
      <c r="DK155">
        <v>34.299999999999997</v>
      </c>
      <c r="DL155">
        <v>6.3</v>
      </c>
      <c r="DM155">
        <v>13.5</v>
      </c>
      <c r="DN155">
        <v>30.4</v>
      </c>
      <c r="DP155">
        <v>414.05</v>
      </c>
      <c r="DQ155">
        <v>189.55</v>
      </c>
      <c r="DR155">
        <v>147.5</v>
      </c>
      <c r="DS155">
        <v>35.5</v>
      </c>
      <c r="DT155">
        <v>393.8</v>
      </c>
      <c r="DU155">
        <v>36.5</v>
      </c>
      <c r="DV155">
        <v>165</v>
      </c>
      <c r="DX155">
        <v>196.65</v>
      </c>
      <c r="DY155">
        <v>598</v>
      </c>
      <c r="DZ155">
        <v>24</v>
      </c>
      <c r="EB155">
        <v>24</v>
      </c>
      <c r="EC155">
        <v>130.15</v>
      </c>
      <c r="ED155">
        <v>13.5</v>
      </c>
      <c r="EF155">
        <v>7.5</v>
      </c>
      <c r="EH155">
        <v>11</v>
      </c>
      <c r="EI155">
        <v>53.65</v>
      </c>
      <c r="EJ155">
        <v>70.3</v>
      </c>
      <c r="EK155">
        <v>4.3</v>
      </c>
      <c r="EL155">
        <v>38.1</v>
      </c>
      <c r="EM155">
        <v>126.35</v>
      </c>
      <c r="EN155">
        <v>43.4</v>
      </c>
      <c r="EO155">
        <v>270.75</v>
      </c>
      <c r="EP155">
        <v>122.35</v>
      </c>
      <c r="EQ155">
        <v>7</v>
      </c>
      <c r="ER155">
        <v>8.5</v>
      </c>
      <c r="ES155">
        <v>15</v>
      </c>
      <c r="EV155">
        <v>7.1</v>
      </c>
      <c r="EW155">
        <v>33.9</v>
      </c>
      <c r="EX155">
        <v>19</v>
      </c>
      <c r="EY155">
        <v>358.35</v>
      </c>
      <c r="EZ155">
        <v>5.3</v>
      </c>
      <c r="FA155">
        <v>6.25</v>
      </c>
      <c r="FB155">
        <v>22.9</v>
      </c>
      <c r="FC155">
        <v>4.5999999999999996</v>
      </c>
      <c r="FD155">
        <v>47.9</v>
      </c>
      <c r="FG155">
        <v>57</v>
      </c>
      <c r="FH155">
        <v>6.45</v>
      </c>
      <c r="FI155">
        <v>47.5</v>
      </c>
      <c r="FJ155">
        <v>22</v>
      </c>
      <c r="FK155">
        <v>1.25</v>
      </c>
      <c r="FL155">
        <v>43</v>
      </c>
      <c r="FM155">
        <v>14.75</v>
      </c>
      <c r="FN155">
        <v>3.25</v>
      </c>
      <c r="FO155">
        <v>30.4</v>
      </c>
      <c r="FP155">
        <v>99.7</v>
      </c>
      <c r="FQ155">
        <v>77.150000000000006</v>
      </c>
      <c r="FR155" s="123">
        <v>31.7</v>
      </c>
      <c r="FS155">
        <v>15.5</v>
      </c>
      <c r="FT155">
        <v>60.95</v>
      </c>
      <c r="FU155">
        <v>38</v>
      </c>
      <c r="FV155">
        <v>175.35</v>
      </c>
      <c r="FW155">
        <v>11.5</v>
      </c>
      <c r="FX155">
        <v>12.35</v>
      </c>
      <c r="FY155">
        <v>3.75</v>
      </c>
      <c r="FZ155">
        <v>2</v>
      </c>
      <c r="GA155">
        <v>39.700000000000003</v>
      </c>
      <c r="GB155">
        <v>113.55</v>
      </c>
      <c r="GC155">
        <v>10.8</v>
      </c>
      <c r="GE155">
        <v>161.19999999999999</v>
      </c>
      <c r="GG155">
        <v>17</v>
      </c>
      <c r="GH155">
        <v>177</v>
      </c>
      <c r="GI155">
        <v>45</v>
      </c>
      <c r="GJ155">
        <v>29.45</v>
      </c>
      <c r="GL155">
        <v>8.6</v>
      </c>
      <c r="GN155">
        <v>14.9</v>
      </c>
      <c r="GO155">
        <v>21.85</v>
      </c>
      <c r="GP155">
        <v>16.2</v>
      </c>
      <c r="GQ155">
        <v>99.95</v>
      </c>
      <c r="GR155">
        <v>7.55</v>
      </c>
      <c r="GS155">
        <v>6.6</v>
      </c>
    </row>
    <row r="156" spans="1:201" ht="13.5" thickBot="1" x14ac:dyDescent="0.25">
      <c r="A156" s="124" t="s">
        <v>1510</v>
      </c>
      <c r="B156">
        <v>22.75</v>
      </c>
      <c r="C156">
        <v>30.2</v>
      </c>
      <c r="D156">
        <v>365</v>
      </c>
      <c r="E156">
        <v>90.45</v>
      </c>
      <c r="G156">
        <v>100</v>
      </c>
      <c r="H156">
        <v>3.75</v>
      </c>
      <c r="I156">
        <v>113.35</v>
      </c>
      <c r="J156">
        <v>223</v>
      </c>
      <c r="K156">
        <v>586.95000000000005</v>
      </c>
      <c r="L156">
        <v>6.1</v>
      </c>
      <c r="M156">
        <v>21</v>
      </c>
      <c r="N156">
        <v>32</v>
      </c>
      <c r="O156">
        <v>69</v>
      </c>
      <c r="P156" s="121">
        <v>23.75</v>
      </c>
      <c r="Q156">
        <v>16.899999999999999</v>
      </c>
      <c r="T156">
        <v>372.3</v>
      </c>
      <c r="U156">
        <v>2.6</v>
      </c>
      <c r="V156">
        <v>51</v>
      </c>
      <c r="W156">
        <v>22</v>
      </c>
      <c r="X156">
        <v>18.25</v>
      </c>
      <c r="Y156">
        <v>25.5</v>
      </c>
      <c r="Z156">
        <v>358.3</v>
      </c>
      <c r="AA156">
        <v>5</v>
      </c>
      <c r="AC156" s="125"/>
      <c r="AD156">
        <v>89.7</v>
      </c>
      <c r="AE156">
        <v>37.159999999999997</v>
      </c>
      <c r="AF156">
        <v>56.5</v>
      </c>
      <c r="AG156">
        <v>6</v>
      </c>
      <c r="AH156">
        <v>27.25</v>
      </c>
      <c r="AI156">
        <v>14.5</v>
      </c>
      <c r="AJ156">
        <v>65</v>
      </c>
      <c r="AK156">
        <v>11.75</v>
      </c>
      <c r="AM156">
        <v>15.4</v>
      </c>
      <c r="AN156">
        <v>3</v>
      </c>
      <c r="AO156">
        <v>35.9</v>
      </c>
      <c r="AP156">
        <v>16.649999999999999</v>
      </c>
      <c r="AQ156">
        <v>17.75</v>
      </c>
      <c r="AR156">
        <v>67.95</v>
      </c>
      <c r="AS156">
        <v>64.349999999999994</v>
      </c>
      <c r="AT156">
        <v>281</v>
      </c>
      <c r="AU156">
        <v>799</v>
      </c>
      <c r="AV156">
        <v>25.45</v>
      </c>
      <c r="AW156">
        <v>70.75</v>
      </c>
      <c r="AY156">
        <v>5.85</v>
      </c>
      <c r="AZ156">
        <v>2.75</v>
      </c>
      <c r="BA156">
        <v>41</v>
      </c>
      <c r="BB156">
        <v>62.5</v>
      </c>
      <c r="BD156">
        <v>52.85</v>
      </c>
      <c r="BE156">
        <v>24.85</v>
      </c>
      <c r="BF156">
        <v>7.5</v>
      </c>
      <c r="BG156">
        <v>8.4499999999999993</v>
      </c>
      <c r="BH156">
        <v>15.5</v>
      </c>
      <c r="BI156">
        <v>20</v>
      </c>
      <c r="BJ156">
        <v>58.9</v>
      </c>
      <c r="BK156">
        <v>62.95</v>
      </c>
      <c r="BL156">
        <v>8.35</v>
      </c>
      <c r="BM156">
        <v>274</v>
      </c>
      <c r="BO156">
        <v>17.649999999999999</v>
      </c>
      <c r="BQ156">
        <v>12</v>
      </c>
      <c r="BR156">
        <v>23.6</v>
      </c>
      <c r="BS156">
        <v>351.5</v>
      </c>
      <c r="BT156">
        <v>49.9</v>
      </c>
      <c r="BV156">
        <v>4</v>
      </c>
      <c r="BW156">
        <v>12.8</v>
      </c>
      <c r="BX156">
        <v>14.8</v>
      </c>
      <c r="BY156">
        <v>73.400000000000006</v>
      </c>
      <c r="BZ156">
        <v>4.2</v>
      </c>
      <c r="CA156">
        <v>93</v>
      </c>
      <c r="CB156">
        <v>123.2</v>
      </c>
      <c r="CC156">
        <v>525</v>
      </c>
      <c r="CD156">
        <v>36</v>
      </c>
      <c r="CE156">
        <v>176.5</v>
      </c>
      <c r="CF156">
        <v>8.9</v>
      </c>
      <c r="CG156">
        <v>83</v>
      </c>
      <c r="CH156">
        <v>90.55</v>
      </c>
      <c r="CI156">
        <v>290</v>
      </c>
      <c r="CJ156">
        <v>121.7</v>
      </c>
      <c r="CK156">
        <v>55.1</v>
      </c>
      <c r="CL156">
        <v>10.5</v>
      </c>
      <c r="CM156">
        <v>5.6</v>
      </c>
      <c r="CN156">
        <v>2.25</v>
      </c>
      <c r="CO156">
        <v>14.35</v>
      </c>
      <c r="CP156">
        <v>8.5</v>
      </c>
      <c r="CQ156">
        <v>7</v>
      </c>
      <c r="CR156">
        <v>16</v>
      </c>
      <c r="CS156">
        <v>8.1999999999999993</v>
      </c>
      <c r="CT156">
        <v>206.5</v>
      </c>
      <c r="CU156">
        <v>136.65</v>
      </c>
      <c r="CV156">
        <v>100.8</v>
      </c>
      <c r="CW156">
        <v>111.15</v>
      </c>
      <c r="CX156">
        <v>5.45</v>
      </c>
      <c r="CY156">
        <v>350</v>
      </c>
      <c r="CZ156">
        <v>5.65</v>
      </c>
      <c r="DA156">
        <v>16</v>
      </c>
      <c r="DB156">
        <v>120.9</v>
      </c>
      <c r="DD156">
        <v>5.35</v>
      </c>
      <c r="DE156">
        <v>163</v>
      </c>
      <c r="DF156">
        <v>80</v>
      </c>
      <c r="DG156">
        <v>13.5</v>
      </c>
      <c r="DH156">
        <v>19.45</v>
      </c>
      <c r="DK156">
        <v>47</v>
      </c>
      <c r="DL156">
        <v>7.5</v>
      </c>
      <c r="DM156">
        <v>15.3</v>
      </c>
      <c r="DN156">
        <v>30.6</v>
      </c>
      <c r="DP156">
        <v>390.5</v>
      </c>
      <c r="DQ156">
        <v>187</v>
      </c>
      <c r="DR156">
        <v>145</v>
      </c>
      <c r="DS156">
        <v>35.1</v>
      </c>
      <c r="DT156">
        <v>329.1</v>
      </c>
      <c r="DU156">
        <v>36.200000000000003</v>
      </c>
      <c r="DV156">
        <v>155</v>
      </c>
      <c r="DX156">
        <v>215.2</v>
      </c>
      <c r="DY156">
        <v>600</v>
      </c>
      <c r="DZ156">
        <v>24.75</v>
      </c>
      <c r="EB156">
        <v>22.35</v>
      </c>
      <c r="EC156">
        <v>128</v>
      </c>
      <c r="ED156">
        <v>13</v>
      </c>
      <c r="EF156">
        <v>8.5</v>
      </c>
      <c r="EH156">
        <v>11</v>
      </c>
      <c r="EI156">
        <v>55</v>
      </c>
      <c r="EJ156">
        <v>71</v>
      </c>
      <c r="EK156">
        <v>4.0999999999999996</v>
      </c>
      <c r="EL156">
        <v>38</v>
      </c>
      <c r="EM156">
        <v>129.5</v>
      </c>
      <c r="EN156">
        <v>40.65</v>
      </c>
      <c r="EO156">
        <v>285</v>
      </c>
      <c r="EP156">
        <v>122.35</v>
      </c>
      <c r="EQ156">
        <v>8.5</v>
      </c>
      <c r="ER156">
        <v>9</v>
      </c>
      <c r="ES156">
        <v>15</v>
      </c>
      <c r="EV156">
        <v>7.9</v>
      </c>
      <c r="EW156">
        <v>34</v>
      </c>
      <c r="EX156">
        <v>20.9</v>
      </c>
      <c r="EY156">
        <v>372.1</v>
      </c>
      <c r="EZ156">
        <v>5.9</v>
      </c>
      <c r="FA156">
        <v>5</v>
      </c>
      <c r="FB156">
        <v>22.7</v>
      </c>
      <c r="FC156">
        <v>4.3</v>
      </c>
      <c r="FD156">
        <v>43.9</v>
      </c>
      <c r="FG156">
        <v>65</v>
      </c>
      <c r="FH156">
        <v>6.7</v>
      </c>
      <c r="FI156">
        <v>49</v>
      </c>
      <c r="FJ156">
        <v>22</v>
      </c>
      <c r="FK156">
        <v>1.5</v>
      </c>
      <c r="FL156">
        <v>46</v>
      </c>
      <c r="FM156">
        <v>15</v>
      </c>
      <c r="FN156">
        <v>4</v>
      </c>
      <c r="FO156">
        <v>30.4</v>
      </c>
      <c r="FP156">
        <v>106</v>
      </c>
      <c r="FQ156">
        <v>69.900000000000006</v>
      </c>
      <c r="FR156" s="123">
        <v>34.5</v>
      </c>
      <c r="FS156">
        <v>16.399999999999999</v>
      </c>
      <c r="FT156">
        <v>63.2</v>
      </c>
      <c r="FU156">
        <v>38</v>
      </c>
      <c r="FV156">
        <v>175.35</v>
      </c>
      <c r="FW156">
        <v>11.5</v>
      </c>
      <c r="FX156">
        <v>13.55</v>
      </c>
      <c r="FY156">
        <v>4.2</v>
      </c>
      <c r="FZ156">
        <v>4.3</v>
      </c>
      <c r="GA156">
        <v>40.15</v>
      </c>
      <c r="GB156">
        <v>122.4</v>
      </c>
      <c r="GC156">
        <v>12.45</v>
      </c>
      <c r="GE156">
        <v>146</v>
      </c>
      <c r="GG156">
        <v>17</v>
      </c>
      <c r="GH156">
        <v>188</v>
      </c>
      <c r="GI156">
        <v>45.5</v>
      </c>
      <c r="GJ156">
        <v>24.4</v>
      </c>
      <c r="GL156">
        <v>9.75</v>
      </c>
      <c r="GN156">
        <v>14.9</v>
      </c>
      <c r="GO156">
        <v>18.100000000000001</v>
      </c>
      <c r="GP156">
        <v>14.45</v>
      </c>
      <c r="GQ156">
        <v>95.5</v>
      </c>
      <c r="GR156">
        <v>7.75</v>
      </c>
      <c r="GS156">
        <v>6.4</v>
      </c>
    </row>
    <row r="157" spans="1:201" ht="13.5" thickBot="1" x14ac:dyDescent="0.25">
      <c r="A157" s="124" t="s">
        <v>1511</v>
      </c>
      <c r="B157">
        <v>22.8</v>
      </c>
      <c r="C157">
        <v>33.1</v>
      </c>
      <c r="D157">
        <v>380</v>
      </c>
      <c r="E157">
        <v>105</v>
      </c>
      <c r="G157">
        <v>100</v>
      </c>
      <c r="H157">
        <v>3.95</v>
      </c>
      <c r="I157">
        <v>115.2</v>
      </c>
      <c r="J157">
        <v>213</v>
      </c>
      <c r="K157">
        <v>561.75</v>
      </c>
      <c r="L157">
        <v>6.3</v>
      </c>
      <c r="M157">
        <v>19</v>
      </c>
      <c r="N157">
        <v>32.9</v>
      </c>
      <c r="O157">
        <v>61.85</v>
      </c>
      <c r="P157" s="121">
        <v>24.05</v>
      </c>
      <c r="Q157">
        <v>19</v>
      </c>
      <c r="T157">
        <v>380.1</v>
      </c>
      <c r="U157">
        <v>1.6</v>
      </c>
      <c r="V157">
        <v>51.25</v>
      </c>
      <c r="W157">
        <v>20.8</v>
      </c>
      <c r="X157">
        <v>18</v>
      </c>
      <c r="Y157">
        <v>18.350000000000001</v>
      </c>
      <c r="Z157">
        <v>309.75</v>
      </c>
      <c r="AA157">
        <v>6.3</v>
      </c>
      <c r="AC157" s="125"/>
      <c r="AD157">
        <v>87</v>
      </c>
      <c r="AE157">
        <v>81.069999999999993</v>
      </c>
      <c r="AF157">
        <v>41.25</v>
      </c>
      <c r="AG157">
        <v>5.9</v>
      </c>
      <c r="AH157">
        <v>25.5</v>
      </c>
      <c r="AI157">
        <v>13.9</v>
      </c>
      <c r="AJ157">
        <v>66.75</v>
      </c>
      <c r="AK157">
        <v>11.05</v>
      </c>
      <c r="AM157">
        <v>13</v>
      </c>
      <c r="AN157">
        <v>3</v>
      </c>
      <c r="AO157">
        <v>38.299999999999997</v>
      </c>
      <c r="AP157">
        <v>14.75</v>
      </c>
      <c r="AQ157">
        <v>17.399999999999999</v>
      </c>
      <c r="AR157">
        <v>58.1</v>
      </c>
      <c r="AS157">
        <v>81.400000000000006</v>
      </c>
      <c r="AT157">
        <v>282.5</v>
      </c>
      <c r="AU157">
        <v>550</v>
      </c>
      <c r="AV157">
        <v>25.55</v>
      </c>
      <c r="AW157">
        <v>69.900000000000006</v>
      </c>
      <c r="AY157">
        <v>7.7</v>
      </c>
      <c r="AZ157">
        <v>1.9</v>
      </c>
      <c r="BA157">
        <v>45.1</v>
      </c>
      <c r="BB157">
        <v>58</v>
      </c>
      <c r="BD157">
        <v>56</v>
      </c>
      <c r="BE157">
        <v>24.5</v>
      </c>
      <c r="BF157">
        <v>7.5</v>
      </c>
      <c r="BG157">
        <v>8.9</v>
      </c>
      <c r="BH157">
        <v>16.899999999999999</v>
      </c>
      <c r="BI157">
        <v>21</v>
      </c>
      <c r="BJ157">
        <v>47.05</v>
      </c>
      <c r="BK157">
        <v>60.7</v>
      </c>
      <c r="BL157">
        <v>7.7</v>
      </c>
      <c r="BM157">
        <v>224.5</v>
      </c>
      <c r="BO157">
        <v>17.100000000000001</v>
      </c>
      <c r="BQ157">
        <v>12</v>
      </c>
      <c r="BR157">
        <v>22.55</v>
      </c>
      <c r="BS157">
        <v>332</v>
      </c>
      <c r="BT157">
        <v>34.950000000000003</v>
      </c>
      <c r="BV157">
        <v>4.6500000000000004</v>
      </c>
      <c r="BW157">
        <v>13.8</v>
      </c>
      <c r="BX157">
        <v>15</v>
      </c>
      <c r="BY157">
        <v>67.599999999999994</v>
      </c>
      <c r="BZ157">
        <v>4.5999999999999996</v>
      </c>
      <c r="CA157">
        <v>92.8</v>
      </c>
      <c r="CB157">
        <v>124.65</v>
      </c>
      <c r="CC157">
        <v>560</v>
      </c>
      <c r="CD157">
        <v>37.65</v>
      </c>
      <c r="CE157">
        <v>186.7</v>
      </c>
      <c r="CF157">
        <v>8.6</v>
      </c>
      <c r="CG157">
        <v>89.85</v>
      </c>
      <c r="CH157">
        <v>95</v>
      </c>
      <c r="CI157">
        <v>298</v>
      </c>
      <c r="CJ157">
        <v>119</v>
      </c>
      <c r="CK157">
        <v>60</v>
      </c>
      <c r="CL157">
        <v>11</v>
      </c>
      <c r="CM157">
        <v>5.6</v>
      </c>
      <c r="CN157">
        <v>2.25</v>
      </c>
      <c r="CO157">
        <v>13.15</v>
      </c>
      <c r="CP157">
        <v>9</v>
      </c>
      <c r="CQ157">
        <v>7</v>
      </c>
      <c r="CR157">
        <v>13.25</v>
      </c>
      <c r="CS157">
        <v>8</v>
      </c>
      <c r="CT157">
        <v>190</v>
      </c>
      <c r="CU157">
        <v>173.05</v>
      </c>
      <c r="CV157">
        <v>112.9</v>
      </c>
      <c r="CW157">
        <v>138</v>
      </c>
      <c r="CX157">
        <v>5.5</v>
      </c>
      <c r="CY157">
        <v>378</v>
      </c>
      <c r="CZ157">
        <v>6.2</v>
      </c>
      <c r="DA157">
        <v>9.3000000000000007</v>
      </c>
      <c r="DB157">
        <v>128.19999999999999</v>
      </c>
      <c r="DD157">
        <v>6.3</v>
      </c>
      <c r="DE157">
        <v>173</v>
      </c>
      <c r="DF157">
        <v>68.05</v>
      </c>
      <c r="DG157">
        <v>14.75</v>
      </c>
      <c r="DH157">
        <v>18.399999999999999</v>
      </c>
      <c r="DK157">
        <v>41</v>
      </c>
      <c r="DL157">
        <v>7.35</v>
      </c>
      <c r="DM157">
        <v>14.1</v>
      </c>
      <c r="DN157">
        <v>29</v>
      </c>
      <c r="DP157">
        <v>395.9</v>
      </c>
      <c r="DQ157">
        <v>204.6</v>
      </c>
      <c r="DR157">
        <v>143</v>
      </c>
      <c r="DS157">
        <v>35.1</v>
      </c>
      <c r="DT157">
        <v>300</v>
      </c>
      <c r="DU157">
        <v>28.7</v>
      </c>
      <c r="DV157">
        <v>170</v>
      </c>
      <c r="DX157">
        <v>221</v>
      </c>
      <c r="DY157">
        <v>480</v>
      </c>
      <c r="DZ157">
        <v>24.6</v>
      </c>
      <c r="EB157">
        <v>21.65</v>
      </c>
      <c r="EC157">
        <v>127.9</v>
      </c>
      <c r="ED157">
        <v>11.6</v>
      </c>
      <c r="EF157">
        <v>9</v>
      </c>
      <c r="EH157">
        <v>11</v>
      </c>
      <c r="EI157">
        <v>54</v>
      </c>
      <c r="EJ157">
        <v>78.900000000000006</v>
      </c>
      <c r="EK157">
        <v>3.7</v>
      </c>
      <c r="EL157">
        <v>39</v>
      </c>
      <c r="EM157">
        <v>123.8</v>
      </c>
      <c r="EN157">
        <v>42.85</v>
      </c>
      <c r="EO157">
        <v>281</v>
      </c>
      <c r="EP157">
        <v>122.35</v>
      </c>
      <c r="EQ157">
        <v>8.5</v>
      </c>
      <c r="ER157">
        <v>10.050000000000001</v>
      </c>
      <c r="ES157">
        <v>15</v>
      </c>
      <c r="EV157">
        <v>8</v>
      </c>
      <c r="EW157">
        <v>39.75</v>
      </c>
      <c r="EX157">
        <v>23.5</v>
      </c>
      <c r="EY157">
        <v>402.25</v>
      </c>
      <c r="EZ157">
        <v>6</v>
      </c>
      <c r="FB157">
        <v>22.4</v>
      </c>
      <c r="FC157">
        <v>4.6500000000000004</v>
      </c>
      <c r="FD157">
        <v>54.55</v>
      </c>
      <c r="FG157">
        <v>59</v>
      </c>
      <c r="FH157">
        <v>6.65</v>
      </c>
      <c r="FI157">
        <v>44.5</v>
      </c>
      <c r="FJ157">
        <v>24.5</v>
      </c>
      <c r="FK157">
        <v>1.5</v>
      </c>
      <c r="FL157">
        <v>35.25</v>
      </c>
      <c r="FM157">
        <v>10</v>
      </c>
      <c r="FN157">
        <v>4.5</v>
      </c>
      <c r="FO157">
        <v>30.4</v>
      </c>
      <c r="FP157">
        <v>105</v>
      </c>
      <c r="FQ157">
        <v>69.8</v>
      </c>
      <c r="FR157" s="123">
        <v>32.5</v>
      </c>
      <c r="FS157">
        <v>15.75</v>
      </c>
      <c r="FT157">
        <v>75.7</v>
      </c>
      <c r="FU157">
        <v>40.1</v>
      </c>
      <c r="FV157">
        <v>167</v>
      </c>
      <c r="FW157">
        <v>11.5</v>
      </c>
      <c r="FX157">
        <v>15.5</v>
      </c>
      <c r="FY157">
        <v>5.5</v>
      </c>
      <c r="FZ157">
        <v>2.9</v>
      </c>
      <c r="GA157">
        <v>41</v>
      </c>
      <c r="GB157">
        <v>93</v>
      </c>
      <c r="GC157">
        <v>14</v>
      </c>
      <c r="GE157">
        <v>118.1</v>
      </c>
      <c r="GG157">
        <v>17</v>
      </c>
      <c r="GH157">
        <v>183.45</v>
      </c>
      <c r="GI157">
        <v>51.7</v>
      </c>
      <c r="GJ157">
        <v>24.4</v>
      </c>
      <c r="GL157">
        <v>10.5</v>
      </c>
      <c r="GN157">
        <v>15.5</v>
      </c>
      <c r="GO157">
        <v>16.850000000000001</v>
      </c>
      <c r="GP157">
        <v>16.2</v>
      </c>
      <c r="GQ157">
        <v>100.9</v>
      </c>
      <c r="GR157">
        <v>7.75</v>
      </c>
      <c r="GS157">
        <v>6.55</v>
      </c>
    </row>
    <row r="158" spans="1:201" ht="13.5" thickBot="1" x14ac:dyDescent="0.25">
      <c r="A158" s="119" t="s">
        <v>1512</v>
      </c>
      <c r="B158">
        <v>22.8</v>
      </c>
      <c r="C158">
        <v>33.6</v>
      </c>
      <c r="D158">
        <v>385.1</v>
      </c>
      <c r="E158">
        <v>99.85</v>
      </c>
      <c r="G158">
        <v>101</v>
      </c>
      <c r="H158">
        <v>4.3499999999999996</v>
      </c>
      <c r="I158">
        <v>116.8</v>
      </c>
      <c r="J158">
        <v>176.95</v>
      </c>
      <c r="K158">
        <v>500</v>
      </c>
      <c r="L158">
        <v>6</v>
      </c>
      <c r="M158">
        <v>15.9</v>
      </c>
      <c r="N158">
        <v>32.9</v>
      </c>
      <c r="O158">
        <v>75.400000000000006</v>
      </c>
      <c r="P158" s="121">
        <v>28</v>
      </c>
      <c r="Q158">
        <v>15.25</v>
      </c>
      <c r="T158">
        <v>333</v>
      </c>
      <c r="U158">
        <v>1.5</v>
      </c>
      <c r="V158">
        <v>53.9</v>
      </c>
      <c r="W158">
        <v>21.6</v>
      </c>
      <c r="X158">
        <v>20.100000000000001</v>
      </c>
      <c r="Y158">
        <v>13.5</v>
      </c>
      <c r="Z158">
        <v>243</v>
      </c>
      <c r="AA158">
        <v>4.2</v>
      </c>
      <c r="AC158" s="125"/>
      <c r="AD158">
        <v>83.5</v>
      </c>
      <c r="AE158">
        <v>19.46</v>
      </c>
      <c r="AF158">
        <v>36.450000000000003</v>
      </c>
      <c r="AG158">
        <v>4.5</v>
      </c>
      <c r="AH158">
        <v>27</v>
      </c>
      <c r="AI158">
        <v>12.05</v>
      </c>
      <c r="AJ158">
        <v>76.099999999999994</v>
      </c>
      <c r="AK158">
        <v>11.05</v>
      </c>
      <c r="AM158">
        <v>14.75</v>
      </c>
      <c r="AN158">
        <v>2.75</v>
      </c>
      <c r="AO158">
        <v>38.950000000000003</v>
      </c>
      <c r="AP158">
        <v>16</v>
      </c>
      <c r="AQ158">
        <v>18.399999999999999</v>
      </c>
      <c r="AR158">
        <v>48.9</v>
      </c>
      <c r="AS158">
        <v>49.6</v>
      </c>
      <c r="AT158">
        <v>302</v>
      </c>
      <c r="AU158">
        <v>479</v>
      </c>
      <c r="AV158">
        <v>28.4</v>
      </c>
      <c r="AW158">
        <v>84.9</v>
      </c>
      <c r="AY158">
        <v>5.55</v>
      </c>
      <c r="AZ158">
        <v>1</v>
      </c>
      <c r="BA158">
        <v>40</v>
      </c>
      <c r="BB158">
        <v>58.75</v>
      </c>
      <c r="BD158">
        <v>49.5</v>
      </c>
      <c r="BE158">
        <v>25.5</v>
      </c>
      <c r="BF158">
        <v>7.5</v>
      </c>
      <c r="BG158">
        <v>11.4</v>
      </c>
      <c r="BH158">
        <v>15.85</v>
      </c>
      <c r="BI158">
        <v>21.3</v>
      </c>
      <c r="BJ158">
        <v>36.15</v>
      </c>
      <c r="BK158">
        <v>69.8</v>
      </c>
      <c r="BL158">
        <v>8.1</v>
      </c>
      <c r="BM158">
        <v>168.15</v>
      </c>
      <c r="BO158">
        <v>19.600000000000001</v>
      </c>
      <c r="BQ158">
        <v>12</v>
      </c>
      <c r="BR158">
        <v>21.15</v>
      </c>
      <c r="BS158">
        <v>309.5</v>
      </c>
      <c r="BT158">
        <v>21.5</v>
      </c>
      <c r="BV158">
        <v>5</v>
      </c>
      <c r="BW158">
        <v>13.8</v>
      </c>
      <c r="BX158">
        <v>15.3</v>
      </c>
      <c r="BY158">
        <v>67.8</v>
      </c>
      <c r="BZ158">
        <v>5</v>
      </c>
      <c r="CA158">
        <v>79.95</v>
      </c>
      <c r="CB158">
        <v>115</v>
      </c>
      <c r="CC158">
        <v>527</v>
      </c>
      <c r="CD158">
        <v>42.95</v>
      </c>
      <c r="CE158">
        <v>179.5</v>
      </c>
      <c r="CF158">
        <v>8.0500000000000007</v>
      </c>
      <c r="CG158">
        <v>74</v>
      </c>
      <c r="CH158">
        <v>93.4</v>
      </c>
      <c r="CI158">
        <v>270</v>
      </c>
      <c r="CJ158">
        <v>96.1</v>
      </c>
      <c r="CK158">
        <v>46.25</v>
      </c>
      <c r="CL158">
        <v>5.05</v>
      </c>
      <c r="CM158">
        <v>5.0999999999999996</v>
      </c>
      <c r="CN158">
        <v>2.25</v>
      </c>
      <c r="CO158">
        <v>15.4</v>
      </c>
      <c r="CP158">
        <v>9</v>
      </c>
      <c r="CQ158">
        <v>7</v>
      </c>
      <c r="CR158">
        <v>10.9</v>
      </c>
      <c r="CS158">
        <v>7</v>
      </c>
      <c r="CT158">
        <v>179.2</v>
      </c>
      <c r="CU158">
        <v>76.900000000000006</v>
      </c>
      <c r="CV158">
        <v>78</v>
      </c>
      <c r="CW158">
        <v>96</v>
      </c>
      <c r="CX158">
        <v>5.5</v>
      </c>
      <c r="CY158">
        <v>302.10000000000002</v>
      </c>
      <c r="CZ158">
        <v>4.0999999999999996</v>
      </c>
      <c r="DA158">
        <v>5.0999999999999996</v>
      </c>
      <c r="DB158">
        <v>115</v>
      </c>
      <c r="DD158">
        <v>6.3</v>
      </c>
      <c r="DE158">
        <v>122</v>
      </c>
      <c r="DF158">
        <v>81</v>
      </c>
      <c r="DG158">
        <v>9</v>
      </c>
      <c r="DH158">
        <v>19.600000000000001</v>
      </c>
      <c r="DK158">
        <v>39</v>
      </c>
      <c r="DL158">
        <v>7.5</v>
      </c>
      <c r="DM158">
        <v>7.8</v>
      </c>
      <c r="DN158">
        <v>32.85</v>
      </c>
      <c r="DP158">
        <v>340.5</v>
      </c>
      <c r="DQ158">
        <v>215.75</v>
      </c>
      <c r="DR158">
        <v>129</v>
      </c>
      <c r="DS158">
        <v>40</v>
      </c>
      <c r="DT158">
        <v>266</v>
      </c>
      <c r="DU158">
        <v>24.5</v>
      </c>
      <c r="DV158">
        <v>171</v>
      </c>
      <c r="DX158">
        <v>156.44999999999999</v>
      </c>
      <c r="DY158">
        <v>388.9</v>
      </c>
      <c r="DZ158">
        <v>24.7</v>
      </c>
      <c r="EB158">
        <v>21.75</v>
      </c>
      <c r="EC158">
        <v>114</v>
      </c>
      <c r="ED158">
        <v>11.5</v>
      </c>
      <c r="EF158">
        <v>9</v>
      </c>
      <c r="EH158">
        <v>11</v>
      </c>
      <c r="EI158">
        <v>46.7</v>
      </c>
      <c r="EJ158">
        <v>52.5</v>
      </c>
      <c r="EK158">
        <v>3.5</v>
      </c>
      <c r="EL158">
        <v>40</v>
      </c>
      <c r="EM158">
        <v>97.5</v>
      </c>
      <c r="EN158">
        <v>42.9</v>
      </c>
      <c r="EO158">
        <v>257.5</v>
      </c>
      <c r="EP158">
        <v>122.35</v>
      </c>
      <c r="EQ158">
        <v>8.9</v>
      </c>
      <c r="ER158">
        <v>9.75</v>
      </c>
      <c r="ES158">
        <v>15</v>
      </c>
      <c r="EV158">
        <v>8</v>
      </c>
      <c r="EW158">
        <v>39.799999999999997</v>
      </c>
      <c r="EX158">
        <v>21</v>
      </c>
      <c r="EY158">
        <v>364</v>
      </c>
      <c r="EZ158">
        <v>6.2</v>
      </c>
      <c r="FB158">
        <v>17.899999999999999</v>
      </c>
      <c r="FC158">
        <v>3.95</v>
      </c>
      <c r="FD158">
        <v>58</v>
      </c>
      <c r="FG158">
        <v>58</v>
      </c>
      <c r="FH158">
        <v>7.3</v>
      </c>
      <c r="FI158">
        <v>35.299999999999997</v>
      </c>
      <c r="FJ158">
        <v>24</v>
      </c>
      <c r="FK158">
        <v>1.4</v>
      </c>
      <c r="FL158">
        <v>45</v>
      </c>
      <c r="FM158">
        <v>8</v>
      </c>
      <c r="FN158">
        <v>3</v>
      </c>
      <c r="FO158">
        <v>32</v>
      </c>
      <c r="FP158">
        <v>115.5</v>
      </c>
      <c r="FQ158">
        <v>68.599999999999994</v>
      </c>
      <c r="FR158" s="123">
        <v>30</v>
      </c>
      <c r="FS158">
        <v>16.5</v>
      </c>
      <c r="FT158">
        <v>81</v>
      </c>
      <c r="FU158">
        <v>39.5</v>
      </c>
      <c r="FV158">
        <v>174.85</v>
      </c>
      <c r="FW158">
        <v>11.5</v>
      </c>
      <c r="FX158">
        <v>12.75</v>
      </c>
      <c r="FY158">
        <v>6.8</v>
      </c>
      <c r="FZ158">
        <v>1.45</v>
      </c>
      <c r="GA158">
        <v>45.6</v>
      </c>
      <c r="GB158">
        <v>99.7</v>
      </c>
      <c r="GC158">
        <v>13.5</v>
      </c>
      <c r="GE158">
        <v>67.099999999999994</v>
      </c>
      <c r="GG158">
        <v>16.5</v>
      </c>
      <c r="GH158">
        <v>122</v>
      </c>
      <c r="GI158">
        <v>48.8</v>
      </c>
      <c r="GJ158">
        <v>27</v>
      </c>
      <c r="GL158">
        <v>10.75</v>
      </c>
      <c r="GN158">
        <v>15.8</v>
      </c>
      <c r="GO158">
        <v>17.600000000000001</v>
      </c>
      <c r="GP158">
        <v>13.25</v>
      </c>
      <c r="GQ158">
        <v>97.9</v>
      </c>
      <c r="GR158">
        <v>9.0500000000000007</v>
      </c>
      <c r="GS158">
        <v>6</v>
      </c>
    </row>
    <row r="159" spans="1:201" ht="13.5" thickBot="1" x14ac:dyDescent="0.25">
      <c r="A159" s="119" t="s">
        <v>1513</v>
      </c>
      <c r="B159">
        <v>22.75</v>
      </c>
      <c r="C159">
        <v>29.45</v>
      </c>
      <c r="D159">
        <v>442</v>
      </c>
      <c r="E159">
        <v>99.85</v>
      </c>
      <c r="G159">
        <v>100.7</v>
      </c>
      <c r="H159">
        <v>4.4000000000000004</v>
      </c>
      <c r="I159">
        <v>97.25</v>
      </c>
      <c r="J159">
        <v>206.5</v>
      </c>
      <c r="K159">
        <v>510</v>
      </c>
      <c r="L159">
        <v>5.75</v>
      </c>
      <c r="M159">
        <v>15.2</v>
      </c>
      <c r="N159">
        <v>32.9</v>
      </c>
      <c r="O159">
        <v>65.650000000000006</v>
      </c>
      <c r="P159" s="121">
        <v>27.5</v>
      </c>
      <c r="Q159">
        <v>8</v>
      </c>
      <c r="T159">
        <v>311.5</v>
      </c>
      <c r="U159">
        <v>1.75</v>
      </c>
      <c r="V159">
        <v>47.5</v>
      </c>
      <c r="W159">
        <v>20</v>
      </c>
      <c r="X159">
        <v>16.5</v>
      </c>
      <c r="Y159">
        <v>14.4</v>
      </c>
      <c r="Z159">
        <v>186.9</v>
      </c>
      <c r="AA159">
        <v>5</v>
      </c>
      <c r="AC159" s="125"/>
      <c r="AD159">
        <v>89</v>
      </c>
      <c r="AE159">
        <v>17.579999999999998</v>
      </c>
      <c r="AF159">
        <v>36.9</v>
      </c>
      <c r="AG159">
        <v>6</v>
      </c>
      <c r="AH159">
        <v>24</v>
      </c>
      <c r="AI159">
        <v>10.3</v>
      </c>
      <c r="AJ159">
        <v>74.400000000000006</v>
      </c>
      <c r="AK159">
        <v>11.05</v>
      </c>
      <c r="AM159">
        <v>13.9</v>
      </c>
      <c r="AN159">
        <v>2.25</v>
      </c>
      <c r="AO159">
        <v>37</v>
      </c>
      <c r="AP159">
        <v>13.4</v>
      </c>
      <c r="AQ159">
        <v>16.600000000000001</v>
      </c>
      <c r="AR159">
        <v>47.2</v>
      </c>
      <c r="AS159">
        <v>44</v>
      </c>
      <c r="AT159">
        <v>315.5</v>
      </c>
      <c r="AU159">
        <v>530</v>
      </c>
      <c r="AV159">
        <v>32</v>
      </c>
      <c r="AW159">
        <v>75.5</v>
      </c>
      <c r="AY159">
        <v>6.4</v>
      </c>
      <c r="AZ159">
        <v>1</v>
      </c>
      <c r="BA159">
        <v>42</v>
      </c>
      <c r="BB159">
        <v>54</v>
      </c>
      <c r="BD159">
        <v>45</v>
      </c>
      <c r="BE159">
        <v>30.5</v>
      </c>
      <c r="BF159">
        <v>7.5</v>
      </c>
      <c r="BG159">
        <v>12</v>
      </c>
      <c r="BH159">
        <v>17.2</v>
      </c>
      <c r="BI159">
        <v>19.8</v>
      </c>
      <c r="BJ159">
        <v>28</v>
      </c>
      <c r="BK159">
        <v>52.95</v>
      </c>
      <c r="BL159">
        <v>7.5</v>
      </c>
      <c r="BM159">
        <v>159.5</v>
      </c>
      <c r="BO159">
        <v>13.55</v>
      </c>
      <c r="BQ159">
        <v>13</v>
      </c>
      <c r="BR159">
        <v>22.5</v>
      </c>
      <c r="BS159">
        <v>291.05</v>
      </c>
      <c r="BT159">
        <v>22.75</v>
      </c>
      <c r="BV159">
        <v>5</v>
      </c>
      <c r="BW159">
        <v>12.2</v>
      </c>
      <c r="BX159">
        <v>15.1</v>
      </c>
      <c r="BY159">
        <v>68.95</v>
      </c>
      <c r="BZ159">
        <v>5</v>
      </c>
      <c r="CA159">
        <v>79.95</v>
      </c>
      <c r="CB159">
        <v>113.9</v>
      </c>
      <c r="CC159">
        <v>490</v>
      </c>
      <c r="CD159">
        <v>25.95</v>
      </c>
      <c r="CE159">
        <v>171.5</v>
      </c>
      <c r="CF159">
        <v>7.55</v>
      </c>
      <c r="CG159">
        <v>81</v>
      </c>
      <c r="CH159">
        <v>95</v>
      </c>
      <c r="CI159">
        <v>270.85000000000002</v>
      </c>
      <c r="CJ159">
        <v>104</v>
      </c>
      <c r="CK159">
        <v>45.85</v>
      </c>
      <c r="CL159">
        <v>5.05</v>
      </c>
      <c r="CM159">
        <v>5.0999999999999996</v>
      </c>
      <c r="CN159">
        <v>2.25</v>
      </c>
      <c r="CO159">
        <v>12.75</v>
      </c>
      <c r="CP159">
        <v>9</v>
      </c>
      <c r="CQ159">
        <v>7</v>
      </c>
      <c r="CR159">
        <v>11</v>
      </c>
      <c r="CS159">
        <v>7.75</v>
      </c>
      <c r="CT159">
        <v>151.9</v>
      </c>
      <c r="CU159">
        <v>82.75</v>
      </c>
      <c r="CV159">
        <v>70</v>
      </c>
      <c r="CW159">
        <v>92</v>
      </c>
      <c r="CX159">
        <v>5.0999999999999996</v>
      </c>
      <c r="CY159">
        <v>234.4</v>
      </c>
      <c r="CZ159">
        <v>3.5</v>
      </c>
      <c r="DA159">
        <v>6.25</v>
      </c>
      <c r="DB159">
        <v>105.9</v>
      </c>
      <c r="DD159">
        <v>7.3</v>
      </c>
      <c r="DE159">
        <v>115.95</v>
      </c>
      <c r="DF159">
        <v>77</v>
      </c>
      <c r="DG159">
        <v>11</v>
      </c>
      <c r="DH159">
        <v>16.899999999999999</v>
      </c>
      <c r="DK159">
        <v>38.5</v>
      </c>
      <c r="DL159">
        <v>7.3</v>
      </c>
      <c r="DM159">
        <v>6.75</v>
      </c>
      <c r="DN159">
        <v>31.25</v>
      </c>
      <c r="DP159">
        <v>332</v>
      </c>
      <c r="DQ159">
        <v>142.69999999999999</v>
      </c>
      <c r="DR159">
        <v>148</v>
      </c>
      <c r="DS159">
        <v>40</v>
      </c>
      <c r="DT159">
        <v>237</v>
      </c>
      <c r="DU159">
        <v>25</v>
      </c>
      <c r="DV159">
        <v>207</v>
      </c>
      <c r="DX159">
        <v>153</v>
      </c>
      <c r="DY159">
        <v>350</v>
      </c>
      <c r="DZ159">
        <v>23.55</v>
      </c>
      <c r="EB159">
        <v>21.6</v>
      </c>
      <c r="EC159">
        <v>113.95</v>
      </c>
      <c r="ED159">
        <v>11.5</v>
      </c>
      <c r="EF159">
        <v>9</v>
      </c>
      <c r="EH159">
        <v>11</v>
      </c>
      <c r="EI159">
        <v>35</v>
      </c>
      <c r="EJ159">
        <v>49.5</v>
      </c>
      <c r="EK159">
        <v>3.5</v>
      </c>
      <c r="EL159">
        <v>40.950000000000003</v>
      </c>
      <c r="EM159">
        <v>100</v>
      </c>
      <c r="EN159">
        <v>47</v>
      </c>
      <c r="EO159">
        <v>232</v>
      </c>
      <c r="EP159">
        <v>122.35</v>
      </c>
      <c r="EQ159">
        <v>11.9</v>
      </c>
      <c r="ER159">
        <v>8.4</v>
      </c>
      <c r="ES159">
        <v>15</v>
      </c>
      <c r="EV159">
        <v>8.25</v>
      </c>
      <c r="EW159">
        <v>40</v>
      </c>
      <c r="EX159">
        <v>20.5</v>
      </c>
      <c r="EY159">
        <v>285.8</v>
      </c>
      <c r="EZ159">
        <v>5.25</v>
      </c>
      <c r="FB159">
        <v>15.25</v>
      </c>
      <c r="FC159">
        <v>3.85</v>
      </c>
      <c r="FD159">
        <v>58</v>
      </c>
      <c r="FG159">
        <v>58.5</v>
      </c>
      <c r="FH159">
        <v>6.9</v>
      </c>
      <c r="FI159">
        <v>35.15</v>
      </c>
      <c r="FJ159">
        <v>24</v>
      </c>
      <c r="FK159">
        <v>1.5</v>
      </c>
      <c r="FL159">
        <v>45</v>
      </c>
      <c r="FM159">
        <v>5.6</v>
      </c>
      <c r="FN159">
        <v>4.5</v>
      </c>
      <c r="FO159">
        <v>35.6</v>
      </c>
      <c r="FP159">
        <v>105</v>
      </c>
      <c r="FR159" s="123">
        <v>29.5</v>
      </c>
      <c r="FS159">
        <v>16.95</v>
      </c>
      <c r="FT159">
        <v>85</v>
      </c>
      <c r="FU159">
        <v>49.35</v>
      </c>
      <c r="FV159">
        <v>190</v>
      </c>
      <c r="FW159">
        <v>11.5</v>
      </c>
      <c r="FX159">
        <v>13</v>
      </c>
      <c r="FY159">
        <v>6.85</v>
      </c>
      <c r="FZ159">
        <v>3</v>
      </c>
      <c r="GA159">
        <v>44</v>
      </c>
      <c r="GB159">
        <v>88.95</v>
      </c>
      <c r="GC159">
        <v>11.65</v>
      </c>
      <c r="GE159">
        <v>79.25</v>
      </c>
      <c r="GG159">
        <v>16.5</v>
      </c>
      <c r="GH159">
        <v>145.05000000000001</v>
      </c>
      <c r="GI159">
        <v>49</v>
      </c>
      <c r="GJ159">
        <v>28</v>
      </c>
      <c r="GL159">
        <v>11.2</v>
      </c>
      <c r="GN159">
        <v>15.9</v>
      </c>
      <c r="GO159">
        <v>16</v>
      </c>
      <c r="GP159">
        <v>13.15</v>
      </c>
      <c r="GQ159">
        <v>99.5</v>
      </c>
      <c r="GR159">
        <v>7.5</v>
      </c>
      <c r="GS159">
        <v>7.15</v>
      </c>
    </row>
    <row r="160" spans="1:201" ht="13.5" thickBot="1" x14ac:dyDescent="0.25">
      <c r="A160" s="124" t="s">
        <v>1514</v>
      </c>
      <c r="B160">
        <v>22.75</v>
      </c>
      <c r="C160">
        <v>36.6</v>
      </c>
      <c r="D160">
        <v>394</v>
      </c>
      <c r="E160">
        <v>99.85</v>
      </c>
      <c r="G160">
        <v>106</v>
      </c>
      <c r="H160">
        <v>4.25</v>
      </c>
      <c r="I160">
        <v>128.05000000000001</v>
      </c>
      <c r="J160">
        <v>263.45</v>
      </c>
      <c r="K160">
        <v>518.85</v>
      </c>
      <c r="L160">
        <v>6.4</v>
      </c>
      <c r="M160">
        <v>15.4</v>
      </c>
      <c r="N160">
        <v>32.9</v>
      </c>
      <c r="O160">
        <v>92</v>
      </c>
      <c r="P160" s="121">
        <v>29.2</v>
      </c>
      <c r="Q160">
        <v>10.5</v>
      </c>
      <c r="T160">
        <v>324.60000000000002</v>
      </c>
      <c r="U160">
        <v>1.9</v>
      </c>
      <c r="V160">
        <v>61.75</v>
      </c>
      <c r="W160">
        <v>23.5</v>
      </c>
      <c r="X160">
        <v>15.95</v>
      </c>
      <c r="Y160">
        <v>15</v>
      </c>
      <c r="Z160">
        <v>186</v>
      </c>
      <c r="AA160">
        <v>4.95</v>
      </c>
      <c r="AC160" s="125"/>
      <c r="AD160">
        <v>84.85</v>
      </c>
      <c r="AE160">
        <v>96.02</v>
      </c>
      <c r="AF160">
        <v>40.049999999999997</v>
      </c>
      <c r="AG160">
        <v>7</v>
      </c>
      <c r="AH160">
        <v>27.8</v>
      </c>
      <c r="AI160">
        <v>12.3</v>
      </c>
      <c r="AJ160">
        <v>77.099999999999994</v>
      </c>
      <c r="AK160">
        <v>11.05</v>
      </c>
      <c r="AM160">
        <v>13.95</v>
      </c>
      <c r="AN160">
        <v>2.6</v>
      </c>
      <c r="AO160">
        <v>42.3</v>
      </c>
      <c r="AP160">
        <v>17.600000000000001</v>
      </c>
      <c r="AQ160">
        <v>14.35</v>
      </c>
      <c r="AR160">
        <v>59.5</v>
      </c>
      <c r="AS160">
        <v>86.85</v>
      </c>
      <c r="AT160">
        <v>330</v>
      </c>
      <c r="AU160">
        <v>487.5</v>
      </c>
      <c r="AV160">
        <v>33</v>
      </c>
      <c r="AW160">
        <v>87</v>
      </c>
      <c r="AY160">
        <v>7</v>
      </c>
      <c r="AZ160">
        <v>1.45</v>
      </c>
      <c r="BA160">
        <v>44.5</v>
      </c>
      <c r="BB160">
        <v>59</v>
      </c>
      <c r="BD160">
        <v>55.85</v>
      </c>
      <c r="BE160">
        <v>26.6</v>
      </c>
      <c r="BF160">
        <v>7.5</v>
      </c>
      <c r="BG160">
        <v>15.35</v>
      </c>
      <c r="BH160">
        <v>21.4</v>
      </c>
      <c r="BI160">
        <v>22.75</v>
      </c>
      <c r="BJ160">
        <v>35</v>
      </c>
      <c r="BK160">
        <v>54.65</v>
      </c>
      <c r="BL160">
        <v>8.4</v>
      </c>
      <c r="BM160">
        <v>166.5</v>
      </c>
      <c r="BO160">
        <v>13.1</v>
      </c>
      <c r="BQ160">
        <v>13</v>
      </c>
      <c r="BR160">
        <v>23</v>
      </c>
      <c r="BS160">
        <v>320.89999999999998</v>
      </c>
      <c r="BT160">
        <v>23</v>
      </c>
      <c r="BV160">
        <v>5</v>
      </c>
      <c r="BW160">
        <v>12.2</v>
      </c>
      <c r="BX160">
        <v>19.75</v>
      </c>
      <c r="BY160">
        <v>76.5</v>
      </c>
      <c r="BZ160">
        <v>6</v>
      </c>
      <c r="CA160">
        <v>85</v>
      </c>
      <c r="CB160">
        <v>124</v>
      </c>
      <c r="CC160">
        <v>495</v>
      </c>
      <c r="CD160">
        <v>27.5</v>
      </c>
      <c r="CE160">
        <v>198.9</v>
      </c>
      <c r="CF160">
        <v>7.1</v>
      </c>
      <c r="CG160">
        <v>94</v>
      </c>
      <c r="CH160">
        <v>94.5</v>
      </c>
      <c r="CI160">
        <v>319.95</v>
      </c>
      <c r="CJ160">
        <v>140.19999999999999</v>
      </c>
      <c r="CK160">
        <v>53.55</v>
      </c>
      <c r="CL160">
        <v>5.05</v>
      </c>
      <c r="CM160">
        <v>6</v>
      </c>
      <c r="CN160">
        <v>2.2000000000000002</v>
      </c>
      <c r="CO160">
        <v>13.75</v>
      </c>
      <c r="CP160">
        <v>9</v>
      </c>
      <c r="CQ160">
        <v>7</v>
      </c>
      <c r="CR160">
        <v>11.2</v>
      </c>
      <c r="CS160">
        <v>8.15</v>
      </c>
      <c r="CT160">
        <v>167</v>
      </c>
      <c r="CU160">
        <v>99</v>
      </c>
      <c r="CV160">
        <v>87.5</v>
      </c>
      <c r="CW160">
        <v>102</v>
      </c>
      <c r="CX160">
        <v>6</v>
      </c>
      <c r="CY160">
        <v>221.5</v>
      </c>
      <c r="CZ160">
        <v>4.25</v>
      </c>
      <c r="DA160">
        <v>6.15</v>
      </c>
      <c r="DB160">
        <v>122.6</v>
      </c>
      <c r="DD160">
        <v>7.3</v>
      </c>
      <c r="DE160">
        <v>127</v>
      </c>
      <c r="DF160">
        <v>79.5</v>
      </c>
      <c r="DG160">
        <v>11</v>
      </c>
      <c r="DH160">
        <v>19.45</v>
      </c>
      <c r="DK160">
        <v>31</v>
      </c>
      <c r="DL160">
        <v>9.4</v>
      </c>
      <c r="DM160">
        <v>6.65</v>
      </c>
      <c r="DN160">
        <v>38.5</v>
      </c>
      <c r="DP160">
        <v>357</v>
      </c>
      <c r="DQ160">
        <v>153.25</v>
      </c>
      <c r="DR160">
        <v>163.5</v>
      </c>
      <c r="DS160">
        <v>40</v>
      </c>
      <c r="DT160">
        <v>278</v>
      </c>
      <c r="DU160">
        <v>26</v>
      </c>
      <c r="DV160">
        <v>238.5</v>
      </c>
      <c r="DX160">
        <v>159.94999999999999</v>
      </c>
      <c r="DY160">
        <v>358</v>
      </c>
      <c r="DZ160">
        <v>25</v>
      </c>
      <c r="EB160">
        <v>25.05</v>
      </c>
      <c r="EC160">
        <v>125.65</v>
      </c>
      <c r="ED160">
        <v>12</v>
      </c>
      <c r="EF160">
        <v>9</v>
      </c>
      <c r="EH160">
        <v>11</v>
      </c>
      <c r="EI160">
        <v>36.799999999999997</v>
      </c>
      <c r="EJ160">
        <v>55</v>
      </c>
      <c r="EK160">
        <v>4</v>
      </c>
      <c r="EL160">
        <v>46.75</v>
      </c>
      <c r="EM160">
        <v>103.15</v>
      </c>
      <c r="EN160">
        <v>55.5</v>
      </c>
      <c r="EO160">
        <v>273.55</v>
      </c>
      <c r="EP160">
        <v>111</v>
      </c>
      <c r="EQ160">
        <v>11.9</v>
      </c>
      <c r="ER160">
        <v>7.6</v>
      </c>
      <c r="ES160">
        <v>15</v>
      </c>
      <c r="EV160">
        <v>8.6</v>
      </c>
      <c r="EW160">
        <v>33.15</v>
      </c>
      <c r="EX160">
        <v>22</v>
      </c>
      <c r="EY160">
        <v>302.39999999999998</v>
      </c>
      <c r="EZ160">
        <v>5.5</v>
      </c>
      <c r="FB160">
        <v>17.649999999999999</v>
      </c>
      <c r="FC160">
        <v>4.5999999999999996</v>
      </c>
      <c r="FD160">
        <v>55.65</v>
      </c>
      <c r="FG160">
        <v>62.5</v>
      </c>
      <c r="FH160">
        <v>8.5</v>
      </c>
      <c r="FI160">
        <v>44.2</v>
      </c>
      <c r="FJ160">
        <v>23.5</v>
      </c>
      <c r="FK160">
        <v>1.6</v>
      </c>
      <c r="FL160">
        <v>45</v>
      </c>
      <c r="FM160">
        <v>7</v>
      </c>
      <c r="FN160">
        <v>6.25</v>
      </c>
      <c r="FO160">
        <v>35.6</v>
      </c>
      <c r="FP160">
        <v>113.5</v>
      </c>
      <c r="FR160" s="123">
        <v>32.549999999999997</v>
      </c>
      <c r="FS160">
        <v>17.100000000000001</v>
      </c>
      <c r="FT160">
        <v>97</v>
      </c>
      <c r="FU160">
        <v>54.65</v>
      </c>
      <c r="FV160">
        <v>190</v>
      </c>
      <c r="FW160">
        <v>11.5</v>
      </c>
      <c r="FX160">
        <v>15</v>
      </c>
      <c r="FY160">
        <v>6.95</v>
      </c>
      <c r="FZ160">
        <v>3</v>
      </c>
      <c r="GA160">
        <v>53.5</v>
      </c>
      <c r="GB160">
        <v>121.8</v>
      </c>
      <c r="GC160">
        <v>15.1</v>
      </c>
      <c r="GE160">
        <v>90.9</v>
      </c>
      <c r="GG160">
        <v>16.5</v>
      </c>
      <c r="GH160">
        <v>125</v>
      </c>
      <c r="GI160">
        <v>51</v>
      </c>
      <c r="GJ160">
        <v>26.7</v>
      </c>
      <c r="GL160">
        <v>11.7</v>
      </c>
      <c r="GN160">
        <v>15.9</v>
      </c>
      <c r="GO160">
        <v>19.45</v>
      </c>
      <c r="GP160">
        <v>15.55</v>
      </c>
      <c r="GQ160">
        <v>104.15</v>
      </c>
      <c r="GR160">
        <v>9</v>
      </c>
      <c r="GS160">
        <v>7.6</v>
      </c>
    </row>
    <row r="161" spans="1:201" ht="13.5" thickBot="1" x14ac:dyDescent="0.25">
      <c r="A161" s="124" t="s">
        <v>1515</v>
      </c>
      <c r="B161">
        <v>22.75</v>
      </c>
      <c r="C161">
        <v>36.700000000000003</v>
      </c>
      <c r="D161">
        <v>438</v>
      </c>
      <c r="E161">
        <v>99.85</v>
      </c>
      <c r="G161">
        <v>103.5</v>
      </c>
      <c r="H161">
        <v>4.3</v>
      </c>
      <c r="I161">
        <v>130.44999999999999</v>
      </c>
      <c r="J161">
        <v>203.9</v>
      </c>
      <c r="K161">
        <v>501.35</v>
      </c>
      <c r="L161">
        <v>6.75</v>
      </c>
      <c r="M161">
        <v>15.5</v>
      </c>
      <c r="N161">
        <v>32.9</v>
      </c>
      <c r="O161">
        <v>69.5</v>
      </c>
      <c r="P161" s="121">
        <v>32</v>
      </c>
      <c r="Q161">
        <v>10.8</v>
      </c>
      <c r="T161">
        <v>365</v>
      </c>
      <c r="U161">
        <v>2.2999999999999998</v>
      </c>
      <c r="V161">
        <v>60.15</v>
      </c>
      <c r="W161">
        <v>27.2</v>
      </c>
      <c r="X161">
        <v>16</v>
      </c>
      <c r="Y161">
        <v>12.95</v>
      </c>
      <c r="Z161">
        <v>159.25</v>
      </c>
      <c r="AA161">
        <v>4.5999999999999996</v>
      </c>
      <c r="AC161" s="125"/>
      <c r="AD161">
        <v>82</v>
      </c>
      <c r="AE161">
        <v>75.98</v>
      </c>
      <c r="AF161">
        <v>37.6</v>
      </c>
      <c r="AG161">
        <v>5.0999999999999996</v>
      </c>
      <c r="AH161">
        <v>29.5</v>
      </c>
      <c r="AI161">
        <v>14.65</v>
      </c>
      <c r="AJ161">
        <v>74</v>
      </c>
      <c r="AK161">
        <v>11.05</v>
      </c>
      <c r="AM161">
        <v>15.55</v>
      </c>
      <c r="AN161">
        <v>3</v>
      </c>
      <c r="AO161">
        <v>52.8</v>
      </c>
      <c r="AP161">
        <v>16.399999999999999</v>
      </c>
      <c r="AQ161">
        <v>17.5</v>
      </c>
      <c r="AR161">
        <v>52</v>
      </c>
      <c r="AS161">
        <v>63.2</v>
      </c>
      <c r="AT161">
        <v>331.5</v>
      </c>
      <c r="AU161">
        <v>470</v>
      </c>
      <c r="AV161">
        <v>32.5</v>
      </c>
      <c r="AW161">
        <v>86</v>
      </c>
      <c r="AY161">
        <v>7.45</v>
      </c>
      <c r="AZ161">
        <v>1.95</v>
      </c>
      <c r="BA161">
        <v>49</v>
      </c>
      <c r="BB161">
        <v>57.75</v>
      </c>
      <c r="BD161">
        <v>65.099999999999994</v>
      </c>
      <c r="BE161">
        <v>27.9</v>
      </c>
      <c r="BF161">
        <v>8.5</v>
      </c>
      <c r="BG161">
        <v>13.5</v>
      </c>
      <c r="BH161">
        <v>21.4</v>
      </c>
      <c r="BI161">
        <v>24.4</v>
      </c>
      <c r="BJ161">
        <v>38.25</v>
      </c>
      <c r="BK161">
        <v>69</v>
      </c>
      <c r="BL161">
        <v>8.65</v>
      </c>
      <c r="BM161">
        <v>163</v>
      </c>
      <c r="BO161">
        <v>10.5</v>
      </c>
      <c r="BQ161">
        <v>13</v>
      </c>
      <c r="BR161">
        <v>25.5</v>
      </c>
      <c r="BS161">
        <v>317</v>
      </c>
      <c r="BT161">
        <v>23</v>
      </c>
      <c r="BV161">
        <v>5.95</v>
      </c>
      <c r="BW161">
        <v>10.15</v>
      </c>
      <c r="BX161">
        <v>19.95</v>
      </c>
      <c r="BY161">
        <v>76.349999999999994</v>
      </c>
      <c r="BZ161">
        <v>5.6</v>
      </c>
      <c r="CA161">
        <v>71.650000000000006</v>
      </c>
      <c r="CB161">
        <v>121.25</v>
      </c>
      <c r="CC161">
        <v>466</v>
      </c>
      <c r="CD161">
        <v>29.5</v>
      </c>
      <c r="CE161">
        <v>219.95</v>
      </c>
      <c r="CF161">
        <v>7.6</v>
      </c>
      <c r="CG161">
        <v>73</v>
      </c>
      <c r="CH161">
        <v>94.5</v>
      </c>
      <c r="CI161">
        <v>285</v>
      </c>
      <c r="CJ161">
        <v>169.35</v>
      </c>
      <c r="CK161">
        <v>57</v>
      </c>
      <c r="CL161">
        <v>6</v>
      </c>
      <c r="CM161">
        <v>6.45</v>
      </c>
      <c r="CN161">
        <v>2.5</v>
      </c>
      <c r="CO161">
        <v>13.6</v>
      </c>
      <c r="CP161">
        <v>8.5</v>
      </c>
      <c r="CQ161">
        <v>7</v>
      </c>
      <c r="CR161">
        <v>11.5</v>
      </c>
      <c r="CS161">
        <v>8</v>
      </c>
      <c r="CT161">
        <v>186</v>
      </c>
      <c r="CU161">
        <v>76</v>
      </c>
      <c r="CV161">
        <v>69.849999999999994</v>
      </c>
      <c r="CW161">
        <v>98.9</v>
      </c>
      <c r="CX161">
        <v>7.4</v>
      </c>
      <c r="CY161">
        <v>223</v>
      </c>
      <c r="CZ161">
        <v>4.5</v>
      </c>
      <c r="DA161">
        <v>6.5</v>
      </c>
      <c r="DB161">
        <v>119.8</v>
      </c>
      <c r="DD161">
        <v>7.55</v>
      </c>
      <c r="DE161">
        <v>116</v>
      </c>
      <c r="DF161">
        <v>77</v>
      </c>
      <c r="DG161">
        <v>13.35</v>
      </c>
      <c r="DH161">
        <v>17.75</v>
      </c>
      <c r="DK161">
        <v>28.95</v>
      </c>
      <c r="DL161">
        <v>8.35</v>
      </c>
      <c r="DM161">
        <v>7</v>
      </c>
      <c r="DN161">
        <v>69.25</v>
      </c>
      <c r="DP161">
        <v>400</v>
      </c>
      <c r="DQ161">
        <v>154.5</v>
      </c>
      <c r="DR161">
        <v>151.05000000000001</v>
      </c>
      <c r="DS161">
        <v>40</v>
      </c>
      <c r="DT161">
        <v>278.89999999999998</v>
      </c>
      <c r="DU161">
        <v>27.55</v>
      </c>
      <c r="DV161">
        <v>182.7</v>
      </c>
      <c r="DX161">
        <v>167.1</v>
      </c>
      <c r="DY161">
        <v>363</v>
      </c>
      <c r="DZ161">
        <v>25.5</v>
      </c>
      <c r="EB161">
        <v>24.25</v>
      </c>
      <c r="EC161">
        <v>138.94999999999999</v>
      </c>
      <c r="ED161">
        <v>11</v>
      </c>
      <c r="EF161">
        <v>8.5</v>
      </c>
      <c r="EH161">
        <v>11</v>
      </c>
      <c r="EI161">
        <v>35.549999999999997</v>
      </c>
      <c r="EJ161">
        <v>55.5</v>
      </c>
      <c r="EK161">
        <v>4.0999999999999996</v>
      </c>
      <c r="EL161">
        <v>45.65</v>
      </c>
      <c r="EM161">
        <v>104</v>
      </c>
      <c r="EN161">
        <v>56.45</v>
      </c>
      <c r="EO161">
        <v>175</v>
      </c>
      <c r="EP161">
        <v>96</v>
      </c>
      <c r="EQ161">
        <v>13</v>
      </c>
      <c r="ER161">
        <v>9.4499999999999993</v>
      </c>
      <c r="ES161">
        <v>15</v>
      </c>
      <c r="EV161">
        <v>8.6999999999999993</v>
      </c>
      <c r="EW161">
        <v>35</v>
      </c>
      <c r="EX161">
        <v>28.5</v>
      </c>
      <c r="EY161">
        <v>325.95</v>
      </c>
      <c r="EZ161">
        <v>5.3</v>
      </c>
      <c r="FB161">
        <v>17.5</v>
      </c>
      <c r="FC161">
        <v>4.8</v>
      </c>
      <c r="FD161">
        <v>59.25</v>
      </c>
      <c r="FG161">
        <v>64</v>
      </c>
      <c r="FH161">
        <v>9.3000000000000007</v>
      </c>
      <c r="FI161">
        <v>42</v>
      </c>
      <c r="FJ161">
        <v>23.5</v>
      </c>
      <c r="FK161">
        <v>1.55</v>
      </c>
      <c r="FL161">
        <v>45</v>
      </c>
      <c r="FM161">
        <v>6.8</v>
      </c>
      <c r="FN161">
        <v>6</v>
      </c>
      <c r="FO161">
        <v>35.6</v>
      </c>
      <c r="FP161">
        <v>122.45</v>
      </c>
      <c r="FR161" s="123">
        <v>29.8</v>
      </c>
      <c r="FS161">
        <v>16.350000000000001</v>
      </c>
      <c r="FT161">
        <v>75.2</v>
      </c>
      <c r="FU161">
        <v>46.5</v>
      </c>
      <c r="FV161">
        <v>195.05</v>
      </c>
      <c r="FW161">
        <v>11.5</v>
      </c>
      <c r="FX161">
        <v>11.9</v>
      </c>
      <c r="FY161">
        <v>6.4</v>
      </c>
      <c r="FZ161">
        <v>2.5</v>
      </c>
      <c r="GA161">
        <v>56.5</v>
      </c>
      <c r="GB161">
        <v>132.9</v>
      </c>
      <c r="GC161">
        <v>16.899999999999999</v>
      </c>
      <c r="GE161">
        <v>92</v>
      </c>
      <c r="GG161">
        <v>15.5</v>
      </c>
      <c r="GH161">
        <v>128.25</v>
      </c>
      <c r="GI161">
        <v>56</v>
      </c>
      <c r="GJ161">
        <v>26.7</v>
      </c>
      <c r="GL161">
        <v>9.6999999999999993</v>
      </c>
      <c r="GN161">
        <v>15</v>
      </c>
      <c r="GO161">
        <v>19.25</v>
      </c>
      <c r="GP161">
        <v>14.95</v>
      </c>
      <c r="GQ161">
        <v>94</v>
      </c>
      <c r="GR161">
        <v>9.5</v>
      </c>
      <c r="GS161">
        <v>9</v>
      </c>
    </row>
    <row r="162" spans="1:201" ht="13.5" thickBot="1" x14ac:dyDescent="0.25">
      <c r="A162" s="124" t="s">
        <v>1516</v>
      </c>
      <c r="B162">
        <v>22.6</v>
      </c>
      <c r="C162">
        <v>34.700000000000003</v>
      </c>
      <c r="D162">
        <v>399.9</v>
      </c>
      <c r="E162">
        <v>99.85</v>
      </c>
      <c r="G162">
        <v>92.9</v>
      </c>
      <c r="H162">
        <v>3.55</v>
      </c>
      <c r="I162">
        <v>128.69999999999999</v>
      </c>
      <c r="J162">
        <v>161.55000000000001</v>
      </c>
      <c r="K162">
        <v>467</v>
      </c>
      <c r="L162">
        <v>6.7</v>
      </c>
      <c r="M162">
        <v>13.45</v>
      </c>
      <c r="N162">
        <v>31.9</v>
      </c>
      <c r="O162">
        <v>62.2</v>
      </c>
      <c r="Q162">
        <v>8.9</v>
      </c>
      <c r="T162">
        <v>340.95</v>
      </c>
      <c r="U162">
        <v>1.65</v>
      </c>
      <c r="V162">
        <v>59.25</v>
      </c>
      <c r="W162">
        <v>19.8</v>
      </c>
      <c r="X162">
        <v>15.5</v>
      </c>
      <c r="Y162">
        <v>13</v>
      </c>
      <c r="Z162">
        <v>148.5</v>
      </c>
      <c r="AA162">
        <v>5.25</v>
      </c>
      <c r="AC162" s="125"/>
      <c r="AD162">
        <v>86</v>
      </c>
      <c r="AE162">
        <v>49.24</v>
      </c>
      <c r="AF162">
        <v>32.700000000000003</v>
      </c>
      <c r="AG162">
        <v>4.5</v>
      </c>
      <c r="AH162">
        <v>31.35</v>
      </c>
      <c r="AI162">
        <v>12.45</v>
      </c>
      <c r="AJ162">
        <v>68</v>
      </c>
      <c r="AK162">
        <v>12</v>
      </c>
      <c r="AM162">
        <v>12.5</v>
      </c>
      <c r="AN162">
        <v>3</v>
      </c>
      <c r="AO162">
        <v>33.200000000000003</v>
      </c>
      <c r="AP162">
        <v>15.1</v>
      </c>
      <c r="AQ162">
        <v>12.55</v>
      </c>
      <c r="AR162">
        <v>41</v>
      </c>
      <c r="AS162">
        <v>60.4</v>
      </c>
      <c r="AT162">
        <v>342.45</v>
      </c>
      <c r="AU162">
        <v>424</v>
      </c>
      <c r="AV162">
        <v>31.3</v>
      </c>
      <c r="AW162">
        <v>74.900000000000006</v>
      </c>
      <c r="AY162">
        <v>6.05</v>
      </c>
      <c r="AZ162">
        <v>0.95</v>
      </c>
      <c r="BA162">
        <v>56.25</v>
      </c>
      <c r="BB162">
        <v>61.15</v>
      </c>
      <c r="BD162">
        <v>54.9</v>
      </c>
      <c r="BE162">
        <v>27</v>
      </c>
      <c r="BF162">
        <v>9</v>
      </c>
      <c r="BG162">
        <v>12.5</v>
      </c>
      <c r="BH162">
        <v>20.05</v>
      </c>
      <c r="BI162">
        <v>22.8</v>
      </c>
      <c r="BJ162">
        <v>36.200000000000003</v>
      </c>
      <c r="BK162">
        <v>64.95</v>
      </c>
      <c r="BL162">
        <v>8.75</v>
      </c>
      <c r="BM162">
        <v>158.25</v>
      </c>
      <c r="BO162">
        <v>11.3</v>
      </c>
      <c r="BQ162">
        <v>12</v>
      </c>
      <c r="BR162">
        <v>22</v>
      </c>
      <c r="BS162">
        <v>358.55</v>
      </c>
      <c r="BT162">
        <v>21</v>
      </c>
      <c r="BV162">
        <v>5.5</v>
      </c>
      <c r="BW162">
        <v>10.15</v>
      </c>
      <c r="BX162">
        <v>17.649999999999999</v>
      </c>
      <c r="BY162">
        <v>70.900000000000006</v>
      </c>
      <c r="BZ162">
        <v>6.45</v>
      </c>
      <c r="CA162">
        <v>56</v>
      </c>
      <c r="CB162">
        <v>118</v>
      </c>
      <c r="CC162">
        <v>375</v>
      </c>
      <c r="CE162">
        <v>198.65</v>
      </c>
      <c r="CF162">
        <v>7.45</v>
      </c>
      <c r="CG162">
        <v>76</v>
      </c>
      <c r="CH162">
        <v>94.5</v>
      </c>
      <c r="CI162">
        <v>329.65</v>
      </c>
      <c r="CJ162">
        <v>90.5</v>
      </c>
      <c r="CK162">
        <v>44.55</v>
      </c>
      <c r="CL162">
        <v>6</v>
      </c>
      <c r="CM162">
        <v>5.25</v>
      </c>
      <c r="CN162">
        <v>2.1</v>
      </c>
      <c r="CO162">
        <v>13.65</v>
      </c>
      <c r="CP162">
        <v>7</v>
      </c>
      <c r="CQ162">
        <v>7</v>
      </c>
      <c r="CR162">
        <v>11.5</v>
      </c>
      <c r="CS162">
        <v>8.0500000000000007</v>
      </c>
      <c r="CT162">
        <v>162.5</v>
      </c>
      <c r="CU162">
        <v>67</v>
      </c>
      <c r="CV162">
        <v>57</v>
      </c>
      <c r="CW162">
        <v>92.6</v>
      </c>
      <c r="CX162">
        <v>6.25</v>
      </c>
      <c r="CY162">
        <v>215</v>
      </c>
      <c r="CZ162">
        <v>3.45</v>
      </c>
      <c r="DA162">
        <v>6</v>
      </c>
      <c r="DB162">
        <v>122.45</v>
      </c>
      <c r="DD162">
        <v>7.1</v>
      </c>
      <c r="DE162">
        <v>110.5</v>
      </c>
      <c r="DF162">
        <v>75</v>
      </c>
      <c r="DG162">
        <v>8.9499999999999993</v>
      </c>
      <c r="DH162">
        <v>16</v>
      </c>
      <c r="DK162">
        <v>26</v>
      </c>
      <c r="DL162">
        <v>7.45</v>
      </c>
      <c r="DM162">
        <v>6.6</v>
      </c>
      <c r="DN162">
        <v>58.6</v>
      </c>
      <c r="DP162">
        <v>314.05</v>
      </c>
      <c r="DQ162">
        <v>112</v>
      </c>
      <c r="DR162">
        <v>146.80000000000001</v>
      </c>
      <c r="DS162">
        <v>41</v>
      </c>
      <c r="DT162">
        <v>274</v>
      </c>
      <c r="DU162">
        <v>19.5</v>
      </c>
      <c r="DV162">
        <v>118.7</v>
      </c>
      <c r="DX162">
        <v>149.19999999999999</v>
      </c>
      <c r="DY162">
        <v>350</v>
      </c>
      <c r="DZ162">
        <v>23.9</v>
      </c>
      <c r="EB162">
        <v>20</v>
      </c>
      <c r="EC162">
        <v>122.5</v>
      </c>
      <c r="ED162">
        <v>11</v>
      </c>
      <c r="EF162">
        <v>7</v>
      </c>
      <c r="EH162">
        <v>11</v>
      </c>
      <c r="EI162">
        <v>35.65</v>
      </c>
      <c r="EJ162">
        <v>50</v>
      </c>
      <c r="EK162">
        <v>4.0999999999999996</v>
      </c>
      <c r="EL162">
        <v>48</v>
      </c>
      <c r="EM162">
        <v>80.05</v>
      </c>
      <c r="EN162">
        <v>60.7</v>
      </c>
      <c r="EO162">
        <v>172</v>
      </c>
      <c r="EP162">
        <v>110</v>
      </c>
      <c r="EQ162">
        <v>4.3</v>
      </c>
      <c r="ER162">
        <v>7.25</v>
      </c>
      <c r="ES162">
        <v>15</v>
      </c>
      <c r="EV162">
        <v>8</v>
      </c>
      <c r="EW162">
        <v>32.6</v>
      </c>
      <c r="EX162">
        <v>31</v>
      </c>
      <c r="EY162">
        <v>309.75</v>
      </c>
      <c r="EZ162">
        <v>5.25</v>
      </c>
      <c r="FB162">
        <v>17.2</v>
      </c>
      <c r="FC162">
        <v>3.85</v>
      </c>
      <c r="FD162">
        <v>61.6</v>
      </c>
      <c r="FG162">
        <v>58.9</v>
      </c>
      <c r="FH162">
        <v>8.15</v>
      </c>
      <c r="FI162">
        <v>44.4</v>
      </c>
      <c r="FJ162">
        <v>23.5</v>
      </c>
      <c r="FK162">
        <v>1.3</v>
      </c>
      <c r="FL162">
        <v>45</v>
      </c>
      <c r="FM162">
        <v>7.95</v>
      </c>
      <c r="FN162">
        <v>4.5999999999999996</v>
      </c>
      <c r="FO162">
        <v>35.700000000000003</v>
      </c>
      <c r="FP162">
        <v>111</v>
      </c>
      <c r="FR162" s="123">
        <v>30.15</v>
      </c>
      <c r="FS162">
        <v>17.850000000000001</v>
      </c>
      <c r="FT162">
        <v>70</v>
      </c>
      <c r="FU162">
        <v>39</v>
      </c>
      <c r="FV162">
        <v>195.05</v>
      </c>
      <c r="FW162">
        <v>11.5</v>
      </c>
      <c r="FX162">
        <v>8.1</v>
      </c>
      <c r="FY162">
        <v>7</v>
      </c>
      <c r="FZ162">
        <v>2.4</v>
      </c>
      <c r="GA162">
        <v>57</v>
      </c>
      <c r="GB162">
        <v>121.95</v>
      </c>
      <c r="GC162">
        <v>18.149999999999999</v>
      </c>
      <c r="GE162">
        <v>70.5</v>
      </c>
      <c r="GG162">
        <v>15.5</v>
      </c>
      <c r="GH162">
        <v>129</v>
      </c>
      <c r="GI162">
        <v>33</v>
      </c>
      <c r="GJ162">
        <v>26.7</v>
      </c>
      <c r="GL162">
        <v>8.9</v>
      </c>
      <c r="GN162">
        <v>15</v>
      </c>
      <c r="GO162">
        <v>17.149999999999999</v>
      </c>
      <c r="GP162">
        <v>11.8</v>
      </c>
      <c r="GQ162">
        <v>80.150000000000006</v>
      </c>
      <c r="GR162">
        <v>8.8000000000000007</v>
      </c>
      <c r="GS162">
        <v>5.6</v>
      </c>
    </row>
    <row r="163" spans="1:201" ht="13.5" thickBot="1" x14ac:dyDescent="0.25">
      <c r="A163" s="124" t="s">
        <v>1517</v>
      </c>
      <c r="B163">
        <v>22.6</v>
      </c>
      <c r="C163">
        <v>33.6</v>
      </c>
      <c r="D163">
        <v>230.9</v>
      </c>
      <c r="E163">
        <v>99.85</v>
      </c>
      <c r="G163">
        <v>84.5</v>
      </c>
      <c r="H163">
        <v>3.5</v>
      </c>
      <c r="I163">
        <v>114.1</v>
      </c>
      <c r="J163">
        <v>139.69999999999999</v>
      </c>
      <c r="K163">
        <v>395.9</v>
      </c>
      <c r="L163">
        <v>6.7</v>
      </c>
      <c r="M163">
        <v>12.8</v>
      </c>
      <c r="N163">
        <v>30.5</v>
      </c>
      <c r="O163">
        <v>58.8</v>
      </c>
      <c r="Q163">
        <v>6.8</v>
      </c>
      <c r="T163">
        <v>298</v>
      </c>
      <c r="U163">
        <v>1.3</v>
      </c>
      <c r="V163">
        <v>62.4</v>
      </c>
      <c r="W163">
        <v>14</v>
      </c>
      <c r="X163">
        <v>15.5</v>
      </c>
      <c r="Y163">
        <v>13.8</v>
      </c>
      <c r="Z163">
        <v>119.2</v>
      </c>
      <c r="AA163">
        <v>4.7</v>
      </c>
      <c r="AC163" s="125"/>
      <c r="AD163">
        <v>64.05</v>
      </c>
      <c r="AE163">
        <v>22.71</v>
      </c>
      <c r="AF163">
        <v>32.15</v>
      </c>
      <c r="AG163">
        <v>5</v>
      </c>
      <c r="AH163">
        <v>20.65</v>
      </c>
      <c r="AI163">
        <v>11.25</v>
      </c>
      <c r="AJ163">
        <v>68.5</v>
      </c>
      <c r="AK163">
        <v>12</v>
      </c>
      <c r="AM163">
        <v>10.25</v>
      </c>
      <c r="AN163">
        <v>2.5</v>
      </c>
      <c r="AO163">
        <v>28.55</v>
      </c>
      <c r="AP163">
        <v>14.75</v>
      </c>
      <c r="AQ163">
        <v>12.5</v>
      </c>
      <c r="AR163">
        <v>31.8</v>
      </c>
      <c r="AS163">
        <v>64.849999999999994</v>
      </c>
      <c r="AT163">
        <v>300.25</v>
      </c>
      <c r="AU163">
        <v>410</v>
      </c>
      <c r="AV163">
        <v>29.7</v>
      </c>
      <c r="AW163">
        <v>79.5</v>
      </c>
      <c r="AY163">
        <v>5.95</v>
      </c>
      <c r="AZ163">
        <v>0.95</v>
      </c>
      <c r="BA163">
        <v>42.5</v>
      </c>
      <c r="BB163">
        <v>54</v>
      </c>
      <c r="BD163">
        <v>59.3</v>
      </c>
      <c r="BE163">
        <v>25.75</v>
      </c>
      <c r="BF163">
        <v>9</v>
      </c>
      <c r="BG163">
        <v>11</v>
      </c>
      <c r="BH163">
        <v>18.25</v>
      </c>
      <c r="BI163">
        <v>19.25</v>
      </c>
      <c r="BJ163">
        <v>29</v>
      </c>
      <c r="BK163">
        <v>50.4</v>
      </c>
      <c r="BL163">
        <v>6.8</v>
      </c>
      <c r="BM163">
        <v>152.94999999999999</v>
      </c>
      <c r="BO163">
        <v>10.5</v>
      </c>
      <c r="BQ163">
        <v>10</v>
      </c>
      <c r="BR163">
        <v>21</v>
      </c>
      <c r="BS163">
        <v>335.9</v>
      </c>
      <c r="BT163">
        <v>25.65</v>
      </c>
      <c r="BV163">
        <v>3.8</v>
      </c>
      <c r="BW163">
        <v>10.75</v>
      </c>
      <c r="BX163">
        <v>18.75</v>
      </c>
      <c r="BY163">
        <v>68.849999999999994</v>
      </c>
      <c r="BZ163">
        <v>5.5</v>
      </c>
      <c r="CA163">
        <v>47.35</v>
      </c>
      <c r="CB163">
        <v>115.3</v>
      </c>
      <c r="CC163">
        <v>375</v>
      </c>
      <c r="CE163">
        <v>196.95</v>
      </c>
      <c r="CF163">
        <v>7</v>
      </c>
      <c r="CG163">
        <v>68.25</v>
      </c>
      <c r="CH163">
        <v>94.5</v>
      </c>
      <c r="CI163">
        <v>315.89999999999998</v>
      </c>
      <c r="CJ163">
        <v>87</v>
      </c>
      <c r="CK163">
        <v>36</v>
      </c>
      <c r="CL163">
        <v>5.25</v>
      </c>
      <c r="CM163">
        <v>6</v>
      </c>
      <c r="CN163">
        <v>4</v>
      </c>
      <c r="CO163">
        <v>13.65</v>
      </c>
      <c r="CP163">
        <v>8.9</v>
      </c>
      <c r="CQ163">
        <v>7.5</v>
      </c>
      <c r="CR163">
        <v>11.5</v>
      </c>
      <c r="CS163">
        <v>7.7</v>
      </c>
      <c r="CT163">
        <v>152</v>
      </c>
      <c r="CU163">
        <v>73</v>
      </c>
      <c r="CV163">
        <v>45</v>
      </c>
      <c r="CW163">
        <v>92.4</v>
      </c>
      <c r="CX163">
        <v>5.0999999999999996</v>
      </c>
      <c r="CY163">
        <v>210</v>
      </c>
      <c r="CZ163">
        <v>3.75</v>
      </c>
      <c r="DA163">
        <v>6.5</v>
      </c>
      <c r="DB163">
        <v>122.95</v>
      </c>
      <c r="DD163">
        <v>7</v>
      </c>
      <c r="DE163">
        <v>109.85</v>
      </c>
      <c r="DF163">
        <v>73.95</v>
      </c>
      <c r="DG163">
        <v>7.5</v>
      </c>
      <c r="DH163">
        <v>15.2</v>
      </c>
      <c r="DK163">
        <v>19.75</v>
      </c>
      <c r="DL163">
        <v>7.05</v>
      </c>
      <c r="DM163">
        <v>6.7</v>
      </c>
      <c r="DN163">
        <v>43.9</v>
      </c>
      <c r="DP163">
        <v>300.95</v>
      </c>
      <c r="DQ163">
        <v>76.05</v>
      </c>
      <c r="DR163">
        <v>154</v>
      </c>
      <c r="DS163">
        <v>43.5</v>
      </c>
      <c r="DT163">
        <v>267</v>
      </c>
      <c r="DU163">
        <v>16</v>
      </c>
      <c r="DV163">
        <v>104.5</v>
      </c>
      <c r="DX163">
        <v>141.5</v>
      </c>
      <c r="DY163">
        <v>232.3</v>
      </c>
      <c r="DZ163">
        <v>22.2</v>
      </c>
      <c r="EB163">
        <v>20.149999999999999</v>
      </c>
      <c r="EC163">
        <v>111</v>
      </c>
      <c r="ED163">
        <v>10.050000000000001</v>
      </c>
      <c r="EF163">
        <v>8.9</v>
      </c>
      <c r="EH163">
        <v>10</v>
      </c>
      <c r="EI163">
        <v>31</v>
      </c>
      <c r="EJ163">
        <v>46</v>
      </c>
      <c r="EK163">
        <v>2.7</v>
      </c>
      <c r="EL163">
        <v>49</v>
      </c>
      <c r="EM163">
        <v>79</v>
      </c>
      <c r="EN163">
        <v>55</v>
      </c>
      <c r="EO163">
        <v>134.94999999999999</v>
      </c>
      <c r="EP163">
        <v>110</v>
      </c>
      <c r="EQ163">
        <v>3.9</v>
      </c>
      <c r="ER163">
        <v>6.9</v>
      </c>
      <c r="ES163">
        <v>15</v>
      </c>
      <c r="EV163">
        <v>7.35</v>
      </c>
      <c r="EW163">
        <v>40</v>
      </c>
      <c r="EX163">
        <v>28</v>
      </c>
      <c r="EY163">
        <v>236.7</v>
      </c>
      <c r="EZ163">
        <v>5.0999999999999996</v>
      </c>
      <c r="FB163">
        <v>14.5</v>
      </c>
      <c r="FC163">
        <v>2.95</v>
      </c>
      <c r="FD163">
        <v>56</v>
      </c>
      <c r="FG163">
        <v>55</v>
      </c>
      <c r="FH163">
        <v>6.25</v>
      </c>
      <c r="FI163">
        <v>30</v>
      </c>
      <c r="FJ163">
        <v>26.3</v>
      </c>
      <c r="FK163">
        <v>1.4</v>
      </c>
      <c r="FL163">
        <v>44.9</v>
      </c>
      <c r="FM163">
        <v>7.1</v>
      </c>
      <c r="FN163">
        <v>4.5</v>
      </c>
      <c r="FO163">
        <v>34</v>
      </c>
      <c r="FP163">
        <v>109</v>
      </c>
      <c r="FR163" s="123">
        <v>29</v>
      </c>
      <c r="FS163">
        <v>16</v>
      </c>
      <c r="FT163">
        <v>68</v>
      </c>
      <c r="FU163">
        <v>35.5</v>
      </c>
      <c r="FV163">
        <v>200</v>
      </c>
      <c r="FW163">
        <v>11.5</v>
      </c>
      <c r="FX163">
        <v>8</v>
      </c>
      <c r="FY163">
        <v>6.9</v>
      </c>
      <c r="FZ163">
        <v>1.9</v>
      </c>
      <c r="GA163">
        <v>50.65</v>
      </c>
      <c r="GB163">
        <v>119.7</v>
      </c>
      <c r="GC163">
        <v>12.4</v>
      </c>
      <c r="GE163">
        <v>71.5</v>
      </c>
      <c r="GG163">
        <v>15.5</v>
      </c>
      <c r="GH163">
        <v>118</v>
      </c>
      <c r="GI163">
        <v>30.5</v>
      </c>
      <c r="GJ163">
        <v>26.7</v>
      </c>
      <c r="GL163">
        <v>7.3</v>
      </c>
      <c r="GN163">
        <v>13</v>
      </c>
      <c r="GO163">
        <v>13.8</v>
      </c>
      <c r="GP163">
        <v>9.9499999999999993</v>
      </c>
      <c r="GQ163">
        <v>63.2</v>
      </c>
      <c r="GR163">
        <v>8.65</v>
      </c>
      <c r="GS163">
        <v>5.45</v>
      </c>
    </row>
    <row r="164" spans="1:201" ht="13.5" thickBot="1" x14ac:dyDescent="0.25">
      <c r="A164" s="124" t="s">
        <v>1518</v>
      </c>
      <c r="B164">
        <v>22.6</v>
      </c>
      <c r="C164">
        <v>28.95</v>
      </c>
      <c r="D164">
        <v>221</v>
      </c>
      <c r="E164">
        <v>75</v>
      </c>
      <c r="G164">
        <v>85</v>
      </c>
      <c r="H164">
        <v>3.3</v>
      </c>
      <c r="I164">
        <v>100.6</v>
      </c>
      <c r="J164">
        <v>113.5</v>
      </c>
      <c r="K164">
        <v>368.9</v>
      </c>
      <c r="L164">
        <v>6.8</v>
      </c>
      <c r="M164">
        <v>11.1</v>
      </c>
      <c r="N164">
        <v>30.5</v>
      </c>
      <c r="O164">
        <v>45.2</v>
      </c>
      <c r="Q164">
        <v>5</v>
      </c>
      <c r="T164">
        <v>270.64999999999998</v>
      </c>
      <c r="U164">
        <v>1.25</v>
      </c>
      <c r="V164">
        <v>58.4</v>
      </c>
      <c r="W164">
        <v>12.9</v>
      </c>
      <c r="X164">
        <v>14.3</v>
      </c>
      <c r="Y164">
        <v>13.4</v>
      </c>
      <c r="Z164">
        <v>96</v>
      </c>
      <c r="AA164">
        <v>3.25</v>
      </c>
      <c r="AC164" s="125"/>
      <c r="AD164">
        <v>54</v>
      </c>
      <c r="AE164">
        <v>27.51</v>
      </c>
      <c r="AF164">
        <v>35.25</v>
      </c>
      <c r="AG164">
        <v>4.8</v>
      </c>
      <c r="AH164">
        <v>18.5</v>
      </c>
      <c r="AI164">
        <v>9.6</v>
      </c>
      <c r="AJ164">
        <v>63.85</v>
      </c>
      <c r="AK164">
        <v>12</v>
      </c>
      <c r="AM164">
        <v>12</v>
      </c>
      <c r="AN164">
        <v>2.25</v>
      </c>
      <c r="AO164">
        <v>23</v>
      </c>
      <c r="AP164">
        <v>13.25</v>
      </c>
      <c r="AQ164">
        <v>11.05</v>
      </c>
      <c r="AR164">
        <v>27.9</v>
      </c>
      <c r="AS164">
        <v>58</v>
      </c>
      <c r="AT164">
        <v>275</v>
      </c>
      <c r="AU164">
        <v>400</v>
      </c>
      <c r="AV164">
        <v>29.95</v>
      </c>
      <c r="AW164">
        <v>79</v>
      </c>
      <c r="AY164">
        <v>5.5</v>
      </c>
      <c r="AZ164">
        <v>1</v>
      </c>
      <c r="BA164">
        <v>37</v>
      </c>
      <c r="BB164">
        <v>51</v>
      </c>
      <c r="BD164">
        <v>45.75</v>
      </c>
      <c r="BE164">
        <v>26</v>
      </c>
      <c r="BF164">
        <v>9</v>
      </c>
      <c r="BG164">
        <v>8.9</v>
      </c>
      <c r="BH164">
        <v>14.45</v>
      </c>
      <c r="BI164">
        <v>18.25</v>
      </c>
      <c r="BJ164">
        <v>24.3</v>
      </c>
      <c r="BK164">
        <v>47.5</v>
      </c>
      <c r="BL164">
        <v>7.05</v>
      </c>
      <c r="BM164">
        <v>158.25</v>
      </c>
      <c r="BO164">
        <v>11</v>
      </c>
      <c r="BQ164">
        <v>10</v>
      </c>
      <c r="BR164">
        <v>21</v>
      </c>
      <c r="BS164">
        <v>320.64999999999998</v>
      </c>
      <c r="BT164">
        <v>25.65</v>
      </c>
      <c r="BV164">
        <v>4</v>
      </c>
      <c r="BW164">
        <v>11.4</v>
      </c>
      <c r="BX164">
        <v>18.7</v>
      </c>
      <c r="BY164">
        <v>63.25</v>
      </c>
      <c r="BZ164">
        <v>5</v>
      </c>
      <c r="CA164">
        <v>49.8</v>
      </c>
      <c r="CB164">
        <v>105.55</v>
      </c>
      <c r="CC164">
        <v>360</v>
      </c>
      <c r="CE164">
        <v>162.94999999999999</v>
      </c>
      <c r="CF164">
        <v>7</v>
      </c>
      <c r="CG164">
        <v>68.400000000000006</v>
      </c>
      <c r="CH164">
        <v>94.5</v>
      </c>
      <c r="CI164">
        <v>231</v>
      </c>
      <c r="CJ164">
        <v>88</v>
      </c>
      <c r="CK164">
        <v>32.5</v>
      </c>
      <c r="CL164">
        <v>5.95</v>
      </c>
      <c r="CM164">
        <v>4.95</v>
      </c>
      <c r="CN164">
        <v>5</v>
      </c>
      <c r="CO164">
        <v>12.75</v>
      </c>
      <c r="CP164">
        <v>8.9</v>
      </c>
      <c r="CQ164">
        <v>8</v>
      </c>
      <c r="CR164">
        <v>11</v>
      </c>
      <c r="CS164">
        <v>8</v>
      </c>
      <c r="CT164">
        <v>141.9</v>
      </c>
      <c r="CU164">
        <v>71.8</v>
      </c>
      <c r="CV164">
        <v>33.6</v>
      </c>
      <c r="CW164">
        <v>77</v>
      </c>
      <c r="CX164">
        <v>4.6500000000000004</v>
      </c>
      <c r="CY164">
        <v>200</v>
      </c>
      <c r="CZ164">
        <v>2.5499999999999998</v>
      </c>
      <c r="DA164">
        <v>6.8</v>
      </c>
      <c r="DB164">
        <v>118.8</v>
      </c>
      <c r="DD164">
        <v>7.1</v>
      </c>
      <c r="DE164">
        <v>93.85</v>
      </c>
      <c r="DF164">
        <v>76</v>
      </c>
      <c r="DG164">
        <v>7.5</v>
      </c>
      <c r="DH164">
        <v>12.3</v>
      </c>
      <c r="DK164">
        <v>18</v>
      </c>
      <c r="DL164">
        <v>7.15</v>
      </c>
      <c r="DM164">
        <v>6</v>
      </c>
      <c r="DN164">
        <v>34</v>
      </c>
      <c r="DP164">
        <v>433</v>
      </c>
      <c r="DQ164">
        <v>55.75</v>
      </c>
      <c r="DR164">
        <v>146</v>
      </c>
      <c r="DS164">
        <v>44</v>
      </c>
      <c r="DT164">
        <v>257</v>
      </c>
      <c r="DU164">
        <v>17</v>
      </c>
      <c r="DV164">
        <v>112</v>
      </c>
      <c r="DX164">
        <v>129.25</v>
      </c>
      <c r="DY164">
        <v>195</v>
      </c>
      <c r="DZ164">
        <v>24.4</v>
      </c>
      <c r="EB164">
        <v>19.5</v>
      </c>
      <c r="EC164">
        <v>93.55</v>
      </c>
      <c r="ED164">
        <v>11.4</v>
      </c>
      <c r="EF164">
        <v>8.9</v>
      </c>
      <c r="EH164">
        <v>10</v>
      </c>
      <c r="EI164">
        <v>26.95</v>
      </c>
      <c r="EJ164">
        <v>46.5</v>
      </c>
      <c r="EK164">
        <v>2.4</v>
      </c>
      <c r="EL164">
        <v>35.75</v>
      </c>
      <c r="EM164">
        <v>74.5</v>
      </c>
      <c r="EN164">
        <v>48.7</v>
      </c>
      <c r="EO164">
        <v>125.5</v>
      </c>
      <c r="EP164">
        <v>110</v>
      </c>
      <c r="EQ164">
        <v>3.65</v>
      </c>
      <c r="ER164">
        <v>7.85</v>
      </c>
      <c r="ES164">
        <v>15</v>
      </c>
      <c r="EV164">
        <v>6.5</v>
      </c>
      <c r="EW164">
        <v>41</v>
      </c>
      <c r="EX164">
        <v>30</v>
      </c>
      <c r="EY164">
        <v>198.5</v>
      </c>
      <c r="EZ164">
        <v>5.75</v>
      </c>
      <c r="FB164">
        <v>11.25</v>
      </c>
      <c r="FC164">
        <v>3</v>
      </c>
      <c r="FD164">
        <v>38.65</v>
      </c>
      <c r="FG164">
        <v>59.5</v>
      </c>
      <c r="FH164">
        <v>6.5</v>
      </c>
      <c r="FI164">
        <v>25.75</v>
      </c>
      <c r="FJ164">
        <v>30.4</v>
      </c>
      <c r="FK164">
        <v>1.4</v>
      </c>
      <c r="FL164">
        <v>43.25</v>
      </c>
      <c r="FM164">
        <v>5.9</v>
      </c>
      <c r="FN164">
        <v>3.5</v>
      </c>
      <c r="FO164">
        <v>36</v>
      </c>
      <c r="FP164">
        <v>96.5</v>
      </c>
      <c r="FR164" s="123">
        <v>27.1</v>
      </c>
      <c r="FS164">
        <v>15.9</v>
      </c>
      <c r="FT164">
        <v>65.05</v>
      </c>
      <c r="FU164">
        <v>32.200000000000003</v>
      </c>
      <c r="FV164">
        <v>204</v>
      </c>
      <c r="FW164">
        <v>11.8</v>
      </c>
      <c r="FX164">
        <v>8.25</v>
      </c>
      <c r="FY164">
        <v>6.1</v>
      </c>
      <c r="FZ164">
        <v>2</v>
      </c>
      <c r="GA164">
        <v>47.25</v>
      </c>
      <c r="GB164">
        <v>85</v>
      </c>
      <c r="GC164">
        <v>10.1</v>
      </c>
      <c r="GE164">
        <v>42.9</v>
      </c>
      <c r="GG164">
        <v>15</v>
      </c>
      <c r="GH164">
        <v>121</v>
      </c>
      <c r="GI164">
        <v>31.8</v>
      </c>
      <c r="GJ164">
        <v>25.45</v>
      </c>
      <c r="GL164">
        <v>7.3</v>
      </c>
      <c r="GN164">
        <v>13</v>
      </c>
      <c r="GO164">
        <v>13</v>
      </c>
      <c r="GP164">
        <v>9.8000000000000007</v>
      </c>
      <c r="GQ164">
        <v>54.6</v>
      </c>
      <c r="GR164">
        <v>7.6</v>
      </c>
      <c r="GS164">
        <v>5.6</v>
      </c>
    </row>
    <row r="165" spans="1:201" ht="13.5" thickBot="1" x14ac:dyDescent="0.25">
      <c r="A165" s="124" t="s">
        <v>1519</v>
      </c>
      <c r="B165">
        <v>27</v>
      </c>
      <c r="C165">
        <v>31.55</v>
      </c>
      <c r="D165">
        <v>215</v>
      </c>
      <c r="E165">
        <v>85</v>
      </c>
      <c r="G165">
        <v>85</v>
      </c>
      <c r="H165">
        <v>3.25</v>
      </c>
      <c r="I165">
        <v>98.5</v>
      </c>
      <c r="J165">
        <v>118</v>
      </c>
      <c r="K165">
        <v>377</v>
      </c>
      <c r="L165">
        <v>6.8</v>
      </c>
      <c r="M165">
        <v>12.5</v>
      </c>
      <c r="N165">
        <v>31</v>
      </c>
      <c r="O165">
        <v>49.85</v>
      </c>
      <c r="Q165">
        <v>4.5</v>
      </c>
      <c r="T165">
        <v>293</v>
      </c>
      <c r="U165">
        <v>1.1499999999999999</v>
      </c>
      <c r="V165">
        <v>55.25</v>
      </c>
      <c r="W165">
        <v>14.35</v>
      </c>
      <c r="X165">
        <v>15</v>
      </c>
      <c r="Y165">
        <v>12.05</v>
      </c>
      <c r="Z165">
        <v>103</v>
      </c>
      <c r="AA165">
        <v>2.4500000000000002</v>
      </c>
      <c r="AC165" s="125"/>
      <c r="AD165">
        <v>45.5</v>
      </c>
      <c r="AE165">
        <v>20.46</v>
      </c>
      <c r="AF165">
        <v>35.799999999999997</v>
      </c>
      <c r="AG165">
        <v>4.5</v>
      </c>
      <c r="AH165">
        <v>20</v>
      </c>
      <c r="AI165">
        <v>10.050000000000001</v>
      </c>
      <c r="AJ165">
        <v>64.5</v>
      </c>
      <c r="AK165">
        <v>12</v>
      </c>
      <c r="AM165">
        <v>9.4499999999999993</v>
      </c>
      <c r="AN165">
        <v>2.5</v>
      </c>
      <c r="AO165">
        <v>23.1</v>
      </c>
      <c r="AP165">
        <v>14.9</v>
      </c>
      <c r="AQ165">
        <v>11</v>
      </c>
      <c r="AR165">
        <v>29.5</v>
      </c>
      <c r="AS165">
        <v>54.5</v>
      </c>
      <c r="AT165">
        <v>286.10000000000002</v>
      </c>
      <c r="AU165">
        <v>390</v>
      </c>
      <c r="AV165">
        <v>24.7</v>
      </c>
      <c r="AW165">
        <v>76.900000000000006</v>
      </c>
      <c r="AY165">
        <v>5.75</v>
      </c>
      <c r="AZ165">
        <v>1</v>
      </c>
      <c r="BA165">
        <v>42.05</v>
      </c>
      <c r="BB165">
        <v>55</v>
      </c>
      <c r="BD165">
        <v>51.7</v>
      </c>
      <c r="BE165">
        <v>26.3</v>
      </c>
      <c r="BF165">
        <v>9</v>
      </c>
      <c r="BG165">
        <v>7.2</v>
      </c>
      <c r="BH165">
        <v>15.55</v>
      </c>
      <c r="BI165">
        <v>15.8</v>
      </c>
      <c r="BJ165">
        <v>25.1</v>
      </c>
      <c r="BK165">
        <v>30.5</v>
      </c>
      <c r="BL165">
        <v>6.8</v>
      </c>
      <c r="BM165">
        <v>149</v>
      </c>
      <c r="BO165">
        <v>10.35</v>
      </c>
      <c r="BQ165">
        <v>9</v>
      </c>
      <c r="BR165">
        <v>19.899999999999999</v>
      </c>
      <c r="BS165">
        <v>341</v>
      </c>
      <c r="BT165">
        <v>27.45</v>
      </c>
      <c r="BV165">
        <v>5.6</v>
      </c>
      <c r="BW165">
        <v>12.8</v>
      </c>
      <c r="BX165">
        <v>21.95</v>
      </c>
      <c r="BY165">
        <v>63</v>
      </c>
      <c r="BZ165">
        <v>5.25</v>
      </c>
      <c r="CA165">
        <v>46.7</v>
      </c>
      <c r="CB165">
        <v>108.55</v>
      </c>
      <c r="CC165">
        <v>371</v>
      </c>
      <c r="CE165">
        <v>185.9</v>
      </c>
      <c r="CF165">
        <v>8</v>
      </c>
      <c r="CG165">
        <v>66.900000000000006</v>
      </c>
      <c r="CH165">
        <v>94.5</v>
      </c>
      <c r="CI165">
        <v>229</v>
      </c>
      <c r="CJ165">
        <v>95.45</v>
      </c>
      <c r="CK165">
        <v>35</v>
      </c>
      <c r="CL165">
        <v>5</v>
      </c>
      <c r="CM165">
        <v>5.2</v>
      </c>
      <c r="CN165">
        <v>5</v>
      </c>
      <c r="CO165">
        <v>14.5</v>
      </c>
      <c r="CP165">
        <v>8.9</v>
      </c>
      <c r="CQ165">
        <v>9.5</v>
      </c>
      <c r="CR165">
        <v>13.45</v>
      </c>
      <c r="CS165">
        <v>8.4</v>
      </c>
      <c r="CT165">
        <v>150.5</v>
      </c>
      <c r="CU165">
        <v>69.900000000000006</v>
      </c>
      <c r="CV165">
        <v>30.3</v>
      </c>
      <c r="CW165">
        <v>78</v>
      </c>
      <c r="CX165">
        <v>5</v>
      </c>
      <c r="CY165">
        <v>200</v>
      </c>
      <c r="CZ165">
        <v>2.75</v>
      </c>
      <c r="DA165">
        <v>8.15</v>
      </c>
      <c r="DB165">
        <v>119.25</v>
      </c>
      <c r="DD165">
        <v>7.5</v>
      </c>
      <c r="DE165">
        <v>90</v>
      </c>
      <c r="DF165">
        <v>75</v>
      </c>
      <c r="DG165">
        <v>8</v>
      </c>
      <c r="DH165">
        <v>14.55</v>
      </c>
      <c r="DK165">
        <v>15.05</v>
      </c>
      <c r="DL165">
        <v>7.25</v>
      </c>
      <c r="DM165">
        <v>7.2</v>
      </c>
      <c r="DN165">
        <v>32.799999999999997</v>
      </c>
      <c r="DP165">
        <v>445</v>
      </c>
      <c r="DQ165">
        <v>51.25</v>
      </c>
      <c r="DR165">
        <v>150</v>
      </c>
      <c r="DS165">
        <v>43</v>
      </c>
      <c r="DT165">
        <v>277.10000000000002</v>
      </c>
      <c r="DU165">
        <v>17</v>
      </c>
      <c r="DV165">
        <v>93</v>
      </c>
      <c r="DX165">
        <v>128.75</v>
      </c>
      <c r="DY165">
        <v>179.7</v>
      </c>
      <c r="DZ165">
        <v>24</v>
      </c>
      <c r="EB165">
        <v>20.65</v>
      </c>
      <c r="EC165">
        <v>112.5</v>
      </c>
      <c r="ED165">
        <v>9</v>
      </c>
      <c r="EF165">
        <v>8.9</v>
      </c>
      <c r="EH165">
        <v>10</v>
      </c>
      <c r="EI165">
        <v>28.3</v>
      </c>
      <c r="EJ165">
        <v>47.5</v>
      </c>
      <c r="EK165">
        <v>3</v>
      </c>
      <c r="EL165">
        <v>35.5</v>
      </c>
      <c r="EM165">
        <v>68</v>
      </c>
      <c r="EN165">
        <v>45.1</v>
      </c>
      <c r="EO165">
        <v>130.05000000000001</v>
      </c>
      <c r="EP165">
        <v>110</v>
      </c>
      <c r="EQ165">
        <v>6</v>
      </c>
      <c r="ER165">
        <v>6</v>
      </c>
      <c r="ES165">
        <v>15</v>
      </c>
      <c r="EV165">
        <v>5.9</v>
      </c>
      <c r="EW165">
        <v>43</v>
      </c>
      <c r="EX165">
        <v>30.2</v>
      </c>
      <c r="EY165">
        <v>196.15</v>
      </c>
      <c r="EZ165">
        <v>5.8</v>
      </c>
      <c r="FB165">
        <v>10</v>
      </c>
      <c r="FC165">
        <v>3</v>
      </c>
      <c r="FD165">
        <v>37.5</v>
      </c>
      <c r="FG165">
        <v>55.1</v>
      </c>
      <c r="FH165">
        <v>6.4</v>
      </c>
      <c r="FI165">
        <v>27.55</v>
      </c>
      <c r="FJ165">
        <v>32</v>
      </c>
      <c r="FK165">
        <v>1.1000000000000001</v>
      </c>
      <c r="FL165">
        <v>43</v>
      </c>
      <c r="FM165">
        <v>7</v>
      </c>
      <c r="FN165">
        <v>3.2</v>
      </c>
      <c r="FO165">
        <v>37.1</v>
      </c>
      <c r="FP165">
        <v>87.75</v>
      </c>
      <c r="FR165" s="123">
        <v>28.3</v>
      </c>
      <c r="FS165">
        <v>15</v>
      </c>
      <c r="FT165">
        <v>71.95</v>
      </c>
      <c r="FU165">
        <v>32</v>
      </c>
      <c r="FV165">
        <v>204</v>
      </c>
      <c r="FW165">
        <v>13.5</v>
      </c>
      <c r="FX165">
        <v>8.75</v>
      </c>
      <c r="FY165">
        <v>7</v>
      </c>
      <c r="FZ165">
        <v>1.65</v>
      </c>
      <c r="GA165">
        <v>42</v>
      </c>
      <c r="GB165">
        <v>83.5</v>
      </c>
      <c r="GC165">
        <v>10.25</v>
      </c>
      <c r="GE165">
        <v>36</v>
      </c>
      <c r="GG165">
        <v>15</v>
      </c>
      <c r="GH165">
        <v>114</v>
      </c>
      <c r="GI165">
        <v>32.950000000000003</v>
      </c>
      <c r="GJ165">
        <v>22</v>
      </c>
      <c r="GL165">
        <v>6.1</v>
      </c>
      <c r="GN165">
        <v>13</v>
      </c>
      <c r="GP165">
        <v>10.1</v>
      </c>
      <c r="GQ165">
        <v>46.35</v>
      </c>
      <c r="GR165">
        <v>8.3000000000000007</v>
      </c>
      <c r="GS165">
        <v>6.05</v>
      </c>
    </row>
    <row r="166" spans="1:201" ht="13.5" thickBot="1" x14ac:dyDescent="0.25">
      <c r="A166" s="124" t="s">
        <v>1520</v>
      </c>
      <c r="B166">
        <v>27</v>
      </c>
      <c r="C166">
        <v>31.9</v>
      </c>
      <c r="D166">
        <v>200</v>
      </c>
      <c r="E166">
        <v>88</v>
      </c>
      <c r="G166">
        <v>78</v>
      </c>
      <c r="H166">
        <v>3.65</v>
      </c>
      <c r="I166">
        <v>103.5</v>
      </c>
      <c r="J166">
        <v>122.4</v>
      </c>
      <c r="K166">
        <v>379.9</v>
      </c>
      <c r="L166">
        <v>7</v>
      </c>
      <c r="M166">
        <v>12.25</v>
      </c>
      <c r="N166">
        <v>31</v>
      </c>
      <c r="O166">
        <v>58.5</v>
      </c>
      <c r="Q166">
        <v>5.5</v>
      </c>
      <c r="T166">
        <v>297.95</v>
      </c>
      <c r="U166">
        <v>1.95</v>
      </c>
      <c r="V166">
        <v>47.7</v>
      </c>
      <c r="W166">
        <v>17</v>
      </c>
      <c r="X166">
        <v>14</v>
      </c>
      <c r="Y166">
        <v>12.5</v>
      </c>
      <c r="Z166">
        <v>101</v>
      </c>
      <c r="AA166">
        <v>2.5499999999999998</v>
      </c>
      <c r="AC166" s="125"/>
      <c r="AD166">
        <v>46.7</v>
      </c>
      <c r="AE166">
        <v>3.17</v>
      </c>
      <c r="AF166">
        <v>37.4</v>
      </c>
      <c r="AG166">
        <v>4.5</v>
      </c>
      <c r="AH166">
        <v>24.5</v>
      </c>
      <c r="AI166">
        <v>10.95</v>
      </c>
      <c r="AJ166">
        <v>66.25</v>
      </c>
      <c r="AK166">
        <v>12.3</v>
      </c>
      <c r="AM166">
        <v>10.1</v>
      </c>
      <c r="AN166">
        <v>2.25</v>
      </c>
      <c r="AO166">
        <v>22.5</v>
      </c>
      <c r="AP166">
        <v>14.75</v>
      </c>
      <c r="AQ166">
        <v>10.7</v>
      </c>
      <c r="AR166">
        <v>31</v>
      </c>
      <c r="AS166">
        <v>53.7</v>
      </c>
      <c r="AT166">
        <v>294</v>
      </c>
      <c r="AU166">
        <v>452</v>
      </c>
      <c r="AV166">
        <v>25.25</v>
      </c>
      <c r="AW166">
        <v>66.8</v>
      </c>
      <c r="AY166">
        <v>6.05</v>
      </c>
      <c r="AZ166">
        <v>1</v>
      </c>
      <c r="BA166">
        <v>36</v>
      </c>
      <c r="BB166">
        <v>56.25</v>
      </c>
      <c r="BD166">
        <v>46.85</v>
      </c>
      <c r="BE166">
        <v>23.5</v>
      </c>
      <c r="BF166">
        <v>9</v>
      </c>
      <c r="BG166">
        <v>7.25</v>
      </c>
      <c r="BH166">
        <v>15.85</v>
      </c>
      <c r="BI166">
        <v>15.8</v>
      </c>
      <c r="BJ166">
        <v>26.65</v>
      </c>
      <c r="BK166">
        <v>35</v>
      </c>
      <c r="BL166">
        <v>7.4</v>
      </c>
      <c r="BM166">
        <v>150</v>
      </c>
      <c r="BO166">
        <v>8.5</v>
      </c>
      <c r="BQ166">
        <v>9</v>
      </c>
      <c r="BR166">
        <v>18.649999999999999</v>
      </c>
      <c r="BS166">
        <v>353.2</v>
      </c>
      <c r="BT166">
        <v>25</v>
      </c>
      <c r="BV166">
        <v>6</v>
      </c>
      <c r="BW166">
        <v>13</v>
      </c>
      <c r="BX166">
        <v>22.05</v>
      </c>
      <c r="BY166">
        <v>66</v>
      </c>
      <c r="BZ166">
        <v>5.5</v>
      </c>
      <c r="CA166">
        <v>47</v>
      </c>
      <c r="CB166">
        <v>112.1</v>
      </c>
      <c r="CC166">
        <v>392</v>
      </c>
      <c r="CE166">
        <v>172.5</v>
      </c>
      <c r="CF166">
        <v>7.75</v>
      </c>
      <c r="CG166">
        <v>65.099999999999994</v>
      </c>
      <c r="CH166">
        <v>94.5</v>
      </c>
      <c r="CI166">
        <v>208</v>
      </c>
      <c r="CJ166">
        <v>100.05</v>
      </c>
      <c r="CK166">
        <v>36</v>
      </c>
      <c r="CL166">
        <v>4.95</v>
      </c>
      <c r="CM166">
        <v>5.85</v>
      </c>
      <c r="CN166">
        <v>5</v>
      </c>
      <c r="CO166">
        <v>15.95</v>
      </c>
      <c r="CP166">
        <v>8.9</v>
      </c>
      <c r="CQ166">
        <v>9</v>
      </c>
      <c r="CR166">
        <v>11</v>
      </c>
      <c r="CS166">
        <v>8.75</v>
      </c>
      <c r="CT166">
        <v>157.5</v>
      </c>
      <c r="CU166">
        <v>68.7</v>
      </c>
      <c r="CV166">
        <v>31.5</v>
      </c>
      <c r="CW166">
        <v>86</v>
      </c>
      <c r="CX166">
        <v>5.5</v>
      </c>
      <c r="CY166">
        <v>210</v>
      </c>
      <c r="CZ166">
        <v>3.1</v>
      </c>
      <c r="DA166">
        <v>8</v>
      </c>
      <c r="DB166">
        <v>124.5</v>
      </c>
      <c r="DD166">
        <v>9.6999999999999993</v>
      </c>
      <c r="DE166">
        <v>96.5</v>
      </c>
      <c r="DF166">
        <v>73</v>
      </c>
      <c r="DG166">
        <v>8.4499999999999993</v>
      </c>
      <c r="DH166">
        <v>16.55</v>
      </c>
      <c r="DK166">
        <v>16</v>
      </c>
      <c r="DL166">
        <v>7.85</v>
      </c>
      <c r="DM166">
        <v>7.25</v>
      </c>
      <c r="DN166">
        <v>32.049999999999997</v>
      </c>
      <c r="DP166">
        <v>397</v>
      </c>
      <c r="DQ166">
        <v>54.45</v>
      </c>
      <c r="DR166">
        <v>166.95</v>
      </c>
      <c r="DS166">
        <v>44</v>
      </c>
      <c r="DT166">
        <v>288.39999999999998</v>
      </c>
      <c r="DU166">
        <v>18.3</v>
      </c>
      <c r="DV166">
        <v>100</v>
      </c>
      <c r="DX166">
        <v>128.75</v>
      </c>
      <c r="DY166">
        <v>162.9</v>
      </c>
      <c r="DZ166">
        <v>22.7</v>
      </c>
      <c r="EB166">
        <v>21.5</v>
      </c>
      <c r="EC166">
        <v>100.7</v>
      </c>
      <c r="ED166">
        <v>10.9</v>
      </c>
      <c r="EF166">
        <v>8.9</v>
      </c>
      <c r="EH166">
        <v>10.9</v>
      </c>
      <c r="EI166">
        <v>32</v>
      </c>
      <c r="EJ166">
        <v>47.5</v>
      </c>
      <c r="EK166">
        <v>3.7</v>
      </c>
      <c r="EL166">
        <v>28.35</v>
      </c>
      <c r="EM166">
        <v>74</v>
      </c>
      <c r="EN166">
        <v>52.25</v>
      </c>
      <c r="EO166">
        <v>127.5</v>
      </c>
      <c r="EP166">
        <v>110</v>
      </c>
      <c r="EQ166">
        <v>7</v>
      </c>
      <c r="ER166">
        <v>7</v>
      </c>
      <c r="ES166">
        <v>15.4</v>
      </c>
      <c r="EV166">
        <v>5.8</v>
      </c>
      <c r="EW166">
        <v>43</v>
      </c>
      <c r="EX166">
        <v>37.5</v>
      </c>
      <c r="EY166">
        <v>171.9</v>
      </c>
      <c r="EZ166">
        <v>5</v>
      </c>
      <c r="FB166">
        <v>9.6</v>
      </c>
      <c r="FC166">
        <v>3.75</v>
      </c>
      <c r="FD166">
        <v>36.9</v>
      </c>
      <c r="FG166">
        <v>58.2</v>
      </c>
      <c r="FH166">
        <v>6.75</v>
      </c>
      <c r="FI166">
        <v>24.35</v>
      </c>
      <c r="FJ166">
        <v>32.5</v>
      </c>
      <c r="FK166">
        <v>1.4</v>
      </c>
      <c r="FL166">
        <v>52.1</v>
      </c>
      <c r="FM166">
        <v>5.6</v>
      </c>
      <c r="FN166">
        <v>4</v>
      </c>
      <c r="FO166">
        <v>37.1</v>
      </c>
      <c r="FP166">
        <v>80</v>
      </c>
      <c r="FR166" s="123">
        <v>29.75</v>
      </c>
      <c r="FS166">
        <v>17.8</v>
      </c>
      <c r="FT166">
        <v>75.95</v>
      </c>
      <c r="FU166">
        <v>32.1</v>
      </c>
      <c r="FV166">
        <v>204</v>
      </c>
      <c r="FW166">
        <v>14.75</v>
      </c>
      <c r="FX166">
        <v>9.5</v>
      </c>
      <c r="FY166">
        <v>6.5</v>
      </c>
      <c r="FZ166">
        <v>3</v>
      </c>
      <c r="GA166">
        <v>44.6</v>
      </c>
      <c r="GB166">
        <v>87.9</v>
      </c>
      <c r="GC166">
        <v>10.5</v>
      </c>
      <c r="GE166">
        <v>35</v>
      </c>
      <c r="GG166">
        <v>16</v>
      </c>
      <c r="GH166">
        <v>117.35</v>
      </c>
      <c r="GI166">
        <v>33</v>
      </c>
      <c r="GJ166">
        <v>22</v>
      </c>
      <c r="GL166">
        <v>7</v>
      </c>
      <c r="GN166">
        <v>13</v>
      </c>
      <c r="GP166">
        <v>10.75</v>
      </c>
      <c r="GQ166">
        <v>50.85</v>
      </c>
      <c r="GR166">
        <v>9.5500000000000007</v>
      </c>
      <c r="GS166">
        <v>7</v>
      </c>
    </row>
    <row r="167" spans="1:201" ht="13.5" thickBot="1" x14ac:dyDescent="0.25">
      <c r="A167" s="124" t="s">
        <v>1521</v>
      </c>
      <c r="B167">
        <v>26</v>
      </c>
      <c r="C167">
        <v>27</v>
      </c>
      <c r="D167">
        <v>186.95</v>
      </c>
      <c r="E167">
        <v>90</v>
      </c>
      <c r="G167">
        <v>78</v>
      </c>
      <c r="H167">
        <v>3.25</v>
      </c>
      <c r="I167">
        <v>87.8</v>
      </c>
      <c r="K167">
        <v>387.95</v>
      </c>
      <c r="L167">
        <v>6.5</v>
      </c>
      <c r="M167">
        <v>12.95</v>
      </c>
      <c r="N167">
        <v>31</v>
      </c>
      <c r="O167">
        <v>53.85</v>
      </c>
      <c r="Q167">
        <v>5.9</v>
      </c>
      <c r="T167">
        <v>246.1</v>
      </c>
      <c r="U167">
        <v>2</v>
      </c>
      <c r="V167">
        <v>40.700000000000003</v>
      </c>
      <c r="W167">
        <v>15.65</v>
      </c>
      <c r="X167">
        <v>17</v>
      </c>
      <c r="Y167">
        <v>12.95</v>
      </c>
      <c r="Z167">
        <v>107</v>
      </c>
      <c r="AA167">
        <v>2.85</v>
      </c>
      <c r="AC167" s="125"/>
      <c r="AD167">
        <v>53.15</v>
      </c>
      <c r="AE167">
        <v>9.6300000000000008</v>
      </c>
      <c r="AF167">
        <v>38.5</v>
      </c>
      <c r="AG167">
        <v>4.5</v>
      </c>
      <c r="AH167">
        <v>30.25</v>
      </c>
      <c r="AI167">
        <v>13</v>
      </c>
      <c r="AJ167">
        <v>60.5</v>
      </c>
      <c r="AK167">
        <v>12.3</v>
      </c>
      <c r="AM167">
        <v>11</v>
      </c>
      <c r="AN167">
        <v>2.1</v>
      </c>
      <c r="AO167">
        <v>21.9</v>
      </c>
      <c r="AP167">
        <v>13.6</v>
      </c>
      <c r="AQ167">
        <v>10.1</v>
      </c>
      <c r="AR167">
        <v>30</v>
      </c>
      <c r="AS167">
        <v>56.9</v>
      </c>
      <c r="AT167">
        <v>282</v>
      </c>
      <c r="AU167">
        <v>440</v>
      </c>
      <c r="AV167">
        <v>26.95</v>
      </c>
      <c r="AW167">
        <v>64.7</v>
      </c>
      <c r="AY167">
        <v>5.55</v>
      </c>
      <c r="AZ167">
        <v>0.8</v>
      </c>
      <c r="BA167">
        <v>35</v>
      </c>
      <c r="BB167">
        <v>61.4</v>
      </c>
      <c r="BD167">
        <v>41.8</v>
      </c>
      <c r="BE167">
        <v>23</v>
      </c>
      <c r="BF167">
        <v>9</v>
      </c>
      <c r="BG167">
        <v>6.9</v>
      </c>
      <c r="BH167">
        <v>15.9</v>
      </c>
      <c r="BI167">
        <v>17.399999999999999</v>
      </c>
      <c r="BJ167">
        <v>25.6</v>
      </c>
      <c r="BK167">
        <v>32.549999999999997</v>
      </c>
      <c r="BL167">
        <v>7.9</v>
      </c>
      <c r="BM167">
        <v>141.15</v>
      </c>
      <c r="BO167">
        <v>11.6</v>
      </c>
      <c r="BQ167">
        <v>7.6</v>
      </c>
      <c r="BR167">
        <v>19.399999999999999</v>
      </c>
      <c r="BS167">
        <v>349.75</v>
      </c>
      <c r="BT167">
        <v>26.25</v>
      </c>
      <c r="BV167">
        <v>6.4</v>
      </c>
      <c r="BW167">
        <v>13</v>
      </c>
      <c r="BX167">
        <v>22.8</v>
      </c>
      <c r="BY167">
        <v>68</v>
      </c>
      <c r="BZ167">
        <v>5.5</v>
      </c>
      <c r="CA167">
        <v>49.7</v>
      </c>
      <c r="CB167">
        <v>105.55</v>
      </c>
      <c r="CC167">
        <v>392</v>
      </c>
      <c r="CE167">
        <v>153.5</v>
      </c>
      <c r="CF167">
        <v>7.75</v>
      </c>
      <c r="CG167">
        <v>65.45</v>
      </c>
      <c r="CH167">
        <v>94.5</v>
      </c>
      <c r="CI167">
        <v>220</v>
      </c>
      <c r="CJ167">
        <v>114</v>
      </c>
      <c r="CK167">
        <v>37.450000000000003</v>
      </c>
      <c r="CL167">
        <v>5</v>
      </c>
      <c r="CM167">
        <v>5.5</v>
      </c>
      <c r="CN167">
        <v>5.5</v>
      </c>
      <c r="CO167">
        <v>15.2</v>
      </c>
      <c r="CP167">
        <v>8.9</v>
      </c>
      <c r="CQ167">
        <v>10</v>
      </c>
      <c r="CS167">
        <v>8.5</v>
      </c>
      <c r="CT167">
        <v>153.25</v>
      </c>
      <c r="CU167">
        <v>65.2</v>
      </c>
      <c r="CV167">
        <v>34.9</v>
      </c>
      <c r="CW167">
        <v>76</v>
      </c>
      <c r="CX167">
        <v>4.5</v>
      </c>
      <c r="CY167">
        <v>210</v>
      </c>
      <c r="CZ167">
        <v>3.45</v>
      </c>
      <c r="DA167">
        <v>7.75</v>
      </c>
      <c r="DB167">
        <v>114.7</v>
      </c>
      <c r="DD167">
        <v>9.6999999999999993</v>
      </c>
      <c r="DE167">
        <v>96.6</v>
      </c>
      <c r="DF167">
        <v>72</v>
      </c>
      <c r="DG167">
        <v>8.4499999999999993</v>
      </c>
      <c r="DH167">
        <v>15.4</v>
      </c>
      <c r="DK167">
        <v>16</v>
      </c>
      <c r="DL167">
        <v>7.05</v>
      </c>
      <c r="DM167">
        <v>7</v>
      </c>
      <c r="DN167">
        <v>32.5</v>
      </c>
      <c r="DP167">
        <v>399</v>
      </c>
      <c r="DQ167">
        <v>42.75</v>
      </c>
      <c r="DR167">
        <v>158</v>
      </c>
      <c r="DS167">
        <v>44</v>
      </c>
      <c r="DT167">
        <v>295</v>
      </c>
      <c r="DU167">
        <v>19.3</v>
      </c>
      <c r="DV167">
        <v>101.5</v>
      </c>
      <c r="DX167">
        <v>115.5</v>
      </c>
      <c r="DY167">
        <v>154</v>
      </c>
      <c r="DZ167">
        <v>25</v>
      </c>
      <c r="EB167">
        <v>21.15</v>
      </c>
      <c r="EC167">
        <v>93.5</v>
      </c>
      <c r="ED167">
        <v>10</v>
      </c>
      <c r="EF167">
        <v>8.9</v>
      </c>
      <c r="EH167">
        <v>10.9</v>
      </c>
      <c r="EI167">
        <v>43.3</v>
      </c>
      <c r="EJ167">
        <v>41.5</v>
      </c>
      <c r="EK167">
        <v>4.6500000000000004</v>
      </c>
      <c r="EL167">
        <v>25.5</v>
      </c>
      <c r="EM167">
        <v>75.900000000000006</v>
      </c>
      <c r="EN167">
        <v>47.65</v>
      </c>
      <c r="EO167">
        <v>121.9</v>
      </c>
      <c r="EP167">
        <v>110</v>
      </c>
      <c r="EQ167">
        <v>11.5</v>
      </c>
      <c r="ER167">
        <v>5.6</v>
      </c>
      <c r="ES167">
        <v>15.5</v>
      </c>
      <c r="EV167">
        <v>5.95</v>
      </c>
      <c r="EW167">
        <v>45.35</v>
      </c>
      <c r="EX167">
        <v>36</v>
      </c>
      <c r="EY167">
        <v>150.5</v>
      </c>
      <c r="EZ167">
        <v>5.05</v>
      </c>
      <c r="FB167">
        <v>8</v>
      </c>
      <c r="FC167">
        <v>3.75</v>
      </c>
      <c r="FD167">
        <v>38.25</v>
      </c>
      <c r="FG167">
        <v>61.3</v>
      </c>
      <c r="FH167">
        <v>7</v>
      </c>
      <c r="FI167">
        <v>25.4</v>
      </c>
      <c r="FJ167">
        <v>32.5</v>
      </c>
      <c r="FK167">
        <v>1.1000000000000001</v>
      </c>
      <c r="FL167">
        <v>52</v>
      </c>
      <c r="FM167">
        <v>5.55</v>
      </c>
      <c r="FN167">
        <v>3.7</v>
      </c>
      <c r="FO167">
        <v>38.950000000000003</v>
      </c>
      <c r="FP167">
        <v>66.099999999999994</v>
      </c>
      <c r="FR167" s="123">
        <v>37</v>
      </c>
      <c r="FS167">
        <v>18.8</v>
      </c>
      <c r="FT167">
        <v>74</v>
      </c>
      <c r="FU167">
        <v>35</v>
      </c>
      <c r="FV167">
        <v>204.25</v>
      </c>
      <c r="FW167">
        <v>14.75</v>
      </c>
      <c r="FX167">
        <v>9.25</v>
      </c>
      <c r="FY167">
        <v>6.5</v>
      </c>
      <c r="FZ167">
        <v>4.5999999999999996</v>
      </c>
      <c r="GA167">
        <v>41</v>
      </c>
      <c r="GB167">
        <v>75</v>
      </c>
      <c r="GC167">
        <v>11</v>
      </c>
      <c r="GE167">
        <v>33</v>
      </c>
      <c r="GG167">
        <v>19</v>
      </c>
      <c r="GH167">
        <v>151.94999999999999</v>
      </c>
      <c r="GI167">
        <v>35</v>
      </c>
      <c r="GJ167">
        <v>22</v>
      </c>
      <c r="GL167">
        <v>6.4</v>
      </c>
      <c r="GN167">
        <v>12</v>
      </c>
      <c r="GP167">
        <v>10.3</v>
      </c>
      <c r="GQ167">
        <v>41.6</v>
      </c>
      <c r="GR167">
        <v>9.6</v>
      </c>
      <c r="GS167">
        <v>6.4</v>
      </c>
    </row>
    <row r="168" spans="1:201" ht="13.5" thickBot="1" x14ac:dyDescent="0.25">
      <c r="A168" s="124" t="s">
        <v>1522</v>
      </c>
      <c r="B168">
        <v>26</v>
      </c>
      <c r="C168">
        <v>28.25</v>
      </c>
      <c r="D168">
        <v>171.75</v>
      </c>
      <c r="E168">
        <v>90</v>
      </c>
      <c r="G168">
        <v>78.75</v>
      </c>
      <c r="H168">
        <v>3.2</v>
      </c>
      <c r="I168">
        <v>87.9</v>
      </c>
      <c r="K168">
        <v>340.95</v>
      </c>
      <c r="L168">
        <v>6.3</v>
      </c>
      <c r="M168">
        <v>17</v>
      </c>
      <c r="N168">
        <v>31.5</v>
      </c>
      <c r="O168">
        <v>64</v>
      </c>
      <c r="Q168">
        <v>5.25</v>
      </c>
      <c r="T168">
        <v>255</v>
      </c>
      <c r="U168">
        <v>0.75</v>
      </c>
      <c r="V168">
        <v>41.5</v>
      </c>
      <c r="W168">
        <v>13.25</v>
      </c>
      <c r="X168">
        <v>17.399999999999999</v>
      </c>
      <c r="Y168">
        <v>13.25</v>
      </c>
      <c r="Z168">
        <v>110.9</v>
      </c>
      <c r="AA168">
        <v>2.95</v>
      </c>
      <c r="AC168" s="125"/>
      <c r="AD168">
        <v>48.9</v>
      </c>
      <c r="AE168">
        <v>29.27</v>
      </c>
      <c r="AF168">
        <v>42</v>
      </c>
      <c r="AG168">
        <v>4</v>
      </c>
      <c r="AH168">
        <v>33.75</v>
      </c>
      <c r="AI168">
        <v>13.75</v>
      </c>
      <c r="AJ168">
        <v>65.45</v>
      </c>
      <c r="AK168">
        <v>12.3</v>
      </c>
      <c r="AM168">
        <v>10</v>
      </c>
      <c r="AN168">
        <v>2.2000000000000002</v>
      </c>
      <c r="AO168">
        <v>23.7</v>
      </c>
      <c r="AP168">
        <v>14.5</v>
      </c>
      <c r="AQ168">
        <v>10.050000000000001</v>
      </c>
      <c r="AR168">
        <v>30.95</v>
      </c>
      <c r="AS168">
        <v>63.1</v>
      </c>
      <c r="AT168">
        <v>289</v>
      </c>
      <c r="AU168">
        <v>367</v>
      </c>
      <c r="AV168">
        <v>28.5</v>
      </c>
      <c r="AW168">
        <v>66.75</v>
      </c>
      <c r="AY168">
        <v>5.25</v>
      </c>
      <c r="AZ168">
        <v>0.9</v>
      </c>
      <c r="BA168">
        <v>34.950000000000003</v>
      </c>
      <c r="BB168">
        <v>67.599999999999994</v>
      </c>
      <c r="BD168">
        <v>48.55</v>
      </c>
      <c r="BE168">
        <v>20.25</v>
      </c>
      <c r="BF168">
        <v>9</v>
      </c>
      <c r="BG168">
        <v>7.05</v>
      </c>
      <c r="BH168">
        <v>18</v>
      </c>
      <c r="BI168">
        <v>17.3</v>
      </c>
      <c r="BJ168">
        <v>25.1</v>
      </c>
      <c r="BK168">
        <v>22</v>
      </c>
      <c r="BL168">
        <v>7.1</v>
      </c>
      <c r="BM168">
        <v>138.4</v>
      </c>
      <c r="BO168">
        <v>11.85</v>
      </c>
      <c r="BQ168">
        <v>11</v>
      </c>
      <c r="BR168">
        <v>19.5</v>
      </c>
      <c r="BS168">
        <v>351.5</v>
      </c>
      <c r="BT168">
        <v>29.05</v>
      </c>
      <c r="BV168">
        <v>5.3</v>
      </c>
      <c r="BW168">
        <v>8</v>
      </c>
      <c r="BX168">
        <v>24.95</v>
      </c>
      <c r="BY168">
        <v>69</v>
      </c>
      <c r="BZ168">
        <v>5.0999999999999996</v>
      </c>
      <c r="CA168">
        <v>51.95</v>
      </c>
      <c r="CB168">
        <v>116.4</v>
      </c>
      <c r="CC168">
        <v>392</v>
      </c>
      <c r="CE168">
        <v>152.55000000000001</v>
      </c>
      <c r="CF168">
        <v>8.9499999999999993</v>
      </c>
      <c r="CG168">
        <v>68.5</v>
      </c>
      <c r="CH168">
        <v>94.5</v>
      </c>
      <c r="CI168">
        <v>240</v>
      </c>
      <c r="CJ168">
        <v>140</v>
      </c>
      <c r="CK168">
        <v>36.5</v>
      </c>
      <c r="CL168">
        <v>5.0999999999999996</v>
      </c>
      <c r="CM168">
        <v>5.3</v>
      </c>
      <c r="CN168">
        <v>5.9</v>
      </c>
      <c r="CO168">
        <v>15</v>
      </c>
      <c r="CP168">
        <v>8</v>
      </c>
      <c r="CQ168">
        <v>6.5</v>
      </c>
      <c r="CS168">
        <v>8.35</v>
      </c>
      <c r="CT168">
        <v>144</v>
      </c>
      <c r="CU168">
        <v>59.95</v>
      </c>
      <c r="CV168">
        <v>34</v>
      </c>
      <c r="CW168">
        <v>77</v>
      </c>
      <c r="CX168">
        <v>5.5</v>
      </c>
      <c r="CY168">
        <v>200</v>
      </c>
      <c r="CZ168">
        <v>3.5</v>
      </c>
      <c r="DA168">
        <v>8.1999999999999993</v>
      </c>
      <c r="DB168">
        <v>127.2</v>
      </c>
      <c r="DD168">
        <v>9.8000000000000007</v>
      </c>
      <c r="DE168">
        <v>98</v>
      </c>
      <c r="DF168">
        <v>71</v>
      </c>
      <c r="DG168">
        <v>9.5</v>
      </c>
      <c r="DH168">
        <v>17.95</v>
      </c>
      <c r="DK168">
        <v>16</v>
      </c>
      <c r="DL168">
        <v>8.0500000000000007</v>
      </c>
      <c r="DM168">
        <v>8.25</v>
      </c>
      <c r="DN168">
        <v>31</v>
      </c>
      <c r="DP168">
        <v>385</v>
      </c>
      <c r="DQ168">
        <v>44</v>
      </c>
      <c r="DR168">
        <v>158.6</v>
      </c>
      <c r="DS168">
        <v>46</v>
      </c>
      <c r="DT168">
        <v>303.75</v>
      </c>
      <c r="DU168">
        <v>19.25</v>
      </c>
      <c r="DV168">
        <v>90.5</v>
      </c>
      <c r="DX168">
        <v>118</v>
      </c>
      <c r="DY168">
        <v>151.9</v>
      </c>
      <c r="DZ168">
        <v>25</v>
      </c>
      <c r="EB168">
        <v>22.5</v>
      </c>
      <c r="EC168">
        <v>103</v>
      </c>
      <c r="ED168">
        <v>8.1</v>
      </c>
      <c r="EF168">
        <v>8</v>
      </c>
      <c r="EH168">
        <v>11</v>
      </c>
      <c r="EI168">
        <v>39.5</v>
      </c>
      <c r="EJ168">
        <v>40</v>
      </c>
      <c r="EK168">
        <v>3.9</v>
      </c>
      <c r="EL168">
        <v>29.95</v>
      </c>
      <c r="EM168">
        <v>69</v>
      </c>
      <c r="EN168">
        <v>59.1</v>
      </c>
      <c r="EO168">
        <v>134</v>
      </c>
      <c r="EP168">
        <v>110</v>
      </c>
      <c r="EQ168">
        <v>14.5</v>
      </c>
      <c r="ER168">
        <v>7</v>
      </c>
      <c r="ES168">
        <v>16</v>
      </c>
      <c r="EV168">
        <v>5.95</v>
      </c>
      <c r="EW168">
        <v>47.7</v>
      </c>
      <c r="EX168">
        <v>37.75</v>
      </c>
      <c r="EY168">
        <v>162</v>
      </c>
      <c r="EZ168">
        <v>5</v>
      </c>
      <c r="FB168">
        <v>9.5</v>
      </c>
      <c r="FC168">
        <v>4.0999999999999996</v>
      </c>
      <c r="FD168">
        <v>38.25</v>
      </c>
      <c r="FG168">
        <v>58.25</v>
      </c>
      <c r="FH168">
        <v>7</v>
      </c>
      <c r="FI168">
        <v>25.55</v>
      </c>
      <c r="FJ168">
        <v>32.5</v>
      </c>
      <c r="FK168">
        <v>1.5</v>
      </c>
      <c r="FL168">
        <v>46</v>
      </c>
      <c r="FM168">
        <v>5.5</v>
      </c>
      <c r="FN168">
        <v>3.55</v>
      </c>
      <c r="FO168">
        <v>36.75</v>
      </c>
      <c r="FP168">
        <v>69.099999999999994</v>
      </c>
      <c r="FR168" s="123">
        <v>37.15</v>
      </c>
      <c r="FS168">
        <v>18.899999999999999</v>
      </c>
      <c r="FT168">
        <v>89.1</v>
      </c>
      <c r="FU168">
        <v>35</v>
      </c>
      <c r="FV168">
        <v>204.25</v>
      </c>
      <c r="FW168">
        <v>14.75</v>
      </c>
      <c r="FX168">
        <v>11</v>
      </c>
      <c r="FY168">
        <v>6.1</v>
      </c>
      <c r="FZ168">
        <v>8.5</v>
      </c>
      <c r="GA168">
        <v>37</v>
      </c>
      <c r="GB168">
        <v>70</v>
      </c>
      <c r="GC168">
        <v>11.4</v>
      </c>
      <c r="GE168">
        <v>31</v>
      </c>
      <c r="GG168">
        <v>21.75</v>
      </c>
      <c r="GH168">
        <v>149.75</v>
      </c>
      <c r="GI168">
        <v>37.9</v>
      </c>
      <c r="GJ168">
        <v>20.05</v>
      </c>
      <c r="GL168">
        <v>6.4</v>
      </c>
      <c r="GN168">
        <v>13</v>
      </c>
      <c r="GP168">
        <v>10.3</v>
      </c>
      <c r="GQ168">
        <v>44</v>
      </c>
      <c r="GR168">
        <v>10</v>
      </c>
      <c r="GS168">
        <v>6.1</v>
      </c>
    </row>
    <row r="169" spans="1:201" ht="13.5" thickBot="1" x14ac:dyDescent="0.25">
      <c r="A169" s="124" t="s">
        <v>1523</v>
      </c>
      <c r="B169">
        <v>26</v>
      </c>
      <c r="C169">
        <v>25.6</v>
      </c>
      <c r="D169">
        <v>193.5</v>
      </c>
      <c r="E169">
        <v>92.95</v>
      </c>
      <c r="G169">
        <v>85</v>
      </c>
      <c r="H169">
        <v>2.5499999999999998</v>
      </c>
      <c r="I169">
        <v>84.25</v>
      </c>
      <c r="K169">
        <v>340</v>
      </c>
      <c r="L169">
        <v>7.05</v>
      </c>
      <c r="M169">
        <v>19.25</v>
      </c>
      <c r="N169">
        <v>31.5</v>
      </c>
      <c r="O169">
        <v>79.55</v>
      </c>
      <c r="Q169">
        <v>4.3</v>
      </c>
      <c r="T169">
        <v>274.5</v>
      </c>
      <c r="U169">
        <v>0.75</v>
      </c>
      <c r="V169">
        <v>42.7</v>
      </c>
      <c r="W169">
        <v>13.5</v>
      </c>
      <c r="X169">
        <v>22.65</v>
      </c>
      <c r="Y169">
        <v>11.2</v>
      </c>
      <c r="Z169">
        <v>113.15</v>
      </c>
      <c r="AA169">
        <v>3.5</v>
      </c>
      <c r="AD169">
        <v>52</v>
      </c>
      <c r="AE169">
        <v>7.74</v>
      </c>
      <c r="AF169">
        <v>41.1</v>
      </c>
      <c r="AG169">
        <v>5</v>
      </c>
      <c r="AH169">
        <v>33</v>
      </c>
      <c r="AI169">
        <v>17.399999999999999</v>
      </c>
      <c r="AJ169">
        <v>66.75</v>
      </c>
      <c r="AK169">
        <v>12.3</v>
      </c>
      <c r="AM169">
        <v>11</v>
      </c>
      <c r="AN169">
        <v>1.4</v>
      </c>
      <c r="AO169">
        <v>25.65</v>
      </c>
      <c r="AP169">
        <v>15.75</v>
      </c>
      <c r="AQ169">
        <v>13</v>
      </c>
      <c r="AR169">
        <v>29.25</v>
      </c>
      <c r="AS169">
        <v>70.900000000000006</v>
      </c>
      <c r="AT169">
        <v>290</v>
      </c>
      <c r="AU169">
        <v>335</v>
      </c>
      <c r="AV169">
        <v>43.5</v>
      </c>
      <c r="AW169">
        <v>74</v>
      </c>
      <c r="AY169">
        <v>5.35</v>
      </c>
      <c r="AZ169">
        <v>0.7</v>
      </c>
      <c r="BA169">
        <v>34.299999999999997</v>
      </c>
      <c r="BB169">
        <v>58</v>
      </c>
      <c r="BD169">
        <v>50.45</v>
      </c>
      <c r="BE169">
        <v>23.8</v>
      </c>
      <c r="BF169">
        <v>9</v>
      </c>
      <c r="BG169">
        <v>6.7</v>
      </c>
      <c r="BH169">
        <v>21</v>
      </c>
      <c r="BI169">
        <v>22.6</v>
      </c>
      <c r="BJ169">
        <v>27.45</v>
      </c>
      <c r="BK169">
        <v>19.25</v>
      </c>
      <c r="BL169">
        <v>7.45</v>
      </c>
      <c r="BM169">
        <v>141.05000000000001</v>
      </c>
      <c r="BO169">
        <v>11.2</v>
      </c>
      <c r="BQ169">
        <v>11.8</v>
      </c>
      <c r="BR169">
        <v>24.65</v>
      </c>
      <c r="BS169">
        <v>357.55</v>
      </c>
      <c r="BT169">
        <v>37.049999999999997</v>
      </c>
      <c r="BV169">
        <v>6.5</v>
      </c>
      <c r="BW169">
        <v>5.55</v>
      </c>
      <c r="BX169">
        <v>22.05</v>
      </c>
      <c r="BY169">
        <v>72.900000000000006</v>
      </c>
      <c r="BZ169">
        <v>5.55</v>
      </c>
      <c r="CA169">
        <v>46</v>
      </c>
      <c r="CB169">
        <v>116.9</v>
      </c>
      <c r="CC169">
        <v>392</v>
      </c>
      <c r="CE169">
        <v>171.7</v>
      </c>
      <c r="CF169">
        <v>8.5</v>
      </c>
      <c r="CG169">
        <v>72.3</v>
      </c>
      <c r="CH169">
        <v>88.2</v>
      </c>
      <c r="CI169">
        <v>196</v>
      </c>
      <c r="CJ169">
        <v>155</v>
      </c>
      <c r="CK169">
        <v>37.5</v>
      </c>
      <c r="CL169">
        <v>5</v>
      </c>
      <c r="CM169">
        <v>6.05</v>
      </c>
      <c r="CN169">
        <v>6.65</v>
      </c>
      <c r="CO169">
        <v>15.95</v>
      </c>
      <c r="CP169">
        <v>8</v>
      </c>
      <c r="CQ169">
        <v>6.5</v>
      </c>
      <c r="CS169">
        <v>8.5</v>
      </c>
      <c r="CT169">
        <v>144</v>
      </c>
      <c r="CU169">
        <v>60.05</v>
      </c>
      <c r="CV169">
        <v>34</v>
      </c>
      <c r="CW169">
        <v>82.7</v>
      </c>
      <c r="CX169">
        <v>5.4</v>
      </c>
      <c r="CY169">
        <v>198.5</v>
      </c>
      <c r="CZ169">
        <v>3.7</v>
      </c>
      <c r="DA169">
        <v>7.1</v>
      </c>
      <c r="DB169">
        <v>148.69999999999999</v>
      </c>
      <c r="DD169">
        <v>11.85</v>
      </c>
      <c r="DE169">
        <v>98.95</v>
      </c>
      <c r="DF169">
        <v>70.05</v>
      </c>
      <c r="DG169">
        <v>9.9499999999999993</v>
      </c>
      <c r="DH169">
        <v>18.899999999999999</v>
      </c>
      <c r="DK169">
        <v>18</v>
      </c>
      <c r="DL169">
        <v>11.3</v>
      </c>
      <c r="DM169">
        <v>6.55</v>
      </c>
      <c r="DN169">
        <v>35.1</v>
      </c>
      <c r="DP169">
        <v>383</v>
      </c>
      <c r="DQ169">
        <v>42</v>
      </c>
      <c r="DR169">
        <v>160</v>
      </c>
      <c r="DS169">
        <v>44</v>
      </c>
      <c r="DT169">
        <v>311.3</v>
      </c>
      <c r="DU169">
        <v>22.05</v>
      </c>
      <c r="DV169">
        <v>95</v>
      </c>
      <c r="DX169">
        <v>119.9</v>
      </c>
      <c r="DY169">
        <v>151.9</v>
      </c>
      <c r="DZ169">
        <v>25.05</v>
      </c>
      <c r="EB169">
        <v>23.1</v>
      </c>
      <c r="EC169">
        <v>92.4</v>
      </c>
      <c r="ED169">
        <v>11</v>
      </c>
      <c r="EF169">
        <v>8</v>
      </c>
      <c r="EH169">
        <v>12.75</v>
      </c>
      <c r="EI169">
        <v>38.049999999999997</v>
      </c>
      <c r="EJ169">
        <v>38.5</v>
      </c>
      <c r="EK169">
        <v>5.75</v>
      </c>
      <c r="EL169">
        <v>33</v>
      </c>
      <c r="EM169">
        <v>73</v>
      </c>
      <c r="EN169">
        <v>42.05</v>
      </c>
      <c r="EO169">
        <v>143.5</v>
      </c>
      <c r="EP169">
        <v>110</v>
      </c>
      <c r="EQ169">
        <v>19.5</v>
      </c>
      <c r="ER169">
        <v>7.25</v>
      </c>
      <c r="ES169">
        <v>16</v>
      </c>
      <c r="EV169">
        <v>6.7</v>
      </c>
      <c r="EW169">
        <v>50</v>
      </c>
      <c r="EX169">
        <v>37.4</v>
      </c>
      <c r="EY169">
        <v>171.8</v>
      </c>
      <c r="EZ169">
        <v>5</v>
      </c>
      <c r="FB169">
        <v>11.65</v>
      </c>
      <c r="FC169">
        <v>4</v>
      </c>
      <c r="FD169">
        <v>38.5</v>
      </c>
      <c r="FG169">
        <v>56</v>
      </c>
      <c r="FH169">
        <v>8.0500000000000007</v>
      </c>
      <c r="FI169">
        <v>24.8</v>
      </c>
      <c r="FJ169">
        <v>32</v>
      </c>
      <c r="FK169">
        <v>1.05</v>
      </c>
      <c r="FL169">
        <v>45</v>
      </c>
      <c r="FM169">
        <v>8.5500000000000007</v>
      </c>
      <c r="FN169">
        <v>5.75</v>
      </c>
      <c r="FO169">
        <v>41.45</v>
      </c>
      <c r="FP169">
        <v>81</v>
      </c>
      <c r="FR169" s="123">
        <v>38.549999999999997</v>
      </c>
      <c r="FS169">
        <v>21</v>
      </c>
      <c r="FT169">
        <v>90</v>
      </c>
      <c r="FU169">
        <v>37</v>
      </c>
      <c r="FV169">
        <v>193</v>
      </c>
      <c r="FW169">
        <v>13.75</v>
      </c>
      <c r="FX169">
        <v>11</v>
      </c>
      <c r="FY169">
        <v>6</v>
      </c>
      <c r="FZ169">
        <v>11.5</v>
      </c>
      <c r="GA169">
        <v>51.8</v>
      </c>
      <c r="GB169">
        <v>71.25</v>
      </c>
      <c r="GC169">
        <v>11.55</v>
      </c>
      <c r="GE169">
        <v>28</v>
      </c>
      <c r="GG169">
        <v>27.5</v>
      </c>
      <c r="GH169">
        <v>118.75</v>
      </c>
      <c r="GI169">
        <v>36.450000000000003</v>
      </c>
      <c r="GJ169">
        <v>20.05</v>
      </c>
      <c r="GL169">
        <v>7.5</v>
      </c>
      <c r="GN169">
        <v>13</v>
      </c>
      <c r="GP169">
        <v>11.5</v>
      </c>
      <c r="GQ169">
        <v>51.55</v>
      </c>
      <c r="GR169">
        <v>11</v>
      </c>
      <c r="GS169">
        <v>7.5</v>
      </c>
    </row>
    <row r="170" spans="1:201" ht="13.5" thickBot="1" x14ac:dyDescent="0.25">
      <c r="A170" s="119" t="s">
        <v>1524</v>
      </c>
      <c r="B170">
        <v>26</v>
      </c>
      <c r="C170">
        <v>26</v>
      </c>
      <c r="D170">
        <v>200.4</v>
      </c>
      <c r="E170">
        <v>99.8</v>
      </c>
      <c r="G170">
        <v>85</v>
      </c>
      <c r="H170">
        <v>3.95</v>
      </c>
      <c r="I170">
        <v>89.25</v>
      </c>
      <c r="K170">
        <v>345</v>
      </c>
      <c r="L170">
        <v>7.15</v>
      </c>
      <c r="M170">
        <v>16</v>
      </c>
      <c r="N170">
        <v>34.5</v>
      </c>
      <c r="O170">
        <v>265.8</v>
      </c>
      <c r="Q170">
        <v>4.1500000000000004</v>
      </c>
      <c r="T170">
        <v>255</v>
      </c>
      <c r="U170">
        <v>1</v>
      </c>
      <c r="V170">
        <v>44.75</v>
      </c>
      <c r="W170">
        <v>12.5</v>
      </c>
      <c r="X170">
        <v>23.9</v>
      </c>
      <c r="Y170">
        <v>13.4</v>
      </c>
      <c r="Z170">
        <v>115</v>
      </c>
      <c r="AA170">
        <v>3.2</v>
      </c>
      <c r="AD170">
        <v>58.7</v>
      </c>
      <c r="AE170">
        <v>11.58</v>
      </c>
      <c r="AF170">
        <v>49.35</v>
      </c>
      <c r="AG170">
        <v>3.4</v>
      </c>
      <c r="AH170">
        <v>28</v>
      </c>
      <c r="AI170">
        <v>20</v>
      </c>
      <c r="AJ170">
        <v>65.349999999999994</v>
      </c>
      <c r="AK170">
        <v>13.2</v>
      </c>
      <c r="AM170">
        <v>12</v>
      </c>
      <c r="AN170">
        <v>1.4</v>
      </c>
      <c r="AO170">
        <v>23</v>
      </c>
      <c r="AP170">
        <v>16.75</v>
      </c>
      <c r="AQ170">
        <v>16.600000000000001</v>
      </c>
      <c r="AR170">
        <v>31</v>
      </c>
      <c r="AS170">
        <v>71.900000000000006</v>
      </c>
      <c r="AT170">
        <v>340</v>
      </c>
      <c r="AU170">
        <v>330</v>
      </c>
      <c r="AV170">
        <v>55.9</v>
      </c>
      <c r="AW170">
        <v>97</v>
      </c>
      <c r="AY170">
        <v>5.05</v>
      </c>
      <c r="AZ170">
        <v>1</v>
      </c>
      <c r="BA170">
        <v>30</v>
      </c>
      <c r="BB170">
        <v>60</v>
      </c>
      <c r="BD170">
        <v>46.25</v>
      </c>
      <c r="BE170">
        <v>25.65</v>
      </c>
      <c r="BF170">
        <v>9</v>
      </c>
      <c r="BG170">
        <v>7.85</v>
      </c>
      <c r="BH170">
        <v>22.75</v>
      </c>
      <c r="BI170">
        <v>25.9</v>
      </c>
      <c r="BJ170">
        <v>32.35</v>
      </c>
      <c r="BK170">
        <v>17.5</v>
      </c>
      <c r="BL170">
        <v>6.8</v>
      </c>
      <c r="BM170">
        <v>136</v>
      </c>
      <c r="BO170">
        <v>14.5</v>
      </c>
      <c r="BQ170">
        <v>11.8</v>
      </c>
      <c r="BR170">
        <v>25</v>
      </c>
      <c r="BS170">
        <v>333.25</v>
      </c>
      <c r="BT170">
        <v>39.549999999999997</v>
      </c>
      <c r="BV170">
        <v>5.5</v>
      </c>
      <c r="BW170">
        <v>7.75</v>
      </c>
      <c r="BX170">
        <v>31.6</v>
      </c>
      <c r="BY170">
        <v>85.95</v>
      </c>
      <c r="BZ170">
        <v>6.8</v>
      </c>
      <c r="CA170">
        <v>55</v>
      </c>
      <c r="CB170">
        <v>117</v>
      </c>
      <c r="CC170">
        <v>392.6</v>
      </c>
      <c r="CE170">
        <v>142.5</v>
      </c>
      <c r="CF170">
        <v>8.5</v>
      </c>
      <c r="CG170">
        <v>77</v>
      </c>
      <c r="CH170">
        <v>88.2</v>
      </c>
      <c r="CI170">
        <v>200</v>
      </c>
      <c r="CJ170">
        <v>175</v>
      </c>
      <c r="CK170">
        <v>38.5</v>
      </c>
      <c r="CL170">
        <v>5.25</v>
      </c>
      <c r="CM170">
        <v>5.35</v>
      </c>
      <c r="CN170">
        <v>6.65</v>
      </c>
      <c r="CO170">
        <v>18.399999999999999</v>
      </c>
      <c r="CP170">
        <v>8</v>
      </c>
      <c r="CQ170">
        <v>7</v>
      </c>
      <c r="CS170">
        <v>8.9</v>
      </c>
      <c r="CT170">
        <v>140</v>
      </c>
      <c r="CU170">
        <v>63.2</v>
      </c>
      <c r="CV170">
        <v>37</v>
      </c>
      <c r="CW170">
        <v>84.4</v>
      </c>
      <c r="CX170">
        <v>7.5</v>
      </c>
      <c r="CY170">
        <v>206.85</v>
      </c>
      <c r="CZ170">
        <v>3.9</v>
      </c>
      <c r="DA170">
        <v>8.75</v>
      </c>
      <c r="DB170">
        <v>127.85</v>
      </c>
      <c r="DD170">
        <v>11.9</v>
      </c>
      <c r="DE170">
        <v>104.5</v>
      </c>
      <c r="DF170">
        <v>84.5</v>
      </c>
      <c r="DG170">
        <v>10.5</v>
      </c>
      <c r="DH170">
        <v>21.7</v>
      </c>
      <c r="DK170">
        <v>20</v>
      </c>
      <c r="DL170">
        <v>13.5</v>
      </c>
      <c r="DM170">
        <v>6.05</v>
      </c>
      <c r="DN170">
        <v>32</v>
      </c>
      <c r="DP170">
        <v>364</v>
      </c>
      <c r="DQ170">
        <v>43.5</v>
      </c>
      <c r="DR170">
        <v>186</v>
      </c>
      <c r="DS170">
        <v>47.5</v>
      </c>
      <c r="DT170">
        <v>310</v>
      </c>
      <c r="DU170">
        <v>24.3</v>
      </c>
      <c r="DV170">
        <v>93.75</v>
      </c>
      <c r="DX170">
        <v>116</v>
      </c>
      <c r="DY170">
        <v>134.9</v>
      </c>
      <c r="DZ170">
        <v>20.9</v>
      </c>
      <c r="EB170">
        <v>23</v>
      </c>
      <c r="EC170">
        <v>88.5</v>
      </c>
      <c r="ED170">
        <v>12</v>
      </c>
      <c r="EF170">
        <v>8</v>
      </c>
      <c r="EH170">
        <v>12.9</v>
      </c>
      <c r="EI170">
        <v>39</v>
      </c>
      <c r="EJ170">
        <v>37</v>
      </c>
      <c r="EK170">
        <v>4.4000000000000004</v>
      </c>
      <c r="EL170">
        <v>34.15</v>
      </c>
      <c r="EM170">
        <v>69</v>
      </c>
      <c r="EN170">
        <v>41.55</v>
      </c>
      <c r="EO170">
        <v>114</v>
      </c>
      <c r="EP170">
        <v>110</v>
      </c>
      <c r="EQ170">
        <v>19.899999999999999</v>
      </c>
      <c r="ER170">
        <v>6.1</v>
      </c>
      <c r="ES170">
        <v>16</v>
      </c>
      <c r="EV170">
        <v>6.2</v>
      </c>
      <c r="EW170">
        <v>50</v>
      </c>
      <c r="EX170">
        <v>37</v>
      </c>
      <c r="EY170">
        <v>138</v>
      </c>
      <c r="EZ170">
        <v>4</v>
      </c>
      <c r="FB170">
        <v>9.75</v>
      </c>
      <c r="FC170">
        <v>4.55</v>
      </c>
      <c r="FD170">
        <v>38.4</v>
      </c>
      <c r="FG170">
        <v>57</v>
      </c>
      <c r="FH170">
        <v>8.25</v>
      </c>
      <c r="FI170">
        <v>23.55</v>
      </c>
      <c r="FJ170">
        <v>32</v>
      </c>
      <c r="FK170">
        <v>1.3</v>
      </c>
      <c r="FL170">
        <v>47.5</v>
      </c>
      <c r="FM170">
        <v>8</v>
      </c>
      <c r="FN170">
        <v>5.75</v>
      </c>
      <c r="FO170">
        <v>41.55</v>
      </c>
      <c r="FP170">
        <v>87</v>
      </c>
      <c r="FR170" s="123">
        <v>38</v>
      </c>
      <c r="FS170">
        <v>18</v>
      </c>
      <c r="FT170">
        <v>90.05</v>
      </c>
      <c r="FU170">
        <v>42</v>
      </c>
      <c r="FV170">
        <v>195</v>
      </c>
      <c r="FW170">
        <v>13.75</v>
      </c>
      <c r="FX170">
        <v>10.6</v>
      </c>
      <c r="FY170">
        <v>5.6</v>
      </c>
      <c r="FZ170">
        <v>11.5</v>
      </c>
      <c r="GA170">
        <v>64</v>
      </c>
      <c r="GB170">
        <v>70</v>
      </c>
      <c r="GC170">
        <v>12.9</v>
      </c>
      <c r="GE170">
        <v>28.4</v>
      </c>
      <c r="GG170">
        <v>27.5</v>
      </c>
      <c r="GH170">
        <v>121.3</v>
      </c>
      <c r="GI170">
        <v>31.6</v>
      </c>
      <c r="GJ170">
        <v>22.9</v>
      </c>
      <c r="GL170">
        <v>7.5</v>
      </c>
      <c r="GN170">
        <v>13</v>
      </c>
      <c r="GP170">
        <v>11.15</v>
      </c>
      <c r="GQ170">
        <v>52.35</v>
      </c>
      <c r="GR170">
        <v>12.25</v>
      </c>
      <c r="GS170">
        <v>8.4</v>
      </c>
    </row>
    <row r="171" spans="1:201" ht="13.5" thickBot="1" x14ac:dyDescent="0.25">
      <c r="A171" s="119" t="s">
        <v>1525</v>
      </c>
      <c r="B171">
        <v>26</v>
      </c>
      <c r="C171">
        <v>26.6</v>
      </c>
      <c r="D171">
        <v>192</v>
      </c>
      <c r="E171">
        <v>98.8</v>
      </c>
      <c r="G171">
        <v>81</v>
      </c>
      <c r="H171">
        <v>3.55</v>
      </c>
      <c r="I171">
        <v>81.45</v>
      </c>
      <c r="K171">
        <v>342.7</v>
      </c>
      <c r="L171">
        <v>7.6</v>
      </c>
      <c r="M171">
        <v>17</v>
      </c>
      <c r="N171">
        <v>34.5</v>
      </c>
      <c r="O171">
        <v>215</v>
      </c>
      <c r="Q171">
        <v>5.2</v>
      </c>
      <c r="T171">
        <v>214.35</v>
      </c>
      <c r="U171">
        <v>1</v>
      </c>
      <c r="V171">
        <v>45.65</v>
      </c>
      <c r="W171">
        <v>12.5</v>
      </c>
      <c r="X171">
        <v>23.9</v>
      </c>
      <c r="Y171">
        <v>13</v>
      </c>
      <c r="Z171">
        <v>118.5</v>
      </c>
      <c r="AA171">
        <v>3</v>
      </c>
      <c r="AD171">
        <v>66</v>
      </c>
      <c r="AE171">
        <v>21.48</v>
      </c>
      <c r="AF171">
        <v>43</v>
      </c>
      <c r="AG171">
        <v>4</v>
      </c>
      <c r="AH171">
        <v>31.25</v>
      </c>
      <c r="AI171">
        <v>19.2</v>
      </c>
      <c r="AJ171">
        <v>58.5</v>
      </c>
      <c r="AK171">
        <v>12.7</v>
      </c>
      <c r="AM171">
        <v>11.8</v>
      </c>
      <c r="AN171">
        <v>2</v>
      </c>
      <c r="AO171">
        <v>23.3</v>
      </c>
      <c r="AP171">
        <v>16.600000000000001</v>
      </c>
      <c r="AQ171">
        <v>13.5</v>
      </c>
      <c r="AR171">
        <v>36</v>
      </c>
      <c r="AS171">
        <v>77</v>
      </c>
      <c r="AT171">
        <v>351.1</v>
      </c>
      <c r="AU171">
        <v>436</v>
      </c>
      <c r="AV171">
        <v>49.85</v>
      </c>
      <c r="AW171">
        <v>95</v>
      </c>
      <c r="AY171">
        <v>5.15</v>
      </c>
      <c r="AZ171">
        <v>1.1000000000000001</v>
      </c>
      <c r="BA171">
        <v>27.65</v>
      </c>
      <c r="BB171">
        <v>62.8</v>
      </c>
      <c r="BD171">
        <v>37</v>
      </c>
      <c r="BE171">
        <v>26.35</v>
      </c>
      <c r="BF171">
        <v>9</v>
      </c>
      <c r="BG171">
        <v>7.1</v>
      </c>
      <c r="BH171">
        <v>31.6</v>
      </c>
      <c r="BI171">
        <v>27.3</v>
      </c>
      <c r="BJ171">
        <v>31.5</v>
      </c>
      <c r="BK171">
        <v>19</v>
      </c>
      <c r="BL171">
        <v>6.75</v>
      </c>
      <c r="BM171">
        <v>130.05000000000001</v>
      </c>
      <c r="BO171">
        <v>14</v>
      </c>
      <c r="BQ171">
        <v>11</v>
      </c>
      <c r="BR171">
        <v>26</v>
      </c>
      <c r="BS171">
        <v>336.5</v>
      </c>
      <c r="BT171">
        <v>43.85</v>
      </c>
      <c r="BV171">
        <v>6</v>
      </c>
      <c r="BW171">
        <v>8.9</v>
      </c>
      <c r="BX171">
        <v>26</v>
      </c>
      <c r="BY171">
        <v>77.45</v>
      </c>
      <c r="BZ171">
        <v>6</v>
      </c>
      <c r="CA171">
        <v>48</v>
      </c>
      <c r="CB171">
        <v>115</v>
      </c>
      <c r="CC171">
        <v>370.4</v>
      </c>
      <c r="CE171">
        <v>128</v>
      </c>
      <c r="CF171">
        <v>9.4499999999999993</v>
      </c>
      <c r="CG171">
        <v>80</v>
      </c>
      <c r="CH171">
        <v>80</v>
      </c>
      <c r="CI171">
        <v>208</v>
      </c>
      <c r="CJ171">
        <v>189</v>
      </c>
      <c r="CK171">
        <v>38.4</v>
      </c>
      <c r="CL171">
        <v>6</v>
      </c>
      <c r="CM171">
        <v>6.3</v>
      </c>
      <c r="CN171">
        <v>6.65</v>
      </c>
      <c r="CO171">
        <v>16</v>
      </c>
      <c r="CP171">
        <v>11</v>
      </c>
      <c r="CQ171">
        <v>7.5</v>
      </c>
      <c r="CS171">
        <v>10</v>
      </c>
      <c r="CT171">
        <v>143</v>
      </c>
      <c r="CU171">
        <v>69.5</v>
      </c>
      <c r="CV171">
        <v>36.200000000000003</v>
      </c>
      <c r="CW171">
        <v>72</v>
      </c>
      <c r="CX171">
        <v>6.05</v>
      </c>
      <c r="CY171">
        <v>192</v>
      </c>
      <c r="CZ171">
        <v>4.05</v>
      </c>
      <c r="DA171">
        <v>8.5</v>
      </c>
      <c r="DB171">
        <v>129</v>
      </c>
      <c r="DD171">
        <v>11.9</v>
      </c>
      <c r="DE171">
        <v>95</v>
      </c>
      <c r="DF171">
        <v>102</v>
      </c>
      <c r="DG171">
        <v>10.7</v>
      </c>
      <c r="DH171">
        <v>20.25</v>
      </c>
      <c r="DK171">
        <v>18.600000000000001</v>
      </c>
      <c r="DL171">
        <v>13.6</v>
      </c>
      <c r="DM171">
        <v>5.6</v>
      </c>
      <c r="DN171">
        <v>32</v>
      </c>
      <c r="DP171">
        <v>378</v>
      </c>
      <c r="DQ171">
        <v>53</v>
      </c>
      <c r="DR171">
        <v>179</v>
      </c>
      <c r="DS171">
        <v>49</v>
      </c>
      <c r="DT171">
        <v>281.5</v>
      </c>
      <c r="DU171">
        <v>18.5</v>
      </c>
      <c r="DV171">
        <v>96</v>
      </c>
      <c r="DX171">
        <v>115.8</v>
      </c>
      <c r="DY171">
        <v>135</v>
      </c>
      <c r="DZ171">
        <v>22</v>
      </c>
      <c r="EB171">
        <v>21.5</v>
      </c>
      <c r="EC171">
        <v>83.5</v>
      </c>
      <c r="ED171">
        <v>13</v>
      </c>
      <c r="EF171">
        <v>11</v>
      </c>
      <c r="EH171">
        <v>13</v>
      </c>
      <c r="EI171">
        <v>37</v>
      </c>
      <c r="EJ171">
        <v>38.5</v>
      </c>
      <c r="EK171">
        <v>4</v>
      </c>
      <c r="EL171">
        <v>34.950000000000003</v>
      </c>
      <c r="EM171">
        <v>74</v>
      </c>
      <c r="EN171">
        <v>48.95</v>
      </c>
      <c r="EO171">
        <v>124.25</v>
      </c>
      <c r="EP171">
        <v>110</v>
      </c>
      <c r="EQ171">
        <v>20</v>
      </c>
      <c r="ER171">
        <v>5.95</v>
      </c>
      <c r="ES171">
        <v>16</v>
      </c>
      <c r="EV171">
        <v>6.3</v>
      </c>
      <c r="EW171">
        <v>50.4</v>
      </c>
      <c r="EX171">
        <v>37</v>
      </c>
      <c r="EY171">
        <v>150.94999999999999</v>
      </c>
      <c r="EZ171">
        <v>5</v>
      </c>
      <c r="FB171">
        <v>9.3000000000000007</v>
      </c>
      <c r="FC171">
        <v>6</v>
      </c>
      <c r="FD171">
        <v>38</v>
      </c>
      <c r="FG171">
        <v>57.5</v>
      </c>
      <c r="FH171">
        <v>7.4</v>
      </c>
      <c r="FI171">
        <v>28.75</v>
      </c>
      <c r="FJ171">
        <v>32.5</v>
      </c>
      <c r="FK171">
        <v>1.5</v>
      </c>
      <c r="FL171">
        <v>49.4</v>
      </c>
      <c r="FM171">
        <v>7.5</v>
      </c>
      <c r="FN171">
        <v>5.75</v>
      </c>
      <c r="FO171">
        <v>49</v>
      </c>
      <c r="FP171">
        <v>87.85</v>
      </c>
      <c r="FR171" s="123">
        <v>39.25</v>
      </c>
      <c r="FS171">
        <v>18.5</v>
      </c>
      <c r="FT171">
        <v>92</v>
      </c>
      <c r="FU171">
        <v>32</v>
      </c>
      <c r="FV171">
        <v>195</v>
      </c>
      <c r="FW171">
        <v>13.75</v>
      </c>
      <c r="FX171">
        <v>12.5</v>
      </c>
      <c r="FY171">
        <v>7</v>
      </c>
      <c r="FZ171">
        <v>11.5</v>
      </c>
      <c r="GA171">
        <v>66.900000000000006</v>
      </c>
      <c r="GB171">
        <v>74</v>
      </c>
      <c r="GC171">
        <v>12.75</v>
      </c>
      <c r="GE171">
        <v>32</v>
      </c>
      <c r="GG171">
        <v>27.5</v>
      </c>
      <c r="GH171">
        <v>135</v>
      </c>
      <c r="GI171">
        <v>22.8</v>
      </c>
      <c r="GJ171">
        <v>20.85</v>
      </c>
      <c r="GL171">
        <v>7.95</v>
      </c>
      <c r="GN171">
        <v>13</v>
      </c>
      <c r="GP171">
        <v>10.45</v>
      </c>
      <c r="GQ171">
        <v>61</v>
      </c>
      <c r="GR171">
        <v>12</v>
      </c>
      <c r="GS171">
        <v>7</v>
      </c>
    </row>
    <row r="172" spans="1:201" ht="13.5" thickBot="1" x14ac:dyDescent="0.25">
      <c r="A172" s="124" t="s">
        <v>1526</v>
      </c>
      <c r="B172">
        <v>26</v>
      </c>
      <c r="C172">
        <v>24.3</v>
      </c>
      <c r="D172">
        <v>212</v>
      </c>
      <c r="E172">
        <v>104</v>
      </c>
      <c r="G172">
        <v>82.95</v>
      </c>
      <c r="H172">
        <v>4</v>
      </c>
      <c r="I172">
        <v>95.4</v>
      </c>
      <c r="K172">
        <v>333.2</v>
      </c>
      <c r="L172">
        <v>8.6</v>
      </c>
      <c r="M172">
        <v>17.3</v>
      </c>
      <c r="N172">
        <v>35.75</v>
      </c>
      <c r="O172">
        <v>222.75</v>
      </c>
      <c r="Q172">
        <v>5.9</v>
      </c>
      <c r="T172">
        <v>222.75</v>
      </c>
      <c r="U172">
        <v>1.2</v>
      </c>
      <c r="V172">
        <v>43.45</v>
      </c>
      <c r="W172">
        <v>12.95</v>
      </c>
      <c r="X172">
        <v>25.5</v>
      </c>
      <c r="Y172">
        <v>13.5</v>
      </c>
      <c r="Z172">
        <v>119</v>
      </c>
      <c r="AA172">
        <v>3.4</v>
      </c>
      <c r="AD172">
        <v>71.349999999999994</v>
      </c>
      <c r="AE172">
        <v>6.61</v>
      </c>
      <c r="AF172">
        <v>50.6</v>
      </c>
      <c r="AG172">
        <v>4.05</v>
      </c>
      <c r="AH172">
        <v>34.35</v>
      </c>
      <c r="AI172">
        <v>21.85</v>
      </c>
      <c r="AJ172">
        <v>60.75</v>
      </c>
      <c r="AK172">
        <v>16</v>
      </c>
      <c r="AM172">
        <v>12.3</v>
      </c>
      <c r="AN172">
        <v>2</v>
      </c>
      <c r="AO172">
        <v>30.6</v>
      </c>
      <c r="AP172">
        <v>16.899999999999999</v>
      </c>
      <c r="AQ172">
        <v>13.55</v>
      </c>
      <c r="AR172">
        <v>36.799999999999997</v>
      </c>
      <c r="AS172">
        <v>87.55</v>
      </c>
      <c r="AT172">
        <v>328</v>
      </c>
      <c r="AU172">
        <v>380</v>
      </c>
      <c r="AV172">
        <v>52</v>
      </c>
      <c r="AW172">
        <v>98.7</v>
      </c>
      <c r="AY172">
        <v>5.5</v>
      </c>
      <c r="AZ172">
        <v>1.1000000000000001</v>
      </c>
      <c r="BA172">
        <v>22.15</v>
      </c>
      <c r="BB172">
        <v>59</v>
      </c>
      <c r="BD172">
        <v>38</v>
      </c>
      <c r="BE172">
        <v>27.5</v>
      </c>
      <c r="BF172">
        <v>9</v>
      </c>
      <c r="BG172">
        <v>7.3</v>
      </c>
      <c r="BH172">
        <v>36.200000000000003</v>
      </c>
      <c r="BI172">
        <v>30.5</v>
      </c>
      <c r="BJ172">
        <v>34.549999999999997</v>
      </c>
      <c r="BK172">
        <v>22.5</v>
      </c>
      <c r="BL172">
        <v>8.4</v>
      </c>
      <c r="BM172">
        <v>141</v>
      </c>
      <c r="BO172">
        <v>14.45</v>
      </c>
      <c r="BQ172">
        <v>11</v>
      </c>
      <c r="BR172">
        <v>25.3</v>
      </c>
      <c r="BS172">
        <v>372.5</v>
      </c>
      <c r="BT172">
        <v>44.8</v>
      </c>
      <c r="BV172">
        <v>6.1</v>
      </c>
      <c r="BW172">
        <v>8.9</v>
      </c>
      <c r="BX172">
        <v>25</v>
      </c>
      <c r="BY172">
        <v>79.95</v>
      </c>
      <c r="BZ172">
        <v>6.35</v>
      </c>
      <c r="CA172">
        <v>54.05</v>
      </c>
      <c r="CB172">
        <v>117.5</v>
      </c>
      <c r="CC172">
        <v>393.55</v>
      </c>
      <c r="CE172">
        <v>126.55</v>
      </c>
      <c r="CF172">
        <v>10.050000000000001</v>
      </c>
      <c r="CG172">
        <v>81.900000000000006</v>
      </c>
      <c r="CH172">
        <v>94</v>
      </c>
      <c r="CI172">
        <v>215</v>
      </c>
      <c r="CJ172">
        <v>171</v>
      </c>
      <c r="CK172">
        <v>37.5</v>
      </c>
      <c r="CL172">
        <v>5.25</v>
      </c>
      <c r="CM172">
        <v>6</v>
      </c>
      <c r="CN172">
        <v>6.65</v>
      </c>
      <c r="CO172">
        <v>16.95</v>
      </c>
      <c r="CP172">
        <v>12</v>
      </c>
      <c r="CQ172">
        <v>7.5</v>
      </c>
      <c r="CS172">
        <v>10.45</v>
      </c>
      <c r="CT172">
        <v>185.5</v>
      </c>
      <c r="CU172">
        <v>69.95</v>
      </c>
      <c r="CV172">
        <v>36.450000000000003</v>
      </c>
      <c r="CW172">
        <v>74.5</v>
      </c>
      <c r="CX172">
        <v>8.5</v>
      </c>
      <c r="CY172">
        <v>192</v>
      </c>
      <c r="CZ172">
        <v>4.7</v>
      </c>
      <c r="DA172">
        <v>7.9</v>
      </c>
      <c r="DB172">
        <v>143.69999999999999</v>
      </c>
      <c r="DD172">
        <v>12</v>
      </c>
      <c r="DE172">
        <v>99</v>
      </c>
      <c r="DF172">
        <v>102.9</v>
      </c>
      <c r="DG172">
        <v>10.75</v>
      </c>
      <c r="DH172">
        <v>23.65</v>
      </c>
      <c r="DK172">
        <v>24</v>
      </c>
      <c r="DL172">
        <v>13.9</v>
      </c>
      <c r="DM172">
        <v>6.5</v>
      </c>
      <c r="DN172">
        <v>33</v>
      </c>
      <c r="DP172">
        <v>385</v>
      </c>
      <c r="DQ172">
        <v>53.2</v>
      </c>
      <c r="DR172">
        <v>181.75</v>
      </c>
      <c r="DS172">
        <v>48.45</v>
      </c>
      <c r="DT172">
        <v>286</v>
      </c>
      <c r="DU172">
        <v>17.5</v>
      </c>
      <c r="DV172">
        <v>96.5</v>
      </c>
      <c r="DX172">
        <v>125.6</v>
      </c>
      <c r="DY172">
        <v>128.4</v>
      </c>
      <c r="DZ172">
        <v>22.25</v>
      </c>
      <c r="EB172">
        <v>23.85</v>
      </c>
      <c r="EC172">
        <v>85.6</v>
      </c>
      <c r="ED172">
        <v>15</v>
      </c>
      <c r="EF172">
        <v>12</v>
      </c>
      <c r="EH172">
        <v>13</v>
      </c>
      <c r="EI172">
        <v>35.799999999999997</v>
      </c>
      <c r="EJ172">
        <v>41</v>
      </c>
      <c r="EK172">
        <v>5.45</v>
      </c>
      <c r="EL172">
        <v>38.5</v>
      </c>
      <c r="EM172">
        <v>74</v>
      </c>
      <c r="EN172">
        <v>40</v>
      </c>
      <c r="EO172">
        <v>126.55</v>
      </c>
      <c r="EP172">
        <v>110</v>
      </c>
      <c r="EQ172">
        <v>19.95</v>
      </c>
      <c r="ER172">
        <v>7.8</v>
      </c>
      <c r="ES172">
        <v>16</v>
      </c>
      <c r="EV172">
        <v>6.8</v>
      </c>
      <c r="EW172">
        <v>50.7</v>
      </c>
      <c r="EX172">
        <v>38.9</v>
      </c>
      <c r="EY172">
        <v>131</v>
      </c>
      <c r="EZ172">
        <v>5.25</v>
      </c>
      <c r="FB172">
        <v>7.5</v>
      </c>
      <c r="FC172">
        <v>7.15</v>
      </c>
      <c r="FD172">
        <v>40</v>
      </c>
      <c r="FG172">
        <v>56</v>
      </c>
      <c r="FH172">
        <v>8.3000000000000007</v>
      </c>
      <c r="FI172">
        <v>31</v>
      </c>
      <c r="FJ172">
        <v>32.799999999999997</v>
      </c>
      <c r="FK172">
        <v>1.8</v>
      </c>
      <c r="FL172">
        <v>52.5</v>
      </c>
      <c r="FM172">
        <v>8.75</v>
      </c>
      <c r="FN172">
        <v>6.5</v>
      </c>
      <c r="FO172">
        <v>49.85</v>
      </c>
      <c r="FP172">
        <v>98</v>
      </c>
      <c r="FR172" s="123">
        <v>38.85</v>
      </c>
      <c r="FS172">
        <v>19</v>
      </c>
      <c r="FT172">
        <v>98.15</v>
      </c>
      <c r="FU172">
        <v>33.1</v>
      </c>
      <c r="FV172">
        <v>193.5</v>
      </c>
      <c r="FW172">
        <v>12.75</v>
      </c>
      <c r="FX172">
        <v>13</v>
      </c>
      <c r="FY172">
        <v>7.15</v>
      </c>
      <c r="FZ172">
        <v>10.5</v>
      </c>
      <c r="GA172">
        <v>69</v>
      </c>
      <c r="GB172">
        <v>69.5</v>
      </c>
      <c r="GC172">
        <v>14.5</v>
      </c>
      <c r="GE172">
        <v>34.5</v>
      </c>
      <c r="GG172">
        <v>27.5</v>
      </c>
      <c r="GH172">
        <v>135.9</v>
      </c>
      <c r="GI172">
        <v>29.55</v>
      </c>
      <c r="GJ172">
        <v>20.85</v>
      </c>
      <c r="GL172">
        <v>8.25</v>
      </c>
      <c r="GN172">
        <v>13</v>
      </c>
      <c r="GP172">
        <v>11.4</v>
      </c>
      <c r="GQ172">
        <v>68</v>
      </c>
      <c r="GR172">
        <v>12.5</v>
      </c>
      <c r="GS172">
        <v>8</v>
      </c>
    </row>
    <row r="173" spans="1:201" ht="13.5" thickBot="1" x14ac:dyDescent="0.25">
      <c r="A173" s="124" t="s">
        <v>1527</v>
      </c>
      <c r="B173">
        <v>26</v>
      </c>
      <c r="C173">
        <v>23</v>
      </c>
      <c r="D173">
        <v>215</v>
      </c>
      <c r="E173">
        <v>104</v>
      </c>
      <c r="G173">
        <v>79</v>
      </c>
      <c r="H173">
        <v>3.7</v>
      </c>
      <c r="I173">
        <v>104.8</v>
      </c>
      <c r="K173">
        <v>323</v>
      </c>
      <c r="L173">
        <v>7.7</v>
      </c>
      <c r="M173">
        <v>18</v>
      </c>
      <c r="N173">
        <v>35.75</v>
      </c>
      <c r="O173">
        <v>225</v>
      </c>
      <c r="Q173">
        <v>7</v>
      </c>
      <c r="T173">
        <v>210.3</v>
      </c>
      <c r="U173">
        <v>1.25</v>
      </c>
      <c r="V173">
        <v>42.1</v>
      </c>
      <c r="W173">
        <v>12</v>
      </c>
      <c r="X173">
        <v>24</v>
      </c>
      <c r="Y173">
        <v>15.2</v>
      </c>
      <c r="Z173">
        <v>115.5</v>
      </c>
      <c r="AA173">
        <v>3.5</v>
      </c>
      <c r="AD173">
        <v>76.900000000000006</v>
      </c>
      <c r="AE173">
        <v>10.210000000000001</v>
      </c>
      <c r="AF173">
        <v>42.5</v>
      </c>
      <c r="AG173">
        <v>4.4000000000000004</v>
      </c>
      <c r="AH173">
        <v>29.5</v>
      </c>
      <c r="AI173">
        <v>22.8</v>
      </c>
      <c r="AJ173">
        <v>61.5</v>
      </c>
      <c r="AK173">
        <v>15.5</v>
      </c>
      <c r="AM173">
        <v>12.9</v>
      </c>
      <c r="AN173">
        <v>2</v>
      </c>
      <c r="AO173">
        <v>22.05</v>
      </c>
      <c r="AP173">
        <v>16</v>
      </c>
      <c r="AQ173">
        <v>13.2</v>
      </c>
      <c r="AR173">
        <v>31.4</v>
      </c>
      <c r="AS173">
        <v>70.5</v>
      </c>
      <c r="AT173">
        <v>322</v>
      </c>
      <c r="AU173">
        <v>346</v>
      </c>
      <c r="AV173">
        <v>55</v>
      </c>
      <c r="AW173">
        <v>105.95</v>
      </c>
      <c r="AY173">
        <v>6</v>
      </c>
      <c r="AZ173">
        <v>1.2</v>
      </c>
      <c r="BA173">
        <v>21.5</v>
      </c>
      <c r="BB173">
        <v>53</v>
      </c>
      <c r="BD173">
        <v>40</v>
      </c>
      <c r="BE173">
        <v>28.5</v>
      </c>
      <c r="BF173">
        <v>8</v>
      </c>
      <c r="BG173">
        <v>6.95</v>
      </c>
      <c r="BH173">
        <v>34.85</v>
      </c>
      <c r="BI173">
        <v>25.6</v>
      </c>
      <c r="BJ173">
        <v>30</v>
      </c>
      <c r="BK173">
        <v>22.1</v>
      </c>
      <c r="BL173">
        <v>6.95</v>
      </c>
      <c r="BM173">
        <v>123</v>
      </c>
      <c r="BO173">
        <v>15</v>
      </c>
      <c r="BQ173">
        <v>11</v>
      </c>
      <c r="BR173">
        <v>26.9</v>
      </c>
      <c r="BS173">
        <v>334.8</v>
      </c>
      <c r="BT173">
        <v>44.85</v>
      </c>
      <c r="BV173">
        <v>7</v>
      </c>
      <c r="BW173">
        <v>8.9</v>
      </c>
      <c r="BX173">
        <v>25.9</v>
      </c>
      <c r="BY173">
        <v>82</v>
      </c>
      <c r="BZ173">
        <v>6.25</v>
      </c>
      <c r="CA173">
        <v>44</v>
      </c>
      <c r="CB173">
        <v>121</v>
      </c>
      <c r="CC173">
        <v>393.55</v>
      </c>
      <c r="CE173">
        <v>137.75</v>
      </c>
      <c r="CF173">
        <v>10.050000000000001</v>
      </c>
      <c r="CG173">
        <v>78.95</v>
      </c>
      <c r="CH173">
        <v>102.5</v>
      </c>
      <c r="CI173">
        <v>207</v>
      </c>
      <c r="CJ173">
        <v>180.5</v>
      </c>
      <c r="CK173">
        <v>39.9</v>
      </c>
      <c r="CL173">
        <v>5</v>
      </c>
      <c r="CM173">
        <v>5.9</v>
      </c>
      <c r="CN173">
        <v>6.65</v>
      </c>
      <c r="CO173">
        <v>17.399999999999999</v>
      </c>
      <c r="CP173">
        <v>12</v>
      </c>
      <c r="CQ173">
        <v>8</v>
      </c>
      <c r="CS173">
        <v>9.9</v>
      </c>
      <c r="CT173">
        <v>162</v>
      </c>
      <c r="CU173">
        <v>66.599999999999994</v>
      </c>
      <c r="CV173">
        <v>35.15</v>
      </c>
      <c r="CW173">
        <v>68.8</v>
      </c>
      <c r="CX173">
        <v>7.75</v>
      </c>
      <c r="CY173">
        <v>192</v>
      </c>
      <c r="CZ173">
        <v>4.7</v>
      </c>
      <c r="DA173">
        <v>6.1</v>
      </c>
      <c r="DB173">
        <v>136.75</v>
      </c>
      <c r="DD173">
        <v>12.5</v>
      </c>
      <c r="DE173">
        <v>95.95</v>
      </c>
      <c r="DF173">
        <v>92</v>
      </c>
      <c r="DG173">
        <v>10.75</v>
      </c>
      <c r="DH173">
        <v>21.5</v>
      </c>
      <c r="DK173">
        <v>21.8</v>
      </c>
      <c r="DL173">
        <v>13.7</v>
      </c>
      <c r="DM173">
        <v>5.9</v>
      </c>
      <c r="DN173">
        <v>39</v>
      </c>
      <c r="DP173">
        <v>355</v>
      </c>
      <c r="DQ173">
        <v>50</v>
      </c>
      <c r="DR173">
        <v>160</v>
      </c>
      <c r="DS173">
        <v>47</v>
      </c>
      <c r="DT173">
        <v>295.5</v>
      </c>
      <c r="DU173">
        <v>17.5</v>
      </c>
      <c r="DV173">
        <v>97.85</v>
      </c>
      <c r="DX173">
        <v>109.1</v>
      </c>
      <c r="DY173">
        <v>139.80000000000001</v>
      </c>
      <c r="DZ173">
        <v>24.25</v>
      </c>
      <c r="EB173">
        <v>22.25</v>
      </c>
      <c r="EC173">
        <v>88</v>
      </c>
      <c r="ED173">
        <v>17</v>
      </c>
      <c r="EF173">
        <v>12</v>
      </c>
      <c r="EH173">
        <v>13</v>
      </c>
      <c r="EI173">
        <v>37</v>
      </c>
      <c r="EJ173">
        <v>40.5</v>
      </c>
      <c r="EK173">
        <v>5</v>
      </c>
      <c r="EL173">
        <v>41</v>
      </c>
      <c r="EM173">
        <v>72.349999999999994</v>
      </c>
      <c r="EN173">
        <v>39</v>
      </c>
      <c r="EO173">
        <v>126.5</v>
      </c>
      <c r="EP173">
        <v>110</v>
      </c>
      <c r="EQ173">
        <v>19.95</v>
      </c>
      <c r="ER173">
        <v>6.25</v>
      </c>
      <c r="ES173">
        <v>16</v>
      </c>
      <c r="EV173">
        <v>6.85</v>
      </c>
      <c r="EW173">
        <v>39</v>
      </c>
      <c r="EX173">
        <v>46.5</v>
      </c>
      <c r="EY173">
        <v>122.5</v>
      </c>
      <c r="EZ173">
        <v>5</v>
      </c>
      <c r="FB173">
        <v>7.75</v>
      </c>
      <c r="FC173">
        <v>7.1</v>
      </c>
      <c r="FD173">
        <v>37.9</v>
      </c>
      <c r="FG173">
        <v>53.45</v>
      </c>
      <c r="FH173">
        <v>8.5</v>
      </c>
      <c r="FI173">
        <v>29.25</v>
      </c>
      <c r="FJ173">
        <v>32.799999999999997</v>
      </c>
      <c r="FK173">
        <v>2.25</v>
      </c>
      <c r="FL173">
        <v>55.9</v>
      </c>
      <c r="FM173">
        <v>8.4</v>
      </c>
      <c r="FN173">
        <v>5</v>
      </c>
      <c r="FO173">
        <v>48.5</v>
      </c>
      <c r="FP173">
        <v>91</v>
      </c>
      <c r="FR173" s="123">
        <v>42.5</v>
      </c>
      <c r="FS173">
        <v>20.5</v>
      </c>
      <c r="FT173">
        <v>100.5</v>
      </c>
      <c r="FU173">
        <v>32.049999999999997</v>
      </c>
      <c r="FV173">
        <v>199.95</v>
      </c>
      <c r="FW173">
        <v>12.75</v>
      </c>
      <c r="FX173">
        <v>13.05</v>
      </c>
      <c r="FY173">
        <v>7.2</v>
      </c>
      <c r="FZ173">
        <v>12.95</v>
      </c>
      <c r="GA173">
        <v>65</v>
      </c>
      <c r="GB173">
        <v>77</v>
      </c>
      <c r="GC173">
        <v>15.6</v>
      </c>
      <c r="GE173">
        <v>32.4</v>
      </c>
      <c r="GG173">
        <v>27.5</v>
      </c>
      <c r="GH173">
        <v>114</v>
      </c>
      <c r="GI173">
        <v>15.25</v>
      </c>
      <c r="GJ173">
        <v>20.85</v>
      </c>
      <c r="GL173">
        <v>7.75</v>
      </c>
      <c r="GN173">
        <v>13</v>
      </c>
      <c r="GP173">
        <v>12.5</v>
      </c>
      <c r="GQ173">
        <v>63.1</v>
      </c>
      <c r="GR173">
        <v>12</v>
      </c>
      <c r="GS173">
        <v>8.4499999999999993</v>
      </c>
    </row>
    <row r="174" spans="1:201" ht="13.5" thickBot="1" x14ac:dyDescent="0.25">
      <c r="A174" s="124" t="s">
        <v>1528</v>
      </c>
      <c r="B174">
        <v>25.75</v>
      </c>
      <c r="C174">
        <v>20.45</v>
      </c>
      <c r="D174">
        <v>220</v>
      </c>
      <c r="E174">
        <v>104</v>
      </c>
      <c r="G174">
        <v>80</v>
      </c>
      <c r="H174">
        <v>3.95</v>
      </c>
      <c r="I174">
        <v>97</v>
      </c>
      <c r="K174">
        <v>310</v>
      </c>
      <c r="L174">
        <v>7.9</v>
      </c>
      <c r="M174">
        <v>19.899999999999999</v>
      </c>
      <c r="N174">
        <v>35</v>
      </c>
      <c r="O174">
        <v>198.7</v>
      </c>
      <c r="Q174">
        <v>8</v>
      </c>
      <c r="T174">
        <v>198</v>
      </c>
      <c r="U174">
        <v>1.5</v>
      </c>
      <c r="V174">
        <v>40.6</v>
      </c>
      <c r="W174">
        <v>12.5</v>
      </c>
      <c r="X174">
        <v>24</v>
      </c>
      <c r="Y174">
        <v>15</v>
      </c>
      <c r="Z174">
        <v>113.5</v>
      </c>
      <c r="AA174">
        <v>3.3</v>
      </c>
      <c r="AD174">
        <v>73</v>
      </c>
      <c r="AE174">
        <v>6.86</v>
      </c>
      <c r="AF174">
        <v>45.95</v>
      </c>
      <c r="AG174">
        <v>4</v>
      </c>
      <c r="AH174">
        <v>33</v>
      </c>
      <c r="AI174">
        <v>20.45</v>
      </c>
      <c r="AJ174">
        <v>61</v>
      </c>
      <c r="AK174">
        <v>17.149999999999999</v>
      </c>
      <c r="AM174">
        <v>12.8</v>
      </c>
      <c r="AN174">
        <v>2.4500000000000002</v>
      </c>
      <c r="AO174">
        <v>25.75</v>
      </c>
      <c r="AP174">
        <v>17.3</v>
      </c>
      <c r="AQ174">
        <v>12.6</v>
      </c>
      <c r="AR174">
        <v>30.4</v>
      </c>
      <c r="AS174">
        <v>77.2</v>
      </c>
      <c r="AT174">
        <v>324.5</v>
      </c>
      <c r="AU174">
        <v>338</v>
      </c>
      <c r="AV174">
        <v>56.2</v>
      </c>
      <c r="AW174">
        <v>92.8</v>
      </c>
      <c r="AY174">
        <v>5.7</v>
      </c>
      <c r="AZ174">
        <v>1.35</v>
      </c>
      <c r="BA174">
        <v>21.75</v>
      </c>
      <c r="BB174">
        <v>57.1</v>
      </c>
      <c r="BD174">
        <v>41.6</v>
      </c>
      <c r="BE174">
        <v>34</v>
      </c>
      <c r="BF174">
        <v>8</v>
      </c>
      <c r="BG174">
        <v>7</v>
      </c>
      <c r="BH174">
        <v>36</v>
      </c>
      <c r="BI174">
        <v>29.1</v>
      </c>
      <c r="BJ174">
        <v>33.049999999999997</v>
      </c>
      <c r="BK174">
        <v>22.75</v>
      </c>
      <c r="BL174">
        <v>6.85</v>
      </c>
      <c r="BM174">
        <v>136</v>
      </c>
      <c r="BO174">
        <v>12</v>
      </c>
      <c r="BQ174">
        <v>14.9</v>
      </c>
      <c r="BR174">
        <v>28.25</v>
      </c>
      <c r="BS174">
        <v>347</v>
      </c>
      <c r="BT174">
        <v>43.05</v>
      </c>
      <c r="BV174">
        <v>6.9</v>
      </c>
      <c r="BW174">
        <v>8.9</v>
      </c>
      <c r="BX174">
        <v>25</v>
      </c>
      <c r="BY174">
        <v>88.75</v>
      </c>
      <c r="BZ174">
        <v>6</v>
      </c>
      <c r="CA174">
        <v>40.799999999999997</v>
      </c>
      <c r="CB174">
        <v>123.6</v>
      </c>
      <c r="CC174">
        <v>299.25</v>
      </c>
      <c r="CE174">
        <v>142</v>
      </c>
      <c r="CF174">
        <v>10.6</v>
      </c>
      <c r="CG174">
        <v>79.900000000000006</v>
      </c>
      <c r="CH174">
        <v>115</v>
      </c>
      <c r="CI174">
        <v>220</v>
      </c>
      <c r="CJ174">
        <v>163</v>
      </c>
      <c r="CK174">
        <v>37</v>
      </c>
      <c r="CL174">
        <v>5</v>
      </c>
      <c r="CM174">
        <v>6</v>
      </c>
      <c r="CN174">
        <v>6.75</v>
      </c>
      <c r="CO174">
        <v>16.8</v>
      </c>
      <c r="CP174">
        <v>12</v>
      </c>
      <c r="CQ174">
        <v>7</v>
      </c>
      <c r="CS174">
        <v>9.5</v>
      </c>
      <c r="CT174">
        <v>157.5</v>
      </c>
      <c r="CU174">
        <v>70</v>
      </c>
      <c r="CV174">
        <v>29.5</v>
      </c>
      <c r="CW174">
        <v>71</v>
      </c>
      <c r="CX174">
        <v>8.6999999999999993</v>
      </c>
      <c r="CY174">
        <v>193</v>
      </c>
      <c r="CZ174">
        <v>4.5</v>
      </c>
      <c r="DA174">
        <v>5.0999999999999996</v>
      </c>
      <c r="DB174">
        <v>128.6</v>
      </c>
      <c r="DD174">
        <v>12.35</v>
      </c>
      <c r="DE174">
        <v>90.6</v>
      </c>
      <c r="DF174">
        <v>96</v>
      </c>
      <c r="DG174">
        <v>12.4</v>
      </c>
      <c r="DH174">
        <v>21.9</v>
      </c>
      <c r="DK174">
        <v>24.9</v>
      </c>
      <c r="DL174">
        <v>13.35</v>
      </c>
      <c r="DM174">
        <v>6.85</v>
      </c>
      <c r="DN174">
        <v>42</v>
      </c>
      <c r="DP174">
        <v>422.25</v>
      </c>
      <c r="DQ174">
        <v>53</v>
      </c>
      <c r="DR174">
        <v>155.5</v>
      </c>
      <c r="DS174">
        <v>46.5</v>
      </c>
      <c r="DT174">
        <v>297.05</v>
      </c>
      <c r="DU174">
        <v>18.100000000000001</v>
      </c>
      <c r="DV174">
        <v>95</v>
      </c>
      <c r="DX174">
        <v>120</v>
      </c>
      <c r="DY174">
        <v>155</v>
      </c>
      <c r="DZ174">
        <v>24.5</v>
      </c>
      <c r="EB174">
        <v>21.1</v>
      </c>
      <c r="EC174">
        <v>100.25</v>
      </c>
      <c r="ED174">
        <v>19</v>
      </c>
      <c r="EF174">
        <v>12</v>
      </c>
      <c r="EH174">
        <v>13</v>
      </c>
      <c r="EI174">
        <v>38</v>
      </c>
      <c r="EJ174">
        <v>43.35</v>
      </c>
      <c r="EK174">
        <v>5</v>
      </c>
      <c r="EL174">
        <v>46.1</v>
      </c>
      <c r="EM174">
        <v>70</v>
      </c>
      <c r="EN174">
        <v>38.299999999999997</v>
      </c>
      <c r="EO174">
        <v>122</v>
      </c>
      <c r="EP174">
        <v>125</v>
      </c>
      <c r="EQ174">
        <v>19.95</v>
      </c>
      <c r="ER174">
        <v>6.5</v>
      </c>
      <c r="ES174">
        <v>21.5</v>
      </c>
      <c r="EV174">
        <v>7.05</v>
      </c>
      <c r="EW174">
        <v>40</v>
      </c>
      <c r="EX174">
        <v>43.95</v>
      </c>
      <c r="EY174">
        <v>111</v>
      </c>
      <c r="EZ174">
        <v>5</v>
      </c>
      <c r="FB174">
        <v>8.5</v>
      </c>
      <c r="FC174">
        <v>8.6</v>
      </c>
      <c r="FD174">
        <v>38</v>
      </c>
      <c r="FG174">
        <v>50</v>
      </c>
      <c r="FH174">
        <v>8.15</v>
      </c>
      <c r="FI174">
        <v>35</v>
      </c>
      <c r="FJ174">
        <v>33</v>
      </c>
      <c r="FK174">
        <v>1.2</v>
      </c>
      <c r="FL174">
        <v>50</v>
      </c>
      <c r="FM174">
        <v>8.6999999999999993</v>
      </c>
      <c r="FN174">
        <v>6.5</v>
      </c>
      <c r="FO174">
        <v>51.3</v>
      </c>
      <c r="FP174">
        <v>88.5</v>
      </c>
      <c r="FR174" s="123">
        <v>44.35</v>
      </c>
      <c r="FS174">
        <v>22.4</v>
      </c>
      <c r="FT174">
        <v>104.5</v>
      </c>
      <c r="FU174">
        <v>30.1</v>
      </c>
      <c r="FV174">
        <v>193</v>
      </c>
      <c r="FW174">
        <v>12.75</v>
      </c>
      <c r="FX174">
        <v>14</v>
      </c>
      <c r="FY174">
        <v>7.5</v>
      </c>
      <c r="FZ174">
        <v>12.95</v>
      </c>
      <c r="GA174">
        <v>67</v>
      </c>
      <c r="GB174">
        <v>80</v>
      </c>
      <c r="GC174">
        <v>15.9</v>
      </c>
      <c r="GE174">
        <v>39</v>
      </c>
      <c r="GG174">
        <v>27.5</v>
      </c>
      <c r="GH174">
        <v>110</v>
      </c>
      <c r="GI174">
        <v>12</v>
      </c>
      <c r="GJ174">
        <v>20.85</v>
      </c>
      <c r="GL174">
        <v>7.65</v>
      </c>
      <c r="GN174">
        <v>13</v>
      </c>
      <c r="GP174">
        <v>12.95</v>
      </c>
      <c r="GQ174">
        <v>61.75</v>
      </c>
      <c r="GR174">
        <v>11.55</v>
      </c>
      <c r="GS174">
        <v>7.5</v>
      </c>
    </row>
    <row r="175" spans="1:201" ht="13.5" thickBot="1" x14ac:dyDescent="0.25">
      <c r="A175" s="124" t="s">
        <v>1529</v>
      </c>
      <c r="B175">
        <v>28</v>
      </c>
      <c r="C175">
        <v>22.35</v>
      </c>
      <c r="D175">
        <v>206</v>
      </c>
      <c r="E175">
        <v>104</v>
      </c>
      <c r="G175">
        <v>83</v>
      </c>
      <c r="H175">
        <v>3.85</v>
      </c>
      <c r="I175">
        <v>122.05</v>
      </c>
      <c r="K175">
        <v>345</v>
      </c>
      <c r="L175">
        <v>10.199999999999999</v>
      </c>
      <c r="M175">
        <v>29</v>
      </c>
      <c r="N175">
        <v>34</v>
      </c>
      <c r="O175">
        <v>215.5</v>
      </c>
      <c r="Q175">
        <v>6.85</v>
      </c>
      <c r="T175">
        <v>238.4</v>
      </c>
      <c r="U175">
        <v>2.2999999999999998</v>
      </c>
      <c r="V175">
        <v>43.25</v>
      </c>
      <c r="W175">
        <v>13.85</v>
      </c>
      <c r="X175">
        <v>24</v>
      </c>
      <c r="Y175">
        <v>22</v>
      </c>
      <c r="Z175">
        <v>112</v>
      </c>
      <c r="AA175">
        <v>4.05</v>
      </c>
      <c r="AD175">
        <v>79.900000000000006</v>
      </c>
      <c r="AE175">
        <v>4.71</v>
      </c>
      <c r="AF175">
        <v>46.75</v>
      </c>
      <c r="AG175">
        <v>4.25</v>
      </c>
      <c r="AH175">
        <v>31.8</v>
      </c>
      <c r="AI175">
        <v>21</v>
      </c>
      <c r="AJ175">
        <v>68.849999999999994</v>
      </c>
      <c r="AK175">
        <v>16</v>
      </c>
      <c r="AM175">
        <v>16.8</v>
      </c>
      <c r="AN175">
        <v>2.8</v>
      </c>
      <c r="AO175">
        <v>33.549999999999997</v>
      </c>
      <c r="AP175">
        <v>17.649999999999999</v>
      </c>
      <c r="AQ175">
        <v>15.8</v>
      </c>
      <c r="AR175">
        <v>31</v>
      </c>
      <c r="AS175">
        <v>123</v>
      </c>
      <c r="AT175">
        <v>302</v>
      </c>
      <c r="AU175">
        <v>335</v>
      </c>
      <c r="AV175">
        <v>69.849999999999994</v>
      </c>
      <c r="AW175">
        <v>83</v>
      </c>
      <c r="AY175">
        <v>6.15</v>
      </c>
      <c r="AZ175">
        <v>1.5</v>
      </c>
      <c r="BA175">
        <v>22</v>
      </c>
      <c r="BB175">
        <v>60</v>
      </c>
      <c r="BD175">
        <v>53.5</v>
      </c>
      <c r="BE175">
        <v>36.5</v>
      </c>
      <c r="BF175">
        <v>7</v>
      </c>
      <c r="BG175">
        <v>7.5</v>
      </c>
      <c r="BH175">
        <v>40.799999999999997</v>
      </c>
      <c r="BI175">
        <v>36.1</v>
      </c>
      <c r="BJ175">
        <v>35.25</v>
      </c>
      <c r="BK175">
        <v>27.95</v>
      </c>
      <c r="BL175">
        <v>8.6999999999999993</v>
      </c>
      <c r="BM175">
        <v>142</v>
      </c>
      <c r="BO175">
        <v>10</v>
      </c>
      <c r="BQ175">
        <v>14.95</v>
      </c>
      <c r="BR175">
        <v>28.5</v>
      </c>
      <c r="BS175">
        <v>642.1</v>
      </c>
      <c r="BT175">
        <v>30</v>
      </c>
      <c r="BV175">
        <v>8.1</v>
      </c>
      <c r="BW175">
        <v>14.9</v>
      </c>
      <c r="BX175">
        <v>24.75</v>
      </c>
      <c r="BY175">
        <v>102</v>
      </c>
      <c r="BZ175">
        <v>6.25</v>
      </c>
      <c r="CA175">
        <v>29.9</v>
      </c>
      <c r="CB175">
        <v>129.9</v>
      </c>
      <c r="CC175">
        <v>308</v>
      </c>
      <c r="CE175">
        <v>152.80000000000001</v>
      </c>
      <c r="CF175">
        <v>10.1</v>
      </c>
      <c r="CG175">
        <v>85.75</v>
      </c>
      <c r="CH175">
        <v>132.94999999999999</v>
      </c>
      <c r="CI175">
        <v>234</v>
      </c>
      <c r="CJ175">
        <v>158</v>
      </c>
      <c r="CK175">
        <v>37.450000000000003</v>
      </c>
      <c r="CL175">
        <v>4</v>
      </c>
      <c r="CM175">
        <v>6.5</v>
      </c>
      <c r="CN175">
        <v>6.9</v>
      </c>
      <c r="CO175">
        <v>17.45</v>
      </c>
      <c r="CP175">
        <v>12</v>
      </c>
      <c r="CQ175">
        <v>7</v>
      </c>
      <c r="CS175">
        <v>9.8000000000000007</v>
      </c>
      <c r="CT175">
        <v>171</v>
      </c>
      <c r="CU175">
        <v>79.95</v>
      </c>
      <c r="CV175">
        <v>28.3</v>
      </c>
      <c r="CW175">
        <v>80</v>
      </c>
      <c r="CX175">
        <v>9.75</v>
      </c>
      <c r="CY175">
        <v>192.75</v>
      </c>
      <c r="CZ175">
        <v>5.4</v>
      </c>
      <c r="DA175">
        <v>7.7</v>
      </c>
      <c r="DB175">
        <v>156.9</v>
      </c>
      <c r="DD175">
        <v>12.35</v>
      </c>
      <c r="DE175">
        <v>85.05</v>
      </c>
      <c r="DF175">
        <v>80</v>
      </c>
      <c r="DG175">
        <v>8.5</v>
      </c>
      <c r="DH175">
        <v>27</v>
      </c>
      <c r="DK175">
        <v>27.9</v>
      </c>
      <c r="DL175">
        <v>13.25</v>
      </c>
      <c r="DM175">
        <v>8.5</v>
      </c>
      <c r="DN175">
        <v>44</v>
      </c>
      <c r="DP175">
        <v>257.5</v>
      </c>
      <c r="DQ175">
        <v>52.5</v>
      </c>
      <c r="DR175">
        <v>162</v>
      </c>
      <c r="DS175">
        <v>51</v>
      </c>
      <c r="DT175">
        <v>360</v>
      </c>
      <c r="DU175">
        <v>28</v>
      </c>
      <c r="DV175">
        <v>114</v>
      </c>
      <c r="DX175">
        <v>142.69999999999999</v>
      </c>
      <c r="DY175">
        <v>144.9</v>
      </c>
      <c r="DZ175">
        <v>26.5</v>
      </c>
      <c r="EB175">
        <v>24.85</v>
      </c>
      <c r="EC175">
        <v>98.5</v>
      </c>
      <c r="ED175">
        <v>17.25</v>
      </c>
      <c r="EF175">
        <v>12</v>
      </c>
      <c r="EH175">
        <v>13</v>
      </c>
      <c r="EI175">
        <v>41.05</v>
      </c>
      <c r="EJ175">
        <v>42.9</v>
      </c>
      <c r="EK175">
        <v>5.45</v>
      </c>
      <c r="EL175">
        <v>54.5</v>
      </c>
      <c r="EM175">
        <v>70</v>
      </c>
      <c r="EN175">
        <v>45.4</v>
      </c>
      <c r="EO175">
        <v>150</v>
      </c>
      <c r="EP175">
        <v>125</v>
      </c>
      <c r="EQ175">
        <v>19.95</v>
      </c>
      <c r="ER175">
        <v>6.6</v>
      </c>
      <c r="ES175">
        <v>22</v>
      </c>
      <c r="EV175">
        <v>7.3</v>
      </c>
      <c r="EW175">
        <v>35</v>
      </c>
      <c r="EX175">
        <v>41</v>
      </c>
      <c r="EY175">
        <v>158</v>
      </c>
      <c r="EZ175">
        <v>6</v>
      </c>
      <c r="FB175">
        <v>8.9499999999999993</v>
      </c>
      <c r="FC175">
        <v>11</v>
      </c>
      <c r="FD175">
        <v>41</v>
      </c>
      <c r="FG175">
        <v>49</v>
      </c>
      <c r="FH175">
        <v>9.6</v>
      </c>
      <c r="FI175">
        <v>34.700000000000003</v>
      </c>
      <c r="FJ175">
        <v>33</v>
      </c>
      <c r="FK175">
        <v>1.25</v>
      </c>
      <c r="FL175">
        <v>50</v>
      </c>
      <c r="FM175">
        <v>8</v>
      </c>
      <c r="FN175">
        <v>6.5</v>
      </c>
      <c r="FO175">
        <v>46.6</v>
      </c>
      <c r="FP175">
        <v>108</v>
      </c>
      <c r="FR175" s="123">
        <v>56</v>
      </c>
      <c r="FS175">
        <v>22.55</v>
      </c>
      <c r="FT175">
        <v>126</v>
      </c>
      <c r="FU175">
        <v>34</v>
      </c>
      <c r="FV175">
        <v>203</v>
      </c>
      <c r="FW175">
        <v>12.75</v>
      </c>
      <c r="FX175">
        <v>16</v>
      </c>
      <c r="FY175">
        <v>7.25</v>
      </c>
      <c r="FZ175">
        <v>13.4</v>
      </c>
      <c r="GA175">
        <v>77</v>
      </c>
      <c r="GB175">
        <v>83</v>
      </c>
      <c r="GC175">
        <v>18.25</v>
      </c>
      <c r="GE175">
        <v>43.5</v>
      </c>
      <c r="GG175">
        <v>29</v>
      </c>
      <c r="GH175">
        <v>113</v>
      </c>
      <c r="GI175">
        <v>7.55</v>
      </c>
      <c r="GJ175">
        <v>24.25</v>
      </c>
      <c r="GL175">
        <v>9.6999999999999993</v>
      </c>
      <c r="GN175">
        <v>14</v>
      </c>
      <c r="GP175">
        <v>16.600000000000001</v>
      </c>
      <c r="GQ175">
        <v>83.6</v>
      </c>
      <c r="GR175">
        <v>13.15</v>
      </c>
      <c r="GS175">
        <v>8.6</v>
      </c>
    </row>
    <row r="176" spans="1:201" ht="13.5" thickBot="1" x14ac:dyDescent="0.25">
      <c r="A176" s="124" t="s">
        <v>1530</v>
      </c>
      <c r="B176">
        <v>28</v>
      </c>
      <c r="D176">
        <v>231</v>
      </c>
      <c r="E176">
        <v>105</v>
      </c>
      <c r="G176">
        <v>82</v>
      </c>
      <c r="H176">
        <v>4</v>
      </c>
      <c r="I176">
        <v>139</v>
      </c>
      <c r="K176">
        <v>350</v>
      </c>
      <c r="L176">
        <v>11</v>
      </c>
      <c r="M176">
        <v>27.7</v>
      </c>
      <c r="N176">
        <v>34</v>
      </c>
      <c r="O176">
        <v>213.9</v>
      </c>
      <c r="Q176">
        <v>7</v>
      </c>
      <c r="T176">
        <v>225.05</v>
      </c>
      <c r="U176">
        <v>1.65</v>
      </c>
      <c r="V176">
        <v>43.9</v>
      </c>
      <c r="W176">
        <v>15.3</v>
      </c>
      <c r="X176">
        <v>22</v>
      </c>
      <c r="Y176">
        <v>15.25</v>
      </c>
      <c r="Z176">
        <v>123</v>
      </c>
      <c r="AA176">
        <v>5</v>
      </c>
      <c r="AD176">
        <v>91.8</v>
      </c>
      <c r="AE176">
        <v>31.3</v>
      </c>
      <c r="AF176">
        <v>55.8</v>
      </c>
      <c r="AG176">
        <v>4.2</v>
      </c>
      <c r="AH176">
        <v>33.799999999999997</v>
      </c>
      <c r="AI176">
        <v>25.9</v>
      </c>
      <c r="AJ176">
        <v>82</v>
      </c>
      <c r="AK176">
        <v>13</v>
      </c>
      <c r="AM176">
        <v>17</v>
      </c>
      <c r="AN176">
        <v>3.25</v>
      </c>
      <c r="AO176">
        <v>44.1</v>
      </c>
      <c r="AP176">
        <v>16.95</v>
      </c>
      <c r="AQ176">
        <v>17.5</v>
      </c>
      <c r="AR176">
        <v>34.799999999999997</v>
      </c>
      <c r="AS176">
        <v>112.35</v>
      </c>
      <c r="AT176">
        <v>300</v>
      </c>
      <c r="AU176">
        <v>340</v>
      </c>
      <c r="AV176">
        <v>77.5</v>
      </c>
      <c r="AW176">
        <v>67.25</v>
      </c>
      <c r="AY176">
        <v>7</v>
      </c>
      <c r="AZ176">
        <v>1.2</v>
      </c>
      <c r="BA176">
        <v>17.5</v>
      </c>
      <c r="BB176">
        <v>62</v>
      </c>
      <c r="BD176">
        <v>59</v>
      </c>
      <c r="BE176">
        <v>31.05</v>
      </c>
      <c r="BF176">
        <v>7</v>
      </c>
      <c r="BG176">
        <v>7.65</v>
      </c>
      <c r="BH176">
        <v>37.200000000000003</v>
      </c>
      <c r="BI176">
        <v>42</v>
      </c>
      <c r="BJ176">
        <v>37</v>
      </c>
      <c r="BK176">
        <v>31</v>
      </c>
      <c r="BL176">
        <v>8.9</v>
      </c>
      <c r="BM176">
        <v>149</v>
      </c>
      <c r="BO176">
        <v>12.45</v>
      </c>
      <c r="BR176">
        <v>30.5</v>
      </c>
      <c r="BS176">
        <v>624.5</v>
      </c>
      <c r="BT176">
        <v>30</v>
      </c>
      <c r="BV176">
        <v>8.1</v>
      </c>
      <c r="BW176">
        <v>9</v>
      </c>
      <c r="BX176">
        <v>25</v>
      </c>
      <c r="BY176">
        <v>78.25</v>
      </c>
      <c r="BZ176">
        <v>5.8</v>
      </c>
      <c r="CA176">
        <v>29.5</v>
      </c>
      <c r="CB176">
        <v>134.65</v>
      </c>
      <c r="CC176">
        <v>300</v>
      </c>
      <c r="CE176">
        <v>130.6</v>
      </c>
      <c r="CF176">
        <v>10.5</v>
      </c>
      <c r="CG176">
        <v>86.85</v>
      </c>
      <c r="CH176">
        <v>165</v>
      </c>
      <c r="CI176">
        <v>198</v>
      </c>
      <c r="CJ176">
        <v>157.5</v>
      </c>
      <c r="CK176">
        <v>38.450000000000003</v>
      </c>
      <c r="CL176">
        <v>6.45</v>
      </c>
      <c r="CM176">
        <v>6.55</v>
      </c>
      <c r="CN176">
        <v>6.9</v>
      </c>
      <c r="CO176">
        <v>18.600000000000001</v>
      </c>
      <c r="CP176">
        <v>13</v>
      </c>
      <c r="CQ176">
        <v>6</v>
      </c>
      <c r="CS176">
        <v>10.4</v>
      </c>
      <c r="CT176">
        <v>180.5</v>
      </c>
      <c r="CU176">
        <v>71.400000000000006</v>
      </c>
      <c r="CV176">
        <v>28</v>
      </c>
      <c r="CW176">
        <v>87.95</v>
      </c>
      <c r="CX176">
        <v>10.45</v>
      </c>
      <c r="CY176">
        <v>191.9</v>
      </c>
      <c r="CZ176">
        <v>5.0999999999999996</v>
      </c>
      <c r="DA176">
        <v>6.95</v>
      </c>
      <c r="DB176">
        <v>157.6</v>
      </c>
      <c r="DD176">
        <v>12.4</v>
      </c>
      <c r="DE176">
        <v>88.25</v>
      </c>
      <c r="DF176">
        <v>72.5</v>
      </c>
      <c r="DG176">
        <v>8.5</v>
      </c>
      <c r="DH176">
        <v>31.35</v>
      </c>
      <c r="DK176">
        <v>28</v>
      </c>
      <c r="DL176">
        <v>14.45</v>
      </c>
      <c r="DM176">
        <v>8</v>
      </c>
      <c r="DN176">
        <v>39.25</v>
      </c>
      <c r="DP176">
        <v>320</v>
      </c>
      <c r="DQ176">
        <v>57.55</v>
      </c>
      <c r="DR176">
        <v>159</v>
      </c>
      <c r="DS176">
        <v>52</v>
      </c>
      <c r="DT176">
        <v>421</v>
      </c>
      <c r="DU176">
        <v>26.6</v>
      </c>
      <c r="DV176">
        <v>120</v>
      </c>
      <c r="DX176">
        <v>157.9</v>
      </c>
      <c r="DY176">
        <v>152</v>
      </c>
      <c r="DZ176">
        <v>28</v>
      </c>
      <c r="EB176">
        <v>23.5</v>
      </c>
      <c r="EC176">
        <v>84.1</v>
      </c>
      <c r="ED176">
        <v>17</v>
      </c>
      <c r="EF176">
        <v>13</v>
      </c>
      <c r="EH176">
        <v>13</v>
      </c>
      <c r="EI176">
        <v>39.25</v>
      </c>
      <c r="EJ176">
        <v>57.1</v>
      </c>
      <c r="EK176">
        <v>4.95</v>
      </c>
      <c r="EL176">
        <v>55.1</v>
      </c>
      <c r="EM176">
        <v>77</v>
      </c>
      <c r="EN176">
        <v>47</v>
      </c>
      <c r="EO176">
        <v>171.15</v>
      </c>
      <c r="EP176">
        <v>125</v>
      </c>
      <c r="EQ176">
        <v>19.95</v>
      </c>
      <c r="ER176">
        <v>8.25</v>
      </c>
      <c r="ES176">
        <v>22</v>
      </c>
      <c r="EV176">
        <v>8</v>
      </c>
      <c r="EW176">
        <v>36</v>
      </c>
      <c r="EX176">
        <v>36.049999999999997</v>
      </c>
      <c r="EY176">
        <v>160.94999999999999</v>
      </c>
      <c r="EZ176">
        <v>5</v>
      </c>
      <c r="FB176">
        <v>9.5</v>
      </c>
      <c r="FC176">
        <v>12.7</v>
      </c>
      <c r="FD176">
        <v>41</v>
      </c>
      <c r="FG176">
        <v>49.25</v>
      </c>
      <c r="FH176">
        <v>10.4</v>
      </c>
      <c r="FI176">
        <v>34.5</v>
      </c>
      <c r="FJ176">
        <v>32</v>
      </c>
      <c r="FK176">
        <v>1.75</v>
      </c>
      <c r="FL176">
        <v>63</v>
      </c>
      <c r="FM176">
        <v>8.1</v>
      </c>
      <c r="FN176">
        <v>6.6</v>
      </c>
      <c r="FO176">
        <v>49</v>
      </c>
      <c r="FP176">
        <v>112.45</v>
      </c>
      <c r="FR176" s="123">
        <v>57.15</v>
      </c>
      <c r="FS176">
        <v>22.9</v>
      </c>
      <c r="FT176">
        <v>127.9</v>
      </c>
      <c r="FU176">
        <v>33</v>
      </c>
      <c r="FV176">
        <v>203.95</v>
      </c>
      <c r="FW176">
        <v>12.75</v>
      </c>
      <c r="FX176">
        <v>15.9</v>
      </c>
      <c r="FY176">
        <v>7.05</v>
      </c>
      <c r="FZ176">
        <v>13.5</v>
      </c>
      <c r="GA176">
        <v>92</v>
      </c>
      <c r="GB176">
        <v>79</v>
      </c>
      <c r="GC176">
        <v>19.600000000000001</v>
      </c>
      <c r="GE176">
        <v>26.8</v>
      </c>
      <c r="GG176">
        <v>29</v>
      </c>
      <c r="GH176">
        <v>98</v>
      </c>
      <c r="GI176">
        <v>5.6</v>
      </c>
      <c r="GJ176">
        <v>24.25</v>
      </c>
      <c r="GL176">
        <v>9.25</v>
      </c>
      <c r="GN176">
        <v>14</v>
      </c>
      <c r="GQ176">
        <v>91.2</v>
      </c>
      <c r="GR176">
        <v>13.05</v>
      </c>
      <c r="GS176">
        <v>9</v>
      </c>
    </row>
    <row r="177" spans="1:201" ht="13.5" thickBot="1" x14ac:dyDescent="0.25">
      <c r="A177" s="124" t="s">
        <v>1531</v>
      </c>
      <c r="B177">
        <v>28</v>
      </c>
      <c r="D177">
        <v>193.9</v>
      </c>
      <c r="E177">
        <v>104.5</v>
      </c>
      <c r="G177">
        <v>86</v>
      </c>
      <c r="H177">
        <v>4.2</v>
      </c>
      <c r="I177">
        <v>137.05000000000001</v>
      </c>
      <c r="K177">
        <v>391.5</v>
      </c>
      <c r="L177">
        <v>12.4</v>
      </c>
      <c r="M177">
        <v>35.15</v>
      </c>
      <c r="N177">
        <v>34</v>
      </c>
      <c r="O177">
        <v>228.05</v>
      </c>
      <c r="Q177">
        <v>6.5</v>
      </c>
      <c r="T177">
        <v>261</v>
      </c>
      <c r="U177">
        <v>2.75</v>
      </c>
      <c r="V177">
        <v>50.7</v>
      </c>
      <c r="W177">
        <v>15.2</v>
      </c>
      <c r="X177">
        <v>20.100000000000001</v>
      </c>
      <c r="Y177">
        <v>18.5</v>
      </c>
      <c r="Z177">
        <v>127.5</v>
      </c>
      <c r="AA177">
        <v>7.25</v>
      </c>
      <c r="AD177">
        <v>92.9</v>
      </c>
      <c r="AE177">
        <v>40.090000000000003</v>
      </c>
      <c r="AF177">
        <v>57.9</v>
      </c>
      <c r="AG177">
        <v>4.5</v>
      </c>
      <c r="AH177">
        <v>31.9</v>
      </c>
      <c r="AI177">
        <v>20.2</v>
      </c>
      <c r="AJ177">
        <v>89.65</v>
      </c>
      <c r="AK177">
        <v>13.95</v>
      </c>
      <c r="AM177">
        <v>18.55</v>
      </c>
      <c r="AN177">
        <v>3.6</v>
      </c>
      <c r="AO177">
        <v>43.2</v>
      </c>
      <c r="AP177">
        <v>19</v>
      </c>
      <c r="AQ177">
        <v>14.25</v>
      </c>
      <c r="AR177">
        <v>33.049999999999997</v>
      </c>
      <c r="AS177">
        <v>111.45</v>
      </c>
      <c r="AT177">
        <v>319.95</v>
      </c>
      <c r="AU177">
        <v>306</v>
      </c>
      <c r="AV177">
        <v>78.7</v>
      </c>
      <c r="AW177">
        <v>59.25</v>
      </c>
      <c r="AY177">
        <v>6.8</v>
      </c>
      <c r="AZ177">
        <v>1.8</v>
      </c>
      <c r="BA177">
        <v>18.5</v>
      </c>
      <c r="BB177">
        <v>63</v>
      </c>
      <c r="BD177">
        <v>80.3</v>
      </c>
      <c r="BE177">
        <v>35.549999999999997</v>
      </c>
      <c r="BF177">
        <v>8</v>
      </c>
      <c r="BG177">
        <v>7.8</v>
      </c>
      <c r="BH177">
        <v>39</v>
      </c>
      <c r="BI177">
        <v>42.5</v>
      </c>
      <c r="BJ177">
        <v>40</v>
      </c>
      <c r="BK177">
        <v>38.4</v>
      </c>
      <c r="BL177">
        <v>9.5</v>
      </c>
      <c r="BM177">
        <v>147.05000000000001</v>
      </c>
      <c r="BO177">
        <v>14</v>
      </c>
      <c r="BR177">
        <v>30.5</v>
      </c>
      <c r="BS177">
        <v>613.79999999999995</v>
      </c>
      <c r="BT177">
        <v>25.1</v>
      </c>
      <c r="BV177">
        <v>8.1</v>
      </c>
      <c r="BW177">
        <v>6.5</v>
      </c>
      <c r="BX177">
        <v>26</v>
      </c>
      <c r="BY177">
        <v>75</v>
      </c>
      <c r="BZ177">
        <v>5.5</v>
      </c>
      <c r="CA177">
        <v>31.6</v>
      </c>
      <c r="CB177">
        <v>126.8</v>
      </c>
      <c r="CC177">
        <v>246.75</v>
      </c>
      <c r="CE177">
        <v>155</v>
      </c>
      <c r="CF177">
        <v>11</v>
      </c>
      <c r="CG177">
        <v>90</v>
      </c>
      <c r="CH177">
        <v>169</v>
      </c>
      <c r="CI177">
        <v>277</v>
      </c>
      <c r="CJ177">
        <v>123.85</v>
      </c>
      <c r="CK177">
        <v>40</v>
      </c>
      <c r="CL177">
        <v>5.25</v>
      </c>
      <c r="CM177">
        <v>7.35</v>
      </c>
      <c r="CN177">
        <v>7</v>
      </c>
      <c r="CO177">
        <v>20.25</v>
      </c>
      <c r="CP177">
        <v>13</v>
      </c>
      <c r="CQ177">
        <v>7</v>
      </c>
      <c r="CS177">
        <v>10.9</v>
      </c>
      <c r="CT177">
        <v>230.5</v>
      </c>
      <c r="CU177">
        <v>83</v>
      </c>
      <c r="CV177">
        <v>28.7</v>
      </c>
      <c r="CW177">
        <v>89.05</v>
      </c>
      <c r="CX177">
        <v>9.25</v>
      </c>
      <c r="CY177">
        <v>223.25</v>
      </c>
      <c r="CZ177">
        <v>5.9</v>
      </c>
      <c r="DA177">
        <v>7.55</v>
      </c>
      <c r="DB177">
        <v>146.9</v>
      </c>
      <c r="DD177">
        <v>13.45</v>
      </c>
      <c r="DE177">
        <v>110.9</v>
      </c>
      <c r="DF177">
        <v>76</v>
      </c>
      <c r="DG177">
        <v>11.4</v>
      </c>
      <c r="DH177">
        <v>33.5</v>
      </c>
      <c r="DK177">
        <v>31</v>
      </c>
      <c r="DL177">
        <v>15.85</v>
      </c>
      <c r="DM177">
        <v>9.5</v>
      </c>
      <c r="DN177">
        <v>36.5</v>
      </c>
      <c r="DP177">
        <v>299.45</v>
      </c>
      <c r="DQ177">
        <v>61.1</v>
      </c>
      <c r="DR177">
        <v>166.9</v>
      </c>
      <c r="DS177">
        <v>58.1</v>
      </c>
      <c r="DT177">
        <v>414.55</v>
      </c>
      <c r="DU177">
        <v>33.4</v>
      </c>
      <c r="DV177">
        <v>125</v>
      </c>
      <c r="DX177">
        <v>181</v>
      </c>
      <c r="DY177">
        <v>183</v>
      </c>
      <c r="DZ177">
        <v>27</v>
      </c>
      <c r="EB177">
        <v>24.5</v>
      </c>
      <c r="EC177">
        <v>86</v>
      </c>
      <c r="ED177">
        <v>15.9</v>
      </c>
      <c r="EF177">
        <v>13</v>
      </c>
      <c r="EH177">
        <v>13</v>
      </c>
      <c r="EI177">
        <v>35.9</v>
      </c>
      <c r="EJ177">
        <v>48.8</v>
      </c>
      <c r="EK177">
        <v>5.5</v>
      </c>
      <c r="EL177">
        <v>58</v>
      </c>
      <c r="EM177">
        <v>82.5</v>
      </c>
      <c r="EN177">
        <v>64.45</v>
      </c>
      <c r="EO177">
        <v>165.4</v>
      </c>
      <c r="EP177">
        <v>125</v>
      </c>
      <c r="EQ177">
        <v>19.95</v>
      </c>
      <c r="ER177">
        <v>8.0500000000000007</v>
      </c>
      <c r="ES177">
        <v>22</v>
      </c>
      <c r="EV177">
        <v>7.75</v>
      </c>
      <c r="EW177">
        <v>34.35</v>
      </c>
      <c r="EX177">
        <v>36.25</v>
      </c>
      <c r="EY177">
        <v>171.5</v>
      </c>
      <c r="EZ177">
        <v>5</v>
      </c>
      <c r="FB177">
        <v>9</v>
      </c>
      <c r="FC177">
        <v>14.45</v>
      </c>
      <c r="FD177">
        <v>45.25</v>
      </c>
      <c r="FG177">
        <v>49.8</v>
      </c>
      <c r="FH177">
        <v>10.3</v>
      </c>
      <c r="FI177">
        <v>35.049999999999997</v>
      </c>
      <c r="FJ177">
        <v>29.5</v>
      </c>
      <c r="FK177">
        <v>2.1</v>
      </c>
      <c r="FL177">
        <v>50</v>
      </c>
      <c r="FM177">
        <v>10</v>
      </c>
      <c r="FN177">
        <v>7</v>
      </c>
      <c r="FO177">
        <v>49.6</v>
      </c>
      <c r="FP177">
        <v>79.05</v>
      </c>
      <c r="FR177" s="123">
        <v>59.75</v>
      </c>
      <c r="FS177">
        <v>22.6</v>
      </c>
      <c r="FT177">
        <v>89</v>
      </c>
      <c r="FU177">
        <v>39</v>
      </c>
      <c r="FV177">
        <v>190</v>
      </c>
      <c r="FW177">
        <v>12.75</v>
      </c>
      <c r="FX177">
        <v>17</v>
      </c>
      <c r="FY177">
        <v>7.25</v>
      </c>
      <c r="FZ177">
        <v>13.75</v>
      </c>
      <c r="GA177">
        <v>88</v>
      </c>
      <c r="GB177">
        <v>77.05</v>
      </c>
      <c r="GC177">
        <v>22</v>
      </c>
      <c r="GE177">
        <v>26</v>
      </c>
      <c r="GG177">
        <v>27.75</v>
      </c>
      <c r="GH177">
        <v>100</v>
      </c>
      <c r="GI177">
        <v>6.25</v>
      </c>
      <c r="GJ177">
        <v>26.85</v>
      </c>
      <c r="GL177">
        <v>10.6</v>
      </c>
      <c r="GN177">
        <v>14</v>
      </c>
      <c r="GQ177">
        <v>99</v>
      </c>
      <c r="GR177">
        <v>14.15</v>
      </c>
      <c r="GS177">
        <v>8.3000000000000007</v>
      </c>
    </row>
    <row r="178" spans="1:201" x14ac:dyDescent="0.2">
      <c r="A178" s="124" t="s">
        <v>1532</v>
      </c>
      <c r="B178">
        <v>28</v>
      </c>
      <c r="D178">
        <v>164.3</v>
      </c>
      <c r="E178">
        <v>105.95</v>
      </c>
      <c r="G178">
        <v>81</v>
      </c>
      <c r="H178">
        <v>4.9000000000000004</v>
      </c>
      <c r="I178">
        <v>132.9</v>
      </c>
      <c r="K178">
        <v>359.9</v>
      </c>
      <c r="L178">
        <v>12.9</v>
      </c>
      <c r="M178">
        <v>41.5</v>
      </c>
      <c r="N178">
        <v>37.1</v>
      </c>
      <c r="O178">
        <v>247.95</v>
      </c>
      <c r="Q178">
        <v>7</v>
      </c>
      <c r="T178">
        <v>209.75</v>
      </c>
      <c r="U178">
        <v>3</v>
      </c>
      <c r="V178">
        <v>48.95</v>
      </c>
      <c r="W178">
        <v>16.899999999999999</v>
      </c>
      <c r="X178">
        <v>21</v>
      </c>
      <c r="Y178">
        <v>16.05</v>
      </c>
      <c r="Z178">
        <v>146</v>
      </c>
      <c r="AA178">
        <v>2.4</v>
      </c>
      <c r="AD178">
        <v>102.5</v>
      </c>
      <c r="AE178">
        <v>19.23</v>
      </c>
      <c r="AF178">
        <v>58.2</v>
      </c>
      <c r="AG178">
        <v>5</v>
      </c>
      <c r="AH178">
        <v>31.2</v>
      </c>
      <c r="AI178">
        <v>23</v>
      </c>
      <c r="AJ178">
        <v>83.75</v>
      </c>
      <c r="AK178">
        <v>15</v>
      </c>
      <c r="AM178">
        <v>16.399999999999999</v>
      </c>
      <c r="AN178">
        <v>4.25</v>
      </c>
      <c r="AO178">
        <v>50.75</v>
      </c>
      <c r="AP178">
        <v>17.25</v>
      </c>
      <c r="AQ178">
        <v>14.45</v>
      </c>
      <c r="AR178">
        <v>31.05</v>
      </c>
      <c r="AS178">
        <v>121</v>
      </c>
      <c r="AT178">
        <v>323</v>
      </c>
      <c r="AU178">
        <v>369</v>
      </c>
      <c r="AV178">
        <v>74.349999999999994</v>
      </c>
      <c r="AW178">
        <v>55.5</v>
      </c>
      <c r="AY178">
        <v>7.1</v>
      </c>
      <c r="AZ178">
        <v>1.7</v>
      </c>
      <c r="BA178">
        <v>17.7</v>
      </c>
      <c r="BB178">
        <v>73.150000000000006</v>
      </c>
      <c r="BD178">
        <v>85.45</v>
      </c>
      <c r="BE178">
        <v>40.1</v>
      </c>
      <c r="BF178">
        <v>8</v>
      </c>
      <c r="BG178">
        <v>8.1999999999999993</v>
      </c>
      <c r="BH178">
        <v>45.5</v>
      </c>
      <c r="BI178">
        <v>45</v>
      </c>
      <c r="BJ178">
        <v>44</v>
      </c>
      <c r="BK178">
        <v>38.5</v>
      </c>
      <c r="BL178">
        <v>10.15</v>
      </c>
      <c r="BM178">
        <v>157.05000000000001</v>
      </c>
      <c r="BO178">
        <v>13.6</v>
      </c>
      <c r="BR178">
        <v>33.6</v>
      </c>
      <c r="BS178">
        <v>457.75</v>
      </c>
      <c r="BT178">
        <v>24</v>
      </c>
      <c r="BV178">
        <v>9.1999999999999993</v>
      </c>
      <c r="BW178">
        <v>8</v>
      </c>
      <c r="BX178">
        <v>28.9</v>
      </c>
      <c r="BY178">
        <v>74</v>
      </c>
      <c r="BZ178">
        <v>5.3</v>
      </c>
      <c r="CA178">
        <v>30</v>
      </c>
      <c r="CB178">
        <v>136.75</v>
      </c>
      <c r="CC178">
        <v>229.9</v>
      </c>
      <c r="CE178">
        <v>131</v>
      </c>
      <c r="CF178">
        <v>11.05</v>
      </c>
      <c r="CG178">
        <v>93</v>
      </c>
      <c r="CH178">
        <v>174</v>
      </c>
      <c r="CI178">
        <v>319.2</v>
      </c>
      <c r="CJ178">
        <v>121.25</v>
      </c>
      <c r="CK178">
        <v>40</v>
      </c>
      <c r="CL178">
        <v>5.5</v>
      </c>
      <c r="CM178">
        <v>9.8000000000000007</v>
      </c>
      <c r="CN178">
        <v>7</v>
      </c>
      <c r="CO178">
        <v>20.9</v>
      </c>
      <c r="CP178">
        <v>15.5</v>
      </c>
      <c r="CQ178">
        <v>7.05</v>
      </c>
      <c r="CS178">
        <v>10.85</v>
      </c>
      <c r="CT178">
        <v>226</v>
      </c>
      <c r="CU178">
        <v>90.95</v>
      </c>
      <c r="CV178">
        <v>32</v>
      </c>
      <c r="CW178">
        <v>83</v>
      </c>
      <c r="CX178">
        <v>9</v>
      </c>
      <c r="CY178">
        <v>222.1</v>
      </c>
      <c r="CZ178">
        <v>6.75</v>
      </c>
      <c r="DA178">
        <v>9</v>
      </c>
      <c r="DB178">
        <v>126.1</v>
      </c>
      <c r="DD178">
        <v>13.95</v>
      </c>
      <c r="DE178">
        <v>99</v>
      </c>
      <c r="DF178">
        <v>82.8</v>
      </c>
      <c r="DG178">
        <v>11.5</v>
      </c>
      <c r="DH178">
        <v>32.75</v>
      </c>
      <c r="DK178">
        <v>31</v>
      </c>
      <c r="DL178">
        <v>14.55</v>
      </c>
      <c r="DM178">
        <v>10.5</v>
      </c>
      <c r="DN178">
        <v>33</v>
      </c>
      <c r="DP178">
        <v>299.95</v>
      </c>
      <c r="DQ178">
        <v>70</v>
      </c>
      <c r="DR178">
        <v>170</v>
      </c>
      <c r="DS178">
        <v>64.099999999999994</v>
      </c>
      <c r="DT178">
        <v>447.3</v>
      </c>
      <c r="DU178">
        <v>38</v>
      </c>
      <c r="DV178">
        <v>119.75</v>
      </c>
      <c r="DX178">
        <v>144.19999999999999</v>
      </c>
      <c r="DY178">
        <v>233.1</v>
      </c>
      <c r="DZ178">
        <v>24</v>
      </c>
      <c r="EB178">
        <v>24</v>
      </c>
      <c r="EC178">
        <v>93.45</v>
      </c>
      <c r="ED178">
        <v>17.5</v>
      </c>
      <c r="EF178">
        <v>15.5</v>
      </c>
      <c r="EH178">
        <v>12</v>
      </c>
      <c r="EI178">
        <v>37.6</v>
      </c>
      <c r="EJ178">
        <v>48.5</v>
      </c>
      <c r="EK178">
        <v>6.05</v>
      </c>
      <c r="EL178">
        <v>60.55</v>
      </c>
      <c r="EM178">
        <v>82.75</v>
      </c>
      <c r="EN178">
        <v>66</v>
      </c>
      <c r="EO178">
        <v>160.25</v>
      </c>
      <c r="EP178">
        <v>125</v>
      </c>
      <c r="EQ178">
        <v>20.5</v>
      </c>
      <c r="ER178">
        <v>8.0500000000000007</v>
      </c>
      <c r="ES178">
        <v>22</v>
      </c>
      <c r="EV178">
        <v>9</v>
      </c>
      <c r="EW178">
        <v>34.35</v>
      </c>
      <c r="EX178">
        <v>37</v>
      </c>
      <c r="EY178">
        <v>178.5</v>
      </c>
      <c r="EZ178">
        <v>5.05</v>
      </c>
      <c r="FB178">
        <v>10.5</v>
      </c>
      <c r="FC178">
        <v>14.1</v>
      </c>
      <c r="FD178">
        <v>45</v>
      </c>
      <c r="FG178">
        <v>49.8</v>
      </c>
      <c r="FH178">
        <v>11.25</v>
      </c>
      <c r="FI178">
        <v>45</v>
      </c>
      <c r="FJ178">
        <v>30.4</v>
      </c>
      <c r="FK178">
        <v>2.25</v>
      </c>
      <c r="FL178">
        <v>43.25</v>
      </c>
      <c r="FM178">
        <v>11.25</v>
      </c>
      <c r="FN178">
        <v>7</v>
      </c>
      <c r="FO178">
        <v>47.5</v>
      </c>
      <c r="FP178">
        <v>90</v>
      </c>
      <c r="FR178" s="123">
        <v>68</v>
      </c>
      <c r="FS178">
        <v>25.6</v>
      </c>
      <c r="FT178">
        <v>101</v>
      </c>
      <c r="FU178">
        <v>40</v>
      </c>
      <c r="FV178">
        <v>209</v>
      </c>
      <c r="FW178">
        <v>12.8</v>
      </c>
      <c r="FX178">
        <v>19</v>
      </c>
      <c r="FY178">
        <v>7.85</v>
      </c>
      <c r="FZ178">
        <v>13.75</v>
      </c>
      <c r="GA178">
        <v>107.95</v>
      </c>
      <c r="GB178">
        <v>80.5</v>
      </c>
      <c r="GC178">
        <v>22.5</v>
      </c>
      <c r="GE178">
        <v>27</v>
      </c>
      <c r="GG178">
        <v>22</v>
      </c>
      <c r="GH178">
        <v>102.6</v>
      </c>
      <c r="GI178">
        <v>7.1</v>
      </c>
      <c r="GJ178">
        <v>22.1</v>
      </c>
      <c r="GL178">
        <v>10.5</v>
      </c>
      <c r="GN178">
        <v>14</v>
      </c>
      <c r="GQ178">
        <v>137</v>
      </c>
      <c r="GR178">
        <v>14.15</v>
      </c>
      <c r="GS178">
        <v>8.3000000000000007</v>
      </c>
    </row>
    <row r="179" spans="1:201" x14ac:dyDescent="0.2">
      <c r="A179" s="124" t="s">
        <v>1533</v>
      </c>
    </row>
    <row r="180" spans="1:201" x14ac:dyDescent="0.2">
      <c r="A180" s="124" t="s">
        <v>1534</v>
      </c>
    </row>
    <row r="181" spans="1:201" x14ac:dyDescent="0.2">
      <c r="A181" s="124" t="s">
        <v>1535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E42ED-899D-4934-8E26-7C23DF612FE2}">
  <dimension ref="A1:GS181"/>
  <sheetViews>
    <sheetView workbookViewId="0">
      <selection activeCell="I17" sqref="I17"/>
    </sheetView>
  </sheetViews>
  <sheetFormatPr defaultRowHeight="12.75" x14ac:dyDescent="0.2"/>
  <sheetData>
    <row r="1" spans="1:201" s="126" customFormat="1" x14ac:dyDescent="0.2">
      <c r="B1" s="126" t="s">
        <v>508</v>
      </c>
      <c r="C1" s="126" t="s">
        <v>704</v>
      </c>
      <c r="D1" s="126" t="s">
        <v>158</v>
      </c>
      <c r="E1" s="126" t="s">
        <v>494</v>
      </c>
      <c r="F1" s="126" t="s">
        <v>146</v>
      </c>
      <c r="G1" s="126" t="s">
        <v>486</v>
      </c>
      <c r="H1" s="126" t="s">
        <v>61</v>
      </c>
      <c r="I1" s="126" t="s">
        <v>492</v>
      </c>
      <c r="J1" s="126" t="s">
        <v>130</v>
      </c>
      <c r="K1" s="126" t="s">
        <v>733</v>
      </c>
      <c r="L1" s="126" t="s">
        <v>708</v>
      </c>
      <c r="M1" s="126" t="s">
        <v>290</v>
      </c>
      <c r="N1" s="126" t="s">
        <v>356</v>
      </c>
      <c r="O1" s="126" t="s">
        <v>446</v>
      </c>
      <c r="P1" s="126" t="s">
        <v>504</v>
      </c>
      <c r="Q1" s="126" t="s">
        <v>244</v>
      </c>
      <c r="R1" s="126" t="s">
        <v>91</v>
      </c>
      <c r="S1" s="126" t="s">
        <v>914</v>
      </c>
      <c r="T1" s="126" t="s">
        <v>207</v>
      </c>
      <c r="U1" s="126" t="s">
        <v>496</v>
      </c>
      <c r="V1" s="126" t="s">
        <v>706</v>
      </c>
      <c r="W1" s="126" t="s">
        <v>720</v>
      </c>
      <c r="X1" s="126" t="s">
        <v>1078</v>
      </c>
      <c r="Y1" s="126" t="s">
        <v>838</v>
      </c>
      <c r="Z1" s="126" t="s">
        <v>965</v>
      </c>
      <c r="AA1" s="126" t="s">
        <v>1049</v>
      </c>
      <c r="AB1" s="126" t="s">
        <v>673</v>
      </c>
      <c r="AC1" s="126" t="s">
        <v>829</v>
      </c>
      <c r="AD1" s="126" t="s">
        <v>460</v>
      </c>
      <c r="AE1" s="126" t="s">
        <v>500</v>
      </c>
      <c r="AF1" s="126" t="s">
        <v>152</v>
      </c>
      <c r="AG1" s="126" t="s">
        <v>334</v>
      </c>
      <c r="AH1" s="126" t="s">
        <v>586</v>
      </c>
      <c r="AI1" s="126" t="s">
        <v>669</v>
      </c>
      <c r="AJ1" s="126" t="s">
        <v>199</v>
      </c>
      <c r="AK1" s="126" t="s">
        <v>470</v>
      </c>
      <c r="AL1" s="126" t="s">
        <v>874</v>
      </c>
      <c r="AM1" s="126" t="s">
        <v>294</v>
      </c>
      <c r="AN1" s="126" t="s">
        <v>298</v>
      </c>
      <c r="AO1" s="126" t="s">
        <v>450</v>
      </c>
      <c r="AP1" s="126" t="s">
        <v>144</v>
      </c>
      <c r="AQ1" s="126" t="s">
        <v>657</v>
      </c>
      <c r="AR1" s="126" t="s">
        <v>551</v>
      </c>
      <c r="AS1" s="126" t="s">
        <v>804</v>
      </c>
      <c r="AT1" s="126" t="s">
        <v>810</v>
      </c>
      <c r="AU1" s="126" t="s">
        <v>935</v>
      </c>
      <c r="AV1" s="126" t="s">
        <v>653</v>
      </c>
      <c r="AW1" s="126" t="s">
        <v>840</v>
      </c>
      <c r="AX1" s="126" t="s">
        <v>939</v>
      </c>
      <c r="AY1" s="126" t="s">
        <v>65</v>
      </c>
      <c r="AZ1" s="126" t="s">
        <v>79</v>
      </c>
      <c r="BA1" s="126" t="s">
        <v>931</v>
      </c>
      <c r="BB1" s="126" t="s">
        <v>618</v>
      </c>
      <c r="BC1" s="126" t="s">
        <v>51</v>
      </c>
      <c r="BD1" s="126" t="s">
        <v>189</v>
      </c>
      <c r="BE1" s="126" t="s">
        <v>302</v>
      </c>
      <c r="BF1" s="126" t="s">
        <v>1003</v>
      </c>
      <c r="BG1" s="126" t="s">
        <v>67</v>
      </c>
      <c r="BH1" s="126" t="s">
        <v>1093</v>
      </c>
      <c r="BI1" s="126" t="s">
        <v>665</v>
      </c>
      <c r="BJ1" s="126" t="s">
        <v>920</v>
      </c>
      <c r="BK1" s="126" t="s">
        <v>458</v>
      </c>
      <c r="BL1" s="126" t="s">
        <v>620</v>
      </c>
      <c r="BM1" s="126" t="s">
        <v>961</v>
      </c>
      <c r="BN1" s="126" t="s">
        <v>912</v>
      </c>
      <c r="BO1" s="126">
        <v>786</v>
      </c>
      <c r="BP1" s="126" t="s">
        <v>134</v>
      </c>
      <c r="BQ1" s="126" t="s">
        <v>1091</v>
      </c>
      <c r="BR1" s="126" t="s">
        <v>310</v>
      </c>
      <c r="BS1" s="126" t="s">
        <v>754</v>
      </c>
      <c r="BT1" s="126" t="s">
        <v>999</v>
      </c>
      <c r="BU1" s="126" t="s">
        <v>168</v>
      </c>
      <c r="BV1" s="126" t="s">
        <v>318</v>
      </c>
      <c r="BW1" s="126" t="s">
        <v>682</v>
      </c>
      <c r="BX1" s="126" t="s">
        <v>498</v>
      </c>
      <c r="BY1" s="126" t="s">
        <v>1074</v>
      </c>
      <c r="BZ1" s="126" t="s">
        <v>53</v>
      </c>
      <c r="CA1" s="126" t="s">
        <v>814</v>
      </c>
      <c r="CB1" s="126" t="s">
        <v>897</v>
      </c>
      <c r="CC1" s="126" t="s">
        <v>1103</v>
      </c>
      <c r="CD1" s="126" t="s">
        <v>480</v>
      </c>
      <c r="CE1" s="126" t="s">
        <v>221</v>
      </c>
      <c r="CF1" s="126" t="s">
        <v>110</v>
      </c>
      <c r="CG1" s="126" t="s">
        <v>320</v>
      </c>
      <c r="CH1" s="126" t="s">
        <v>322</v>
      </c>
      <c r="CI1" s="126" t="s">
        <v>1059</v>
      </c>
      <c r="CJ1" s="126" t="s">
        <v>556</v>
      </c>
      <c r="CK1" s="126" t="s">
        <v>558</v>
      </c>
      <c r="CL1" s="126" t="s">
        <v>474</v>
      </c>
      <c r="CM1" s="126" t="s">
        <v>433</v>
      </c>
      <c r="CN1" s="126" t="s">
        <v>352</v>
      </c>
      <c r="CO1" s="126" t="s">
        <v>97</v>
      </c>
      <c r="CP1" s="126" t="s">
        <v>464</v>
      </c>
      <c r="CQ1" s="126" t="s">
        <v>346</v>
      </c>
      <c r="CR1" s="126" t="s">
        <v>49</v>
      </c>
      <c r="CS1" s="126" t="s">
        <v>73</v>
      </c>
      <c r="CT1" s="126" t="s">
        <v>900</v>
      </c>
      <c r="CU1" s="126" t="s">
        <v>1037</v>
      </c>
      <c r="CV1" s="126" t="s">
        <v>148</v>
      </c>
      <c r="CW1" s="126" t="s">
        <v>819</v>
      </c>
      <c r="CX1" s="126" t="s">
        <v>423</v>
      </c>
      <c r="CY1" s="126" t="s">
        <v>1055</v>
      </c>
      <c r="CZ1" s="126" t="s">
        <v>957</v>
      </c>
      <c r="DA1" s="126" t="s">
        <v>1117</v>
      </c>
      <c r="DB1" s="126" t="s">
        <v>752</v>
      </c>
      <c r="DC1" s="126" t="s">
        <v>77</v>
      </c>
      <c r="DD1" s="126" t="s">
        <v>354</v>
      </c>
      <c r="DE1" s="126" t="s">
        <v>1041</v>
      </c>
      <c r="DF1" s="126" t="s">
        <v>765</v>
      </c>
      <c r="DG1" s="126" t="s">
        <v>328</v>
      </c>
      <c r="DH1" s="126" t="s">
        <v>691</v>
      </c>
      <c r="DI1" s="126" t="s">
        <v>671</v>
      </c>
      <c r="DJ1" s="126" t="s">
        <v>472</v>
      </c>
      <c r="DK1" s="126" t="s">
        <v>150</v>
      </c>
      <c r="DL1" s="126" t="s">
        <v>851</v>
      </c>
      <c r="DM1" s="126" t="s">
        <v>959</v>
      </c>
      <c r="DN1" s="126" t="s">
        <v>1082</v>
      </c>
      <c r="DO1" s="126" t="s">
        <v>348</v>
      </c>
      <c r="DP1" s="126" t="s">
        <v>248</v>
      </c>
      <c r="DQ1" s="126" t="s">
        <v>980</v>
      </c>
      <c r="DR1" s="126" t="s">
        <v>929</v>
      </c>
      <c r="DS1" s="126" t="s">
        <v>312</v>
      </c>
      <c r="DT1" s="126" t="s">
        <v>140</v>
      </c>
      <c r="DU1" s="126" t="s">
        <v>326</v>
      </c>
      <c r="DV1" s="126" t="s">
        <v>502</v>
      </c>
      <c r="DW1" s="126" t="s">
        <v>763</v>
      </c>
      <c r="DX1" s="126" t="s">
        <v>949</v>
      </c>
      <c r="DY1" s="126" t="s">
        <v>806</v>
      </c>
      <c r="DZ1" s="126" t="s">
        <v>488</v>
      </c>
      <c r="EA1" s="126" t="s">
        <v>1023</v>
      </c>
      <c r="EB1" s="126" t="s">
        <v>1105</v>
      </c>
      <c r="EC1" s="126" t="s">
        <v>185</v>
      </c>
      <c r="ED1" s="126" t="s">
        <v>616</v>
      </c>
      <c r="EE1" s="126" t="s">
        <v>232</v>
      </c>
      <c r="EF1" s="126" t="s">
        <v>904</v>
      </c>
      <c r="EG1" s="126" t="s">
        <v>99</v>
      </c>
      <c r="EH1" s="126" t="s">
        <v>1076</v>
      </c>
      <c r="EI1" s="126" t="s">
        <v>594</v>
      </c>
      <c r="EJ1" s="126" t="s">
        <v>234</v>
      </c>
      <c r="EK1" s="126" t="s">
        <v>584</v>
      </c>
      <c r="EL1" s="126" t="s">
        <v>466</v>
      </c>
      <c r="EM1" s="126" t="s">
        <v>986</v>
      </c>
      <c r="EN1" s="126" t="s">
        <v>219</v>
      </c>
      <c r="EO1" s="126" t="s">
        <v>750</v>
      </c>
      <c r="EP1" s="126" t="s">
        <v>242</v>
      </c>
      <c r="EQ1" s="126" t="s">
        <v>364</v>
      </c>
      <c r="ER1" s="126" t="s">
        <v>172</v>
      </c>
      <c r="ES1" s="126" t="s">
        <v>698</v>
      </c>
      <c r="ET1" s="126" t="s">
        <v>296</v>
      </c>
      <c r="EU1" s="126" t="s">
        <v>283</v>
      </c>
      <c r="EV1" s="126" t="s">
        <v>55</v>
      </c>
      <c r="EW1" s="126" t="s">
        <v>342</v>
      </c>
      <c r="EX1" s="126" t="s">
        <v>602</v>
      </c>
      <c r="EY1" s="126" t="s">
        <v>228</v>
      </c>
      <c r="EZ1" s="126" t="s">
        <v>324</v>
      </c>
      <c r="FA1" s="126" t="s">
        <v>154</v>
      </c>
      <c r="FB1" s="126" t="s">
        <v>700</v>
      </c>
      <c r="FC1" s="126" t="s">
        <v>63</v>
      </c>
      <c r="FD1" s="126" t="s">
        <v>506</v>
      </c>
      <c r="FE1" s="126" t="s">
        <v>925</v>
      </c>
      <c r="FF1" s="126" t="s">
        <v>95</v>
      </c>
      <c r="FG1" s="126" t="s">
        <v>582</v>
      </c>
      <c r="FH1" s="126" t="s">
        <v>562</v>
      </c>
      <c r="FI1" s="126" t="s">
        <v>802</v>
      </c>
      <c r="FJ1" s="126" t="s">
        <v>350</v>
      </c>
      <c r="FK1" s="126" t="s">
        <v>286</v>
      </c>
      <c r="FL1" s="126" t="s">
        <v>448</v>
      </c>
      <c r="FM1" s="126" t="s">
        <v>452</v>
      </c>
      <c r="FN1" s="126" t="s">
        <v>332</v>
      </c>
      <c r="FO1" s="126" t="s">
        <v>626</v>
      </c>
      <c r="FP1" s="126" t="s">
        <v>641</v>
      </c>
      <c r="FQ1" s="126" t="s">
        <v>160</v>
      </c>
      <c r="FR1" s="126" t="s">
        <v>610</v>
      </c>
      <c r="FS1" s="126" t="s">
        <v>338</v>
      </c>
      <c r="FT1" s="126" t="s">
        <v>612</v>
      </c>
      <c r="FU1" s="126" t="s">
        <v>1080</v>
      </c>
      <c r="FV1" s="126" t="s">
        <v>454</v>
      </c>
      <c r="FW1" s="126" t="s">
        <v>478</v>
      </c>
      <c r="FX1" s="126" t="s">
        <v>292</v>
      </c>
      <c r="FY1" s="126" t="s">
        <v>468</v>
      </c>
      <c r="FZ1" s="126" t="s">
        <v>308</v>
      </c>
      <c r="GA1" s="126" t="s">
        <v>645</v>
      </c>
      <c r="GB1" s="126" t="s">
        <v>982</v>
      </c>
      <c r="GC1" s="126" t="s">
        <v>1097</v>
      </c>
      <c r="GD1" s="126" t="s">
        <v>162</v>
      </c>
      <c r="GE1" s="126" t="s">
        <v>1016</v>
      </c>
      <c r="GF1" s="126" t="s">
        <v>781</v>
      </c>
      <c r="GG1" s="126" t="s">
        <v>560</v>
      </c>
      <c r="GH1" s="126" t="s">
        <v>1025</v>
      </c>
      <c r="GI1" s="126" t="s">
        <v>429</v>
      </c>
      <c r="GJ1" s="126" t="s">
        <v>955</v>
      </c>
      <c r="GK1" s="126" t="s">
        <v>304</v>
      </c>
      <c r="GL1" s="126" t="s">
        <v>316</v>
      </c>
      <c r="GM1" s="126" t="s">
        <v>93</v>
      </c>
      <c r="GN1" s="126" t="s">
        <v>114</v>
      </c>
      <c r="GO1" s="126" t="s">
        <v>205</v>
      </c>
      <c r="GP1" s="126" t="s">
        <v>193</v>
      </c>
      <c r="GQ1" s="126" t="s">
        <v>857</v>
      </c>
      <c r="GR1" s="126" t="s">
        <v>967</v>
      </c>
      <c r="GS1" s="126" t="s">
        <v>85</v>
      </c>
    </row>
    <row r="2" spans="1:201" x14ac:dyDescent="0.2">
      <c r="A2" t="s">
        <v>1356</v>
      </c>
      <c r="B2" s="115">
        <v>0.39056210964607913</v>
      </c>
      <c r="C2" s="115">
        <v>8.0050825921219246E-3</v>
      </c>
      <c r="D2" s="115">
        <v>0.38333333333333336</v>
      </c>
      <c r="E2" s="115">
        <v>-5.5555555555555552E-2</v>
      </c>
      <c r="F2" s="115">
        <v>-6.1313868613138679E-2</v>
      </c>
      <c r="G2" s="115">
        <v>0</v>
      </c>
      <c r="H2" s="115">
        <v>3.3333333333333361E-2</v>
      </c>
      <c r="I2" s="115">
        <v>0.1127268751366718</v>
      </c>
      <c r="J2" s="115">
        <v>0.33960471303686807</v>
      </c>
      <c r="K2" s="115">
        <v>3.8707474546808944E-2</v>
      </c>
      <c r="L2" s="115">
        <v>7.1232876712328835E-2</v>
      </c>
      <c r="M2" s="115">
        <v>-0.15257569799449466</v>
      </c>
      <c r="N2" s="115">
        <v>7.9355427181514115E-2</v>
      </c>
      <c r="O2" s="115">
        <v>0.54628516470305355</v>
      </c>
      <c r="P2" s="115">
        <v>0.32857142857142857</v>
      </c>
      <c r="Q2" s="115">
        <v>7.1724137931034423E-2</v>
      </c>
      <c r="R2" s="115">
        <v>0.10791366906474825</v>
      </c>
      <c r="S2" s="115">
        <v>-9.9463158515721711E-2</v>
      </c>
      <c r="T2" s="115">
        <v>4.6484044055351538E-2</v>
      </c>
      <c r="U2" s="115">
        <v>-7.9365079365079083E-3</v>
      </c>
      <c r="V2" s="115">
        <v>-2.8571428571428598E-2</v>
      </c>
      <c r="W2" s="115">
        <v>-1.2791991101223605E-2</v>
      </c>
      <c r="X2" s="115">
        <v>-6.024096385542254E-3</v>
      </c>
      <c r="Y2" s="115">
        <v>-6.354515050167148E-3</v>
      </c>
      <c r="Z2" s="115">
        <v>-6.6827212522576729E-2</v>
      </c>
      <c r="AA2" s="115">
        <v>6.9351230425056046E-2</v>
      </c>
      <c r="AB2" s="115">
        <v>5.130890052356004E-2</v>
      </c>
      <c r="AC2" s="115">
        <v>0.13992974238875883</v>
      </c>
      <c r="AD2" s="115">
        <v>0.26909562679063731</v>
      </c>
      <c r="AE2" s="115">
        <v>0.59746693912171789</v>
      </c>
      <c r="AF2" s="115">
        <v>-2.8510334996436109E-2</v>
      </c>
      <c r="AG2" s="115">
        <v>5.6149732620320844E-2</v>
      </c>
      <c r="AH2" s="115">
        <v>8.6021505376344093E-2</v>
      </c>
      <c r="AI2" s="115">
        <v>2.8095733610822203E-2</v>
      </c>
      <c r="AJ2" s="115">
        <v>1.7068864037669378E-2</v>
      </c>
      <c r="AK2" s="115">
        <v>5.0708085883965255E-2</v>
      </c>
      <c r="AL2" s="115">
        <v>0.13921195652173918</v>
      </c>
      <c r="AM2" s="115">
        <v>5.3763440860215055E-2</v>
      </c>
      <c r="AN2" s="115">
        <v>0.12682926829268304</v>
      </c>
      <c r="AO2" s="115">
        <v>0.42985971943887763</v>
      </c>
      <c r="AP2" s="115">
        <v>4.5833333333333282E-2</v>
      </c>
      <c r="AQ2" s="115">
        <v>0.37234820775420641</v>
      </c>
      <c r="AR2" s="115">
        <v>0.10475517890772136</v>
      </c>
      <c r="AS2" s="115">
        <v>0.12021167634004794</v>
      </c>
      <c r="AT2" s="115">
        <v>6.815519193970393E-2</v>
      </c>
      <c r="AU2" s="115">
        <v>-1.6278888327300903E-2</v>
      </c>
      <c r="AV2" s="115">
        <v>-3.8935574229691891E-2</v>
      </c>
      <c r="AW2" s="115">
        <v>0.22384873437023495</v>
      </c>
      <c r="AX2" s="115">
        <v>0.1323115420706914</v>
      </c>
      <c r="AY2" s="115">
        <v>0</v>
      </c>
      <c r="AZ2" s="115">
        <v>0</v>
      </c>
      <c r="BA2" s="115">
        <v>3.4769767754060994E-2</v>
      </c>
      <c r="BB2" s="115">
        <v>6.2932662051604559E-3</v>
      </c>
      <c r="BC2" s="115">
        <v>-0.18122676579925645</v>
      </c>
      <c r="BD2" s="115">
        <v>1.3773314203730182E-2</v>
      </c>
      <c r="BE2" s="115">
        <v>-7.4132804757185367E-2</v>
      </c>
      <c r="BF2" s="115">
        <v>0.24941543257989096</v>
      </c>
      <c r="BG2" s="115">
        <v>-1.2961116650049752E-2</v>
      </c>
      <c r="BH2" s="115">
        <v>0.19999999999999996</v>
      </c>
      <c r="BI2" s="115">
        <v>0.13403880070546739</v>
      </c>
      <c r="BJ2" s="115">
        <v>6.0553191489361662E-2</v>
      </c>
      <c r="BK2" s="115">
        <v>0.69980787704130643</v>
      </c>
      <c r="BL2" s="115">
        <v>8.9595959595959646E-2</v>
      </c>
      <c r="BM2" s="115">
        <v>-3.9466265739522541E-2</v>
      </c>
      <c r="BN2" s="115">
        <v>0.17752808988764041</v>
      </c>
      <c r="BO2" s="115">
        <v>6.5884476534296063E-2</v>
      </c>
      <c r="BP2" s="115">
        <v>5.9730250481695488E-2</v>
      </c>
      <c r="BQ2" s="115">
        <v>-7.4979423868312758E-2</v>
      </c>
      <c r="BR2" s="115">
        <v>1.4814814814814874E-2</v>
      </c>
      <c r="BS2" s="115">
        <v>-1.6663721059407886E-3</v>
      </c>
      <c r="BT2" s="115">
        <v>0.37050359712230213</v>
      </c>
      <c r="BU2" s="115">
        <v>5.1063829787234088E-2</v>
      </c>
      <c r="BV2" s="115">
        <v>0.41666666666666669</v>
      </c>
      <c r="BW2" s="115">
        <v>5.0822778959045967E-2</v>
      </c>
      <c r="BX2" s="115">
        <v>7.2463768115942032E-2</v>
      </c>
      <c r="BY2" s="115">
        <v>0.15842062852538275</v>
      </c>
      <c r="BZ2" s="115">
        <v>1.6129032258064457E-2</v>
      </c>
      <c r="CA2" s="115">
        <v>0.16672028826973809</v>
      </c>
      <c r="CB2" s="115">
        <v>4.9221545305096252E-2</v>
      </c>
      <c r="CC2" s="115">
        <v>0</v>
      </c>
      <c r="CD2" s="115">
        <v>0.14285714285714285</v>
      </c>
      <c r="CE2" s="115">
        <v>4.4481327800829869E-2</v>
      </c>
      <c r="CF2" s="115">
        <v>-0.17725752508361212</v>
      </c>
      <c r="CG2" s="115">
        <v>-2.5810560227762222E-2</v>
      </c>
      <c r="CH2" s="115">
        <v>7.7987846049966239E-2</v>
      </c>
      <c r="CI2" s="115">
        <v>0.15311004784688981</v>
      </c>
      <c r="CJ2" s="115">
        <v>0</v>
      </c>
      <c r="CK2" s="115">
        <v>0.73711484593837517</v>
      </c>
      <c r="CL2" s="115">
        <v>0.20967741935483866</v>
      </c>
      <c r="CM2" s="115">
        <v>0.27968337730870702</v>
      </c>
      <c r="CN2" s="115">
        <v>-8.4829721362229063E-2</v>
      </c>
      <c r="CO2" s="115">
        <v>3.4305317324186554E-3</v>
      </c>
      <c r="CP2" s="115">
        <v>-1.9727756954034326E-2</v>
      </c>
      <c r="CQ2" s="115">
        <v>4.1666666666666609E-2</v>
      </c>
      <c r="CR2" s="115">
        <v>0.16666666666666666</v>
      </c>
      <c r="CS2" s="115">
        <v>-8.8000000000000078E-2</v>
      </c>
      <c r="CT2" s="115">
        <v>1.9296422740091967E-2</v>
      </c>
      <c r="CU2" s="115">
        <v>0.31682304167575825</v>
      </c>
      <c r="CV2" s="115">
        <v>8.6614173228346358E-2</v>
      </c>
      <c r="CW2" s="115">
        <v>9.7189695550351285E-2</v>
      </c>
      <c r="CX2" s="115">
        <v>0.13519091847265227</v>
      </c>
      <c r="CY2" s="115">
        <v>5.5783132530120426E-2</v>
      </c>
      <c r="CZ2" s="115">
        <v>-3.8461538461538436E-2</v>
      </c>
      <c r="DA2" s="115">
        <v>0.55193992490613253</v>
      </c>
      <c r="DB2" s="115">
        <v>4.4068819800784739E-2</v>
      </c>
      <c r="DC2" s="115">
        <v>8.8336783988957862E-2</v>
      </c>
      <c r="DD2" s="115">
        <v>0.41155743481324891</v>
      </c>
      <c r="DE2" s="115">
        <v>0.14078437789777987</v>
      </c>
      <c r="DF2" s="115">
        <v>3.9723502304147486E-2</v>
      </c>
      <c r="DG2" s="115">
        <v>9.2479674796747985E-2</v>
      </c>
      <c r="DH2" s="115">
        <v>-4.940923737916228E-2</v>
      </c>
      <c r="DI2" s="115">
        <v>0.12351190476190478</v>
      </c>
      <c r="DJ2" s="115">
        <v>9.94992731384267E-2</v>
      </c>
      <c r="DK2" s="115">
        <v>7.2815533980582478E-2</v>
      </c>
      <c r="DL2" s="115">
        <v>7.0135746606334953E-2</v>
      </c>
      <c r="DM2" s="115">
        <v>0.1828358208955225</v>
      </c>
      <c r="DN2" s="115">
        <v>4.0540540540540564E-2</v>
      </c>
      <c r="DO2" s="115">
        <v>-5.4794520547945258E-3</v>
      </c>
      <c r="DP2" s="115">
        <v>5.2511769879455772E-2</v>
      </c>
      <c r="DQ2" s="115">
        <v>9.7903069018191943E-2</v>
      </c>
      <c r="DR2" s="115">
        <v>8.6827414182206936E-2</v>
      </c>
      <c r="DS2" s="115">
        <v>3.8461538461538464E-2</v>
      </c>
      <c r="DT2" s="115">
        <v>5.0442404696932064E-3</v>
      </c>
      <c r="DU2" s="115">
        <v>-9.4805194805195319E-3</v>
      </c>
      <c r="DV2" s="115">
        <v>-2.6804123711340205E-2</v>
      </c>
      <c r="DW2" s="115">
        <v>0.17079087821445899</v>
      </c>
      <c r="DX2" s="115">
        <v>7.2513052067165212E-2</v>
      </c>
      <c r="DY2" s="115">
        <v>-2.4891566265060203E-2</v>
      </c>
      <c r="DZ2" s="115">
        <v>0.15280135823429544</v>
      </c>
      <c r="EA2" s="115">
        <v>-0.13953488372093023</v>
      </c>
      <c r="EB2" s="115">
        <v>1.1327433628318629E-2</v>
      </c>
      <c r="EC2" s="115">
        <v>3.0043436293436403E-2</v>
      </c>
      <c r="ED2" s="115">
        <v>-0.13907284768211919</v>
      </c>
      <c r="EE2" s="115">
        <v>7.9649122807017525E-2</v>
      </c>
      <c r="EF2" s="115">
        <v>-1.9727756954034326E-2</v>
      </c>
      <c r="EG2" s="115">
        <v>4.8192771084337171E-2</v>
      </c>
      <c r="EH2" s="115">
        <v>5.3818181818181793E-2</v>
      </c>
      <c r="EI2" s="115">
        <v>-2.4172661870503695E-2</v>
      </c>
      <c r="EJ2" s="115">
        <v>-3.9404553415061236E-3</v>
      </c>
      <c r="EK2" s="115">
        <v>1.487544483985765</v>
      </c>
      <c r="EL2" s="115">
        <v>0.13146551724137942</v>
      </c>
      <c r="EM2" s="115">
        <v>1.0933470861268718E-2</v>
      </c>
      <c r="EN2" s="115">
        <v>2.4716786817713533E-2</v>
      </c>
      <c r="EO2" s="115">
        <v>-1.621264410015431E-2</v>
      </c>
      <c r="EP2" s="115">
        <v>0.37323076923076931</v>
      </c>
      <c r="EQ2" s="115">
        <v>-2.8571428571428571E-2</v>
      </c>
      <c r="ER2" s="115">
        <v>4.6000000000000082E-2</v>
      </c>
      <c r="ES2" s="115">
        <v>0.11074918566775238</v>
      </c>
      <c r="ET2" s="115">
        <v>0.31773399014778331</v>
      </c>
      <c r="EU2" s="115">
        <v>0</v>
      </c>
      <c r="EV2" s="115">
        <v>0.15633937082936133</v>
      </c>
      <c r="EW2" s="115">
        <v>0.1276595744680851</v>
      </c>
      <c r="EX2" s="115">
        <v>-0.10135396518375245</v>
      </c>
      <c r="EY2" s="115">
        <v>6.2415563361253777E-2</v>
      </c>
      <c r="EZ2" s="115">
        <v>-1.01522842639594E-2</v>
      </c>
      <c r="FA2" s="115">
        <v>1.2210526315789474</v>
      </c>
      <c r="FB2" s="115">
        <v>-5.1637764932562613E-2</v>
      </c>
      <c r="FC2" s="115">
        <v>2.605863192182413E-2</v>
      </c>
      <c r="FD2" s="115">
        <v>0.14540816326530612</v>
      </c>
      <c r="FE2" s="115">
        <v>4.0733197556008183E-2</v>
      </c>
      <c r="FF2" s="115">
        <v>3.4482758620689655E-2</v>
      </c>
      <c r="FG2" s="115">
        <v>-1.0426791552531484E-2</v>
      </c>
      <c r="FH2" s="115">
        <v>0.16352549889135251</v>
      </c>
      <c r="FI2" s="115">
        <v>0.40760869565217395</v>
      </c>
      <c r="FJ2" s="115">
        <v>-1.9607843137254902E-2</v>
      </c>
      <c r="FK2" s="115">
        <v>-2.6966292134831482E-2</v>
      </c>
      <c r="FL2" s="115">
        <v>3.0315789473684164E-2</v>
      </c>
      <c r="FM2" s="115">
        <v>-4.1139240506329132E-2</v>
      </c>
      <c r="FN2" s="115">
        <v>-6.3333333333333283E-2</v>
      </c>
      <c r="FO2" s="115">
        <v>2.3048327137546426E-2</v>
      </c>
      <c r="FP2" s="115">
        <v>5.7434813248766772E-2</v>
      </c>
      <c r="FQ2" s="115">
        <v>0.16250000000000001</v>
      </c>
      <c r="FR2" s="115">
        <v>0.1598620689655173</v>
      </c>
      <c r="FS2" s="115">
        <v>5.5251141552511457E-2</v>
      </c>
      <c r="FT2" s="115">
        <v>-0.18761384335154827</v>
      </c>
      <c r="FU2" s="115">
        <v>0.21289954337899547</v>
      </c>
      <c r="FV2" s="115">
        <v>-7.4988888888888897E-2</v>
      </c>
      <c r="FW2" s="115">
        <v>7.5000000000000039E-2</v>
      </c>
      <c r="FX2" s="115">
        <v>0.15532467532467525</v>
      </c>
      <c r="FY2" s="115">
        <v>0.289537712895377</v>
      </c>
      <c r="FZ2" s="115">
        <v>0</v>
      </c>
      <c r="GA2" s="115">
        <v>0.11340441736481328</v>
      </c>
      <c r="GB2" s="115">
        <v>9.9137931034482818E-2</v>
      </c>
      <c r="GC2" s="115">
        <v>-2.1222410865873158E-3</v>
      </c>
      <c r="GD2" s="115">
        <v>-0.10226909555768614</v>
      </c>
      <c r="GE2" s="115">
        <v>0.1426712328767123</v>
      </c>
      <c r="GF2" s="115">
        <v>0.15231284236153386</v>
      </c>
      <c r="GG2" s="115">
        <v>6.89295039164491E-2</v>
      </c>
      <c r="GH2" s="115">
        <v>5.8947646050375828E-2</v>
      </c>
      <c r="GI2" s="115">
        <v>2.0887728459530044E-2</v>
      </c>
      <c r="GJ2" s="115">
        <v>0.45907473309608532</v>
      </c>
      <c r="GK2" s="115"/>
      <c r="GL2" s="115">
        <v>3.4969325153374246E-2</v>
      </c>
      <c r="GM2" s="115">
        <v>0.1</v>
      </c>
      <c r="GN2" s="115">
        <v>-0.2704970948999354</v>
      </c>
      <c r="GO2" s="115">
        <v>1.9047619047619067E-2</v>
      </c>
      <c r="GP2" s="115">
        <v>0.16942551119766314</v>
      </c>
      <c r="GQ2" s="115">
        <v>1.7930727252477997E-2</v>
      </c>
      <c r="GR2" s="115">
        <v>-0.1007194244604316</v>
      </c>
      <c r="GS2" s="115">
        <v>0.14182692307692304</v>
      </c>
    </row>
    <row r="3" spans="1:201" x14ac:dyDescent="0.2">
      <c r="A3" t="s">
        <v>1357</v>
      </c>
      <c r="B3" s="115">
        <v>-7.5096277278562357E-2</v>
      </c>
      <c r="C3" s="115">
        <v>-3.7426614481409028E-2</v>
      </c>
      <c r="D3" s="115">
        <v>-1.6232169208066929E-2</v>
      </c>
      <c r="E3" s="115">
        <v>-6.7357512953367907E-2</v>
      </c>
      <c r="F3" s="115">
        <v>-0.29526748971193423</v>
      </c>
      <c r="G3" s="115">
        <v>3.6036036036036036E-2</v>
      </c>
      <c r="H3" s="115">
        <v>-0.18032786885245905</v>
      </c>
      <c r="I3" s="115">
        <v>7.9938599598535789E-2</v>
      </c>
      <c r="J3" s="115">
        <v>1.9372336303758234E-2</v>
      </c>
      <c r="K3" s="115">
        <v>-1.0230729054656008E-2</v>
      </c>
      <c r="L3" s="115">
        <v>-2.1447721179624683E-2</v>
      </c>
      <c r="M3" s="115">
        <v>-1.4150029075402287E-2</v>
      </c>
      <c r="N3" s="115">
        <v>-5.6782334384857962E-2</v>
      </c>
      <c r="O3" s="115">
        <v>5.8539068465258443E-2</v>
      </c>
      <c r="P3" s="115">
        <v>5.0420168067226885E-2</v>
      </c>
      <c r="Q3" s="115">
        <v>-6.4516129032258063E-2</v>
      </c>
      <c r="R3" s="115">
        <v>5.7034220532319414E-2</v>
      </c>
      <c r="S3" s="115">
        <v>0.44744257535650234</v>
      </c>
      <c r="T3" s="115">
        <v>6.51546143665023E-2</v>
      </c>
      <c r="U3" s="115">
        <v>-3.0769230769230795E-2</v>
      </c>
      <c r="V3" s="115">
        <v>-4.9751243781094726E-3</v>
      </c>
      <c r="W3" s="115">
        <v>-7.0801033591731316E-2</v>
      </c>
      <c r="X3" s="115">
        <v>0.30708661417322852</v>
      </c>
      <c r="Y3" s="115">
        <v>-3.3333333333333808E-3</v>
      </c>
      <c r="Z3" s="115">
        <v>1.5902140672782838E-2</v>
      </c>
      <c r="AA3" s="115">
        <v>-3.2467532467532541E-2</v>
      </c>
      <c r="AB3" s="115">
        <v>-9.9056603773584814E-2</v>
      </c>
      <c r="AC3" s="115">
        <v>-2.3364485981309988E-3</v>
      </c>
      <c r="AD3" s="115">
        <v>-2.600958247775495E-2</v>
      </c>
      <c r="AE3" s="115">
        <v>-0.21862384768331625</v>
      </c>
      <c r="AF3" s="115">
        <v>-0.14137086903304777</v>
      </c>
      <c r="AG3" s="115">
        <v>0.18354430379746836</v>
      </c>
      <c r="AH3" s="115">
        <v>-7.0000000000000007E-2</v>
      </c>
      <c r="AI3" s="115">
        <v>6.282722513088871E-3</v>
      </c>
      <c r="AJ3" s="115">
        <v>4.9413218035824401E-2</v>
      </c>
      <c r="AK3" s="115">
        <v>0.20499834856325008</v>
      </c>
      <c r="AL3" s="115">
        <v>0.22421823020625406</v>
      </c>
      <c r="AM3" s="115">
        <v>0.43076923076923079</v>
      </c>
      <c r="AN3" s="115">
        <v>-6.8181818181818343E-2</v>
      </c>
      <c r="AO3" s="115">
        <v>-4.0384615384615373E-2</v>
      </c>
      <c r="AP3" s="115">
        <v>-4.0959040959040974E-2</v>
      </c>
      <c r="AQ3" s="115">
        <v>-0.10095363367313384</v>
      </c>
      <c r="AR3" s="115">
        <v>6.146926536731618E-2</v>
      </c>
      <c r="AS3" s="115">
        <v>-7.2895894660209626E-2</v>
      </c>
      <c r="AT3" s="115">
        <v>0.11798991464559369</v>
      </c>
      <c r="AU3" s="115">
        <v>3.9855379188712445E-2</v>
      </c>
      <c r="AV3" s="115">
        <v>8.9078706528371007E-2</v>
      </c>
      <c r="AW3" s="115">
        <v>2.2132169576059877E-2</v>
      </c>
      <c r="AX3" s="115">
        <v>2.205882352941169E-2</v>
      </c>
      <c r="AY3" s="115">
        <v>2.8653295128939216E-3</v>
      </c>
      <c r="AZ3" s="115">
        <v>4.7161572052401832E-2</v>
      </c>
      <c r="BA3" s="115">
        <v>-5.7088607594936773E-2</v>
      </c>
      <c r="BB3" s="115">
        <v>-6.9672131147540853E-2</v>
      </c>
      <c r="BC3" s="115">
        <v>0.35858585858585856</v>
      </c>
      <c r="BD3" s="115">
        <v>5.38252192319323E-2</v>
      </c>
      <c r="BE3" s="115">
        <v>9.8649825783972148E-2</v>
      </c>
      <c r="BF3" s="115">
        <v>0.12052401746724899</v>
      </c>
      <c r="BG3" s="115">
        <v>1.9980019980019555E-3</v>
      </c>
      <c r="BH3" s="115">
        <v>0.15822784810126583</v>
      </c>
      <c r="BI3" s="115">
        <v>-6.1036195883605517E-2</v>
      </c>
      <c r="BJ3" s="115">
        <v>-2.9446991285672967E-2</v>
      </c>
      <c r="BK3" s="115">
        <v>6.0081466395111999E-2</v>
      </c>
      <c r="BL3" s="115">
        <v>-9.0090090090090662E-3</v>
      </c>
      <c r="BM3" s="115">
        <v>6.2005189275497259E-2</v>
      </c>
      <c r="BN3" s="115">
        <v>0.14049394221808018</v>
      </c>
      <c r="BO3" s="115">
        <v>-9.1803278688524531E-2</v>
      </c>
      <c r="BP3" s="115">
        <v>1.4662756598240503E-2</v>
      </c>
      <c r="BQ3" s="115">
        <v>0</v>
      </c>
      <c r="BR3" s="115">
        <v>0</v>
      </c>
      <c r="BS3" s="115">
        <v>0.24327463351853595</v>
      </c>
      <c r="BT3" s="115">
        <v>-3.3984293557578614E-2</v>
      </c>
      <c r="BU3" s="115">
        <v>-7.0422535211267356E-3</v>
      </c>
      <c r="BV3" s="115">
        <v>-6.7961165048543687E-2</v>
      </c>
      <c r="BW3" s="115">
        <v>0.21648672964462437</v>
      </c>
      <c r="BX3" s="115">
        <v>4.7040971168436939E-2</v>
      </c>
      <c r="BY3" s="115">
        <v>7.4272853185595553E-2</v>
      </c>
      <c r="BZ3" s="115">
        <v>3.5058430717863097E-2</v>
      </c>
      <c r="CA3" s="115">
        <v>-2.965784215784216E-2</v>
      </c>
      <c r="CB3" s="115">
        <v>-2.110942824687622E-2</v>
      </c>
      <c r="CC3" s="115">
        <v>0</v>
      </c>
      <c r="CD3" s="115">
        <v>5.5806938159879381E-2</v>
      </c>
      <c r="CE3" s="115">
        <v>9.9151692055094456E-2</v>
      </c>
      <c r="CF3" s="115">
        <v>3.1034482758620793E-2</v>
      </c>
      <c r="CG3" s="115">
        <v>6.7779999999999979E-2</v>
      </c>
      <c r="CH3" s="115">
        <v>0.37767441860465117</v>
      </c>
      <c r="CI3" s="115">
        <v>-1.7715112075198786E-2</v>
      </c>
      <c r="CJ3" s="115">
        <v>-4.6300569143208771E-2</v>
      </c>
      <c r="CK3" s="115">
        <v>0.19000000000000009</v>
      </c>
      <c r="CL3" s="115">
        <v>-0.11428571428571425</v>
      </c>
      <c r="CM3" s="115">
        <v>0.12797619047619052</v>
      </c>
      <c r="CN3" s="115">
        <v>0.46818181818181803</v>
      </c>
      <c r="CO3" s="115">
        <v>-1.1864406779661066E-2</v>
      </c>
      <c r="CP3" s="115">
        <v>4.1076196344218524E-2</v>
      </c>
      <c r="CQ3" s="115">
        <v>-5.1020408163265238E-2</v>
      </c>
      <c r="CR3" s="115">
        <v>-0.16974169741697415</v>
      </c>
      <c r="CS3" s="115">
        <v>-3.8461538461538491E-2</v>
      </c>
      <c r="CT3" s="115">
        <v>3.3873240419090789E-2</v>
      </c>
      <c r="CU3" s="115">
        <v>-0.4581247783076498</v>
      </c>
      <c r="CV3" s="115">
        <v>0</v>
      </c>
      <c r="CW3" s="115">
        <v>-2.6136933813802811E-2</v>
      </c>
      <c r="CX3" s="115">
        <v>1.2539184952977974E-2</v>
      </c>
      <c r="CY3" s="115">
        <v>6.33506107726342E-3</v>
      </c>
      <c r="CZ3" s="115">
        <v>1.2795832861510537E-2</v>
      </c>
      <c r="DA3" s="115">
        <v>1.9652884124553422E-2</v>
      </c>
      <c r="DB3" s="115">
        <v>6.379107353098569E-2</v>
      </c>
      <c r="DC3" s="115">
        <v>-6.8965517241377841E-4</v>
      </c>
      <c r="DD3" s="115">
        <v>0.90725806451612889</v>
      </c>
      <c r="DE3" s="115">
        <v>-3.5088334883068124E-2</v>
      </c>
      <c r="DF3" s="115">
        <v>0.66923076923076918</v>
      </c>
      <c r="DG3" s="115">
        <v>-4.8815853069115588E-2</v>
      </c>
      <c r="DH3" s="115">
        <v>3.1007751937984624E-2</v>
      </c>
      <c r="DI3" s="115">
        <v>-2.467343976777938E-2</v>
      </c>
      <c r="DJ3" s="115">
        <v>0.12257479601087938</v>
      </c>
      <c r="DK3" s="115">
        <v>-1.435406698564584E-2</v>
      </c>
      <c r="DL3" s="115">
        <v>9.1324200913242091E-3</v>
      </c>
      <c r="DM3" s="115">
        <v>-7.4074074074074693E-3</v>
      </c>
      <c r="DN3" s="115">
        <v>-5.0213915784733103E-2</v>
      </c>
      <c r="DO3" s="115">
        <v>-3.5029742233972316E-2</v>
      </c>
      <c r="DP3" s="115">
        <v>-2.5363049616780965E-2</v>
      </c>
      <c r="DQ3" s="115">
        <v>4.0356368889959041E-2</v>
      </c>
      <c r="DR3" s="115">
        <v>-2.8425914959138822E-3</v>
      </c>
      <c r="DS3" s="115">
        <v>0.12427570699645425</v>
      </c>
      <c r="DT3" s="115">
        <v>-3.7564663748507747E-2</v>
      </c>
      <c r="DU3" s="115">
        <v>-4.9265341400172802E-2</v>
      </c>
      <c r="DV3" s="115">
        <v>0.26137841352405722</v>
      </c>
      <c r="DW3" s="115">
        <v>2.4608501118568285E-2</v>
      </c>
      <c r="DX3" s="115">
        <v>1.5824327036092191E-2</v>
      </c>
      <c r="DY3" s="115">
        <v>-3.3382165758063026E-3</v>
      </c>
      <c r="DZ3" s="115">
        <v>-4.4864864864864899E-2</v>
      </c>
      <c r="EA3" s="115">
        <v>-1.4192139737991352E-2</v>
      </c>
      <c r="EB3" s="115">
        <v>-8.9087475240683597E-2</v>
      </c>
      <c r="EC3" s="115">
        <v>2.6886383347788402E-2</v>
      </c>
      <c r="ED3" s="115">
        <v>0.20799999999999996</v>
      </c>
      <c r="EE3" s="115">
        <v>1.8038935524200713E-2</v>
      </c>
      <c r="EF3" s="115">
        <v>4.1076196344218524E-2</v>
      </c>
      <c r="EG3" s="115">
        <v>-2.3529411764705799E-2</v>
      </c>
      <c r="EH3" s="115">
        <v>7.5720566682951221E-3</v>
      </c>
      <c r="EI3" s="115">
        <v>-3.7396121883656548E-2</v>
      </c>
      <c r="EJ3" s="115">
        <v>8.761904761904761E-2</v>
      </c>
      <c r="EK3" s="115">
        <v>-3.1034482758620641E-2</v>
      </c>
      <c r="EL3" s="115">
        <v>-4.7507331378299253E-2</v>
      </c>
      <c r="EM3" s="115">
        <v>-1.951860841423941E-2</v>
      </c>
      <c r="EN3" s="115">
        <v>6.3526834611171965E-2</v>
      </c>
      <c r="EO3" s="115">
        <v>9.5179889669813708E-2</v>
      </c>
      <c r="EP3" s="115">
        <v>0.28636453591925587</v>
      </c>
      <c r="EQ3" s="115">
        <v>-5.6818181818182618E-3</v>
      </c>
      <c r="ER3" s="115">
        <v>-0.30313588850174217</v>
      </c>
      <c r="ES3" s="115">
        <v>-0.42437499999999995</v>
      </c>
      <c r="ET3" s="115">
        <v>0.15014164305949004</v>
      </c>
      <c r="EU3" s="115">
        <v>-7.4906367041198572E-3</v>
      </c>
      <c r="EV3" s="115">
        <v>5.8526740665993955E-2</v>
      </c>
      <c r="EW3" s="115">
        <v>-8.4388185654008432E-3</v>
      </c>
      <c r="EX3" s="115">
        <v>2.620087336244542E-2</v>
      </c>
      <c r="EY3" s="115">
        <v>-2.6308866087871613E-2</v>
      </c>
      <c r="EZ3" s="115">
        <v>0.19393939393939399</v>
      </c>
      <c r="FA3" s="115">
        <v>-5.0000000000000044E-2</v>
      </c>
      <c r="FB3" s="115">
        <v>3.7999999999999971E-2</v>
      </c>
      <c r="FC3" s="115">
        <v>8.4805653710247272E-2</v>
      </c>
      <c r="FD3" s="115">
        <v>0.10335510020265715</v>
      </c>
      <c r="FE3" s="115">
        <v>5.1391862955032168E-2</v>
      </c>
      <c r="FF3" s="115">
        <v>3.5714285714285712E-2</v>
      </c>
      <c r="FG3" s="115">
        <v>-1.4724938155263095E-4</v>
      </c>
      <c r="FH3" s="115">
        <v>8.5439229843561851E-2</v>
      </c>
      <c r="FI3" s="115">
        <v>-6.3006300630063265E-3</v>
      </c>
      <c r="FJ3" s="115">
        <v>0.41666666666666669</v>
      </c>
      <c r="FK3" s="115">
        <v>-7.0010449320794144E-2</v>
      </c>
      <c r="FL3" s="115">
        <v>-3.357070193285857E-2</v>
      </c>
      <c r="FM3" s="115">
        <v>-3.3047735618115005E-2</v>
      </c>
      <c r="FN3" s="115">
        <v>-6.25E-2</v>
      </c>
      <c r="FO3" s="115">
        <v>-2.2255192878339121E-3</v>
      </c>
      <c r="FP3" s="115">
        <v>-4.0957015409570169E-2</v>
      </c>
      <c r="FQ3" s="115">
        <v>-6.9767441860465115E-2</v>
      </c>
      <c r="FR3" s="115">
        <v>-8.2079343365252314E-3</v>
      </c>
      <c r="FS3" s="115">
        <v>6.8032187271397204E-2</v>
      </c>
      <c r="FT3" s="115">
        <v>4.2616226071103117E-2</v>
      </c>
      <c r="FU3" s="115">
        <v>8.5501858736059422E-2</v>
      </c>
      <c r="FV3" s="115">
        <v>-7.1594832816688648E-3</v>
      </c>
      <c r="FW3" s="115">
        <v>0</v>
      </c>
      <c r="FX3" s="115">
        <v>0.18461538461538463</v>
      </c>
      <c r="FY3" s="115">
        <v>2.4390243902440672E-3</v>
      </c>
      <c r="FZ3" s="115">
        <v>-0.16666666666666666</v>
      </c>
      <c r="GA3" s="115">
        <v>6.5159064775777908E-3</v>
      </c>
      <c r="GB3" s="115">
        <v>-6.6398390342052332E-2</v>
      </c>
      <c r="GC3" s="115">
        <v>0.30165745856353576</v>
      </c>
      <c r="GD3" s="115">
        <v>0.22609717868338558</v>
      </c>
      <c r="GE3" s="115">
        <v>1.280574940688433E-2</v>
      </c>
      <c r="GF3" s="115">
        <v>7.1056062581486307E-2</v>
      </c>
      <c r="GG3" s="115">
        <v>0</v>
      </c>
      <c r="GH3" s="115">
        <v>-0.12182976259409377</v>
      </c>
      <c r="GI3" s="115">
        <v>7.2829131652661139E-2</v>
      </c>
      <c r="GJ3" s="115">
        <v>-0.10736975857687417</v>
      </c>
      <c r="GK3" s="115"/>
      <c r="GL3" s="115">
        <v>-1.5700483091787322E-2</v>
      </c>
      <c r="GM3" s="115">
        <v>0.14942528735632193</v>
      </c>
      <c r="GN3" s="115">
        <v>5.374149659863952E-2</v>
      </c>
      <c r="GO3" s="115">
        <v>-1.0989010989011033E-2</v>
      </c>
      <c r="GP3" s="115">
        <v>4.3699186991869893E-2</v>
      </c>
      <c r="GQ3" s="115">
        <v>-8.2836315440689198E-3</v>
      </c>
      <c r="GR3" s="115">
        <v>8.5937499999999903E-2</v>
      </c>
      <c r="GS3" s="115">
        <v>4.0000000000000036E-2</v>
      </c>
    </row>
    <row r="4" spans="1:201" x14ac:dyDescent="0.2">
      <c r="A4" t="s">
        <v>1358</v>
      </c>
      <c r="B4" s="115">
        <v>3.2195750160978749E-3</v>
      </c>
      <c r="C4" s="115">
        <v>4.2059648228396786E-2</v>
      </c>
      <c r="D4" s="115">
        <v>-3.7557203724159625E-2</v>
      </c>
      <c r="E4" s="115">
        <v>0.21997471554993681</v>
      </c>
      <c r="F4" s="115">
        <v>-0.29971181556195964</v>
      </c>
      <c r="G4" s="115">
        <v>5.7142857142857141E-2</v>
      </c>
      <c r="H4" s="115">
        <v>0.57081545064377681</v>
      </c>
      <c r="I4" s="115">
        <v>-0.16206589492430984</v>
      </c>
      <c r="J4" s="115">
        <v>-2.7047913446677082E-3</v>
      </c>
      <c r="K4" s="115">
        <v>-4.6825582757408953E-2</v>
      </c>
      <c r="L4" s="115">
        <v>-0.11401425178147268</v>
      </c>
      <c r="M4" s="115">
        <v>-4.5866469391529441E-2</v>
      </c>
      <c r="N4" s="115">
        <v>9.5851665619107393E-2</v>
      </c>
      <c r="O4" s="115">
        <v>0.45518518518518514</v>
      </c>
      <c r="P4" s="115">
        <v>0.19</v>
      </c>
      <c r="Q4" s="115">
        <v>3.3333333333333333E-2</v>
      </c>
      <c r="R4" s="115">
        <v>-0.16507936507936505</v>
      </c>
      <c r="S4" s="115">
        <v>-5.5564516129032265E-2</v>
      </c>
      <c r="T4" s="115">
        <v>-4.3723392014727851E-2</v>
      </c>
      <c r="U4" s="115">
        <v>-1.5151515151515098E-2</v>
      </c>
      <c r="V4" s="115">
        <v>6.7526555386949974E-2</v>
      </c>
      <c r="W4" s="115">
        <v>-4.1604754829123319E-2</v>
      </c>
      <c r="X4" s="115">
        <v>-2.307692307692313E-2</v>
      </c>
      <c r="Y4" s="115">
        <v>7.1428571428571425E-2</v>
      </c>
      <c r="Z4" s="115">
        <v>1.6601380339488821E-2</v>
      </c>
      <c r="AA4" s="115">
        <v>-5.9063136456211821E-2</v>
      </c>
      <c r="AB4" s="115">
        <v>1.7274472168905923E-2</v>
      </c>
      <c r="AC4" s="115">
        <v>-7.459459459459454E-2</v>
      </c>
      <c r="AD4" s="115">
        <v>-3.6842105263154302E-4</v>
      </c>
      <c r="AE4" s="115">
        <v>6.3143566338377685E-2</v>
      </c>
      <c r="AF4" s="115">
        <v>-7.6314301865460787E-2</v>
      </c>
      <c r="AG4" s="115">
        <v>0.29508196721311486</v>
      </c>
      <c r="AH4" s="115">
        <v>0.1111111111111111</v>
      </c>
      <c r="AI4" s="115">
        <v>8.1540203850509696E-2</v>
      </c>
      <c r="AJ4" s="115">
        <v>-5.4874489200233377E-2</v>
      </c>
      <c r="AK4" s="115">
        <v>0</v>
      </c>
      <c r="AL4" s="115">
        <v>0.10498456109395678</v>
      </c>
      <c r="AM4" s="115">
        <v>-7.4074074074074112E-2</v>
      </c>
      <c r="AN4" s="115">
        <v>0.15183246073298443</v>
      </c>
      <c r="AO4" s="115">
        <v>0.23515439429928747</v>
      </c>
      <c r="AP4" s="115">
        <v>-0.1692946058091287</v>
      </c>
      <c r="AQ4" s="115">
        <v>0.26866916979557787</v>
      </c>
      <c r="AR4" s="115">
        <v>-4.229907937297701E-3</v>
      </c>
      <c r="AS4" s="115">
        <v>0.22008959604541597</v>
      </c>
      <c r="AT4" s="115">
        <v>5.8861600693441145E-2</v>
      </c>
      <c r="AU4" s="115">
        <v>-7.0491803278688522E-2</v>
      </c>
      <c r="AV4" s="115">
        <v>6.4977257959714096E-2</v>
      </c>
      <c r="AW4" s="115">
        <v>-2.9643073200242103E-2</v>
      </c>
      <c r="AX4" s="115">
        <v>-0.30349588065018918</v>
      </c>
      <c r="AY4" s="115">
        <v>-0.10512820512820506</v>
      </c>
      <c r="AZ4" s="115">
        <v>1.5444444444444443</v>
      </c>
      <c r="BA4" s="115">
        <v>-4.1785432712717487E-2</v>
      </c>
      <c r="BB4" s="115">
        <v>-0.14600000000000007</v>
      </c>
      <c r="BC4" s="115">
        <v>-0.31130434782608696</v>
      </c>
      <c r="BD4" s="115">
        <v>-4.9166187464059825E-2</v>
      </c>
      <c r="BE4" s="115">
        <v>-2.5053078556263264E-2</v>
      </c>
      <c r="BF4" s="115">
        <v>0.37537537537537541</v>
      </c>
      <c r="BG4" s="115">
        <v>-0.13706896551724138</v>
      </c>
      <c r="BH4" s="115">
        <v>0.47847785402370541</v>
      </c>
      <c r="BI4" s="115">
        <v>0.17776539426023968</v>
      </c>
      <c r="BJ4" s="115">
        <v>-5.5323631539932139E-2</v>
      </c>
      <c r="BK4" s="115">
        <v>1.3939081053174989E-2</v>
      </c>
      <c r="BL4" s="115">
        <v>-1.299610116964865E-3</v>
      </c>
      <c r="BM4" s="115">
        <v>1.5325159914711471E-3</v>
      </c>
      <c r="BN4" s="115">
        <v>9.3283582089550242E-4</v>
      </c>
      <c r="BO4" s="115">
        <v>9.61365678346809E-2</v>
      </c>
      <c r="BP4" s="115">
        <v>-2.5714285714285672E-2</v>
      </c>
      <c r="BQ4" s="115">
        <v>0</v>
      </c>
      <c r="BR4" s="115">
        <v>3.8461538461538464E-2</v>
      </c>
      <c r="BS4" s="115">
        <v>-0.24389433460707757</v>
      </c>
      <c r="BT4" s="115">
        <v>-1.9488926746167045E-2</v>
      </c>
      <c r="BU4" s="115">
        <v>-0.13939393939393943</v>
      </c>
      <c r="BV4" s="115">
        <v>0.1303775241439859</v>
      </c>
      <c r="BW4" s="115">
        <v>0.41423459244532806</v>
      </c>
      <c r="BX4" s="115">
        <v>0.21050698016164601</v>
      </c>
      <c r="BY4" s="115">
        <v>0.10630147481325411</v>
      </c>
      <c r="BZ4" s="115">
        <v>0.15192307692307694</v>
      </c>
      <c r="CA4" s="115">
        <v>-6.284376828554715E-2</v>
      </c>
      <c r="CB4" s="115">
        <v>-2.1761274192054769E-2</v>
      </c>
      <c r="CC4" s="115">
        <v>0</v>
      </c>
      <c r="CD4" s="115">
        <v>-7.7115812917594742E-2</v>
      </c>
      <c r="CE4" s="115">
        <v>-4.7606637129702062E-2</v>
      </c>
      <c r="CF4" s="115">
        <v>-0.25257731958762886</v>
      </c>
      <c r="CG4" s="115">
        <v>-9.0909090909090912E-2</v>
      </c>
      <c r="CH4" s="115">
        <v>0.18587975730832873</v>
      </c>
      <c r="CI4" s="115">
        <v>0.16807432432432434</v>
      </c>
      <c r="CJ4" s="115">
        <v>-2.5337331334332799E-2</v>
      </c>
      <c r="CK4" s="115">
        <v>-5.5266887104392981E-2</v>
      </c>
      <c r="CL4" s="115">
        <v>-0.18604651162790695</v>
      </c>
      <c r="CM4" s="115">
        <v>2.1276595744680802E-2</v>
      </c>
      <c r="CN4" s="115">
        <v>0</v>
      </c>
      <c r="CO4" s="115">
        <v>-0.16548797736916557</v>
      </c>
      <c r="CP4" s="115">
        <v>-6.9558570609592987E-2</v>
      </c>
      <c r="CQ4" s="115">
        <v>0.14285714285714279</v>
      </c>
      <c r="CR4" s="115">
        <v>7.4349442379182222E-3</v>
      </c>
      <c r="CS4" s="115">
        <v>0.17647058823529418</v>
      </c>
      <c r="CT4" s="115">
        <v>-6.5024000834811677E-2</v>
      </c>
      <c r="CU4" s="115">
        <v>0.48767259828207898</v>
      </c>
      <c r="CV4" s="115">
        <v>-0.15894039735099338</v>
      </c>
      <c r="CW4" s="115">
        <v>-9.0331950207468925E-2</v>
      </c>
      <c r="CX4" s="115">
        <v>-4.3956043956043904E-2</v>
      </c>
      <c r="CY4" s="115">
        <v>8.4802051821649418E-2</v>
      </c>
      <c r="CZ4" s="115">
        <v>0.17044400265076207</v>
      </c>
      <c r="DA4" s="115">
        <v>-8.5220639738501025E-2</v>
      </c>
      <c r="DB4" s="115">
        <v>-9.8166023166023048E-2</v>
      </c>
      <c r="DC4" s="115">
        <v>-1.6949152542372881E-2</v>
      </c>
      <c r="DD4" s="115">
        <v>0.16250000000000001</v>
      </c>
      <c r="DE4" s="115">
        <v>-4.1227922624053809E-2</v>
      </c>
      <c r="DF4" s="115">
        <v>1.3865352025882517E-3</v>
      </c>
      <c r="DG4" s="115">
        <v>-0.16706924315619961</v>
      </c>
      <c r="DH4" s="115">
        <v>-0.11296660117878196</v>
      </c>
      <c r="DI4" s="115">
        <v>-7.6407506702412906E-2</v>
      </c>
      <c r="DJ4" s="115">
        <v>-0.1774794929157345</v>
      </c>
      <c r="DK4" s="115">
        <v>-2.3364485981308535E-2</v>
      </c>
      <c r="DL4" s="115">
        <v>-8.3682008368200902E-2</v>
      </c>
      <c r="DM4" s="115">
        <v>-0.12621359223300971</v>
      </c>
      <c r="DN4" s="115">
        <v>-1.9754993930029868E-2</v>
      </c>
      <c r="DO4" s="115">
        <v>-0.10154394299287406</v>
      </c>
      <c r="DP4" s="115">
        <v>-9.4305155957437117E-2</v>
      </c>
      <c r="DQ4" s="115">
        <v>0.1671631723905346</v>
      </c>
      <c r="DR4" s="115">
        <v>2.2154963680387562E-2</v>
      </c>
      <c r="DS4" s="115">
        <v>-6.6445987405134868E-2</v>
      </c>
      <c r="DT4" s="115">
        <v>1.4124293785310734E-2</v>
      </c>
      <c r="DU4" s="115">
        <v>-6.9080459770114996E-2</v>
      </c>
      <c r="DV4" s="115">
        <v>9.7583603328432994E-2</v>
      </c>
      <c r="DW4" s="115">
        <v>-8.0877313228238656E-2</v>
      </c>
      <c r="DX4" s="115">
        <v>-3.5835210547409534E-2</v>
      </c>
      <c r="DY4" s="115">
        <v>-0.40052405015908671</v>
      </c>
      <c r="DZ4" s="115">
        <v>-9.0163934426229511E-2</v>
      </c>
      <c r="EA4" s="115">
        <v>-4.3841336116910219E-2</v>
      </c>
      <c r="EB4" s="115">
        <v>-2.54534027653079E-2</v>
      </c>
      <c r="EC4" s="115">
        <v>-4.2245164352675953E-2</v>
      </c>
      <c r="ED4" s="115">
        <v>7.2522159548750889E-3</v>
      </c>
      <c r="EE4" s="115">
        <v>-2.138656211014034E-3</v>
      </c>
      <c r="EF4" s="115">
        <v>-6.9558570609592987E-2</v>
      </c>
      <c r="EG4" s="115">
        <v>-0.22018348623853212</v>
      </c>
      <c r="EH4" s="115">
        <v>-2.6859995246018602E-2</v>
      </c>
      <c r="EI4" s="115">
        <v>1.604278074866311E-2</v>
      </c>
      <c r="EJ4" s="115">
        <v>1.8428709990300631E-2</v>
      </c>
      <c r="EK4" s="115">
        <v>5.4545454545454515E-2</v>
      </c>
      <c r="EL4" s="115">
        <v>-8.6280814576634488E-2</v>
      </c>
      <c r="EM4" s="115">
        <v>1.9381443298969025E-2</v>
      </c>
      <c r="EN4" s="115">
        <v>-2.1436227224008498E-2</v>
      </c>
      <c r="EO4" s="115">
        <v>-9.1988433903849545E-2</v>
      </c>
      <c r="EP4" s="115">
        <v>7.4877685598808835E-2</v>
      </c>
      <c r="EQ4" s="115">
        <v>0</v>
      </c>
      <c r="ER4" s="115">
        <v>0.43499999999999994</v>
      </c>
      <c r="ES4" s="115">
        <v>0.24902419984387192</v>
      </c>
      <c r="ET4" s="115">
        <v>-9.0206185567010336E-2</v>
      </c>
      <c r="EU4" s="115">
        <v>-1.1111111111111202E-2</v>
      </c>
      <c r="EV4" s="115">
        <v>-5.4389312977099265E-2</v>
      </c>
      <c r="EW4" s="115">
        <v>-1.9323871394877262E-2</v>
      </c>
      <c r="EX4" s="115">
        <v>0.13775971093044267</v>
      </c>
      <c r="EY4" s="115">
        <v>-5.2119700748129758E-2</v>
      </c>
      <c r="EZ4" s="115">
        <v>-4.2089985486211907E-2</v>
      </c>
      <c r="FA4" s="115">
        <v>3.0927835051546421E-2</v>
      </c>
      <c r="FB4" s="115">
        <v>-2.9126213592233011E-2</v>
      </c>
      <c r="FC4" s="115">
        <v>-0.21169916434540384</v>
      </c>
      <c r="FD4" s="115">
        <v>-0.10733668341708549</v>
      </c>
      <c r="FE4" s="115">
        <v>-5.6565656565656611E-2</v>
      </c>
      <c r="FF4" s="115">
        <v>-5.4054054054054099E-2</v>
      </c>
      <c r="FG4" s="115">
        <v>6.7798742138364787E-2</v>
      </c>
      <c r="FH4" s="115">
        <v>-6.0486150367439241E-2</v>
      </c>
      <c r="FI4" s="115">
        <v>5.1709856821677794E-2</v>
      </c>
      <c r="FJ4" s="115">
        <v>-8.5922009253139586E-3</v>
      </c>
      <c r="FK4" s="115">
        <v>0.19774718397997498</v>
      </c>
      <c r="FL4" s="115">
        <v>-6.0667340748231397E-3</v>
      </c>
      <c r="FM4" s="115">
        <v>-7.4745186862967175E-2</v>
      </c>
      <c r="FN4" s="115">
        <v>-3.0303030303030304E-2</v>
      </c>
      <c r="FO4" s="115">
        <v>7.8400000000000095E-2</v>
      </c>
      <c r="FP4" s="115">
        <v>-3.091433062614618E-2</v>
      </c>
      <c r="FQ4" s="115">
        <v>-4.6296296296296953E-3</v>
      </c>
      <c r="FR4" s="115">
        <v>1.7114234033671766E-2</v>
      </c>
      <c r="FS4" s="115">
        <v>-6.5406976744186805E-3</v>
      </c>
      <c r="FT4" s="115">
        <v>0.13158403713493641</v>
      </c>
      <c r="FU4" s="115">
        <v>0.25995316159250587</v>
      </c>
      <c r="FV4" s="115">
        <v>5.1226895228802432E-3</v>
      </c>
      <c r="FW4" s="115">
        <v>-9.0469260118786047E-4</v>
      </c>
      <c r="FX4" s="115">
        <v>0.20370370370370369</v>
      </c>
      <c r="FY4" s="115">
        <v>3.797468354430366E-2</v>
      </c>
      <c r="FZ4" s="115">
        <v>-7.6923076923076927E-2</v>
      </c>
      <c r="GA4" s="115">
        <v>0.11724905789653976</v>
      </c>
      <c r="GB4" s="115">
        <v>-3.9304123711340171E-2</v>
      </c>
      <c r="GC4" s="115">
        <v>-0.15813953488372087</v>
      </c>
      <c r="GD4" s="115">
        <v>-0.14990006662225183</v>
      </c>
      <c r="GE4" s="115">
        <v>-4.7495077374423558E-2</v>
      </c>
      <c r="GF4" s="115">
        <v>-4.5426260112009981E-2</v>
      </c>
      <c r="GG4" s="115">
        <v>-0.11342592592592605</v>
      </c>
      <c r="GH4" s="115">
        <v>-6.2737436231412147E-2</v>
      </c>
      <c r="GI4" s="115">
        <v>-2.4590163934426312E-2</v>
      </c>
      <c r="GJ4" s="115">
        <v>4.2384105960264942E-2</v>
      </c>
      <c r="GK4" s="115"/>
      <c r="GL4" s="115">
        <v>6.8387096774193468E-2</v>
      </c>
      <c r="GM4" s="115">
        <v>-0.26271186440677974</v>
      </c>
      <c r="GN4" s="115">
        <v>0.11363636363636365</v>
      </c>
      <c r="GO4" s="115">
        <v>-7.0072992700729864E-2</v>
      </c>
      <c r="GP4" s="115">
        <v>-4.5586808923375424E-2</v>
      </c>
      <c r="GQ4" s="115">
        <v>-5.054945054944986E-3</v>
      </c>
      <c r="GR4" s="115">
        <v>-0.16883116883116883</v>
      </c>
      <c r="GS4" s="115">
        <v>-0.32546374367622255</v>
      </c>
    </row>
    <row r="5" spans="1:201" x14ac:dyDescent="0.2">
      <c r="A5" t="s">
        <v>1359</v>
      </c>
      <c r="B5" s="115">
        <v>-4.6537328094302458E-2</v>
      </c>
      <c r="C5" s="115">
        <v>-8.2231839981284374E-2</v>
      </c>
      <c r="D5" s="115">
        <v>5.873015873015832E-3</v>
      </c>
      <c r="E5" s="115">
        <v>-1.1249999999999982E-2</v>
      </c>
      <c r="F5" s="115">
        <v>0.83597883597883615</v>
      </c>
      <c r="G5" s="115">
        <v>0.1491108071135431</v>
      </c>
      <c r="H5" s="115">
        <v>-0.21812080536912748</v>
      </c>
      <c r="I5" s="115">
        <v>-6.8221628099935525E-2</v>
      </c>
      <c r="J5" s="115">
        <v>3.4993001399720058E-2</v>
      </c>
      <c r="K5" s="115">
        <v>-5.5537116937714306E-2</v>
      </c>
      <c r="L5" s="115">
        <v>9.3506493506493468E-2</v>
      </c>
      <c r="M5" s="115">
        <v>6.9210994660866124E-2</v>
      </c>
      <c r="N5" s="115">
        <v>6.0666666666666674E-2</v>
      </c>
      <c r="O5" s="115">
        <v>-9.2436974789915971E-2</v>
      </c>
      <c r="P5" s="115">
        <v>-8.6757990867579918E-2</v>
      </c>
      <c r="Q5" s="115">
        <v>-0.2038216560509554</v>
      </c>
      <c r="R5" s="115">
        <v>8.4959816303099692E-2</v>
      </c>
      <c r="S5" s="115">
        <v>-0.23456790123456789</v>
      </c>
      <c r="T5" s="115">
        <v>1.6075290816624774E-2</v>
      </c>
      <c r="U5" s="115">
        <v>-6.3829787234042576E-2</v>
      </c>
      <c r="V5" s="115">
        <v>-0.11305518169582771</v>
      </c>
      <c r="W5" s="115">
        <v>-6.1802973977695089E-2</v>
      </c>
      <c r="X5" s="115">
        <v>-3.2378116858950541E-2</v>
      </c>
      <c r="Y5" s="115">
        <v>-5.0847457627118647E-2</v>
      </c>
      <c r="Z5" s="115">
        <v>-4.1486068111454338E-3</v>
      </c>
      <c r="AA5" s="115">
        <v>2.7196652719665249E-2</v>
      </c>
      <c r="AB5" s="115">
        <v>0.91017415215398711</v>
      </c>
      <c r="AC5" s="115">
        <v>-5.3708439897698246E-2</v>
      </c>
      <c r="AD5" s="115">
        <v>-3.8023391220697644E-2</v>
      </c>
      <c r="AE5" s="115">
        <v>-0.15054684949396011</v>
      </c>
      <c r="AF5" s="115">
        <v>0.12388818297331645</v>
      </c>
      <c r="AG5" s="115">
        <v>-0.14385964912280708</v>
      </c>
      <c r="AH5" s="115">
        <v>-0.11764705882352941</v>
      </c>
      <c r="AI5" s="115">
        <v>-3.1798245614034999E-2</v>
      </c>
      <c r="AJ5" s="115">
        <v>-1.4384349827387804E-2</v>
      </c>
      <c r="AK5" s="115">
        <v>-0.17800904977375567</v>
      </c>
      <c r="AL5" s="115">
        <v>0.22051236035712701</v>
      </c>
      <c r="AM5" s="115">
        <v>-7.3878627968337662E-2</v>
      </c>
      <c r="AN5" s="115">
        <v>-0.10747663551401879</v>
      </c>
      <c r="AO5" s="115">
        <v>-0.12016718913270641</v>
      </c>
      <c r="AP5" s="115">
        <v>0.12511671335200744</v>
      </c>
      <c r="AQ5" s="115">
        <v>-0.10825892857142858</v>
      </c>
      <c r="AR5" s="115">
        <v>-0.14123931623931624</v>
      </c>
      <c r="AS5" s="115">
        <v>-0.20438763596140844</v>
      </c>
      <c r="AT5" s="115">
        <v>-2.4201824722851931E-2</v>
      </c>
      <c r="AU5" s="115">
        <v>-6.1538461538461542E-2</v>
      </c>
      <c r="AV5" s="115">
        <v>2.7712854757929947E-2</v>
      </c>
      <c r="AW5" s="115">
        <v>-5.4347826086956479E-2</v>
      </c>
      <c r="AX5" s="115">
        <v>0.3024941995359629</v>
      </c>
      <c r="AY5" s="115">
        <v>-1.01522842639594E-2</v>
      </c>
      <c r="AZ5" s="115">
        <v>0.31964809384164217</v>
      </c>
      <c r="BA5" s="115">
        <v>-5.2410780989598331E-2</v>
      </c>
      <c r="BB5" s="115">
        <v>-0.20611293043564549</v>
      </c>
      <c r="BC5" s="115">
        <v>6.7780872794800412E-2</v>
      </c>
      <c r="BD5" s="115">
        <v>-7.4200913242008565E-3</v>
      </c>
      <c r="BE5" s="115">
        <v>-0.13577981651376145</v>
      </c>
      <c r="BF5" s="115">
        <v>0.20129870129870125</v>
      </c>
      <c r="BG5" s="115">
        <v>4.504504504504505E-2</v>
      </c>
      <c r="BH5" s="115">
        <v>-0.38723241590214064</v>
      </c>
      <c r="BI5" s="115">
        <v>-7.1922544951590044E-3</v>
      </c>
      <c r="BJ5" s="115">
        <v>-1.6311022413263741E-2</v>
      </c>
      <c r="BK5" s="115">
        <v>-0.10407030527289546</v>
      </c>
      <c r="BL5" s="115">
        <v>-3.8173076923076914E-2</v>
      </c>
      <c r="BM5" s="115">
        <v>-2.1515191028817205E-2</v>
      </c>
      <c r="BN5" s="115">
        <v>3.2756200280767561E-3</v>
      </c>
      <c r="BO5" s="115">
        <v>-0.43872919818456874</v>
      </c>
      <c r="BP5" s="115">
        <v>0.15384615384615388</v>
      </c>
      <c r="BQ5" s="115">
        <v>1.2500000000000001E-2</v>
      </c>
      <c r="BR5" s="115">
        <v>3.4090909090909088E-2</v>
      </c>
      <c r="BS5" s="115">
        <v>-1.5446090573444907E-2</v>
      </c>
      <c r="BT5" s="115">
        <v>-8.2812499999999997E-2</v>
      </c>
      <c r="BU5" s="115">
        <v>0.22222222222222221</v>
      </c>
      <c r="BV5" s="115">
        <v>-9.5652173913042988E-3</v>
      </c>
      <c r="BW5" s="115">
        <v>-7.1338896684144421E-2</v>
      </c>
      <c r="BX5" s="115">
        <v>6.1208576998050698E-2</v>
      </c>
      <c r="BY5" s="115">
        <v>6.878198567041964E-2</v>
      </c>
      <c r="BZ5" s="115">
        <v>-8.771929824561403E-2</v>
      </c>
      <c r="CA5" s="115">
        <v>-4.4771113967916783E-2</v>
      </c>
      <c r="CB5" s="115">
        <v>-1.8516803999639136E-4</v>
      </c>
      <c r="CC5" s="115">
        <v>0</v>
      </c>
      <c r="CD5" s="115">
        <v>-2.9189189189189144E-2</v>
      </c>
      <c r="CE5" s="115">
        <v>-7.7792020509533683E-2</v>
      </c>
      <c r="CF5" s="115">
        <v>-7.5089392133492347E-2</v>
      </c>
      <c r="CG5" s="115">
        <v>6.8999028182701649E-2</v>
      </c>
      <c r="CH5" s="115">
        <v>-0.15201122544434051</v>
      </c>
      <c r="CI5" s="115">
        <v>-7.137254901960785E-2</v>
      </c>
      <c r="CJ5" s="115">
        <v>5.873015873015873E-2</v>
      </c>
      <c r="CK5" s="115">
        <v>5.8499999999999969E-2</v>
      </c>
      <c r="CL5" s="115">
        <v>-1.7142857142857182E-2</v>
      </c>
      <c r="CM5" s="115">
        <v>-0.14766839378238339</v>
      </c>
      <c r="CN5" s="115">
        <v>7.8431372549019676E-2</v>
      </c>
      <c r="CO5" s="115">
        <v>0.14648648648648654</v>
      </c>
      <c r="CP5" s="115">
        <v>6.2538071065989811E-2</v>
      </c>
      <c r="CQ5" s="115">
        <v>1.6296296296296343E-2</v>
      </c>
      <c r="CR5" s="115">
        <v>1.5094339622641523E-2</v>
      </c>
      <c r="CS5" s="115">
        <v>3.7558685446009425E-2</v>
      </c>
      <c r="CT5" s="115">
        <v>-1.5628255886643643E-3</v>
      </c>
      <c r="CU5" s="115">
        <v>0.55403189066059233</v>
      </c>
      <c r="CV5" s="115">
        <v>0.16153846153846149</v>
      </c>
      <c r="CW5" s="115">
        <v>2.7806209484817514E-2</v>
      </c>
      <c r="CX5" s="115">
        <v>-0.28500000000000003</v>
      </c>
      <c r="CY5" s="115">
        <v>0.38444029680884972</v>
      </c>
      <c r="CZ5" s="115">
        <v>3.2147742818057573E-2</v>
      </c>
      <c r="DA5" s="115">
        <v>4.9754901960784345E-2</v>
      </c>
      <c r="DB5" s="115">
        <v>-9.7167755991285451E-2</v>
      </c>
      <c r="DC5" s="115">
        <v>1.0273972602739751E-2</v>
      </c>
      <c r="DD5" s="115">
        <v>-0.12328767123287664</v>
      </c>
      <c r="DE5" s="115">
        <v>2.1565426583039699E-2</v>
      </c>
      <c r="DF5" s="115">
        <v>-0.11699088559379688</v>
      </c>
      <c r="DG5" s="115">
        <v>0.3427027027027027</v>
      </c>
      <c r="DH5" s="115">
        <v>0.23995127892813625</v>
      </c>
      <c r="DI5" s="115">
        <v>-0.15801354401805864</v>
      </c>
      <c r="DJ5" s="115">
        <v>0.13509395632300655</v>
      </c>
      <c r="DK5" s="115">
        <v>-6.1403508771929689E-2</v>
      </c>
      <c r="DL5" s="115">
        <v>-4.1666666666665781E-3</v>
      </c>
      <c r="DM5" s="115">
        <v>0.18693982074263765</v>
      </c>
      <c r="DN5" s="115">
        <v>-3.5961272475795253E-2</v>
      </c>
      <c r="DO5" s="115">
        <v>-0.10377860564129852</v>
      </c>
      <c r="DP5" s="115">
        <v>-2.2368068577551529E-2</v>
      </c>
      <c r="DQ5" s="115">
        <v>-2.2633631818930969E-2</v>
      </c>
      <c r="DR5" s="115">
        <v>-0.10722006052745355</v>
      </c>
      <c r="DS5" s="115">
        <v>-0.12774647887323945</v>
      </c>
      <c r="DT5" s="115">
        <v>-4.0130151843817838E-2</v>
      </c>
      <c r="DU5" s="115">
        <v>1.1495574203937369E-4</v>
      </c>
      <c r="DV5" s="115">
        <v>-0.13606994007250489</v>
      </c>
      <c r="DW5" s="115">
        <v>-0.10982306284319704</v>
      </c>
      <c r="DX5" s="115">
        <v>-5.9539901221731147E-2</v>
      </c>
      <c r="DY5" s="115">
        <v>0.26289090909090918</v>
      </c>
      <c r="DZ5" s="115">
        <v>-1.6129032258064516E-2</v>
      </c>
      <c r="EA5" s="115">
        <v>0.2539267015706807</v>
      </c>
      <c r="EB5" s="115">
        <v>-0.12919745123333728</v>
      </c>
      <c r="EC5" s="115">
        <v>-2.0002325851843226E-2</v>
      </c>
      <c r="ED5" s="115">
        <v>0.10704727921498655</v>
      </c>
      <c r="EE5" s="115">
        <v>2.1432398642614297E-3</v>
      </c>
      <c r="EF5" s="115">
        <v>6.2538071065989811E-2</v>
      </c>
      <c r="EG5" s="115">
        <v>4.3062200956937906E-2</v>
      </c>
      <c r="EH5" s="115">
        <v>1.2027904738994467E-2</v>
      </c>
      <c r="EI5" s="115">
        <v>-6.1538461538461217E-3</v>
      </c>
      <c r="EJ5" s="115">
        <v>-8.6802480070859056E-2</v>
      </c>
      <c r="EK5" s="115">
        <v>5.3639846743295069E-2</v>
      </c>
      <c r="EL5" s="115">
        <v>-7.9200592153960053E-2</v>
      </c>
      <c r="EM5" s="115">
        <v>0.25974025974025972</v>
      </c>
      <c r="EN5" s="115">
        <v>2.1482277121374405E-3</v>
      </c>
      <c r="EO5" s="115">
        <v>-5.1828466193107159E-2</v>
      </c>
      <c r="EP5" s="115">
        <v>0</v>
      </c>
      <c r="EQ5" s="115">
        <v>0</v>
      </c>
      <c r="ER5" s="115">
        <v>-9.0909090909090912E-2</v>
      </c>
      <c r="ES5" s="115">
        <v>1.18974358974359</v>
      </c>
      <c r="ET5" s="115">
        <v>-3.0000000000000027E-2</v>
      </c>
      <c r="EU5" s="115">
        <v>-4.5936395759717273E-2</v>
      </c>
      <c r="EV5" s="115">
        <v>8.7136929460580895E-2</v>
      </c>
      <c r="EW5" s="115">
        <v>-3.3320000000000051E-2</v>
      </c>
      <c r="EX5" s="115">
        <v>0.23894795747062111</v>
      </c>
      <c r="EY5" s="115">
        <v>-5.0213169114163847E-2</v>
      </c>
      <c r="EZ5" s="115">
        <v>0.37799999999999995</v>
      </c>
      <c r="FA5" s="115">
        <v>-1.0204081632653071E-2</v>
      </c>
      <c r="FB5" s="115">
        <v>-4.4881305637982226E-2</v>
      </c>
      <c r="FC5" s="115">
        <v>6.8452380952380945E-2</v>
      </c>
      <c r="FD5" s="115">
        <v>0.17376430340922502</v>
      </c>
      <c r="FE5" s="115">
        <v>-7.1294559099437133E-2</v>
      </c>
      <c r="FF5" s="115">
        <v>-4.0207522697795019E-2</v>
      </c>
      <c r="FG5" s="115">
        <v>-7.3667124484954848E-3</v>
      </c>
      <c r="FH5" s="115">
        <v>1.7251293847038569E-2</v>
      </c>
      <c r="FI5" s="115">
        <v>-0.24993343392207329</v>
      </c>
      <c r="FJ5" s="115">
        <v>0.13959327140346478</v>
      </c>
      <c r="FK5" s="115">
        <v>-9.2045454545454597E-2</v>
      </c>
      <c r="FL5" s="115">
        <v>9.1836734693878132E-3</v>
      </c>
      <c r="FM5" s="115">
        <v>0.22638888888888886</v>
      </c>
      <c r="FN5" s="115">
        <v>-0.10326086956521732</v>
      </c>
      <c r="FO5" s="115">
        <v>-3.8461538461538464E-2</v>
      </c>
      <c r="FP5" s="115">
        <v>4.4751608047078291E-2</v>
      </c>
      <c r="FQ5" s="115">
        <v>0.25217391304347836</v>
      </c>
      <c r="FR5" s="115">
        <v>-1.5479452054794458E-2</v>
      </c>
      <c r="FS5" s="115">
        <v>-9.9672846237731733E-2</v>
      </c>
      <c r="FT5" s="115">
        <v>-0.28133253023212718</v>
      </c>
      <c r="FU5" s="115">
        <v>5.00000000000001E-2</v>
      </c>
      <c r="FV5" s="115">
        <v>-0.111449373885457</v>
      </c>
      <c r="FW5" s="115">
        <v>0.15559090909090906</v>
      </c>
      <c r="FX5" s="115">
        <v>-3.5714285714285712E-2</v>
      </c>
      <c r="FY5" s="115">
        <v>0.1969696969696971</v>
      </c>
      <c r="FZ5" s="115">
        <v>-1.258680555555552E-2</v>
      </c>
      <c r="GA5" s="115">
        <v>-0.14001620387419905</v>
      </c>
      <c r="GB5" s="115">
        <v>6.8134893324156939E-2</v>
      </c>
      <c r="GC5" s="115">
        <v>-0.20222634508348791</v>
      </c>
      <c r="GD5" s="115">
        <v>-3.9052496798975635E-2</v>
      </c>
      <c r="GE5" s="115">
        <v>7.6967963223887451E-2</v>
      </c>
      <c r="GF5" s="115">
        <v>-6.0783167738164771E-2</v>
      </c>
      <c r="GG5" s="115">
        <v>0.1048593350383632</v>
      </c>
      <c r="GH5" s="115">
        <v>-3.9512093411176043E-2</v>
      </c>
      <c r="GI5" s="115">
        <v>-2.659574468085097E-2</v>
      </c>
      <c r="GJ5" s="115">
        <v>-8.2066869300911838E-2</v>
      </c>
      <c r="GK5" s="115"/>
      <c r="GL5" s="115">
        <v>7.1181755355908732E-2</v>
      </c>
      <c r="GM5" s="115">
        <v>0.68571428571428583</v>
      </c>
      <c r="GN5" s="115">
        <v>-3.9301310043668186E-2</v>
      </c>
      <c r="GO5" s="115">
        <v>0.16101694915254225</v>
      </c>
      <c r="GP5" s="115">
        <v>3.826787512588125E-2</v>
      </c>
      <c r="GQ5" s="115">
        <v>1.1111111111111112E-2</v>
      </c>
      <c r="GR5" s="115">
        <v>0.203125</v>
      </c>
      <c r="GS5" s="115">
        <v>1.3625498007968129</v>
      </c>
    </row>
    <row r="6" spans="1:201" x14ac:dyDescent="0.2">
      <c r="A6" t="s">
        <v>1360</v>
      </c>
      <c r="B6" s="115">
        <v>4.4102564102564072E-2</v>
      </c>
      <c r="C6" s="115">
        <v>5.8437538690107704E-2</v>
      </c>
      <c r="D6" s="115">
        <v>2.4390243902439025E-2</v>
      </c>
      <c r="E6" s="115">
        <v>2.3017902813299195E-2</v>
      </c>
      <c r="F6" s="115">
        <v>0.39999999999999986</v>
      </c>
      <c r="G6" s="115">
        <v>-0.33234692386380249</v>
      </c>
      <c r="H6" s="115">
        <v>0.49</v>
      </c>
      <c r="I6" s="115">
        <v>0.13414889167712252</v>
      </c>
      <c r="J6" s="115">
        <v>8.4345186470078076E-2</v>
      </c>
      <c r="K6" s="115">
        <v>6.4100300194243426E-2</v>
      </c>
      <c r="L6" s="115">
        <v>0.10315186246418334</v>
      </c>
      <c r="M6" s="115">
        <v>-7.4995427108103183E-2</v>
      </c>
      <c r="N6" s="115">
        <v>5.300105300105306E-2</v>
      </c>
      <c r="O6" s="115">
        <v>1.1904761904761954E-2</v>
      </c>
      <c r="P6" s="115">
        <v>-0.124</v>
      </c>
      <c r="Q6" s="115">
        <v>0.2076923076923077</v>
      </c>
      <c r="R6" s="115">
        <v>3.1990521327014382E-2</v>
      </c>
      <c r="S6" s="115">
        <v>0.47406733393994532</v>
      </c>
      <c r="T6" s="115">
        <v>-3.5682074408117319E-2</v>
      </c>
      <c r="U6" s="115">
        <v>0.14820846905537463</v>
      </c>
      <c r="V6" s="115">
        <v>0.20960520960520954</v>
      </c>
      <c r="W6" s="115">
        <v>-1.3296652911508444E-2</v>
      </c>
      <c r="X6" s="115">
        <v>-1.2495406100698266E-2</v>
      </c>
      <c r="Y6" s="115">
        <v>0.13461538461538461</v>
      </c>
      <c r="Z6" s="115">
        <v>1.5372041117852271E-2</v>
      </c>
      <c r="AA6" s="115">
        <v>-3.4343434343434329E-2</v>
      </c>
      <c r="AB6" s="115">
        <v>4.9038461538461517E-2</v>
      </c>
      <c r="AC6" s="115">
        <v>4.211087420042639E-2</v>
      </c>
      <c r="AD6" s="115">
        <v>9.5816688859298602E-2</v>
      </c>
      <c r="AE6" s="115">
        <v>2.2405807985980741E-2</v>
      </c>
      <c r="AF6" s="115">
        <v>5.4959785522788226E-2</v>
      </c>
      <c r="AG6" s="115">
        <v>0.26666666666666672</v>
      </c>
      <c r="AH6" s="115">
        <v>7.7996195307545924E-2</v>
      </c>
      <c r="AI6" s="115">
        <v>0.26666666666666655</v>
      </c>
      <c r="AJ6" s="115">
        <v>1.0465116279069752E-2</v>
      </c>
      <c r="AK6" s="115">
        <v>0</v>
      </c>
      <c r="AL6" s="115">
        <v>6.4727237986051317E-2</v>
      </c>
      <c r="AM6" s="115">
        <v>1.6358272995441122E-2</v>
      </c>
      <c r="AN6" s="115">
        <v>9.1836734693877639E-2</v>
      </c>
      <c r="AO6" s="115">
        <v>0.17495395948434633</v>
      </c>
      <c r="AP6" s="115">
        <v>1.3245033112582835E-2</v>
      </c>
      <c r="AQ6" s="115">
        <v>0.19466666666666663</v>
      </c>
      <c r="AR6" s="115">
        <v>0.22002085505735136</v>
      </c>
      <c r="AS6" s="115">
        <v>8.1729650679695467E-2</v>
      </c>
      <c r="AT6" s="115">
        <v>3.8569654946239151E-2</v>
      </c>
      <c r="AU6" s="115">
        <v>0.41304347826086957</v>
      </c>
      <c r="AV6" s="115">
        <v>1.1482607227288074E-2</v>
      </c>
      <c r="AW6" s="115">
        <v>8.9096573208722718E-2</v>
      </c>
      <c r="AX6" s="115">
        <v>7.5483468496568756E-2</v>
      </c>
      <c r="AY6" s="115">
        <v>-1.5000000000000013E-2</v>
      </c>
      <c r="AZ6" s="115">
        <v>-0.31799999999999995</v>
      </c>
      <c r="BA6" s="115">
        <v>6.2137581639504225E-2</v>
      </c>
      <c r="BB6" s="115">
        <v>-0.15091001011122354</v>
      </c>
      <c r="BC6" s="115">
        <v>0</v>
      </c>
      <c r="BD6" s="115">
        <v>-5.9833646364368227E-2</v>
      </c>
      <c r="BE6" s="115">
        <v>4.0274861614811974E-2</v>
      </c>
      <c r="BF6" s="115">
        <v>0.11325301204819278</v>
      </c>
      <c r="BG6" s="115">
        <v>5.0141911069063322E-2</v>
      </c>
      <c r="BH6" s="115">
        <v>0.25769230769230766</v>
      </c>
      <c r="BI6" s="115">
        <v>0.11402157164869015</v>
      </c>
      <c r="BJ6" s="115">
        <v>3.3107331192260392E-2</v>
      </c>
      <c r="BK6" s="115">
        <v>-3.1362007168458751E-2</v>
      </c>
      <c r="BL6" s="115">
        <v>-8.771929824561403E-2</v>
      </c>
      <c r="BM6" s="115">
        <v>-6.7768795964261871E-2</v>
      </c>
      <c r="BN6" s="115">
        <v>1.9927323877622985E-3</v>
      </c>
      <c r="BO6" s="115">
        <v>-0.20552884615384626</v>
      </c>
      <c r="BP6" s="115">
        <v>0.31884057971014479</v>
      </c>
      <c r="BQ6" s="115">
        <v>-1.6393442622950821E-2</v>
      </c>
      <c r="BR6" s="115">
        <v>0</v>
      </c>
      <c r="BS6" s="115">
        <v>5.0546213330060083E-2</v>
      </c>
      <c r="BT6" s="115">
        <v>-3.1773721263472117E-3</v>
      </c>
      <c r="BU6" s="115">
        <v>0.18421052631578944</v>
      </c>
      <c r="BV6" s="115">
        <v>4.5454545454545456E-2</v>
      </c>
      <c r="BW6" s="115">
        <v>0.14270042194092825</v>
      </c>
      <c r="BX6" s="115">
        <v>1.953124999999889E-3</v>
      </c>
      <c r="BY6" s="115">
        <v>-4.0463563150657932E-2</v>
      </c>
      <c r="BZ6" s="115">
        <v>0.18750000000000008</v>
      </c>
      <c r="CA6" s="115">
        <v>0.22197937299364798</v>
      </c>
      <c r="CB6" s="115">
        <v>-2.4652338811630755E-2</v>
      </c>
      <c r="CC6" s="115">
        <v>-2.2633744855967079E-2</v>
      </c>
      <c r="CD6" s="115">
        <v>-1.7264276228419619E-2</v>
      </c>
      <c r="CE6" s="115">
        <v>9.6836555360281157E-2</v>
      </c>
      <c r="CF6" s="115">
        <v>2.226923076923077</v>
      </c>
      <c r="CG6" s="115">
        <v>-8.9380530973451333E-2</v>
      </c>
      <c r="CH6" s="115">
        <v>-1.9266055045871561E-2</v>
      </c>
      <c r="CI6" s="115">
        <v>0.19103222793087341</v>
      </c>
      <c r="CJ6" s="115">
        <v>-3.8167938931297711E-2</v>
      </c>
      <c r="CK6" s="115">
        <v>0</v>
      </c>
      <c r="CL6" s="115">
        <v>0</v>
      </c>
      <c r="CM6" s="115">
        <v>0.12865497076023391</v>
      </c>
      <c r="CN6" s="115">
        <v>1.9999999999999928E-2</v>
      </c>
      <c r="CO6" s="115">
        <v>-2.9889879391714749E-2</v>
      </c>
      <c r="CP6" s="115">
        <v>6.8677443853748493E-2</v>
      </c>
      <c r="CQ6" s="115">
        <v>-9.6385542168674662E-2</v>
      </c>
      <c r="CR6" s="115">
        <v>3.7878787878787069E-3</v>
      </c>
      <c r="CS6" s="115">
        <v>0.11518324607329843</v>
      </c>
      <c r="CT6" s="115">
        <v>0.22092542534584203</v>
      </c>
      <c r="CU6" s="115">
        <v>6.2902522880247974E-2</v>
      </c>
      <c r="CV6" s="115">
        <v>0.25</v>
      </c>
      <c r="CW6" s="115">
        <v>9.060465116279065E-2</v>
      </c>
      <c r="CX6" s="115">
        <v>0.13268608414239488</v>
      </c>
      <c r="CY6" s="115">
        <v>-1.2719101123595563E-2</v>
      </c>
      <c r="CZ6" s="115">
        <v>0.16068593204191803</v>
      </c>
      <c r="DA6" s="115">
        <v>4.615384615384608E-2</v>
      </c>
      <c r="DB6" s="115">
        <v>1.745962461807096E-3</v>
      </c>
      <c r="DC6" s="115">
        <v>4.285714285714283E-2</v>
      </c>
      <c r="DD6" s="115">
        <v>0</v>
      </c>
      <c r="DE6" s="115">
        <v>2.4037023350754163E-2</v>
      </c>
      <c r="DF6" s="115">
        <v>-0.11015615542912474</v>
      </c>
      <c r="DG6" s="115">
        <v>0.1044776119402985</v>
      </c>
      <c r="DH6" s="115">
        <v>0.13554633471645924</v>
      </c>
      <c r="DI6" s="115">
        <v>5.601907032181154E-2</v>
      </c>
      <c r="DJ6" s="115">
        <v>0.19068736141906875</v>
      </c>
      <c r="DK6" s="115">
        <v>0.48051948051948035</v>
      </c>
      <c r="DL6" s="115">
        <v>0.11111111111111099</v>
      </c>
      <c r="DM6" s="115">
        <v>0.16741405082212243</v>
      </c>
      <c r="DN6" s="115">
        <v>0.20253326509723643</v>
      </c>
      <c r="DO6" s="115">
        <v>0.10855457227138643</v>
      </c>
      <c r="DP6" s="115">
        <v>5.5414192818772925E-2</v>
      </c>
      <c r="DQ6" s="115">
        <v>0.38805856336739381</v>
      </c>
      <c r="DR6" s="115">
        <v>-4.4017358958462545E-2</v>
      </c>
      <c r="DS6" s="115">
        <v>0.1268052690049199</v>
      </c>
      <c r="DT6" s="115">
        <v>-2.8451001053740786E-2</v>
      </c>
      <c r="DU6" s="115">
        <v>-0.12131313131313136</v>
      </c>
      <c r="DV6" s="115">
        <v>0.107896174863388</v>
      </c>
      <c r="DW6" s="115">
        <v>0.1482951891639421</v>
      </c>
      <c r="DX6" s="115">
        <v>1.2368421052631549E-2</v>
      </c>
      <c r="DY6" s="115">
        <v>-3.5329287073105268E-3</v>
      </c>
      <c r="DZ6" s="115">
        <v>-9.475835888450862E-2</v>
      </c>
      <c r="EA6" s="115">
        <v>0.1352154531946507</v>
      </c>
      <c r="EB6" s="115">
        <v>-3.1206210944896833E-2</v>
      </c>
      <c r="EC6" s="115">
        <v>3.5649765145128194E-2</v>
      </c>
      <c r="ED6" s="115">
        <v>-0.22689655172413786</v>
      </c>
      <c r="EE6" s="115">
        <v>1.0649819494584899E-2</v>
      </c>
      <c r="EF6" s="115">
        <v>6.8677443853748493E-2</v>
      </c>
      <c r="EG6" s="115">
        <v>-9.6802074330164301E-2</v>
      </c>
      <c r="EH6" s="115">
        <v>-1.0002381519409423E-2</v>
      </c>
      <c r="EI6" s="115">
        <v>6.4752252252251365E-3</v>
      </c>
      <c r="EJ6" s="115">
        <v>5.0232558139534804E-2</v>
      </c>
      <c r="EK6" s="115">
        <v>4.3999999999999949E-2</v>
      </c>
      <c r="EL6" s="115">
        <v>0.17478260869565221</v>
      </c>
      <c r="EM6" s="115">
        <v>0</v>
      </c>
      <c r="EN6" s="115">
        <v>4.3149946062568424E-3</v>
      </c>
      <c r="EO6" s="115">
        <v>5.1184454714166265E-2</v>
      </c>
      <c r="EP6" s="115">
        <v>-0.32262247838616726</v>
      </c>
      <c r="EQ6" s="115">
        <v>7.3498017688319719E-2</v>
      </c>
      <c r="ER6" s="115">
        <v>-7.5630252100840359E-2</v>
      </c>
      <c r="ES6" s="115">
        <v>6.3636363636363574E-2</v>
      </c>
      <c r="ET6" s="115">
        <v>7.5566750629722425E-3</v>
      </c>
      <c r="EU6" s="115">
        <v>3.9485766758494002E-2</v>
      </c>
      <c r="EV6" s="115">
        <v>6.2630480167015137E-3</v>
      </c>
      <c r="EW6" s="115">
        <v>8.0645161290322578E-3</v>
      </c>
      <c r="EX6" s="115">
        <v>0.15290322580645169</v>
      </c>
      <c r="EY6" s="115">
        <v>3.632793323514965E-2</v>
      </c>
      <c r="EZ6" s="115">
        <v>0.10619469026548684</v>
      </c>
      <c r="FA6" s="115">
        <v>0.25641025641025633</v>
      </c>
      <c r="FB6" s="115">
        <v>1.3533834586466143E-2</v>
      </c>
      <c r="FC6" s="115">
        <v>0.12374581939799319</v>
      </c>
      <c r="FD6" s="115">
        <v>9.3806451612903172E-2</v>
      </c>
      <c r="FE6" s="115">
        <v>7.5614366729678702E-3</v>
      </c>
      <c r="FF6" s="115">
        <v>2.6631158455392833E-2</v>
      </c>
      <c r="FG6" s="115">
        <v>-1.6938750460292078E-2</v>
      </c>
      <c r="FH6" s="115">
        <v>-3.3351862145636346E-2</v>
      </c>
      <c r="FI6" s="115">
        <v>9.5265869544084739E-2</v>
      </c>
      <c r="FJ6" s="115">
        <v>2.780465776401524E-2</v>
      </c>
      <c r="FK6" s="115">
        <v>0.23943661971831001</v>
      </c>
      <c r="FL6" s="115">
        <v>0.10112359550561797</v>
      </c>
      <c r="FM6" s="115">
        <v>-9.9999999999999978E-2</v>
      </c>
      <c r="FN6" s="115">
        <v>-5.405405405405482E-3</v>
      </c>
      <c r="FO6" s="115">
        <v>6.7761806981519512E-2</v>
      </c>
      <c r="FP6" s="115">
        <v>5.2275345622119752E-2</v>
      </c>
      <c r="FQ6" s="115">
        <v>3.2934131736526991E-2</v>
      </c>
      <c r="FR6" s="115">
        <v>0.12723903644224821</v>
      </c>
      <c r="FS6" s="115">
        <v>0.1182926829268293</v>
      </c>
      <c r="FT6" s="115">
        <v>0.4558516020236088</v>
      </c>
      <c r="FU6" s="115">
        <v>0.29925452609158665</v>
      </c>
      <c r="FV6" s="115">
        <v>0.12776666666666667</v>
      </c>
      <c r="FW6" s="115">
        <v>0</v>
      </c>
      <c r="FX6" s="115">
        <v>-2.268760907504358E-2</v>
      </c>
      <c r="FY6" s="115">
        <v>-2.941176470588238E-2</v>
      </c>
      <c r="FZ6" s="115">
        <v>0.61514195583596198</v>
      </c>
      <c r="GA6" s="115">
        <v>0.13188828678616096</v>
      </c>
      <c r="GB6" s="115">
        <v>6.6030814380043906E-2</v>
      </c>
      <c r="GC6" s="115">
        <v>0.37150127226463109</v>
      </c>
      <c r="GD6" s="115">
        <v>0.2071097372488408</v>
      </c>
      <c r="GE6" s="115">
        <v>3.3279411764705877E-2</v>
      </c>
      <c r="GF6" s="115">
        <v>0.20556632023956303</v>
      </c>
      <c r="GG6" s="115">
        <v>1.1381272633212749E-2</v>
      </c>
      <c r="GH6" s="115">
        <v>-2.0324788070677099E-2</v>
      </c>
      <c r="GI6" s="115">
        <v>2.6666666666666098E-3</v>
      </c>
      <c r="GJ6" s="115">
        <v>-1.2143290831815165E-3</v>
      </c>
      <c r="GK6" s="115"/>
      <c r="GL6" s="115">
        <v>0</v>
      </c>
      <c r="GM6" s="115">
        <v>0</v>
      </c>
      <c r="GN6" s="115">
        <v>-2.2759601706970146E-2</v>
      </c>
      <c r="GO6" s="115">
        <v>1.7241379310344921E-2</v>
      </c>
      <c r="GP6" s="115">
        <v>0.22592592592592595</v>
      </c>
      <c r="GQ6" s="115">
        <v>4.6511627906976744E-2</v>
      </c>
      <c r="GR6" s="115">
        <v>1.2068965517241381</v>
      </c>
      <c r="GS6" s="115">
        <v>-0.16053511705685633</v>
      </c>
    </row>
    <row r="7" spans="1:201" x14ac:dyDescent="0.2">
      <c r="A7" t="s">
        <v>1361</v>
      </c>
      <c r="B7" s="115">
        <v>1.5757260059903549E-2</v>
      </c>
      <c r="C7" s="115">
        <v>0.11406896551724133</v>
      </c>
      <c r="D7" s="115">
        <v>2.5000000000000001E-2</v>
      </c>
      <c r="E7" s="115">
        <v>0.40900900900900911</v>
      </c>
      <c r="F7" s="115">
        <v>0.3602015113350126</v>
      </c>
      <c r="G7" s="115">
        <v>0.10226517668378149</v>
      </c>
      <c r="H7" s="115">
        <v>0.16959064327485382</v>
      </c>
      <c r="I7" s="115">
        <v>0.22599666709396224</v>
      </c>
      <c r="J7" s="115">
        <v>0.41776821395634783</v>
      </c>
      <c r="K7" s="115">
        <v>0.11330275229357793</v>
      </c>
      <c r="L7" s="115">
        <v>0.15946843853820614</v>
      </c>
      <c r="M7" s="115">
        <v>0</v>
      </c>
      <c r="N7" s="115">
        <v>0.26565970679697898</v>
      </c>
      <c r="O7" s="115">
        <v>0.20245398773006132</v>
      </c>
      <c r="P7" s="115">
        <v>-4.2674253200568587E-3</v>
      </c>
      <c r="Q7" s="115">
        <v>-2.5000000000000022E-2</v>
      </c>
      <c r="R7" s="115">
        <v>5.4999999999999938E-2</v>
      </c>
      <c r="S7" s="115">
        <v>0.18083163210486744</v>
      </c>
      <c r="T7" s="115">
        <v>9.4588757944098309E-2</v>
      </c>
      <c r="U7" s="115">
        <v>1.4876033057851217E-2</v>
      </c>
      <c r="V7" s="115">
        <v>0.21935483870967751</v>
      </c>
      <c r="W7" s="115">
        <v>9.7222222222220957E-3</v>
      </c>
      <c r="X7" s="115">
        <v>-0.23287285029602475</v>
      </c>
      <c r="Y7" s="115">
        <v>0.22180451127819542</v>
      </c>
      <c r="Z7" s="115">
        <v>0.14795568546786475</v>
      </c>
      <c r="AA7" s="115">
        <v>4.2105263157894778E-2</v>
      </c>
      <c r="AB7" s="115">
        <v>0.21779859484777533</v>
      </c>
      <c r="AC7" s="115">
        <v>0.34964028776978423</v>
      </c>
      <c r="AD7" s="115">
        <v>0.13451249449235225</v>
      </c>
      <c r="AE7" s="115">
        <v>0.88202805988901678</v>
      </c>
      <c r="AF7" s="115">
        <v>-5.7485786481364508E-2</v>
      </c>
      <c r="AG7" s="115">
        <v>0.44230769230769224</v>
      </c>
      <c r="AH7" s="115">
        <v>-3.5080562920660793E-2</v>
      </c>
      <c r="AI7" s="115">
        <v>0.16129032258064516</v>
      </c>
      <c r="AJ7" s="115">
        <v>0.23474515434314427</v>
      </c>
      <c r="AK7" s="115">
        <v>0</v>
      </c>
      <c r="AL7" s="115">
        <v>0.13969947735191635</v>
      </c>
      <c r="AM7" s="115">
        <v>0</v>
      </c>
      <c r="AN7" s="115">
        <v>0.19512195121951226</v>
      </c>
      <c r="AO7" s="115">
        <v>2.646502835538752E-2</v>
      </c>
      <c r="AP7" s="115">
        <v>0.3551282051282052</v>
      </c>
      <c r="AQ7" s="115">
        <v>0.38206388206388198</v>
      </c>
      <c r="AR7" s="115">
        <v>0.1730886850152904</v>
      </c>
      <c r="AS7" s="115">
        <v>0.55343866171003719</v>
      </c>
      <c r="AT7" s="115">
        <v>0.20904610853064462</v>
      </c>
      <c r="AU7" s="115">
        <v>2.6785714285714284E-2</v>
      </c>
      <c r="AV7" s="115">
        <v>0.4221902017291066</v>
      </c>
      <c r="AW7" s="115">
        <v>0.39991277802006114</v>
      </c>
      <c r="AX7" s="115">
        <v>7.4036850921273059E-2</v>
      </c>
      <c r="AY7" s="115">
        <v>0.13960113960113968</v>
      </c>
      <c r="AZ7" s="115">
        <v>-0.375</v>
      </c>
      <c r="BA7" s="115">
        <v>0.13992485388254949</v>
      </c>
      <c r="BB7" s="115">
        <v>5.9737476560407288E-2</v>
      </c>
      <c r="BC7" s="115">
        <v>-2.7777777777778828E-3</v>
      </c>
      <c r="BD7" s="115">
        <v>0.11021745606196016</v>
      </c>
      <c r="BE7" s="115">
        <v>0.24797522629823737</v>
      </c>
      <c r="BF7" s="115">
        <v>0.11659192825112098</v>
      </c>
      <c r="BG7" s="115">
        <v>6.231155778894483E-2</v>
      </c>
      <c r="BH7" s="115">
        <v>-4.4117647058823567E-2</v>
      </c>
      <c r="BI7" s="115">
        <v>0.24903772132409555</v>
      </c>
      <c r="BJ7" s="115">
        <v>0.26592380665562426</v>
      </c>
      <c r="BK7" s="115">
        <v>7.2046109510086456E-2</v>
      </c>
      <c r="BL7" s="115">
        <v>0.19584600860169937</v>
      </c>
      <c r="BM7" s="115">
        <v>-9.8098218584496601E-3</v>
      </c>
      <c r="BN7" s="115">
        <v>0.10148482892188508</v>
      </c>
      <c r="BO7" s="115">
        <v>-0.32776730406679239</v>
      </c>
      <c r="BP7" s="115">
        <v>-1.4285714285714235E-2</v>
      </c>
      <c r="BQ7" s="115">
        <v>1.9981606889056105E-2</v>
      </c>
      <c r="BR7" s="115">
        <v>-2.2004889975550165E-2</v>
      </c>
      <c r="BS7" s="115">
        <v>0.16176596412172384</v>
      </c>
      <c r="BT7" s="115">
        <v>9.1160568338990861E-3</v>
      </c>
      <c r="BU7" s="115">
        <v>0.15151515151515152</v>
      </c>
      <c r="BV7" s="115">
        <v>0.375</v>
      </c>
      <c r="BW7" s="115">
        <v>0.28804347826086957</v>
      </c>
      <c r="BX7" s="115">
        <v>0.11304347826086962</v>
      </c>
      <c r="BY7" s="115">
        <v>0.23718104495747261</v>
      </c>
      <c r="BZ7" s="115">
        <v>0.11888111888111882</v>
      </c>
      <c r="CA7" s="115">
        <v>0.17513444096636963</v>
      </c>
      <c r="CB7" s="115">
        <v>6.8188017092462956E-3</v>
      </c>
      <c r="CC7" s="115">
        <v>-1.8181818181818181E-2</v>
      </c>
      <c r="CD7" s="115">
        <v>-9.210526315789511E-3</v>
      </c>
      <c r="CE7" s="115">
        <v>0.10100619195046437</v>
      </c>
      <c r="CF7" s="115">
        <v>-0.21921921921921922</v>
      </c>
      <c r="CG7" s="115">
        <v>-2.5862068965517241E-2</v>
      </c>
      <c r="CH7" s="115">
        <v>-0.24558076438587503</v>
      </c>
      <c r="CI7" s="115">
        <v>0.19876819708846588</v>
      </c>
      <c r="CJ7" s="115">
        <v>0.13889275281680344</v>
      </c>
      <c r="CK7" s="115">
        <v>0</v>
      </c>
      <c r="CL7" s="115">
        <v>6.0606060606060608E-2</v>
      </c>
      <c r="CM7" s="115">
        <v>3.6363636363636397E-2</v>
      </c>
      <c r="CN7" s="115">
        <v>0.25</v>
      </c>
      <c r="CO7" s="115">
        <v>5.9444444444444459E-2</v>
      </c>
      <c r="CP7" s="115">
        <v>0.12677261613691937</v>
      </c>
      <c r="CQ7" s="115">
        <v>0.49101796407185633</v>
      </c>
      <c r="CR7" s="115">
        <v>-4.4343891402714948E-2</v>
      </c>
      <c r="CS7" s="115">
        <v>-4.500000000000004E-2</v>
      </c>
      <c r="CT7" s="115">
        <v>-5.1432880844645583E-2</v>
      </c>
      <c r="CU7" s="115">
        <v>-3.2694739800459123E-2</v>
      </c>
      <c r="CV7" s="115">
        <v>0</v>
      </c>
      <c r="CW7" s="115">
        <v>0.18131868131868131</v>
      </c>
      <c r="CX7" s="115">
        <v>0.9015384615384614</v>
      </c>
      <c r="CY7" s="115">
        <v>-6.1640164373771462E-3</v>
      </c>
      <c r="CZ7" s="115">
        <v>7.7502138579982782E-2</v>
      </c>
      <c r="DA7" s="115">
        <v>0.17293233082706766</v>
      </c>
      <c r="DB7" s="115">
        <v>5.0917431192660526E-2</v>
      </c>
      <c r="DC7" s="115">
        <v>0.36452241715399614</v>
      </c>
      <c r="DD7" s="115">
        <v>4.285714285714283E-2</v>
      </c>
      <c r="DE7" s="115">
        <v>-2.0189655172413855E-2</v>
      </c>
      <c r="DF7" s="115">
        <v>0.71283433547584496</v>
      </c>
      <c r="DG7" s="115">
        <v>0.11666666666666667</v>
      </c>
      <c r="DH7" s="115">
        <v>0.20099667774086394</v>
      </c>
      <c r="DI7" s="115">
        <v>0.61657032755298646</v>
      </c>
      <c r="DJ7" s="115">
        <v>0.12955373406193071</v>
      </c>
      <c r="DK7" s="115">
        <v>5.4794520547945258E-2</v>
      </c>
      <c r="DL7" s="115">
        <v>1.1709601873536467E-2</v>
      </c>
      <c r="DM7" s="115">
        <v>8.252427184466031E-2</v>
      </c>
      <c r="DN7" s="115">
        <v>0.21140731556106634</v>
      </c>
      <c r="DO7" s="115">
        <v>5.4760423148724272E-2</v>
      </c>
      <c r="DP7" s="115">
        <v>0.17274535809018562</v>
      </c>
      <c r="DQ7" s="115">
        <v>0.11941954758856151</v>
      </c>
      <c r="DR7" s="115">
        <v>0.55820318789244894</v>
      </c>
      <c r="DS7" s="115">
        <v>-9.824686940966014E-2</v>
      </c>
      <c r="DT7" s="115">
        <v>3.8617886178861881E-2</v>
      </c>
      <c r="DU7" s="115">
        <v>0.25906142693628392</v>
      </c>
      <c r="DV7" s="115">
        <v>-8.6130912995168493E-2</v>
      </c>
      <c r="DW7" s="115">
        <v>0.31188725490196079</v>
      </c>
      <c r="DX7" s="115">
        <v>9.3981661412675735E-2</v>
      </c>
      <c r="DY7" s="115">
        <v>0.47975871313672935</v>
      </c>
      <c r="DZ7" s="115">
        <v>0.1414999999999999</v>
      </c>
      <c r="EA7" s="115">
        <v>0.1765734265734267</v>
      </c>
      <c r="EB7" s="115">
        <v>0.13151354130956461</v>
      </c>
      <c r="EC7" s="115">
        <v>8.4225646382867628E-2</v>
      </c>
      <c r="ED7" s="115">
        <v>0.11624326404926864</v>
      </c>
      <c r="EE7" s="115">
        <v>6.5794536360138545E-2</v>
      </c>
      <c r="EF7" s="115">
        <v>0.12677261613691937</v>
      </c>
      <c r="EG7" s="115">
        <v>0.4092570036540803</v>
      </c>
      <c r="EH7" s="115">
        <v>0.13455822750607954</v>
      </c>
      <c r="EI7" s="115">
        <v>0.20406779661016961</v>
      </c>
      <c r="EJ7" s="115">
        <v>0.43333333333333335</v>
      </c>
      <c r="EK7" s="115">
        <v>0.11607142857142846</v>
      </c>
      <c r="EL7" s="115">
        <v>0.20502968913726863</v>
      </c>
      <c r="EM7" s="115">
        <v>1.5161502966381092E-2</v>
      </c>
      <c r="EN7" s="115">
        <v>-0.16486486486486487</v>
      </c>
      <c r="EO7" s="115">
        <v>0.11110661868758327</v>
      </c>
      <c r="EP7" s="115">
        <v>-0.35740740740740734</v>
      </c>
      <c r="EQ7" s="115">
        <v>7.4729596853490579E-2</v>
      </c>
      <c r="ER7" s="115">
        <v>0.19119119119119121</v>
      </c>
      <c r="ES7" s="115">
        <v>0.33171912832929784</v>
      </c>
      <c r="ET7" s="115">
        <v>-7.4999999999999512E-3</v>
      </c>
      <c r="EU7" s="115">
        <v>0</v>
      </c>
      <c r="EV7" s="115">
        <v>0.10241657077100122</v>
      </c>
      <c r="EW7" s="115">
        <v>0.23876123876123884</v>
      </c>
      <c r="EX7" s="115">
        <v>6.8965517241379309E-2</v>
      </c>
      <c r="EY7" s="115">
        <v>0.23044397463002123</v>
      </c>
      <c r="EZ7" s="115">
        <v>0.39076923076923065</v>
      </c>
      <c r="FA7" s="115">
        <v>-2.5000000000000022E-2</v>
      </c>
      <c r="FB7" s="115">
        <v>9.6907216494845419E-2</v>
      </c>
      <c r="FC7" s="115">
        <v>0</v>
      </c>
      <c r="FD7" s="115">
        <v>-6.0549124189344862E-2</v>
      </c>
      <c r="FE7" s="115">
        <v>0.13034188034188041</v>
      </c>
      <c r="FF7" s="115">
        <v>0.15538461538461534</v>
      </c>
      <c r="FG7" s="115">
        <v>0.2410221257473629</v>
      </c>
      <c r="FH7" s="115">
        <v>0.12017434620174346</v>
      </c>
      <c r="FI7" s="115">
        <v>0.63936254980079688</v>
      </c>
      <c r="FJ7" s="115">
        <v>0.14822222222222214</v>
      </c>
      <c r="FK7" s="115">
        <v>0.22413793103448273</v>
      </c>
      <c r="FL7" s="115">
        <v>0</v>
      </c>
      <c r="FM7" s="115">
        <v>0.22605363984674323</v>
      </c>
      <c r="FN7" s="115">
        <v>0</v>
      </c>
      <c r="FO7" s="115">
        <v>0.27982760433091564</v>
      </c>
      <c r="FP7" s="115">
        <v>0.11433844178769158</v>
      </c>
      <c r="FQ7" s="115">
        <v>0.12837837837837829</v>
      </c>
      <c r="FR7" s="115">
        <v>1.9842519685039452E-2</v>
      </c>
      <c r="FS7" s="115">
        <v>5.3172360647315703E-2</v>
      </c>
      <c r="FT7" s="115">
        <v>-0.20707791050098054</v>
      </c>
      <c r="FU7" s="115">
        <v>0.17669172932330829</v>
      </c>
      <c r="FV7" s="115">
        <v>0.16881598940273504</v>
      </c>
      <c r="FW7" s="115">
        <v>0</v>
      </c>
      <c r="FX7" s="115">
        <v>-0.27833753148614621</v>
      </c>
      <c r="FY7" s="115">
        <v>6.2499999999999917E-2</v>
      </c>
      <c r="FZ7" s="115">
        <v>0.24043478260869569</v>
      </c>
      <c r="GA7" s="115">
        <v>0.37604680509349547</v>
      </c>
      <c r="GB7" s="115">
        <v>0.14634146341463417</v>
      </c>
      <c r="GC7" s="115">
        <v>-0.14898224339540933</v>
      </c>
      <c r="GD7" s="115">
        <v>0.13309982486865146</v>
      </c>
      <c r="GE7" s="115">
        <v>-0.1664010591610072</v>
      </c>
      <c r="GF7" s="115">
        <v>0.42352056168505514</v>
      </c>
      <c r="GG7" s="115">
        <v>-3.3016508254127074E-2</v>
      </c>
      <c r="GH7" s="115">
        <v>2.9764408918805198E-2</v>
      </c>
      <c r="GI7" s="115">
        <v>0.25418060200668885</v>
      </c>
      <c r="GJ7" s="115">
        <v>4.5714285714285645E-2</v>
      </c>
      <c r="GK7" s="115"/>
      <c r="GL7" s="115">
        <v>-2.0689655172413351E-3</v>
      </c>
      <c r="GM7" s="115">
        <v>-0.125</v>
      </c>
      <c r="GN7" s="115">
        <v>0.17166666666666672</v>
      </c>
      <c r="GO7" s="115">
        <v>8.4112149532710317E-2</v>
      </c>
      <c r="GP7" s="115">
        <v>7.1428571428571438E-2</v>
      </c>
      <c r="GQ7" s="115">
        <v>0.13816834303864475</v>
      </c>
      <c r="GR7" s="115">
        <v>-1.6949152542372899E-2</v>
      </c>
      <c r="GS7" s="115">
        <v>0.15000000000000005</v>
      </c>
    </row>
    <row r="8" spans="1:201" x14ac:dyDescent="0.2">
      <c r="A8" t="s">
        <v>1362</v>
      </c>
      <c r="B8" s="115">
        <v>0.11289855072463777</v>
      </c>
      <c r="C8" s="115">
        <v>-7.2415557830092084E-2</v>
      </c>
      <c r="D8" s="115">
        <v>-2.4390243902439025E-2</v>
      </c>
      <c r="E8" s="115">
        <v>-0.10194174757281552</v>
      </c>
      <c r="F8" s="115">
        <v>-7.4999999999999512E-3</v>
      </c>
      <c r="G8" s="115">
        <v>0</v>
      </c>
      <c r="H8" s="115">
        <v>-0.14500000000000002</v>
      </c>
      <c r="I8" s="115">
        <v>4.922663080026915E-2</v>
      </c>
      <c r="J8" s="115">
        <v>-4.4078754040552455E-2</v>
      </c>
      <c r="K8" s="115">
        <v>0.13007738734402191</v>
      </c>
      <c r="L8" s="115">
        <v>-4.7468354430379854E-2</v>
      </c>
      <c r="M8" s="115">
        <v>0</v>
      </c>
      <c r="N8" s="115">
        <v>-3.8034188034187906E-2</v>
      </c>
      <c r="O8" s="115">
        <v>3.8216560509554076E-2</v>
      </c>
      <c r="P8" s="115">
        <v>-0.11904761904761905</v>
      </c>
      <c r="Q8" s="115">
        <v>0</v>
      </c>
      <c r="R8" s="115">
        <v>0.12517580872011247</v>
      </c>
      <c r="S8" s="115">
        <v>1.1630434782608622E-2</v>
      </c>
      <c r="T8" s="115">
        <v>0.10544983288998007</v>
      </c>
      <c r="U8" s="115">
        <v>-1.3050570962479619E-2</v>
      </c>
      <c r="V8" s="115">
        <v>-0.14401019541206461</v>
      </c>
      <c r="W8" s="115">
        <v>-9.1743119266054721E-3</v>
      </c>
      <c r="X8" s="115">
        <v>0.29216757741347904</v>
      </c>
      <c r="Y8" s="115">
        <v>-0.11444028297960882</v>
      </c>
      <c r="Z8" s="115">
        <v>5.6824682506388141E-2</v>
      </c>
      <c r="AA8" s="115">
        <v>0.3888888888888889</v>
      </c>
      <c r="AB8" s="115">
        <v>-9.1489361702127778E-2</v>
      </c>
      <c r="AC8" s="115">
        <v>-7.209612817089453E-2</v>
      </c>
      <c r="AD8" s="115">
        <v>-0.1810824742268041</v>
      </c>
      <c r="AE8" s="115">
        <v>-0.27580846949994303</v>
      </c>
      <c r="AF8" s="115">
        <v>-4.0024257125530531E-2</v>
      </c>
      <c r="AG8" s="115">
        <v>-9.3023255813953445E-2</v>
      </c>
      <c r="AH8" s="115">
        <v>-0.15465517241379309</v>
      </c>
      <c r="AI8" s="115">
        <v>0</v>
      </c>
      <c r="AJ8" s="115">
        <v>7.5675675675675708E-2</v>
      </c>
      <c r="AK8" s="115">
        <v>-1.3392857142857142E-2</v>
      </c>
      <c r="AL8" s="115">
        <v>0.15572893726797959</v>
      </c>
      <c r="AM8" s="115">
        <v>-9.0487804878048805E-2</v>
      </c>
      <c r="AN8" s="115">
        <v>1.8633540372670686E-2</v>
      </c>
      <c r="AO8" s="115">
        <v>0.56973293768545996</v>
      </c>
      <c r="AP8" s="115">
        <v>1.2836970474967633E-3</v>
      </c>
      <c r="AQ8" s="115">
        <v>-2.5149700598802286E-2</v>
      </c>
      <c r="AR8" s="115">
        <v>-4.5255474452554664E-2</v>
      </c>
      <c r="AS8" s="115">
        <v>6.3007683863885944E-2</v>
      </c>
      <c r="AT8" s="115">
        <v>-5.1421202514641988E-2</v>
      </c>
      <c r="AU8" s="115">
        <v>1.8181818181818181E-2</v>
      </c>
      <c r="AV8" s="115">
        <v>-0.11291009799744349</v>
      </c>
      <c r="AW8" s="115">
        <v>-1.4187446259673338E-2</v>
      </c>
      <c r="AX8" s="115">
        <v>7.9956584659913205E-2</v>
      </c>
      <c r="AY8" s="115">
        <v>-6.4000000000000057E-2</v>
      </c>
      <c r="AZ8" s="115">
        <v>0</v>
      </c>
      <c r="BA8" s="115">
        <v>0.12412983965584673</v>
      </c>
      <c r="BB8" s="115">
        <v>-7.1808510638298071E-3</v>
      </c>
      <c r="BC8" s="115">
        <v>3.7174721189591939E-3</v>
      </c>
      <c r="BD8" s="115">
        <v>0.16602987148315393</v>
      </c>
      <c r="BE8" s="115">
        <v>-0.1344329896907217</v>
      </c>
      <c r="BF8" s="115">
        <v>-0.1710037174721189</v>
      </c>
      <c r="BG8" s="115">
        <v>9.12778904665313E-3</v>
      </c>
      <c r="BH8" s="115">
        <v>0.4157449577098245</v>
      </c>
      <c r="BI8" s="115">
        <v>1.9282684149633904E-3</v>
      </c>
      <c r="BJ8" s="115">
        <v>-8.1151050482924612E-3</v>
      </c>
      <c r="BK8" s="115">
        <v>-8.7242437527400199E-2</v>
      </c>
      <c r="BL8" s="115">
        <v>6.2291063071094312E-2</v>
      </c>
      <c r="BM8" s="115">
        <v>0.40160269928300296</v>
      </c>
      <c r="BN8" s="115">
        <v>0.16291291291291304</v>
      </c>
      <c r="BO8" s="115">
        <v>-4.4272844272844239E-2</v>
      </c>
      <c r="BP8" s="115">
        <v>1.5965166908563182E-2</v>
      </c>
      <c r="BQ8" s="115">
        <v>0.59501266835578093</v>
      </c>
      <c r="BR8" s="115">
        <v>-2.22222222222178E-4</v>
      </c>
      <c r="BS8" s="115">
        <v>0.10601854772569559</v>
      </c>
      <c r="BT8" s="115">
        <v>-4.1807228915662638E-2</v>
      </c>
      <c r="BU8" s="115">
        <v>-7.9069767441860436E-2</v>
      </c>
      <c r="BV8" s="115">
        <v>-9.6045197740112956E-2</v>
      </c>
      <c r="BW8" s="115">
        <v>-2.200488997555005E-2</v>
      </c>
      <c r="BX8" s="115">
        <v>-2.1276595744680851E-2</v>
      </c>
      <c r="BY8" s="115">
        <v>1.0311809477043991E-2</v>
      </c>
      <c r="BZ8" s="115">
        <v>0</v>
      </c>
      <c r="CA8" s="115">
        <v>0.10736823393476133</v>
      </c>
      <c r="CB8" s="115">
        <v>4.2914536157779301E-3</v>
      </c>
      <c r="CC8" s="115">
        <v>-0.01</v>
      </c>
      <c r="CD8" s="115">
        <v>0.15116631323841268</v>
      </c>
      <c r="CE8" s="115">
        <v>7.6330313443715492E-2</v>
      </c>
      <c r="CF8" s="115">
        <v>0.11000000000000003</v>
      </c>
      <c r="CG8" s="115">
        <v>-9.7978227060653192E-2</v>
      </c>
      <c r="CH8" s="115">
        <v>-3.5724137931034921E-3</v>
      </c>
      <c r="CI8" s="115">
        <v>-3.35497835497836E-2</v>
      </c>
      <c r="CJ8" s="115">
        <v>6.5037037037037046E-2</v>
      </c>
      <c r="CK8" s="115">
        <v>0</v>
      </c>
      <c r="CL8" s="115">
        <v>0.27413127413127419</v>
      </c>
      <c r="CM8" s="115">
        <v>-8.5872576177285331E-2</v>
      </c>
      <c r="CN8" s="115">
        <v>-3.26481257557436E-2</v>
      </c>
      <c r="CO8" s="115">
        <v>2.8571428571428571E-2</v>
      </c>
      <c r="CP8" s="115">
        <v>6.8582625734813843E-2</v>
      </c>
      <c r="CQ8" s="115">
        <v>-0.18003273322422267</v>
      </c>
      <c r="CR8" s="115">
        <v>0.22777777777777786</v>
      </c>
      <c r="CS8" s="115">
        <v>-0.13043478260869559</v>
      </c>
      <c r="CT8" s="115">
        <v>0.32876382876382881</v>
      </c>
      <c r="CU8" s="115">
        <v>-1.390300230946878E-2</v>
      </c>
      <c r="CV8" s="115">
        <v>-0.17460317460317459</v>
      </c>
      <c r="CW8" s="115">
        <v>7.0273448985592402E-2</v>
      </c>
      <c r="CX8" s="115">
        <v>-9.470752089136486E-2</v>
      </c>
      <c r="CY8" s="115">
        <v>-3.8109559613319029E-2</v>
      </c>
      <c r="CZ8" s="115">
        <v>-2.5833333333333285E-2</v>
      </c>
      <c r="DA8" s="115">
        <v>0.23148148148148148</v>
      </c>
      <c r="DB8" s="115">
        <v>-4.8865619546247768E-2</v>
      </c>
      <c r="DC8" s="115">
        <v>-6.727272727272729E-2</v>
      </c>
      <c r="DD8" s="115">
        <v>-7.8947368421052586E-2</v>
      </c>
      <c r="DE8" s="115">
        <v>-8.5470085470085479E-3</v>
      </c>
      <c r="DF8" s="115">
        <v>-9.0000000000000052E-2</v>
      </c>
      <c r="DG8" s="115">
        <v>2.2146507666098759E-2</v>
      </c>
      <c r="DH8" s="115">
        <v>-5.1968503937007887E-2</v>
      </c>
      <c r="DI8" s="115">
        <v>-2.075471698113197E-2</v>
      </c>
      <c r="DJ8" s="115">
        <v>2.9777256740914495E-2</v>
      </c>
      <c r="DK8" s="115">
        <v>-9.876543209876551E-2</v>
      </c>
      <c r="DL8" s="115">
        <v>-1.1574074074074238E-2</v>
      </c>
      <c r="DM8" s="115">
        <v>5.6410256410256425E-2</v>
      </c>
      <c r="DN8" s="115">
        <v>-2.0108275328694454E-3</v>
      </c>
      <c r="DO8" s="115">
        <v>4.3750000000000178E-3</v>
      </c>
      <c r="DP8" s="115">
        <v>-0.19780122351272278</v>
      </c>
      <c r="DQ8" s="115">
        <v>-1.8926388074700536E-2</v>
      </c>
      <c r="DR8" s="115">
        <v>-6.6155465343557443E-2</v>
      </c>
      <c r="DS8" s="115">
        <v>-2.6132404181184669E-2</v>
      </c>
      <c r="DT8" s="115">
        <v>3.2362198369784566E-2</v>
      </c>
      <c r="DU8" s="115">
        <v>-7.4941176470588289E-2</v>
      </c>
      <c r="DV8" s="115">
        <v>4.7004692626432996E-2</v>
      </c>
      <c r="DW8" s="115">
        <v>-6.1259706643658395E-2</v>
      </c>
      <c r="DX8" s="115">
        <v>-6.0378006381181437E-3</v>
      </c>
      <c r="DY8" s="115">
        <v>-3.1168831168831169E-2</v>
      </c>
      <c r="DZ8" s="115">
        <v>-0.11764705882352941</v>
      </c>
      <c r="EA8" s="115">
        <v>4.5703839122486288E-2</v>
      </c>
      <c r="EB8" s="115">
        <v>-1.5358649789029479E-2</v>
      </c>
      <c r="EC8" s="115">
        <v>4.8753766091481819E-2</v>
      </c>
      <c r="ED8" s="115">
        <v>4.7580645161290312E-2</v>
      </c>
      <c r="EE8" s="115">
        <v>-0.18141732283464571</v>
      </c>
      <c r="EF8" s="115">
        <v>6.8582625734813843E-2</v>
      </c>
      <c r="EG8" s="115">
        <v>0.10945945945945952</v>
      </c>
      <c r="EH8" s="115">
        <v>-2.3225125362892653E-2</v>
      </c>
      <c r="EI8" s="115">
        <v>0.10486891385767794</v>
      </c>
      <c r="EJ8" s="115">
        <v>-8.9805825242718476E-2</v>
      </c>
      <c r="EK8" s="115">
        <v>-0.10399999999999991</v>
      </c>
      <c r="EL8" s="115">
        <v>4.1090909090909053E-2</v>
      </c>
      <c r="EM8" s="115">
        <v>-5.1875000000000074E-2</v>
      </c>
      <c r="EN8" s="115">
        <v>3.6414565826330417E-2</v>
      </c>
      <c r="EO8" s="115">
        <v>-1.0097746183051941E-3</v>
      </c>
      <c r="EP8" s="115">
        <v>0</v>
      </c>
      <c r="EQ8" s="115">
        <v>1.7000000000000053E-2</v>
      </c>
      <c r="ER8" s="115">
        <v>1.9387755102040764E-2</v>
      </c>
      <c r="ES8" s="115">
        <v>-6.136363636363646E-2</v>
      </c>
      <c r="ET8" s="115">
        <v>0.33333333333333331</v>
      </c>
      <c r="EU8" s="115">
        <v>-1.5370705244122958E-2</v>
      </c>
      <c r="EV8" s="115">
        <v>-8.5263157894736888E-2</v>
      </c>
      <c r="EW8" s="115">
        <v>-0.18285714285714291</v>
      </c>
      <c r="EX8" s="115">
        <v>-5.0425671250818573E-2</v>
      </c>
      <c r="EY8" s="115">
        <v>-2.6462805057336038E-2</v>
      </c>
      <c r="EZ8" s="115">
        <v>-9.2178770949720684E-2</v>
      </c>
      <c r="FA8" s="115">
        <v>0</v>
      </c>
      <c r="FB8" s="115">
        <v>1.2949039264828684E-2</v>
      </c>
      <c r="FC8" s="115">
        <v>0.1725490196078433</v>
      </c>
      <c r="FD8" s="115">
        <v>-2.9470588235294064E-2</v>
      </c>
      <c r="FE8" s="115">
        <v>0.10377358490566026</v>
      </c>
      <c r="FF8" s="115">
        <v>-2.9850746268656744E-2</v>
      </c>
      <c r="FG8" s="115">
        <v>7.0703363914372985E-2</v>
      </c>
      <c r="FH8" s="115">
        <v>0.14550641940085587</v>
      </c>
      <c r="FI8" s="115">
        <v>-1.4322087842139307E-3</v>
      </c>
      <c r="FJ8" s="115">
        <v>0.10330173259235044</v>
      </c>
      <c r="FK8" s="115">
        <v>-6.3004846526655986E-2</v>
      </c>
      <c r="FL8" s="115">
        <v>-0.14406616657049437</v>
      </c>
      <c r="FM8" s="115">
        <v>0</v>
      </c>
      <c r="FN8" s="115">
        <v>2.7777777777777776E-2</v>
      </c>
      <c r="FO8" s="115">
        <v>-2.1950341849586233E-2</v>
      </c>
      <c r="FP8" s="115">
        <v>-3.0116731517509761E-2</v>
      </c>
      <c r="FQ8" s="115">
        <v>-1.3333333333333286E-2</v>
      </c>
      <c r="FR8" s="115">
        <v>-9.155937052932768E-2</v>
      </c>
      <c r="FS8" s="115">
        <v>-8.4055017829851829E-3</v>
      </c>
      <c r="FT8" s="115">
        <v>1.7360975609756097</v>
      </c>
      <c r="FU8" s="115">
        <v>6.3051702395965593E-3</v>
      </c>
      <c r="FV8" s="115">
        <v>1.3157721608926198E-2</v>
      </c>
      <c r="FW8" s="115">
        <v>0</v>
      </c>
      <c r="FX8" s="115">
        <v>7.3553272038940132E-2</v>
      </c>
      <c r="FY8" s="115">
        <v>4.9180327868852576E-2</v>
      </c>
      <c r="FZ8" s="115">
        <v>3.3707865168539325E-2</v>
      </c>
      <c r="GA8" s="115">
        <v>1.7237416685820005E-3</v>
      </c>
      <c r="GB8" s="115">
        <v>0.12915479582146261</v>
      </c>
      <c r="GC8" s="115">
        <v>0.37114014251781474</v>
      </c>
      <c r="GD8" s="115">
        <v>1.5111111111111105E-2</v>
      </c>
      <c r="GE8" s="115">
        <v>0.16534285714285715</v>
      </c>
      <c r="GF8" s="115">
        <v>-2.086913822735071E-2</v>
      </c>
      <c r="GG8" s="115">
        <v>-0.28861209964412821</v>
      </c>
      <c r="GH8" s="115">
        <v>0.18849999999999997</v>
      </c>
      <c r="GI8" s="115">
        <v>3.1034482758620793E-2</v>
      </c>
      <c r="GJ8" s="115">
        <v>-1.5625E-2</v>
      </c>
      <c r="GK8" s="115"/>
      <c r="GL8" s="115">
        <v>0</v>
      </c>
      <c r="GM8" s="115">
        <v>0.26984126984126988</v>
      </c>
      <c r="GN8" s="115">
        <v>-7.6923076923076927E-2</v>
      </c>
      <c r="GO8" s="115">
        <v>1.904761904761898E-2</v>
      </c>
      <c r="GP8" s="115">
        <v>-3.5714285714285747E-2</v>
      </c>
      <c r="GQ8" s="115">
        <v>-1.6273922666319489E-2</v>
      </c>
      <c r="GR8" s="115">
        <v>-6.3492063492063544E-2</v>
      </c>
      <c r="GS8" s="115">
        <v>4.0000000000000036E-2</v>
      </c>
    </row>
    <row r="9" spans="1:201" x14ac:dyDescent="0.2">
      <c r="A9" t="s">
        <v>1363</v>
      </c>
      <c r="B9" s="115">
        <v>-0.11561138169700072</v>
      </c>
      <c r="C9" s="115">
        <v>-7.184419902624388E-2</v>
      </c>
      <c r="D9" s="115">
        <v>0</v>
      </c>
      <c r="E9" s="115">
        <v>-0.41753063147973607</v>
      </c>
      <c r="F9" s="115">
        <v>0.17647058823529416</v>
      </c>
      <c r="G9" s="115">
        <v>7.4999999999999956E-2</v>
      </c>
      <c r="H9" s="115">
        <v>-1.4778325123152615E-2</v>
      </c>
      <c r="I9" s="115">
        <v>-3.290842872008326E-2</v>
      </c>
      <c r="J9" s="115">
        <v>9.9515347334410406E-2</v>
      </c>
      <c r="K9" s="115">
        <v>5.5125800906391562E-2</v>
      </c>
      <c r="L9" s="115">
        <v>4.9833887043189487E-2</v>
      </c>
      <c r="M9" s="115">
        <v>0</v>
      </c>
      <c r="N9" s="115">
        <v>8.4337349397590383E-2</v>
      </c>
      <c r="O9" s="115">
        <v>-0.11098527746319357</v>
      </c>
      <c r="P9" s="115">
        <v>-2.5000000000000356E-3</v>
      </c>
      <c r="Q9" s="115">
        <v>-2.4390243902438939E-2</v>
      </c>
      <c r="R9" s="115">
        <v>1.571428571428576E-2</v>
      </c>
      <c r="S9" s="115">
        <v>0.15</v>
      </c>
      <c r="T9" s="115">
        <v>-0.10423412965112712</v>
      </c>
      <c r="U9" s="115">
        <v>-1.762820512820518E-2</v>
      </c>
      <c r="V9" s="115">
        <v>2.1701388888888888E-2</v>
      </c>
      <c r="W9" s="115">
        <v>1.8382352941176078E-3</v>
      </c>
      <c r="X9" s="115">
        <v>0.141846921797005</v>
      </c>
      <c r="Y9" s="115">
        <v>0.28502673796791456</v>
      </c>
      <c r="Z9" s="115">
        <v>2.8274509803921488E-2</v>
      </c>
      <c r="AA9" s="115">
        <v>9.9678456591639888E-2</v>
      </c>
      <c r="AB9" s="115">
        <v>-2.792140641158217E-2</v>
      </c>
      <c r="AC9" s="115">
        <v>8.7082728592162637E-2</v>
      </c>
      <c r="AD9" s="115">
        <v>-6.8598341353537599E-3</v>
      </c>
      <c r="AE9" s="115">
        <v>-0.24174607965733841</v>
      </c>
      <c r="AF9" s="115">
        <v>0.99636803874091995</v>
      </c>
      <c r="AG9" s="115">
        <v>4.2424242424242462E-2</v>
      </c>
      <c r="AH9" s="115">
        <v>0.13725490196078433</v>
      </c>
      <c r="AI9" s="115">
        <v>-4.6153846153846129E-2</v>
      </c>
      <c r="AJ9" s="115">
        <v>-4.2159763313609488E-2</v>
      </c>
      <c r="AK9" s="115">
        <v>0</v>
      </c>
      <c r="AL9" s="115">
        <v>8.9681179293795085E-2</v>
      </c>
      <c r="AM9" s="115">
        <v>0</v>
      </c>
      <c r="AN9" s="115">
        <v>1.2578616352201269E-2</v>
      </c>
      <c r="AO9" s="115">
        <v>0.12834821428571411</v>
      </c>
      <c r="AP9" s="115">
        <v>0</v>
      </c>
      <c r="AQ9" s="115">
        <v>-0.11264612114771524</v>
      </c>
      <c r="AR9" s="115">
        <v>5.0613496932515295E-2</v>
      </c>
      <c r="AS9" s="115">
        <v>6.4252336448598138E-2</v>
      </c>
      <c r="AT9" s="115">
        <v>6.366805738126545E-2</v>
      </c>
      <c r="AU9" s="115">
        <v>1.8164989008446143E-2</v>
      </c>
      <c r="AV9" s="115">
        <v>-2.4116424116424194E-2</v>
      </c>
      <c r="AW9" s="115">
        <v>-3.4454130344541235E-2</v>
      </c>
      <c r="AX9" s="115">
        <v>8.0233406272793156E-3</v>
      </c>
      <c r="AY9" s="115">
        <v>0.36363636363636365</v>
      </c>
      <c r="AZ9" s="115">
        <v>0</v>
      </c>
      <c r="BA9" s="115">
        <v>-4.5325567502986809E-2</v>
      </c>
      <c r="BB9" s="115">
        <v>0</v>
      </c>
      <c r="BC9" s="115">
        <v>9.3023255813951509E-4</v>
      </c>
      <c r="BD9" s="115">
        <v>-4.447394623299037E-2</v>
      </c>
      <c r="BE9" s="115">
        <v>-0.14128895184135973</v>
      </c>
      <c r="BF9" s="115">
        <v>0.16652211621856028</v>
      </c>
      <c r="BG9" s="115">
        <v>6.1224489795917054E-3</v>
      </c>
      <c r="BH9" s="115">
        <v>0.65268817204301055</v>
      </c>
      <c r="BI9" s="115">
        <v>-7.9843860894251245E-2</v>
      </c>
      <c r="BJ9" s="115">
        <v>8.327041311616884E-2</v>
      </c>
      <c r="BK9" s="115">
        <v>0.14049999999999993</v>
      </c>
      <c r="BL9" s="115">
        <v>-3.3494884221863218E-2</v>
      </c>
      <c r="BM9" s="115">
        <v>-3.3270814645682122E-2</v>
      </c>
      <c r="BN9" s="115">
        <v>6.0003183192742261E-2</v>
      </c>
      <c r="BO9" s="115">
        <v>1.648351648351655E-2</v>
      </c>
      <c r="BP9" s="115">
        <v>-1.4306151645207515E-2</v>
      </c>
      <c r="BQ9" s="115">
        <v>0.59315912470788179</v>
      </c>
      <c r="BR9" s="115">
        <v>0.20288692862870902</v>
      </c>
      <c r="BS9" s="115">
        <v>-2.2031977842126571E-3</v>
      </c>
      <c r="BT9" s="115">
        <v>7.7782106219971364E-2</v>
      </c>
      <c r="BU9" s="115">
        <v>7.4999999999999997E-2</v>
      </c>
      <c r="BV9" s="115">
        <v>0.28075253256150501</v>
      </c>
      <c r="BW9" s="115">
        <v>-9.3301204819277173E-2</v>
      </c>
      <c r="BX9" s="115">
        <v>-5.2419354838709707E-2</v>
      </c>
      <c r="BY9" s="115">
        <v>-5.6520731989807844E-2</v>
      </c>
      <c r="BZ9" s="115">
        <v>2.1428571428571394E-2</v>
      </c>
      <c r="CA9" s="115">
        <v>0.36029500664974023</v>
      </c>
      <c r="CB9" s="115">
        <v>-2.0305930763037928E-2</v>
      </c>
      <c r="CC9" s="115">
        <v>3.1991744066047469E-2</v>
      </c>
      <c r="CD9" s="115">
        <v>-6.5930956423316506E-2</v>
      </c>
      <c r="CE9" s="115">
        <v>-0.10277492291880781</v>
      </c>
      <c r="CF9" s="115">
        <v>7.1428571428571494E-2</v>
      </c>
      <c r="CG9" s="115">
        <v>-3.8863976083707022E-2</v>
      </c>
      <c r="CH9" s="115">
        <v>0</v>
      </c>
      <c r="CI9" s="115">
        <v>9.6735905044510323E-2</v>
      </c>
      <c r="CJ9" s="115">
        <v>7.462686567164179E-3</v>
      </c>
      <c r="CK9" s="115">
        <v>0</v>
      </c>
      <c r="CL9" s="115">
        <v>7.9166666666666607E-2</v>
      </c>
      <c r="CM9" s="115">
        <v>0.39382239382239387</v>
      </c>
      <c r="CN9" s="115">
        <v>-0.15612244897959193</v>
      </c>
      <c r="CO9" s="115">
        <v>4.7904191616766512E-2</v>
      </c>
      <c r="CP9" s="115">
        <v>-3.565129755605944E-2</v>
      </c>
      <c r="CQ9" s="115">
        <v>-5.9999999999999949E-2</v>
      </c>
      <c r="CR9" s="115">
        <v>-5.3627760252365909E-2</v>
      </c>
      <c r="CS9" s="115">
        <v>4.5454545454545289E-2</v>
      </c>
      <c r="CT9" s="115">
        <v>9.4930875576036855E-2</v>
      </c>
      <c r="CU9" s="115">
        <v>3.0952380952380953E-2</v>
      </c>
      <c r="CV9" s="115">
        <v>0.59493670886075944</v>
      </c>
      <c r="CW9" s="115">
        <v>-3.4519956850053851E-2</v>
      </c>
      <c r="CX9" s="115">
        <v>0.19666666666666663</v>
      </c>
      <c r="CY9" s="115">
        <v>-1.7725258493352981E-2</v>
      </c>
      <c r="CZ9" s="115">
        <v>2.9866117404737418E-2</v>
      </c>
      <c r="DA9" s="115">
        <v>0.08</v>
      </c>
      <c r="DB9" s="115">
        <v>8.7699316628701549E-2</v>
      </c>
      <c r="DC9" s="115">
        <v>0</v>
      </c>
      <c r="DD9" s="115">
        <v>0</v>
      </c>
      <c r="DE9" s="115">
        <v>-1.679019815459085E-2</v>
      </c>
      <c r="DF9" s="115">
        <v>0.26642771804062121</v>
      </c>
      <c r="DG9" s="115">
        <v>-0.14356580099212143</v>
      </c>
      <c r="DH9" s="115">
        <v>3.5889070146818886E-2</v>
      </c>
      <c r="DI9" s="115">
        <v>-2.9304029304029332E-2</v>
      </c>
      <c r="DJ9" s="115">
        <v>7.0800903841325646E-2</v>
      </c>
      <c r="DK9" s="115">
        <v>0.15714285714285731</v>
      </c>
      <c r="DL9" s="115">
        <v>4.0963855421686728E-2</v>
      </c>
      <c r="DM9" s="115">
        <v>9.5505617977528046E-2</v>
      </c>
      <c r="DN9" s="115">
        <v>-9.6940913535409942E-2</v>
      </c>
      <c r="DO9" s="115">
        <v>-6.6511085180863502E-2</v>
      </c>
      <c r="DP9" s="115">
        <v>-8.8491999353483022E-2</v>
      </c>
      <c r="DQ9" s="115">
        <v>0.14607927824167385</v>
      </c>
      <c r="DR9" s="115">
        <v>-3.3144352376798969E-2</v>
      </c>
      <c r="DS9" s="115">
        <v>9.0011393847322402E-2</v>
      </c>
      <c r="DT9" s="115">
        <v>-3.074155193992496E-2</v>
      </c>
      <c r="DU9" s="115">
        <v>0</v>
      </c>
      <c r="DV9" s="115">
        <v>4.5122950819672096E-2</v>
      </c>
      <c r="DW9" s="115">
        <v>-2.2215973003374554E-2</v>
      </c>
      <c r="DX9" s="115">
        <v>3.8112495729796324E-2</v>
      </c>
      <c r="DY9" s="115">
        <v>0.1425349437635397</v>
      </c>
      <c r="DZ9" s="115">
        <v>0.12396694214876033</v>
      </c>
      <c r="EA9" s="115">
        <v>7.677165354330702E-2</v>
      </c>
      <c r="EB9" s="115">
        <v>-4.8422066971814032E-2</v>
      </c>
      <c r="EC9" s="115">
        <v>-8.7478130467383161E-2</v>
      </c>
      <c r="ED9" s="115">
        <v>3.3333333333333361E-2</v>
      </c>
      <c r="EE9" s="115">
        <v>-2.9941949282004186E-2</v>
      </c>
      <c r="EF9" s="115">
        <v>-3.565129755605944E-2</v>
      </c>
      <c r="EG9" s="115">
        <v>2.0689655172413841E-2</v>
      </c>
      <c r="EH9" s="115">
        <v>9.3233883857219355E-3</v>
      </c>
      <c r="EI9" s="115">
        <v>4.4192412983965548E-2</v>
      </c>
      <c r="EJ9" s="115">
        <v>-4.2417199302730996E-2</v>
      </c>
      <c r="EK9" s="115">
        <v>0.19617224880382783</v>
      </c>
      <c r="EL9" s="115">
        <v>-1.2921751615218932E-2</v>
      </c>
      <c r="EM9" s="115">
        <v>6.6666666666666666E-2</v>
      </c>
      <c r="EN9" s="115">
        <v>0.12736842105263166</v>
      </c>
      <c r="EO9" s="115">
        <v>5.8124626036413364E-2</v>
      </c>
      <c r="EP9" s="115">
        <v>-9.1743119266055051E-3</v>
      </c>
      <c r="EQ9" s="115">
        <v>0</v>
      </c>
      <c r="ER9" s="115">
        <v>8.8888888888888962E-2</v>
      </c>
      <c r="ES9" s="115">
        <v>0.12820512820512833</v>
      </c>
      <c r="ET9" s="115">
        <v>9.4890510948905021E-2</v>
      </c>
      <c r="EU9" s="115">
        <v>1.189387008234225E-2</v>
      </c>
      <c r="EV9" s="115">
        <v>2.8138528138528116E-2</v>
      </c>
      <c r="EW9" s="115">
        <v>-2.6889621479922191E-2</v>
      </c>
      <c r="EX9" s="115">
        <v>-0.10176470588235297</v>
      </c>
      <c r="EY9" s="115">
        <v>1.5830346475507802E-2</v>
      </c>
      <c r="EZ9" s="115">
        <v>-6.7708333333333287E-2</v>
      </c>
      <c r="FA9" s="115">
        <v>0.1764705882352941</v>
      </c>
      <c r="FB9" s="115">
        <v>-2.4999999999999467E-3</v>
      </c>
      <c r="FC9" s="115">
        <v>-0.26934097421203446</v>
      </c>
      <c r="FD9" s="115">
        <v>-2.4670109007458467E-2</v>
      </c>
      <c r="FE9" s="115">
        <v>0.35897435897435898</v>
      </c>
      <c r="FF9" s="115">
        <v>2.6033690658499222E-2</v>
      </c>
      <c r="FG9" s="115">
        <v>6.0724017127286846E-2</v>
      </c>
      <c r="FH9" s="115">
        <v>-7.5197889182058081E-2</v>
      </c>
      <c r="FI9" s="115">
        <v>0.13041914013311745</v>
      </c>
      <c r="FJ9" s="115">
        <v>0</v>
      </c>
      <c r="FK9" s="115">
        <v>3.1666666666666732E-2</v>
      </c>
      <c r="FL9" s="115">
        <v>7.4839776721108225E-2</v>
      </c>
      <c r="FM9" s="115">
        <v>0</v>
      </c>
      <c r="FN9" s="115">
        <v>0</v>
      </c>
      <c r="FO9" s="115">
        <v>1.8268425460636565E-2</v>
      </c>
      <c r="FP9" s="115">
        <v>-3.5574902431702256E-2</v>
      </c>
      <c r="FQ9" s="115">
        <v>7.1428571428571425E-2</v>
      </c>
      <c r="FR9" s="115">
        <v>0.48723404255319164</v>
      </c>
      <c r="FS9" s="115">
        <v>2.3995826812728077E-2</v>
      </c>
      <c r="FT9" s="115">
        <v>0.18271505221254247</v>
      </c>
      <c r="FU9" s="115">
        <v>5.7333333333333299E-2</v>
      </c>
      <c r="FV9" s="115">
        <v>0.16163298994283617</v>
      </c>
      <c r="FW9" s="115">
        <v>0</v>
      </c>
      <c r="FX9" s="115">
        <v>-7.9183266932270915E-2</v>
      </c>
      <c r="FY9" s="115">
        <v>0.17307692307692296</v>
      </c>
      <c r="FZ9" s="115">
        <v>-6.9037656903765635E-2</v>
      </c>
      <c r="GA9" s="115">
        <v>-5.4644215100488877E-2</v>
      </c>
      <c r="GB9" s="115">
        <v>0.27791262135922318</v>
      </c>
      <c r="GC9" s="115">
        <v>0.68231768231768231</v>
      </c>
      <c r="GD9" s="115">
        <v>0.17248566961959347</v>
      </c>
      <c r="GE9" s="115">
        <v>-2.3369375653993722E-2</v>
      </c>
      <c r="GF9" s="115">
        <v>-4.0292177191328958E-2</v>
      </c>
      <c r="GG9" s="115">
        <v>5.8380414312617729E-2</v>
      </c>
      <c r="GH9" s="115">
        <v>-4.6597544988678311E-2</v>
      </c>
      <c r="GI9" s="115">
        <v>-0.11585365853658534</v>
      </c>
      <c r="GJ9" s="115">
        <v>0</v>
      </c>
      <c r="GK9" s="115"/>
      <c r="GL9" s="115">
        <v>0</v>
      </c>
      <c r="GM9" s="115">
        <v>-0.27586206896551718</v>
      </c>
      <c r="GN9" s="115">
        <v>0</v>
      </c>
      <c r="GO9" s="115">
        <v>0.1122881355932204</v>
      </c>
      <c r="GP9" s="115">
        <v>-9.7813578826237021E-2</v>
      </c>
      <c r="GQ9" s="115">
        <v>-2.7598430181035482E-2</v>
      </c>
      <c r="GR9" s="115">
        <v>0.39999999999999997</v>
      </c>
      <c r="GS9" s="115">
        <v>-0.20634920634920634</v>
      </c>
    </row>
    <row r="10" spans="1:201" x14ac:dyDescent="0.2">
      <c r="A10" t="s">
        <v>1364</v>
      </c>
      <c r="B10" s="115">
        <v>-0.20598412375330763</v>
      </c>
      <c r="C10" s="115">
        <v>0.23348469313021822</v>
      </c>
      <c r="D10" s="115">
        <v>0.14418604651162792</v>
      </c>
      <c r="E10" s="115">
        <v>0.248235294117647</v>
      </c>
      <c r="F10" s="115">
        <v>0.1333333333333333</v>
      </c>
      <c r="G10" s="115">
        <v>0</v>
      </c>
      <c r="H10" s="115">
        <v>-0.26181818181818189</v>
      </c>
      <c r="I10" s="115">
        <v>0.30904137578750213</v>
      </c>
      <c r="J10" s="115">
        <v>0.1982191250483934</v>
      </c>
      <c r="K10" s="115">
        <v>8.4530316512012274E-2</v>
      </c>
      <c r="L10" s="115">
        <v>6.3604240282685409E-2</v>
      </c>
      <c r="M10" s="115">
        <v>0</v>
      </c>
      <c r="N10" s="115">
        <v>0.34790755777638954</v>
      </c>
      <c r="O10" s="115">
        <v>5.3130929791270209E-3</v>
      </c>
      <c r="P10" s="115">
        <v>8.4010840108401125E-2</v>
      </c>
      <c r="Q10" s="115">
        <v>0.4909090909090908</v>
      </c>
      <c r="R10" s="115">
        <v>-6.6666666666666666E-2</v>
      </c>
      <c r="S10" s="115">
        <v>-8.0459770114942528E-2</v>
      </c>
      <c r="T10" s="115">
        <v>9.6396034297963465E-2</v>
      </c>
      <c r="U10" s="115">
        <v>0.35652173913043494</v>
      </c>
      <c r="V10" s="115">
        <v>0.19440124416796267</v>
      </c>
      <c r="W10" s="115">
        <v>3.2747982914095933E-2</v>
      </c>
      <c r="X10" s="115">
        <v>0</v>
      </c>
      <c r="Y10" s="115">
        <v>-6.9038767923525765E-3</v>
      </c>
      <c r="Z10" s="115">
        <v>6.4007343736960709E-2</v>
      </c>
      <c r="AA10" s="115">
        <v>0.20077220077220079</v>
      </c>
      <c r="AB10" s="115">
        <v>0.25584415584415582</v>
      </c>
      <c r="AC10" s="115">
        <v>0.27948003714020425</v>
      </c>
      <c r="AD10" s="115">
        <v>1.0135484538214955E-2</v>
      </c>
      <c r="AE10" s="115">
        <v>0.29027651564325579</v>
      </c>
      <c r="AF10" s="115">
        <v>-3.3918128654970868E-2</v>
      </c>
      <c r="AG10" s="115">
        <v>0.29921259842519676</v>
      </c>
      <c r="AH10" s="115">
        <v>0.12831858407079638</v>
      </c>
      <c r="AI10" s="115">
        <v>0.19926199261992622</v>
      </c>
      <c r="AJ10" s="115">
        <v>-2.5234318673395793E-2</v>
      </c>
      <c r="AK10" s="115">
        <v>0</v>
      </c>
      <c r="AL10" s="115">
        <v>0.31230879971207481</v>
      </c>
      <c r="AM10" s="115">
        <v>0</v>
      </c>
      <c r="AN10" s="115">
        <v>0.29268292682926839</v>
      </c>
      <c r="AO10" s="115">
        <v>6.1611374407583103E-2</v>
      </c>
      <c r="AP10" s="115">
        <v>8.1944444444444417E-2</v>
      </c>
      <c r="AQ10" s="115">
        <v>0.34910394265232986</v>
      </c>
      <c r="AR10" s="115">
        <v>-0.20098039215686264</v>
      </c>
      <c r="AS10" s="115">
        <v>0.29197796392725078</v>
      </c>
      <c r="AT10" s="115">
        <v>0.28829657990649044</v>
      </c>
      <c r="AU10" s="115">
        <v>5.4538799414348464E-2</v>
      </c>
      <c r="AV10" s="115">
        <v>0.32579933847850057</v>
      </c>
      <c r="AW10" s="115">
        <v>0.2972536348949919</v>
      </c>
      <c r="AX10" s="115">
        <v>0.60538641686182693</v>
      </c>
      <c r="AY10" s="115">
        <v>-0.21428571428571427</v>
      </c>
      <c r="AZ10" s="115">
        <v>0</v>
      </c>
      <c r="BA10" s="115">
        <v>7.1445715657252523E-2</v>
      </c>
      <c r="BB10" s="115">
        <v>0.26429051782111634</v>
      </c>
      <c r="BC10" s="115">
        <v>-8.5106382978723402E-2</v>
      </c>
      <c r="BD10" s="115">
        <v>-5.2813580635020424E-2</v>
      </c>
      <c r="BE10" s="115">
        <v>0.6514619883040933</v>
      </c>
      <c r="BF10" s="115">
        <v>0.16700404858299581</v>
      </c>
      <c r="BG10" s="115">
        <v>7.6923076923077038E-2</v>
      </c>
      <c r="BH10" s="115">
        <v>9.0269636576787979E-2</v>
      </c>
      <c r="BI10" s="115">
        <v>0.3600386100386101</v>
      </c>
      <c r="BJ10" s="115">
        <v>0.18214854956965248</v>
      </c>
      <c r="BK10" s="115">
        <v>7.1811361200428719E-2</v>
      </c>
      <c r="BL10" s="115">
        <v>0.1525571002979145</v>
      </c>
      <c r="BM10" s="115">
        <v>-0.12681572201651953</v>
      </c>
      <c r="BN10" s="115">
        <v>0.39158361018826138</v>
      </c>
      <c r="BO10" s="115">
        <v>0.22108626198083062</v>
      </c>
      <c r="BP10" s="115">
        <v>0.16500000000000004</v>
      </c>
      <c r="BQ10" s="115">
        <v>0</v>
      </c>
      <c r="BR10" s="115">
        <v>5.645161290322412E-3</v>
      </c>
      <c r="BS10" s="115">
        <v>0.21170054536440278</v>
      </c>
      <c r="BT10" s="115">
        <v>-0.10448281876853305</v>
      </c>
      <c r="BU10" s="115">
        <v>0.2658227848101265</v>
      </c>
      <c r="BV10" s="115">
        <v>-9.9087353324641428E-2</v>
      </c>
      <c r="BW10" s="115">
        <v>0.33294790261450513</v>
      </c>
      <c r="BX10" s="115">
        <v>3.3333333333333361E-2</v>
      </c>
      <c r="BY10" s="115">
        <v>0.16079591287980652</v>
      </c>
      <c r="BZ10" s="115">
        <v>0</v>
      </c>
      <c r="CA10" s="115">
        <v>-0.1629389737880782</v>
      </c>
      <c r="CB10" s="115">
        <v>0.20191377271261154</v>
      </c>
      <c r="CC10" s="115">
        <v>-1.9230769230769232E-2</v>
      </c>
      <c r="CD10" s="115">
        <v>-0.10644753476611869</v>
      </c>
      <c r="CE10" s="115">
        <v>6.1700228151969037E-2</v>
      </c>
      <c r="CF10" s="115">
        <v>-0.25133689839572204</v>
      </c>
      <c r="CG10" s="115">
        <v>0.55944055944055948</v>
      </c>
      <c r="CH10" s="115">
        <v>0</v>
      </c>
      <c r="CI10" s="115">
        <v>0.32781717888100881</v>
      </c>
      <c r="CJ10" s="115">
        <v>0.21610890527509927</v>
      </c>
      <c r="CK10" s="115">
        <v>-6.9767441860465115E-2</v>
      </c>
      <c r="CL10" s="115">
        <v>-7.335907335907331E-2</v>
      </c>
      <c r="CM10" s="115">
        <v>-6.4981949458483818E-2</v>
      </c>
      <c r="CN10" s="115">
        <v>0.6470588235294118</v>
      </c>
      <c r="CO10" s="115">
        <v>9.3647675180091663E-2</v>
      </c>
      <c r="CP10" s="115">
        <v>1.2629161882893161E-2</v>
      </c>
      <c r="CQ10" s="115">
        <v>-0.1875</v>
      </c>
      <c r="CR10" s="115">
        <v>-2.4615384615384636E-2</v>
      </c>
      <c r="CS10" s="115">
        <v>0.10000000000000009</v>
      </c>
      <c r="CT10" s="115">
        <v>0.43180318597417294</v>
      </c>
      <c r="CU10" s="115">
        <v>0.11500477859190823</v>
      </c>
      <c r="CV10" s="115">
        <v>6.7567567567567627E-2</v>
      </c>
      <c r="CW10" s="115">
        <v>9.9095163806552228E-2</v>
      </c>
      <c r="CX10" s="115">
        <v>-6.2500000000000056E-2</v>
      </c>
      <c r="CY10" s="115">
        <v>-3.4512264689104392E-2</v>
      </c>
      <c r="CZ10" s="115">
        <v>0.20123711340206182</v>
      </c>
      <c r="DA10" s="115">
        <v>0.25</v>
      </c>
      <c r="DB10" s="115">
        <v>0.36848941420963771</v>
      </c>
      <c r="DC10" s="115">
        <v>0</v>
      </c>
      <c r="DD10" s="115">
        <v>-0.11627906976744186</v>
      </c>
      <c r="DE10" s="115">
        <v>-4.5985857905623088E-2</v>
      </c>
      <c r="DF10" s="115">
        <v>0.25788999098286736</v>
      </c>
      <c r="DG10" s="115">
        <v>0</v>
      </c>
      <c r="DH10" s="115">
        <v>0.17208413001912035</v>
      </c>
      <c r="DI10" s="115">
        <v>0.22147651006711416</v>
      </c>
      <c r="DJ10" s="115">
        <v>0.11070831009481313</v>
      </c>
      <c r="DK10" s="115">
        <v>0.1570247933884297</v>
      </c>
      <c r="DL10" s="115">
        <v>0.1432506887052343</v>
      </c>
      <c r="DM10" s="115">
        <v>9.6509240246406516E-2</v>
      </c>
      <c r="DN10" s="115">
        <v>0.41650178076770883</v>
      </c>
      <c r="DO10" s="115">
        <v>7.1919949968730482E-2</v>
      </c>
      <c r="DP10" s="115">
        <v>0.74798700381409777</v>
      </c>
      <c r="DQ10" s="115">
        <v>0.23535688878349531</v>
      </c>
      <c r="DR10" s="115">
        <v>0.10328789093825189</v>
      </c>
      <c r="DS10" s="115">
        <v>-0.16677215189873415</v>
      </c>
      <c r="DT10" s="115">
        <v>0.23338157260009645</v>
      </c>
      <c r="DU10" s="115">
        <v>1.1182488698548628E-2</v>
      </c>
      <c r="DV10" s="115">
        <v>0.27526132404181186</v>
      </c>
      <c r="DW10" s="115">
        <v>0.38419618528610355</v>
      </c>
      <c r="DX10" s="115">
        <v>0.32973218517933323</v>
      </c>
      <c r="DY10" s="115">
        <v>0.10481967213114764</v>
      </c>
      <c r="DZ10" s="115">
        <v>0.21</v>
      </c>
      <c r="EA10" s="115">
        <v>7.0600632244467845E-2</v>
      </c>
      <c r="EB10" s="115">
        <v>0.23297029702970298</v>
      </c>
      <c r="EC10" s="115">
        <v>0.12514060742407188</v>
      </c>
      <c r="ED10" s="115">
        <v>-0.24050632911392408</v>
      </c>
      <c r="EE10" s="115">
        <v>9.1181863643940514E-2</v>
      </c>
      <c r="EF10" s="115">
        <v>1.2629161882893161E-2</v>
      </c>
      <c r="EG10" s="115">
        <v>9.848484848484855E-2</v>
      </c>
      <c r="EH10" s="115">
        <v>7.8735632183908111E-2</v>
      </c>
      <c r="EI10" s="115">
        <v>-3.5094339622641496E-2</v>
      </c>
      <c r="EJ10" s="115">
        <v>0.12483660130718954</v>
      </c>
      <c r="EK10" s="115">
        <v>0.25903614457831325</v>
      </c>
      <c r="EL10" s="115">
        <v>0.20867678958785243</v>
      </c>
      <c r="EM10" s="115">
        <v>0</v>
      </c>
      <c r="EN10" s="115">
        <v>7.2234762979684036E-2</v>
      </c>
      <c r="EO10" s="115">
        <v>0.31287173156772535</v>
      </c>
      <c r="EP10" s="115">
        <v>0</v>
      </c>
      <c r="EQ10" s="115">
        <v>0</v>
      </c>
      <c r="ER10" s="115">
        <v>0</v>
      </c>
      <c r="ES10" s="115">
        <v>-8.2352941176470615E-2</v>
      </c>
      <c r="ET10" s="115">
        <v>0.1416666666666668</v>
      </c>
      <c r="EU10" s="115">
        <v>6.9471624266144713E-2</v>
      </c>
      <c r="EV10" s="115">
        <v>2.7808676307007785E-2</v>
      </c>
      <c r="EW10" s="115">
        <v>-4.4878603945371819E-2</v>
      </c>
      <c r="EX10" s="115">
        <v>0.20996441281138783</v>
      </c>
      <c r="EY10" s="115">
        <v>0.25722868944799093</v>
      </c>
      <c r="EZ10" s="115">
        <v>0.5609756097560975</v>
      </c>
      <c r="FA10" s="115">
        <v>9.6774193548387177E-2</v>
      </c>
      <c r="FB10" s="115">
        <v>6.6666666666666666E-2</v>
      </c>
      <c r="FC10" s="115">
        <v>0.15946843853820614</v>
      </c>
      <c r="FD10" s="115">
        <v>-3.9669421487603246E-2</v>
      </c>
      <c r="FE10" s="115">
        <v>0.29460580912863066</v>
      </c>
      <c r="FF10" s="115">
        <v>-0.15194805194805194</v>
      </c>
      <c r="FG10" s="115">
        <v>0.1692035398230089</v>
      </c>
      <c r="FH10" s="115">
        <v>-7.1647274954072152E-2</v>
      </c>
      <c r="FI10" s="115">
        <v>0.3967336683417087</v>
      </c>
      <c r="FJ10" s="115">
        <v>6.4000000000000001E-2</v>
      </c>
      <c r="FK10" s="115">
        <v>0</v>
      </c>
      <c r="FL10" s="115">
        <v>7.4888888888888838E-2</v>
      </c>
      <c r="FM10" s="115">
        <v>-0.27499999999999997</v>
      </c>
      <c r="FN10" s="115">
        <v>-3.7433155080213866E-2</v>
      </c>
      <c r="FO10" s="115">
        <v>7.4767932489451433E-2</v>
      </c>
      <c r="FP10" s="115">
        <v>0.54266527729535718</v>
      </c>
      <c r="FQ10" s="115">
        <v>0.37389597644749761</v>
      </c>
      <c r="FR10" s="115">
        <v>-2.0833333333333332E-2</v>
      </c>
      <c r="FS10" s="115">
        <v>-0.18338658146964854</v>
      </c>
      <c r="FT10" s="115">
        <v>0</v>
      </c>
      <c r="FU10" s="115">
        <v>0.18858954041204445</v>
      </c>
      <c r="FV10" s="115">
        <v>4.9922428226908955E-3</v>
      </c>
      <c r="FW10" s="115">
        <v>0</v>
      </c>
      <c r="FX10" s="115">
        <v>-6.3432835820895664E-2</v>
      </c>
      <c r="FY10" s="115">
        <v>-7.4733096085409234E-2</v>
      </c>
      <c r="FZ10" s="115">
        <v>0.15403186866248178</v>
      </c>
      <c r="GA10" s="115">
        <v>0.6618523199133417</v>
      </c>
      <c r="GB10" s="115">
        <v>0.16056338028169023</v>
      </c>
      <c r="GC10" s="115">
        <v>6.8303094983991522E-2</v>
      </c>
      <c r="GD10" s="115">
        <v>-3.0808080808080777E-2</v>
      </c>
      <c r="GE10" s="115">
        <v>0.11528646562723685</v>
      </c>
      <c r="GF10" s="115">
        <v>0.35461219278646666</v>
      </c>
      <c r="GG10" s="115">
        <v>4.3222003929273139E-2</v>
      </c>
      <c r="GH10" s="115">
        <v>9.4145260138218792E-2</v>
      </c>
      <c r="GI10" s="115">
        <v>0.31199999999999994</v>
      </c>
      <c r="GJ10" s="115">
        <v>-5.8823529411764705E-2</v>
      </c>
      <c r="GK10" s="115"/>
      <c r="GL10" s="115">
        <v>0</v>
      </c>
      <c r="GM10" s="115">
        <v>-6.8493150684932076E-3</v>
      </c>
      <c r="GN10" s="115">
        <v>0</v>
      </c>
      <c r="GO10" s="115">
        <v>0.17412935323383091</v>
      </c>
      <c r="GP10" s="115">
        <v>-3.6585365853658548E-2</v>
      </c>
      <c r="GQ10" s="115">
        <v>0.48729052909056669</v>
      </c>
      <c r="GR10" s="115">
        <v>-0.26229508196721307</v>
      </c>
      <c r="GS10" s="115">
        <v>0.12500000000000003</v>
      </c>
    </row>
    <row r="11" spans="1:201" x14ac:dyDescent="0.2">
      <c r="A11" t="s">
        <v>1365</v>
      </c>
      <c r="B11" s="115">
        <v>1.8660584698320666E-2</v>
      </c>
      <c r="C11" s="115">
        <v>-0.24421565371415924</v>
      </c>
      <c r="D11" s="115">
        <v>-0.18867924528301888</v>
      </c>
      <c r="E11" s="115">
        <v>0.29770992366412219</v>
      </c>
      <c r="F11" s="115">
        <v>-0.14040114613180521</v>
      </c>
      <c r="G11" s="115">
        <v>0</v>
      </c>
      <c r="H11" s="115">
        <v>-8.3333333333333329E-2</v>
      </c>
      <c r="I11" s="115">
        <v>-0.42472328337741216</v>
      </c>
      <c r="J11" s="115">
        <v>-0.40041782729805014</v>
      </c>
      <c r="K11" s="115">
        <v>-0.28207702135426177</v>
      </c>
      <c r="L11" s="115">
        <v>-0.24533333333333332</v>
      </c>
      <c r="M11" s="115">
        <v>0</v>
      </c>
      <c r="N11" s="115">
        <v>-0.35651125401929251</v>
      </c>
      <c r="O11" s="115">
        <v>-0.16349206349206344</v>
      </c>
      <c r="P11" s="115">
        <v>8.5294117647058784E-2</v>
      </c>
      <c r="Q11" s="115">
        <v>-0.31506849315068486</v>
      </c>
      <c r="R11" s="115">
        <v>-9.6385542168674773E-2</v>
      </c>
      <c r="S11" s="115">
        <v>0</v>
      </c>
      <c r="T11" s="115">
        <v>-0.23813412269061957</v>
      </c>
      <c r="U11" s="115">
        <v>-0.29339477726574503</v>
      </c>
      <c r="V11" s="115">
        <v>-0.16960826517434358</v>
      </c>
      <c r="W11" s="115">
        <v>-1.3114754098360708E-2</v>
      </c>
      <c r="X11" s="115">
        <v>0.14476190476190473</v>
      </c>
      <c r="Y11" s="115">
        <v>4.5530260966129742E-2</v>
      </c>
      <c r="Z11" s="115">
        <v>-0.10239700374531836</v>
      </c>
      <c r="AA11" s="115">
        <v>-0.13377926421404693</v>
      </c>
      <c r="AB11" s="115">
        <v>-0.20041536863966775</v>
      </c>
      <c r="AC11" s="115">
        <v>-0.29791395045632335</v>
      </c>
      <c r="AD11" s="115">
        <v>-9.8155705946168176E-4</v>
      </c>
      <c r="AE11" s="115">
        <v>-8.0160354827703867E-2</v>
      </c>
      <c r="AF11" s="115">
        <v>-0.36336559940431862</v>
      </c>
      <c r="AG11" s="115">
        <v>-0.2983425414364641</v>
      </c>
      <c r="AH11" s="115">
        <v>-0.23389830508474571</v>
      </c>
      <c r="AI11" s="115">
        <v>-0.10264900662251657</v>
      </c>
      <c r="AJ11" s="115">
        <v>-0.23115299334811532</v>
      </c>
      <c r="AK11" s="115">
        <v>0</v>
      </c>
      <c r="AL11" s="115">
        <v>-0.20648293588462088</v>
      </c>
      <c r="AM11" s="115">
        <v>-2.3809523809523808E-2</v>
      </c>
      <c r="AN11" s="115">
        <v>-0.31666666666666671</v>
      </c>
      <c r="AO11" s="115">
        <v>-0.29783693843594011</v>
      </c>
      <c r="AP11" s="115">
        <v>-0.21052631578947359</v>
      </c>
      <c r="AQ11" s="115">
        <v>0.12681744749596111</v>
      </c>
      <c r="AR11" s="115">
        <v>-4.4943820224719142E-2</v>
      </c>
      <c r="AS11" s="115">
        <v>-0.32063573442707005</v>
      </c>
      <c r="AT11" s="115">
        <v>-0.18155385148470102</v>
      </c>
      <c r="AU11" s="115">
        <v>8.8626292466765146E-3</v>
      </c>
      <c r="AV11" s="115">
        <v>-1.6802168021680147E-2</v>
      </c>
      <c r="AW11" s="115">
        <v>-0.15820489573889387</v>
      </c>
      <c r="AX11" s="115">
        <v>-0.11639937920331092</v>
      </c>
      <c r="AY11" s="115">
        <v>-4.3715846994535554E-2</v>
      </c>
      <c r="AZ11" s="115">
        <v>1.2515644555694352E-3</v>
      </c>
      <c r="BA11" s="115">
        <v>-0.24248484848484853</v>
      </c>
      <c r="BB11" s="115">
        <v>8.8048780487804859E-2</v>
      </c>
      <c r="BC11" s="115">
        <v>0</v>
      </c>
      <c r="BD11" s="115">
        <v>-0.32304745690572467</v>
      </c>
      <c r="BE11" s="115">
        <v>-0.45714285714285707</v>
      </c>
      <c r="BF11" s="115">
        <v>-0.23882896764252692</v>
      </c>
      <c r="BG11" s="115">
        <v>-7.6335877862595729E-3</v>
      </c>
      <c r="BH11" s="115">
        <v>-0.20280373831775703</v>
      </c>
      <c r="BI11" s="115">
        <v>-0.15047150471504722</v>
      </c>
      <c r="BJ11" s="115">
        <v>-0.10350937357110204</v>
      </c>
      <c r="BK11" s="115">
        <v>-0.20831565549427239</v>
      </c>
      <c r="BL11" s="115">
        <v>-6.4343786295005714E-2</v>
      </c>
      <c r="BM11" s="115">
        <v>-0.14381515576418949</v>
      </c>
      <c r="BN11" s="115">
        <v>-0.192885234179478</v>
      </c>
      <c r="BO11" s="115">
        <v>3.8487060384870611E-2</v>
      </c>
      <c r="BP11" s="115">
        <v>-0.24050632911392408</v>
      </c>
      <c r="BQ11" s="115">
        <v>-0.17493426818580188</v>
      </c>
      <c r="BR11" s="115">
        <v>-6.9999999999999923E-2</v>
      </c>
      <c r="BS11" s="115">
        <v>-0.28975025732704923</v>
      </c>
      <c r="BT11" s="115">
        <v>9.290207790557288E-2</v>
      </c>
      <c r="BU11" s="115">
        <v>-0.21393034825870649</v>
      </c>
      <c r="BV11" s="115">
        <v>2.2666666666666658E-2</v>
      </c>
      <c r="BW11" s="115">
        <v>-0.33071069263510905</v>
      </c>
      <c r="BX11" s="115">
        <v>-0.1864406779661017</v>
      </c>
      <c r="BY11" s="115">
        <v>-0.13410942956926669</v>
      </c>
      <c r="BZ11" s="115">
        <v>-0.19230769230769229</v>
      </c>
      <c r="CA11" s="115">
        <v>-0.43160377358490565</v>
      </c>
      <c r="CB11" s="115">
        <v>-0.10187331015836228</v>
      </c>
      <c r="CC11" s="115">
        <v>-5.5660120982758176E-3</v>
      </c>
      <c r="CD11" s="115">
        <v>-0.10317460317460327</v>
      </c>
      <c r="CE11" s="115">
        <v>-0.39282057459495273</v>
      </c>
      <c r="CF11" s="115">
        <v>7.1633237822349566E-2</v>
      </c>
      <c r="CG11" s="115">
        <v>-0.38600257621296696</v>
      </c>
      <c r="CH11" s="115">
        <v>7.407407407407407E-2</v>
      </c>
      <c r="CI11" s="115">
        <v>-0.28987129266927819</v>
      </c>
      <c r="CJ11" s="115">
        <v>-0.16047619047619047</v>
      </c>
      <c r="CK11" s="115">
        <v>7.4820863189468456E-2</v>
      </c>
      <c r="CL11" s="115">
        <v>-0.13609072715143436</v>
      </c>
      <c r="CM11" s="115">
        <v>-0.30576441102756896</v>
      </c>
      <c r="CN11" s="115">
        <v>-0.35255712731229594</v>
      </c>
      <c r="CO11" s="115">
        <v>-9.1071428571428636E-2</v>
      </c>
      <c r="CP11" s="115">
        <v>-0.1834375</v>
      </c>
      <c r="CQ11" s="115">
        <v>-5.7714958775029468E-2</v>
      </c>
      <c r="CR11" s="115">
        <v>-2.6946107784431097E-2</v>
      </c>
      <c r="CS11" s="115">
        <v>-0.13043478260869559</v>
      </c>
      <c r="CT11" s="115">
        <v>-0.13957826439578264</v>
      </c>
      <c r="CU11" s="115">
        <v>-0.32855614973262032</v>
      </c>
      <c r="CV11" s="115">
        <v>-0.20430107526881724</v>
      </c>
      <c r="CW11" s="115">
        <v>-0.13378378378378378</v>
      </c>
      <c r="CX11" s="115">
        <v>-8.571428571428566E-2</v>
      </c>
      <c r="CY11" s="115">
        <v>-0.3781482795317489</v>
      </c>
      <c r="CZ11" s="115">
        <v>-0.13392857142857142</v>
      </c>
      <c r="DA11" s="115">
        <v>-0.2857142857142857</v>
      </c>
      <c r="DB11" s="115">
        <v>-0.34543444992348249</v>
      </c>
      <c r="DC11" s="115">
        <v>4.5662100456621653E-3</v>
      </c>
      <c r="DD11" s="115">
        <v>-5.2863436123348068E-2</v>
      </c>
      <c r="DE11" s="115">
        <v>-1.3180379746835507E-2</v>
      </c>
      <c r="DF11" s="115">
        <v>-0.2078571428571428</v>
      </c>
      <c r="DG11" s="115">
        <v>-9.0257499336341876E-2</v>
      </c>
      <c r="DH11" s="115">
        <v>-0.19040247678018568</v>
      </c>
      <c r="DI11" s="115">
        <v>-0.22125435540069693</v>
      </c>
      <c r="DJ11" s="115">
        <v>-0.32517877305231468</v>
      </c>
      <c r="DK11" s="115">
        <v>-0.26666666666666666</v>
      </c>
      <c r="DL11" s="115">
        <v>-0.23739495798319327</v>
      </c>
      <c r="DM11" s="115">
        <v>-0.15889464594127806</v>
      </c>
      <c r="DN11" s="115">
        <v>-0.47875412541254125</v>
      </c>
      <c r="DO11" s="115">
        <v>-0.1472</v>
      </c>
      <c r="DP11" s="115">
        <v>-0.31768674698795174</v>
      </c>
      <c r="DQ11" s="115">
        <v>-3.8531691746465979E-2</v>
      </c>
      <c r="DR11" s="115">
        <v>-9.9638989169675063E-2</v>
      </c>
      <c r="DS11" s="115">
        <v>0.26047068209014762</v>
      </c>
      <c r="DT11" s="115">
        <v>-0.25178661661733914</v>
      </c>
      <c r="DU11" s="115">
        <v>-1.8907563025210135E-2</v>
      </c>
      <c r="DV11" s="115">
        <v>-0.38146551724137934</v>
      </c>
      <c r="DW11" s="115">
        <v>-0.17949536889172782</v>
      </c>
      <c r="DX11" s="115">
        <v>-0.26837656238711072</v>
      </c>
      <c r="DY11" s="115">
        <v>-0.25334769517001643</v>
      </c>
      <c r="DZ11" s="115">
        <v>-0.30555555555555558</v>
      </c>
      <c r="EA11" s="115">
        <v>-0.21764220939818635</v>
      </c>
      <c r="EB11" s="115">
        <v>-0.32664422147404915</v>
      </c>
      <c r="EC11" s="115">
        <v>-0.22754425980232421</v>
      </c>
      <c r="ED11" s="115">
        <v>-5.6639395846444212E-3</v>
      </c>
      <c r="EE11" s="115">
        <v>-0.12038123167155426</v>
      </c>
      <c r="EF11" s="115">
        <v>-0.1834375</v>
      </c>
      <c r="EG11" s="115">
        <v>-0.12000000000000005</v>
      </c>
      <c r="EH11" s="115">
        <v>-0.21034717494894492</v>
      </c>
      <c r="EI11" s="115">
        <v>-0.13143231727302529</v>
      </c>
      <c r="EJ11" s="115">
        <v>-0.12471395881006864</v>
      </c>
      <c r="EK11" s="115">
        <v>-0.38518518518518524</v>
      </c>
      <c r="EL11" s="115">
        <v>-0.46307943163289073</v>
      </c>
      <c r="EM11" s="115">
        <v>-6.3904143784323561E-2</v>
      </c>
      <c r="EN11" s="115">
        <v>-0.20180180180180182</v>
      </c>
      <c r="EO11" s="115">
        <v>-0.26019709259366874</v>
      </c>
      <c r="EP11" s="115">
        <v>2.232226599137118E-2</v>
      </c>
      <c r="EQ11" s="115">
        <v>0</v>
      </c>
      <c r="ER11" s="115">
        <v>-4.6610169491525376E-2</v>
      </c>
      <c r="ES11" s="115">
        <v>-0.23146473779385177</v>
      </c>
      <c r="ET11" s="115">
        <v>-0.20265780730897007</v>
      </c>
      <c r="EU11" s="115">
        <v>-0.17713365539452491</v>
      </c>
      <c r="EV11" s="115">
        <v>6.1393152302243154E-2</v>
      </c>
      <c r="EW11" s="115">
        <v>1.3846153846153933E-2</v>
      </c>
      <c r="EX11" s="115">
        <v>-0.14796846573681005</v>
      </c>
      <c r="EY11" s="115">
        <v>-0.31735452448090234</v>
      </c>
      <c r="EZ11" s="115">
        <v>-0.35092348284960423</v>
      </c>
      <c r="FA11" s="115">
        <v>-0.17333333333333334</v>
      </c>
      <c r="FB11" s="115">
        <v>-0.27066450567260941</v>
      </c>
      <c r="FC11" s="115">
        <v>3.3333333333332624E-3</v>
      </c>
      <c r="FD11" s="115">
        <v>0.16346153846153846</v>
      </c>
      <c r="FE11" s="115">
        <v>-0.29532163742690054</v>
      </c>
      <c r="FF11" s="115">
        <v>9.8430813124108479E-2</v>
      </c>
      <c r="FG11" s="115">
        <v>-3.5930187207488321E-2</v>
      </c>
      <c r="FH11" s="115">
        <v>-9.2777777777777876E-2</v>
      </c>
      <c r="FI11" s="115">
        <v>-0.34892851300507122</v>
      </c>
      <c r="FJ11" s="115">
        <v>0</v>
      </c>
      <c r="FK11" s="115">
        <v>-0.14285714285714285</v>
      </c>
      <c r="FL11" s="115">
        <v>-3.322259136212593E-3</v>
      </c>
      <c r="FM11" s="115">
        <v>-1.746724890829696E-2</v>
      </c>
      <c r="FN11" s="115">
        <v>8.4057971014492708E-2</v>
      </c>
      <c r="FO11" s="115">
        <v>-7.1219563172745304E-2</v>
      </c>
      <c r="FP11" s="115">
        <v>-0.10497409326424866</v>
      </c>
      <c r="FQ11" s="115">
        <v>-0.25073529411764706</v>
      </c>
      <c r="FR11" s="115">
        <v>-0.14285714285714285</v>
      </c>
      <c r="FS11" s="115">
        <v>-0.1833362323882414</v>
      </c>
      <c r="FT11" s="115">
        <v>-8.864819391135173E-2</v>
      </c>
      <c r="FU11" s="115">
        <v>-0.23236009732360108</v>
      </c>
      <c r="FV11" s="115">
        <v>-0.34898348983489835</v>
      </c>
      <c r="FW11" s="115">
        <v>0</v>
      </c>
      <c r="FX11" s="115">
        <v>0.14346666666666674</v>
      </c>
      <c r="FY11" s="115">
        <v>-0.19714285714285712</v>
      </c>
      <c r="FZ11" s="115">
        <v>-7.4620196604110733E-2</v>
      </c>
      <c r="GA11" s="115">
        <v>-2.7392449517120318E-2</v>
      </c>
      <c r="GB11" s="115">
        <v>-0.29000000000000004</v>
      </c>
      <c r="GC11" s="115">
        <v>-0.17807017543859657</v>
      </c>
      <c r="GD11" s="115">
        <v>-9.9999999999999964E-2</v>
      </c>
      <c r="GE11" s="115">
        <v>-0.2779101123595506</v>
      </c>
      <c r="GF11" s="115">
        <v>-0.19210933470861274</v>
      </c>
      <c r="GG11" s="115">
        <v>5.9288537549406556E-3</v>
      </c>
      <c r="GH11" s="115">
        <v>-0.32054576060955087</v>
      </c>
      <c r="GI11" s="115">
        <v>-0.2857142857142857</v>
      </c>
      <c r="GJ11" s="115">
        <v>0</v>
      </c>
      <c r="GK11" s="115"/>
      <c r="GL11" s="115">
        <v>-3.3333333333333333E-2</v>
      </c>
      <c r="GM11" s="115">
        <v>5.2884615384615322E-2</v>
      </c>
      <c r="GN11" s="115">
        <v>-1.8867924528301886E-2</v>
      </c>
      <c r="GO11" s="115">
        <v>-0.26909090909090916</v>
      </c>
      <c r="GP11" s="115">
        <v>-0.30185758513931893</v>
      </c>
      <c r="GQ11" s="115">
        <v>-0.34269801980198017</v>
      </c>
      <c r="GR11" s="115">
        <v>1.6666666666666684E-2</v>
      </c>
      <c r="GS11" s="115">
        <v>-6.6666666666666721E-2</v>
      </c>
    </row>
    <row r="12" spans="1:201" x14ac:dyDescent="0.2">
      <c r="A12" t="s">
        <v>1366</v>
      </c>
      <c r="B12" s="115">
        <v>5.9999999999999928E-2</v>
      </c>
      <c r="C12" s="115">
        <v>-7.2206244864420718E-2</v>
      </c>
      <c r="D12" s="115">
        <v>6.4257028112449793E-2</v>
      </c>
      <c r="E12" s="115">
        <v>-0.15374677002583984</v>
      </c>
      <c r="F12" s="115">
        <v>-0.12749999999999995</v>
      </c>
      <c r="G12" s="115">
        <v>0</v>
      </c>
      <c r="H12" s="115">
        <v>0.25000000000000006</v>
      </c>
      <c r="I12" s="115">
        <v>-8.636119563271874E-2</v>
      </c>
      <c r="J12" s="115">
        <v>-0.21429874156483678</v>
      </c>
      <c r="K12" s="115">
        <v>-1.4331974094506995E-2</v>
      </c>
      <c r="L12" s="115">
        <v>-0.11764705882352941</v>
      </c>
      <c r="M12" s="115">
        <v>0</v>
      </c>
      <c r="N12" s="115">
        <v>-0.11142857142857146</v>
      </c>
      <c r="O12" s="115">
        <v>1.4329415553051048E-2</v>
      </c>
      <c r="P12" s="115">
        <v>3.3120632026739698E-2</v>
      </c>
      <c r="Q12" s="115">
        <v>7.7852348993288481E-2</v>
      </c>
      <c r="R12" s="115">
        <v>-5.1428571428571344E-2</v>
      </c>
      <c r="S12" s="115">
        <v>0</v>
      </c>
      <c r="T12" s="115">
        <v>-7.031694818751183E-2</v>
      </c>
      <c r="U12" s="115">
        <v>1.4018691588785024E-2</v>
      </c>
      <c r="V12" s="115">
        <v>-0.1931226120180618</v>
      </c>
      <c r="W12" s="115">
        <v>0</v>
      </c>
      <c r="X12" s="115">
        <v>-0.30348258706467657</v>
      </c>
      <c r="Y12" s="115">
        <v>-6.0511215440792909E-2</v>
      </c>
      <c r="Z12" s="115">
        <v>-1.7298490982701469E-2</v>
      </c>
      <c r="AA12" s="115">
        <v>-0.14814814814814803</v>
      </c>
      <c r="AB12" s="115">
        <v>-0.13243243243243233</v>
      </c>
      <c r="AC12" s="115">
        <v>-0.19475065616797904</v>
      </c>
      <c r="AD12" s="115">
        <v>-9.4409356725146235E-2</v>
      </c>
      <c r="AE12" s="115">
        <v>0.11744409920128102</v>
      </c>
      <c r="AF12" s="115">
        <v>-0.40548915449313855</v>
      </c>
      <c r="AG12" s="115">
        <v>-0.13397129186602863</v>
      </c>
      <c r="AH12" s="115">
        <v>1.7241379310344827E-2</v>
      </c>
      <c r="AI12" s="115">
        <v>-8.7613293051359523E-2</v>
      </c>
      <c r="AJ12" s="115">
        <v>-0.13060240963855427</v>
      </c>
      <c r="AK12" s="115">
        <v>0</v>
      </c>
      <c r="AL12" s="115">
        <v>-1.3731427364270042E-2</v>
      </c>
      <c r="AM12" s="115">
        <v>5.5276381909547811E-2</v>
      </c>
      <c r="AN12" s="115">
        <v>-0.1089108910891089</v>
      </c>
      <c r="AO12" s="115">
        <v>-0.13462922966162713</v>
      </c>
      <c r="AP12" s="115">
        <v>-0.16330275229357807</v>
      </c>
      <c r="AQ12" s="115">
        <v>-4.3276661514683054E-2</v>
      </c>
      <c r="AR12" s="115">
        <v>-0.20506140677335324</v>
      </c>
      <c r="AS12" s="115">
        <v>-5.3660666634321487E-2</v>
      </c>
      <c r="AT12" s="115">
        <v>-9.0676201435695172E-2</v>
      </c>
      <c r="AU12" s="115">
        <v>-0.17336535135025127</v>
      </c>
      <c r="AV12" s="115">
        <v>-0.12142857142857147</v>
      </c>
      <c r="AW12" s="115">
        <v>-0.17563527653213762</v>
      </c>
      <c r="AX12" s="115">
        <v>-0.12731376975169303</v>
      </c>
      <c r="AY12" s="115">
        <v>-8.4999999999999964E-2</v>
      </c>
      <c r="AZ12" s="115">
        <v>0</v>
      </c>
      <c r="BA12" s="115">
        <v>-8.5467243099434584E-2</v>
      </c>
      <c r="BB12" s="115">
        <v>-5.7254541273856104E-2</v>
      </c>
      <c r="BC12" s="115">
        <v>-0.06</v>
      </c>
      <c r="BD12" s="115">
        <v>-5.9823929571828631E-2</v>
      </c>
      <c r="BE12" s="115">
        <v>0.2355363796822906</v>
      </c>
      <c r="BF12" s="115">
        <v>-7.1530758226037189E-2</v>
      </c>
      <c r="BG12" s="115">
        <v>-1.9251336898395692E-2</v>
      </c>
      <c r="BH12" s="115">
        <v>-0.19366993217784478</v>
      </c>
      <c r="BI12" s="115">
        <v>2.8679881906368609E-2</v>
      </c>
      <c r="BJ12" s="115">
        <v>-8.1815796378903183E-2</v>
      </c>
      <c r="BK12" s="115">
        <v>-3.3826638477800551E-3</v>
      </c>
      <c r="BL12" s="115">
        <v>-9.5208070617906718E-2</v>
      </c>
      <c r="BM12" s="115">
        <v>-0.11835528083848433</v>
      </c>
      <c r="BN12" s="115">
        <v>-0.22305555555555559</v>
      </c>
      <c r="BO12" s="115">
        <v>1.9966159052453462E-2</v>
      </c>
      <c r="BP12" s="115">
        <v>6.0402684563758413E-2</v>
      </c>
      <c r="BQ12" s="115">
        <v>4.5446215869525325E-2</v>
      </c>
      <c r="BR12" s="115">
        <v>1.2658227848101266E-2</v>
      </c>
      <c r="BS12" s="115">
        <v>-0.12999010227647634</v>
      </c>
      <c r="BT12" s="115">
        <v>-0.12572222222222221</v>
      </c>
      <c r="BU12" s="115">
        <v>-0.2067876874506708</v>
      </c>
      <c r="BV12" s="115">
        <v>7.1428571428571425E-2</v>
      </c>
      <c r="BW12" s="115">
        <v>-0.10885057471264367</v>
      </c>
      <c r="BX12" s="115">
        <v>-0.10606060606060606</v>
      </c>
      <c r="BY12" s="115">
        <v>-0.1578431372549019</v>
      </c>
      <c r="BZ12" s="115">
        <v>0</v>
      </c>
      <c r="CA12" s="115">
        <v>-0.263296181718015</v>
      </c>
      <c r="CB12" s="115">
        <v>-1.5027582271257355E-2</v>
      </c>
      <c r="CC12" s="115">
        <v>0</v>
      </c>
      <c r="CD12" s="115">
        <v>-0.14068589243959467</v>
      </c>
      <c r="CE12" s="115">
        <v>-2.2950626728653008E-2</v>
      </c>
      <c r="CF12" s="115">
        <v>-3.055555555555552E-2</v>
      </c>
      <c r="CG12" s="115">
        <v>0.30464008962748595</v>
      </c>
      <c r="CH12" s="115">
        <v>0</v>
      </c>
      <c r="CI12" s="115">
        <v>-0.17573800738007375</v>
      </c>
      <c r="CJ12" s="115">
        <v>-9.433962264150943E-3</v>
      </c>
      <c r="CK12" s="115">
        <v>1.6666666666663351E-4</v>
      </c>
      <c r="CL12" s="115">
        <v>7.071428571428573E-2</v>
      </c>
      <c r="CM12" s="115">
        <v>-1.2376237623762332E-2</v>
      </c>
      <c r="CN12" s="115">
        <v>-0.13301886792452833</v>
      </c>
      <c r="CO12" s="115">
        <v>-6.6666666666666624E-2</v>
      </c>
      <c r="CP12" s="115">
        <v>-4.7688160895707418E-3</v>
      </c>
      <c r="CQ12" s="115">
        <v>6.1250000000000027E-2</v>
      </c>
      <c r="CR12" s="115">
        <v>-0.13396715643906662</v>
      </c>
      <c r="CS12" s="115">
        <v>-0.16363636363636369</v>
      </c>
      <c r="CT12" s="115">
        <v>-9.8552419944436323E-2</v>
      </c>
      <c r="CU12" s="115">
        <v>-0.16268656716417909</v>
      </c>
      <c r="CV12" s="115">
        <v>-0.22499999999999992</v>
      </c>
      <c r="CW12" s="115">
        <v>-8.8669950738916259E-2</v>
      </c>
      <c r="CX12" s="115">
        <v>4.1666666666666706E-2</v>
      </c>
      <c r="CY12" s="115">
        <v>-0.17683130318705151</v>
      </c>
      <c r="CZ12" s="115">
        <v>-4.2735042735042736E-2</v>
      </c>
      <c r="DA12" s="115">
        <v>-0.17647058823529413</v>
      </c>
      <c r="DB12" s="115">
        <v>-0.14755761704594858</v>
      </c>
      <c r="DC12" s="115">
        <v>1.8604651162790631E-2</v>
      </c>
      <c r="DD12" s="115">
        <v>-9.1999999999999998E-2</v>
      </c>
      <c r="DE12" s="115">
        <v>-7.8381334305504924E-2</v>
      </c>
      <c r="DF12" s="115">
        <v>-0.1242702251876564</v>
      </c>
      <c r="DG12" s="115">
        <v>0.18459119496855347</v>
      </c>
      <c r="DH12" s="115">
        <v>-0.23003575685339694</v>
      </c>
      <c r="DI12" s="115">
        <v>-0.11007751937984495</v>
      </c>
      <c r="DJ12" s="115">
        <v>-8.3318958081766398E-2</v>
      </c>
      <c r="DK12" s="115">
        <v>-0.13157894736842105</v>
      </c>
      <c r="DL12" s="115">
        <v>-0.18909710391822834</v>
      </c>
      <c r="DM12" s="115">
        <v>-0.13452914798206284</v>
      </c>
      <c r="DN12" s="115">
        <v>-0.18253098389680469</v>
      </c>
      <c r="DO12" s="115">
        <v>-0.10671748451643633</v>
      </c>
      <c r="DP12" s="115">
        <v>1.7206725819893087E-2</v>
      </c>
      <c r="DQ12" s="115">
        <v>-0.26514199547625034</v>
      </c>
      <c r="DR12" s="115">
        <v>-0.14632642998027617</v>
      </c>
      <c r="DS12" s="115">
        <v>-0.24922137038811698</v>
      </c>
      <c r="DT12" s="115">
        <v>-0.15664190916839152</v>
      </c>
      <c r="DU12" s="115">
        <v>-9.8105263157894668E-2</v>
      </c>
      <c r="DV12" s="115">
        <v>0.39339339339339341</v>
      </c>
      <c r="DW12" s="115">
        <v>-0.11126880499574222</v>
      </c>
      <c r="DX12" s="115">
        <v>-1.2823804633116526E-2</v>
      </c>
      <c r="DY12" s="115">
        <v>-0.1080809624664294</v>
      </c>
      <c r="DZ12" s="115">
        <v>-1.098901098901095E-2</v>
      </c>
      <c r="EA12" s="115">
        <v>-6.6923076923076863E-2</v>
      </c>
      <c r="EB12" s="115">
        <v>-3.3333333333303018E-5</v>
      </c>
      <c r="EC12" s="115">
        <v>-2.7463821696419231E-2</v>
      </c>
      <c r="ED12" s="115">
        <v>-0.21724137931034482</v>
      </c>
      <c r="EE12" s="115">
        <v>0.10000000000000005</v>
      </c>
      <c r="EF12" s="115">
        <v>-4.7688160895707418E-3</v>
      </c>
      <c r="EG12" s="115">
        <v>-4.5801526717557293E-2</v>
      </c>
      <c r="EH12" s="115">
        <v>5.2543587294005323E-2</v>
      </c>
      <c r="EI12" s="115">
        <v>-8.9525514771709835E-2</v>
      </c>
      <c r="EJ12" s="115">
        <v>-2.8888888888888867E-2</v>
      </c>
      <c r="EK12" s="115">
        <v>-9.9999999999999936E-2</v>
      </c>
      <c r="EL12" s="115">
        <v>-3.6796051155485766E-2</v>
      </c>
      <c r="EM12" s="115">
        <v>-0.16078349219650145</v>
      </c>
      <c r="EN12" s="115">
        <v>-0.18020679468242243</v>
      </c>
      <c r="EO12" s="115">
        <v>-0.11341169889370593</v>
      </c>
      <c r="EP12" s="115">
        <v>0.1465749005269385</v>
      </c>
      <c r="EQ12" s="115">
        <v>0</v>
      </c>
      <c r="ER12" s="115">
        <v>-3.5750766087844707E-2</v>
      </c>
      <c r="ES12" s="115">
        <v>-0.11378205128205127</v>
      </c>
      <c r="ET12" s="115">
        <v>-7.6687116564417179E-2</v>
      </c>
      <c r="EU12" s="115">
        <v>-1.5847860538827203E-2</v>
      </c>
      <c r="EV12" s="115">
        <v>-3.529411764705807E-3</v>
      </c>
      <c r="EW12" s="115">
        <v>-3.3529105642703082E-2</v>
      </c>
      <c r="EX12" s="115">
        <v>-0.12843551797040184</v>
      </c>
      <c r="EY12" s="115">
        <v>-8.4702017832003748E-2</v>
      </c>
      <c r="EZ12" s="115">
        <v>-0.1386363636363637</v>
      </c>
      <c r="FA12" s="115">
        <v>-0.18478260869565222</v>
      </c>
      <c r="FB12" s="115">
        <v>8.2456140350877241E-2</v>
      </c>
      <c r="FC12" s="115">
        <v>-0.15254237288135594</v>
      </c>
      <c r="FD12" s="115">
        <v>9.9702188268806936E-3</v>
      </c>
      <c r="FE12" s="115">
        <v>-0.16990291262135926</v>
      </c>
      <c r="FF12" s="115">
        <v>-6.6577896138482029E-2</v>
      </c>
      <c r="FG12" s="115">
        <v>-8.5918003565062392E-2</v>
      </c>
      <c r="FH12" s="115">
        <v>-0.10134797803295062</v>
      </c>
      <c r="FI12" s="115">
        <v>-8.2958295829582876E-2</v>
      </c>
      <c r="FJ12" s="115">
        <v>-7.9365079365079517E-3</v>
      </c>
      <c r="FK12" s="115">
        <v>0</v>
      </c>
      <c r="FL12" s="115">
        <v>0</v>
      </c>
      <c r="FM12" s="115">
        <v>-2.9146793852676243E-2</v>
      </c>
      <c r="FN12" s="115">
        <v>0</v>
      </c>
      <c r="FO12" s="115">
        <v>-0.13816085742592096</v>
      </c>
      <c r="FP12" s="115">
        <v>-8.2350703689615792E-2</v>
      </c>
      <c r="FQ12" s="115">
        <v>-5.4242002781641242E-2</v>
      </c>
      <c r="FR12" s="115">
        <v>-9.6774193548387094E-2</v>
      </c>
      <c r="FS12" s="115">
        <v>-5.2570863546473265E-2</v>
      </c>
      <c r="FT12" s="115">
        <v>0</v>
      </c>
      <c r="FU12" s="115">
        <v>-0.15605749486652973</v>
      </c>
      <c r="FV12" s="115">
        <v>0.1111</v>
      </c>
      <c r="FW12" s="115">
        <v>0</v>
      </c>
      <c r="FX12" s="115">
        <v>0.11209964412811392</v>
      </c>
      <c r="FY12" s="115">
        <v>0</v>
      </c>
      <c r="FZ12" s="115">
        <v>0</v>
      </c>
      <c r="GA12" s="115">
        <v>-1.0253736531108729E-2</v>
      </c>
      <c r="GB12" s="115">
        <v>-0.18831168831168832</v>
      </c>
      <c r="GC12" s="115">
        <v>-0.13043478260869559</v>
      </c>
      <c r="GD12" s="115">
        <v>6.0240963855421686E-2</v>
      </c>
      <c r="GE12" s="115">
        <v>-1.1111111111111112E-2</v>
      </c>
      <c r="GF12" s="115">
        <v>-0.12083427794150982</v>
      </c>
      <c r="GG12" s="115">
        <v>0.10964912280701754</v>
      </c>
      <c r="GH12" s="115">
        <v>-0.16780948167809476</v>
      </c>
      <c r="GI12" s="115">
        <v>-0.24892703862660948</v>
      </c>
      <c r="GJ12" s="115">
        <v>0</v>
      </c>
      <c r="GK12" s="115"/>
      <c r="GL12" s="115">
        <v>7.1428571428571425E-2</v>
      </c>
      <c r="GM12" s="115">
        <v>-7.1599045346062637E-3</v>
      </c>
      <c r="GN12" s="115">
        <v>-5.3571428571428568E-2</v>
      </c>
      <c r="GO12" s="115">
        <v>-1.9607843137254957E-2</v>
      </c>
      <c r="GP12" s="115">
        <v>-6.9177555726364229E-3</v>
      </c>
      <c r="GQ12" s="115">
        <v>-0.18383838383838386</v>
      </c>
      <c r="GR12" s="115">
        <v>-0.33333333333333337</v>
      </c>
      <c r="GS12" s="115">
        <v>0</v>
      </c>
    </row>
    <row r="13" spans="1:201" x14ac:dyDescent="0.2">
      <c r="A13" t="s">
        <v>1367</v>
      </c>
      <c r="B13" s="115">
        <v>0.23106060606060602</v>
      </c>
      <c r="C13" s="115">
        <v>4.2956614890198239E-2</v>
      </c>
      <c r="D13" s="115">
        <v>-0.1600323842936176</v>
      </c>
      <c r="E13" s="115">
        <v>-0.11340206185567012</v>
      </c>
      <c r="F13" s="115">
        <v>0</v>
      </c>
      <c r="G13" s="115">
        <v>0.15211970074812967</v>
      </c>
      <c r="H13" s="115">
        <v>-0.12727272727272732</v>
      </c>
      <c r="I13" s="115">
        <v>5.2760504993404886E-2</v>
      </c>
      <c r="J13" s="115">
        <v>-3.6210230268940102E-2</v>
      </c>
      <c r="K13" s="115">
        <v>-9.8107084910762657E-2</v>
      </c>
      <c r="L13" s="115">
        <v>-2.7459954233409634E-2</v>
      </c>
      <c r="M13" s="115">
        <v>0.22085752568110764</v>
      </c>
      <c r="N13" s="115">
        <v>1.7441860465116296E-2</v>
      </c>
      <c r="O13" s="115">
        <v>0.10713012477718356</v>
      </c>
      <c r="P13" s="115">
        <v>5.6500802568218239E-2</v>
      </c>
      <c r="Q13" s="115">
        <v>-0.15532879818594106</v>
      </c>
      <c r="R13" s="115">
        <v>-0.125</v>
      </c>
      <c r="S13" s="115">
        <v>2.8004253810705478E-2</v>
      </c>
      <c r="T13" s="115">
        <v>2.8398555674831624E-2</v>
      </c>
      <c r="U13" s="115">
        <v>0.23461538461538456</v>
      </c>
      <c r="V13" s="115">
        <v>-8.6901363780526542E-2</v>
      </c>
      <c r="W13" s="115">
        <v>0</v>
      </c>
      <c r="X13" s="115">
        <v>-0.26283618581907092</v>
      </c>
      <c r="Y13" s="115">
        <v>-0.23319999999999994</v>
      </c>
      <c r="Z13" s="115">
        <v>-8.9660255980700904E-2</v>
      </c>
      <c r="AA13" s="115">
        <v>-3.0386740331491802E-2</v>
      </c>
      <c r="AB13" s="115">
        <v>-2.2026431718061675E-2</v>
      </c>
      <c r="AC13" s="115">
        <v>0.1715867158671586</v>
      </c>
      <c r="AD13" s="115">
        <v>-1.9144564811355836E-3</v>
      </c>
      <c r="AE13" s="115">
        <v>-0.39833006457236575</v>
      </c>
      <c r="AF13" s="115">
        <v>-0.34654324558866068</v>
      </c>
      <c r="AG13" s="115">
        <v>-4.7619047619048716E-3</v>
      </c>
      <c r="AH13" s="115">
        <v>0.16723686858522846</v>
      </c>
      <c r="AI13" s="115">
        <v>7.6422764227642229E-2</v>
      </c>
      <c r="AJ13" s="115">
        <v>9.0956887486855972E-2</v>
      </c>
      <c r="AK13" s="115">
        <v>0</v>
      </c>
      <c r="AL13" s="115">
        <v>0.14247787610619464</v>
      </c>
      <c r="AM13" s="115">
        <v>3.4303534303534312E-2</v>
      </c>
      <c r="AN13" s="115">
        <v>-3.8095238095238126E-2</v>
      </c>
      <c r="AO13" s="115">
        <v>0.11031175059952045</v>
      </c>
      <c r="AP13" s="115">
        <v>4.8076923076923073E-2</v>
      </c>
      <c r="AQ13" s="115">
        <v>-5.0623624358033838E-2</v>
      </c>
      <c r="AR13" s="115">
        <v>0.54380925021545523</v>
      </c>
      <c r="AS13" s="115">
        <v>-5.8600529825522905E-2</v>
      </c>
      <c r="AT13" s="115">
        <v>3.6256778626387778E-2</v>
      </c>
      <c r="AU13" s="115">
        <v>4.5510638297872261E-2</v>
      </c>
      <c r="AV13" s="115">
        <v>-0.17647058823529413</v>
      </c>
      <c r="AW13" s="115">
        <v>-1.1451791651274426E-2</v>
      </c>
      <c r="AX13" s="115">
        <v>-5.8248299319727935E-2</v>
      </c>
      <c r="AY13" s="115">
        <v>0</v>
      </c>
      <c r="AZ13" s="115">
        <v>-0.1122222222222222</v>
      </c>
      <c r="BA13" s="115">
        <v>3.3807013522805275E-2</v>
      </c>
      <c r="BB13" s="115">
        <v>1.1510128913444812E-3</v>
      </c>
      <c r="BC13" s="115">
        <v>0.19047619047619047</v>
      </c>
      <c r="BD13" s="115">
        <v>9.3654266958424368E-2</v>
      </c>
      <c r="BE13" s="115">
        <v>-0.42694987637671389</v>
      </c>
      <c r="BF13" s="115">
        <v>-0.13221601489757909</v>
      </c>
      <c r="BG13" s="115">
        <v>-3.5087719298245598E-2</v>
      </c>
      <c r="BH13" s="115">
        <v>-6.0198300283286099E-2</v>
      </c>
      <c r="BI13" s="115">
        <v>2.4632670700086443E-2</v>
      </c>
      <c r="BJ13" s="115">
        <v>9.5899120483204526E-3</v>
      </c>
      <c r="BK13" s="115">
        <v>-2.7549342105263226E-2</v>
      </c>
      <c r="BL13" s="115">
        <v>-0.21601581809194265</v>
      </c>
      <c r="BM13" s="115">
        <v>0.12757575757575765</v>
      </c>
      <c r="BN13" s="115">
        <v>-3.7433155080213866E-2</v>
      </c>
      <c r="BO13" s="115">
        <v>0.16338582677165364</v>
      </c>
      <c r="BP13" s="115">
        <v>-9.1463414634146242E-2</v>
      </c>
      <c r="BQ13" s="115">
        <v>1.3643847487001735</v>
      </c>
      <c r="BR13" s="115">
        <v>9.7222222222222224E-2</v>
      </c>
      <c r="BS13" s="115">
        <v>-5.0098495702005842E-2</v>
      </c>
      <c r="BT13" s="115">
        <v>4.9562682215743441E-2</v>
      </c>
      <c r="BU13" s="115">
        <v>1.5224358974358934E-2</v>
      </c>
      <c r="BV13" s="115">
        <v>-2.7777777777777801E-2</v>
      </c>
      <c r="BW13" s="115">
        <v>-3.6900369003690037E-2</v>
      </c>
      <c r="BX13" s="115">
        <v>2.4844720496894318E-2</v>
      </c>
      <c r="BY13" s="115">
        <v>3.0303030303030304E-2</v>
      </c>
      <c r="BZ13" s="115">
        <v>8.3333333333333412E-2</v>
      </c>
      <c r="CA13" s="115">
        <v>-8.5294117647058878E-3</v>
      </c>
      <c r="CB13" s="115">
        <v>3.6168325613481836E-2</v>
      </c>
      <c r="CC13" s="115">
        <v>-6.4700000000000269E-3</v>
      </c>
      <c r="CD13" s="115">
        <v>0.21755634638196922</v>
      </c>
      <c r="CE13" s="115">
        <v>3.3009118541033479E-2</v>
      </c>
      <c r="CF13" s="115">
        <v>0.28113879003558717</v>
      </c>
      <c r="CG13" s="115">
        <v>-4.3643636493508907E-2</v>
      </c>
      <c r="CH13" s="115">
        <v>-2.5270758122743681E-2</v>
      </c>
      <c r="CI13" s="115">
        <v>2.7975343764817442E-2</v>
      </c>
      <c r="CJ13" s="115">
        <v>0.11578947368421053</v>
      </c>
      <c r="CK13" s="115">
        <v>0</v>
      </c>
      <c r="CL13" s="115">
        <v>7.7752117013086972E-2</v>
      </c>
      <c r="CM13" s="115">
        <v>0.26249999999999996</v>
      </c>
      <c r="CN13" s="115">
        <v>0.1459459459459459</v>
      </c>
      <c r="CO13" s="115">
        <v>7.3985680190930686E-2</v>
      </c>
      <c r="CP13" s="115">
        <v>4.8478260869565151E-2</v>
      </c>
      <c r="CQ13" s="115">
        <v>1.1621621621621621</v>
      </c>
      <c r="CR13" s="115">
        <v>-3.5833333333333307E-2</v>
      </c>
      <c r="CS13" s="115">
        <v>7.8431372549019676E-2</v>
      </c>
      <c r="CT13" s="115">
        <v>-8.1561394869958365E-2</v>
      </c>
      <c r="CU13" s="115">
        <v>6.214331008243508E-2</v>
      </c>
      <c r="CV13" s="115">
        <v>-4.0000000000000036E-2</v>
      </c>
      <c r="CW13" s="115">
        <v>1.4999999999999999E-2</v>
      </c>
      <c r="CX13" s="115">
        <v>0.13898305084745752</v>
      </c>
      <c r="CY13" s="115">
        <v>-4.1943928221729328E-2</v>
      </c>
      <c r="CZ13" s="115">
        <v>2.5596072931276314E-2</v>
      </c>
      <c r="DA13" s="115">
        <v>0.13979215554810601</v>
      </c>
      <c r="DB13" s="115">
        <v>-3.0494659921304131E-2</v>
      </c>
      <c r="DC13" s="115">
        <v>-4.4444444444444446E-2</v>
      </c>
      <c r="DD13" s="115">
        <v>1.5</v>
      </c>
      <c r="DE13" s="115">
        <v>1.8945022288261514E-2</v>
      </c>
      <c r="DF13" s="115">
        <v>-1.9222903885480525E-2</v>
      </c>
      <c r="DG13" s="115">
        <v>6.854838709677416E-2</v>
      </c>
      <c r="DH13" s="115">
        <v>0.23020527859237541</v>
      </c>
      <c r="DI13" s="115">
        <v>2.3809523809523867E-2</v>
      </c>
      <c r="DJ13" s="115">
        <v>-1.3781223083548372E-3</v>
      </c>
      <c r="DK13" s="115">
        <v>2.7027027027026931E-2</v>
      </c>
      <c r="DL13" s="115">
        <v>-0.11994002998500747</v>
      </c>
      <c r="DM13" s="115">
        <v>-3.6023054755043228E-2</v>
      </c>
      <c r="DN13" s="115">
        <v>0.10850467289719626</v>
      </c>
      <c r="DO13" s="115">
        <v>1.4312977099235488E-3</v>
      </c>
      <c r="DP13" s="115">
        <v>-4.9019607843092672E-5</v>
      </c>
      <c r="DQ13" s="115">
        <v>-1.6964506299925901E-2</v>
      </c>
      <c r="DR13" s="115">
        <v>1.4814814814815376E-3</v>
      </c>
      <c r="DS13" s="115">
        <v>5.2313122400100914E-2</v>
      </c>
      <c r="DT13" s="115">
        <v>6.5170870890344221E-2</v>
      </c>
      <c r="DU13" s="115">
        <v>0.11777856218378639</v>
      </c>
      <c r="DV13" s="115">
        <v>-0.16279069767441862</v>
      </c>
      <c r="DW13" s="115">
        <v>-2.4640088593576984E-2</v>
      </c>
      <c r="DX13" s="115">
        <v>3.8808624138697401E-2</v>
      </c>
      <c r="DY13" s="115">
        <v>-6.1014864172219359E-2</v>
      </c>
      <c r="DZ13" s="115">
        <v>0.15354143558865468</v>
      </c>
      <c r="EA13" s="115">
        <v>-7.9971691436659637E-2</v>
      </c>
      <c r="EB13" s="115">
        <v>-0.10415671285236501</v>
      </c>
      <c r="EC13" s="115">
        <v>-9.728033472803271E-3</v>
      </c>
      <c r="ED13" s="115">
        <v>8.4451068057626293E-3</v>
      </c>
      <c r="EE13" s="115">
        <v>-3.125E-2</v>
      </c>
      <c r="EF13" s="115">
        <v>4.8478260869565151E-2</v>
      </c>
      <c r="EG13" s="115">
        <v>-8.8272383354349813E-3</v>
      </c>
      <c r="EH13" s="115">
        <v>-7.3672566371681528E-2</v>
      </c>
      <c r="EI13" s="115">
        <v>-0.12392156862745103</v>
      </c>
      <c r="EJ13" s="115">
        <v>-0.1</v>
      </c>
      <c r="EK13" s="115">
        <v>0.1538461538461538</v>
      </c>
      <c r="EL13" s="115">
        <v>3.3866852238459776E-2</v>
      </c>
      <c r="EM13" s="115">
        <v>6.0777777777777764E-2</v>
      </c>
      <c r="EN13" s="115">
        <v>0.37461928934010147</v>
      </c>
      <c r="EO13" s="115">
        <v>3.7012441798336015E-2</v>
      </c>
      <c r="EP13" s="115">
        <v>4.6713192255740561E-2</v>
      </c>
      <c r="EQ13" s="115">
        <v>0</v>
      </c>
      <c r="ER13" s="115">
        <v>9.3854748603351953E-2</v>
      </c>
      <c r="ES13" s="115">
        <v>0.86268656716417913</v>
      </c>
      <c r="ET13" s="115">
        <v>6.8852459016393433E-2</v>
      </c>
      <c r="EU13" s="115">
        <v>1.0408326661328984E-2</v>
      </c>
      <c r="EV13" s="115">
        <v>2.7811366384522421E-2</v>
      </c>
      <c r="EW13" s="115">
        <v>0.10226993362287953</v>
      </c>
      <c r="EX13" s="115">
        <v>-0.16651982378854616</v>
      </c>
      <c r="EY13" s="115">
        <v>1.2592064623425849E-2</v>
      </c>
      <c r="EZ13" s="115">
        <v>0.62962962962962965</v>
      </c>
      <c r="FA13" s="115">
        <v>0.12195121951219524</v>
      </c>
      <c r="FB13" s="115">
        <v>-5.2841475573280158E-2</v>
      </c>
      <c r="FC13" s="115">
        <v>0.18394648829431431</v>
      </c>
      <c r="FD13" s="115">
        <v>3.7828394812873714E-2</v>
      </c>
      <c r="FE13" s="115">
        <v>-2.6004728132387779E-2</v>
      </c>
      <c r="FF13" s="115">
        <v>-6.2421972534332085E-2</v>
      </c>
      <c r="FG13" s="115">
        <v>-0.14082242131863082</v>
      </c>
      <c r="FH13" s="115">
        <v>0.11277777777777784</v>
      </c>
      <c r="FI13" s="115">
        <v>-0.12485230405671531</v>
      </c>
      <c r="FJ13" s="115">
        <v>0.17090909090909093</v>
      </c>
      <c r="FK13" s="115">
        <v>3.0927835051546386E-2</v>
      </c>
      <c r="FL13" s="115">
        <v>4.9999999999999968E-2</v>
      </c>
      <c r="FM13" s="115">
        <v>-6.8421052631578421E-3</v>
      </c>
      <c r="FN13" s="115">
        <v>-4.1666666666666664E-2</v>
      </c>
      <c r="FO13" s="115">
        <v>-0.2763239367769269</v>
      </c>
      <c r="FP13" s="115">
        <v>1.7316436103318098E-2</v>
      </c>
      <c r="FQ13" s="115">
        <v>-0.11289327575570635</v>
      </c>
      <c r="FR13" s="115">
        <v>3.3333333333333333E-2</v>
      </c>
      <c r="FS13" s="115">
        <v>-0.11441914769410387</v>
      </c>
      <c r="FT13" s="115">
        <v>0.27644295302013422</v>
      </c>
      <c r="FU13" s="115">
        <v>-2.2088353413654681E-2</v>
      </c>
      <c r="FV13" s="115">
        <v>0.18265440210249673</v>
      </c>
      <c r="FW13" s="115">
        <v>0</v>
      </c>
      <c r="FX13" s="115">
        <v>6.9457659372026567E-2</v>
      </c>
      <c r="FY13" s="115">
        <v>-2.7777777777777801E-2</v>
      </c>
      <c r="FZ13" s="115">
        <v>-3.1180400890868723E-3</v>
      </c>
      <c r="GA13" s="115">
        <v>8.4637134778510884E-2</v>
      </c>
      <c r="GB13" s="115">
        <v>1.986754966887419E-2</v>
      </c>
      <c r="GC13" s="115">
        <v>7.6863950807071211E-3</v>
      </c>
      <c r="GD13" s="115">
        <v>-5.6389267849022214E-2</v>
      </c>
      <c r="GE13" s="115">
        <v>0.15856955279215254</v>
      </c>
      <c r="GF13" s="115">
        <v>7.6641444959726648E-2</v>
      </c>
      <c r="GG13" s="115">
        <v>0.21794871794871806</v>
      </c>
      <c r="GH13" s="115">
        <v>-7.8412719983692286E-2</v>
      </c>
      <c r="GI13" s="115">
        <v>-0.10384615384615385</v>
      </c>
      <c r="GJ13" s="115">
        <v>8.2802547770700688E-2</v>
      </c>
      <c r="GK13" s="115"/>
      <c r="GL13" s="115">
        <v>8.1081081081081141E-2</v>
      </c>
      <c r="GM13" s="115">
        <v>0.28923076923076935</v>
      </c>
      <c r="GN13" s="115">
        <v>6.0606060606060663E-2</v>
      </c>
      <c r="GO13" s="115">
        <v>3.8888888888888883E-2</v>
      </c>
      <c r="GP13" s="115">
        <v>0.17312894499549142</v>
      </c>
      <c r="GQ13" s="115">
        <v>5.3976365378473258E-2</v>
      </c>
      <c r="GR13" s="115">
        <v>-8.1632653061224456E-2</v>
      </c>
      <c r="GS13" s="115">
        <v>1.6949152542372819E-2</v>
      </c>
    </row>
    <row r="14" spans="1:201" x14ac:dyDescent="0.2">
      <c r="A14" t="s">
        <v>1368</v>
      </c>
      <c r="B14" s="115">
        <v>-1.6105417276720269E-2</v>
      </c>
      <c r="C14" s="115">
        <v>2.8196937988765148E-2</v>
      </c>
      <c r="D14" s="115">
        <v>-0.16805118994162549</v>
      </c>
      <c r="E14" s="115">
        <v>0.29333333333333339</v>
      </c>
      <c r="F14" s="115">
        <v>2.5641025641025664E-2</v>
      </c>
      <c r="G14" s="115">
        <v>0.14571428571428571</v>
      </c>
      <c r="H14" s="115">
        <v>0.30952380952380948</v>
      </c>
      <c r="I14" s="115">
        <v>5.8647516457211203E-2</v>
      </c>
      <c r="J14" s="115">
        <v>4.7697974217311298E-2</v>
      </c>
      <c r="K14" s="115">
        <v>1.8873123019699747E-2</v>
      </c>
      <c r="L14" s="115">
        <v>4.0476190476190457E-2</v>
      </c>
      <c r="M14" s="115">
        <v>-0.37080230434171702</v>
      </c>
      <c r="N14" s="115">
        <v>-0.12718046305106254</v>
      </c>
      <c r="O14" s="115">
        <v>-4.915254237288133E-2</v>
      </c>
      <c r="P14" s="115">
        <v>0.11051693404634573</v>
      </c>
      <c r="Q14" s="115">
        <v>0.17600000000000005</v>
      </c>
      <c r="R14" s="115">
        <v>0.17647058823529413</v>
      </c>
      <c r="S14" s="115">
        <v>-7.0000000000000048E-2</v>
      </c>
      <c r="T14" s="115">
        <v>2.1991721936867284E-2</v>
      </c>
      <c r="U14" s="115">
        <v>-9.52380952380949E-3</v>
      </c>
      <c r="V14" s="115">
        <v>-7.2647058823529384E-2</v>
      </c>
      <c r="W14" s="115">
        <v>-8.369098712446349E-2</v>
      </c>
      <c r="X14" s="115">
        <v>2.2499999999999964E-2</v>
      </c>
      <c r="Y14" s="115">
        <v>2.1659174499387052E-2</v>
      </c>
      <c r="Z14" s="115">
        <v>0.17245443117536133</v>
      </c>
      <c r="AA14" s="115">
        <v>-9.9502487562188935E-2</v>
      </c>
      <c r="AB14" s="115">
        <v>3.1818181818181787E-2</v>
      </c>
      <c r="AC14" s="115">
        <v>-5.8482918355529705E-2</v>
      </c>
      <c r="AD14" s="115">
        <v>3.5339618080734846E-2</v>
      </c>
      <c r="AE14" s="115">
        <v>0.27783151600422079</v>
      </c>
      <c r="AF14" s="115">
        <v>1.1300061614294516</v>
      </c>
      <c r="AG14" s="115">
        <v>-0.15999999999999998</v>
      </c>
      <c r="AH14" s="115">
        <v>1.782056534207287E-2</v>
      </c>
      <c r="AI14" s="115">
        <v>6.5466448445171905E-3</v>
      </c>
      <c r="AJ14" s="115">
        <v>-9.8906819364914765E-3</v>
      </c>
      <c r="AK14" s="115">
        <v>0</v>
      </c>
      <c r="AL14" s="115">
        <v>0.12907621037333086</v>
      </c>
      <c r="AM14" s="115">
        <v>0.12811492231017291</v>
      </c>
      <c r="AN14" s="115">
        <v>3.9603960396039639E-2</v>
      </c>
      <c r="AO14" s="115">
        <v>-7.9470198675496692E-2</v>
      </c>
      <c r="AP14" s="115">
        <v>-0.20184190330007667</v>
      </c>
      <c r="AQ14" s="115">
        <v>-0.15916101172115976</v>
      </c>
      <c r="AR14" s="115">
        <v>-7.9100529100528977E-2</v>
      </c>
      <c r="AS14" s="115">
        <v>-2.1322247552635152E-2</v>
      </c>
      <c r="AT14" s="115">
        <v>-3.922638369840966E-2</v>
      </c>
      <c r="AU14" s="115">
        <v>0.15592720118052139</v>
      </c>
      <c r="AV14" s="115">
        <v>-0.10274454609429984</v>
      </c>
      <c r="AW14" s="115">
        <v>-1.1070110701107429E-3</v>
      </c>
      <c r="AX14" s="115">
        <v>0.12914066250600104</v>
      </c>
      <c r="AY14" s="115">
        <v>-0.1111111111111111</v>
      </c>
      <c r="AZ14" s="115">
        <v>0</v>
      </c>
      <c r="BA14" s="115">
        <v>-3.617385541503277E-2</v>
      </c>
      <c r="BB14" s="115">
        <v>0.29923732615522641</v>
      </c>
      <c r="BC14" s="115">
        <v>2.4390243902439025E-2</v>
      </c>
      <c r="BD14" s="115">
        <v>1.3146362839614872E-3</v>
      </c>
      <c r="BE14" s="115">
        <v>4.6946699611719135E-2</v>
      </c>
      <c r="BF14" s="115">
        <v>0.23165137614678893</v>
      </c>
      <c r="BG14" s="115">
        <v>0.1189376443418013</v>
      </c>
      <c r="BH14" s="115">
        <v>-4.206241519674362E-2</v>
      </c>
      <c r="BI14" s="115">
        <v>1.7316017316016945E-3</v>
      </c>
      <c r="BJ14" s="115">
        <v>2.7324188983235412E-2</v>
      </c>
      <c r="BK14" s="115">
        <v>-6.3895304080061596E-2</v>
      </c>
      <c r="BL14" s="115">
        <v>-7.3929961089494151E-2</v>
      </c>
      <c r="BM14" s="115">
        <v>-4.5849420849420307E-3</v>
      </c>
      <c r="BN14" s="115">
        <v>0.35753176043557161</v>
      </c>
      <c r="BO14" s="115">
        <v>7.1729957805907144E-2</v>
      </c>
      <c r="BP14" s="115">
        <v>-7.865168539325855E-2</v>
      </c>
      <c r="BQ14" s="115">
        <v>0.64857142857142847</v>
      </c>
      <c r="BR14" s="115">
        <v>1.4084507042253521E-2</v>
      </c>
      <c r="BS14" s="115">
        <v>5.9833926453143602E-2</v>
      </c>
      <c r="BT14" s="115">
        <v>-1.442445836446176E-2</v>
      </c>
      <c r="BU14" s="115">
        <v>-1.6548463356973922E-2</v>
      </c>
      <c r="BV14" s="115">
        <v>0.15200000000000002</v>
      </c>
      <c r="BW14" s="115">
        <v>-7.1917808219178078E-2</v>
      </c>
      <c r="BX14" s="115">
        <v>9.3254585017100208E-4</v>
      </c>
      <c r="BY14" s="115">
        <v>-4.5691150954308805E-2</v>
      </c>
      <c r="BZ14" s="115">
        <v>-2.0408163265306228E-2</v>
      </c>
      <c r="CA14" s="115">
        <v>0.18584952665670162</v>
      </c>
      <c r="CB14" s="115">
        <v>-4.6065620005640739E-2</v>
      </c>
      <c r="CC14" s="115">
        <v>0</v>
      </c>
      <c r="CD14" s="115">
        <v>4.981320049813201E-2</v>
      </c>
      <c r="CE14" s="115">
        <v>6.1777478744876801E-3</v>
      </c>
      <c r="CF14" s="115">
        <v>0</v>
      </c>
      <c r="CG14" s="115">
        <v>0.34248315872749507</v>
      </c>
      <c r="CH14" s="115">
        <v>-0.11445012787723785</v>
      </c>
      <c r="CI14" s="115">
        <v>-7.0105820105820102E-2</v>
      </c>
      <c r="CJ14" s="115">
        <v>4.3956043956043959E-2</v>
      </c>
      <c r="CK14" s="115">
        <v>0</v>
      </c>
      <c r="CL14" s="115">
        <v>8.2500000000000018E-2</v>
      </c>
      <c r="CM14" s="115">
        <v>4.5751633986928143E-2</v>
      </c>
      <c r="CN14" s="115">
        <v>5.4347826086957301E-3</v>
      </c>
      <c r="CO14" s="115">
        <v>6.4126984126984227E-2</v>
      </c>
      <c r="CP14" s="115">
        <v>-4.9783102664738621E-2</v>
      </c>
      <c r="CQ14" s="115">
        <v>-0.13953488372093015</v>
      </c>
      <c r="CR14" s="115">
        <v>4.3478260869565216E-2</v>
      </c>
      <c r="CS14" s="115">
        <v>4.0816326530612096E-2</v>
      </c>
      <c r="CT14" s="115">
        <v>-1.194214693263752E-2</v>
      </c>
      <c r="CU14" s="115">
        <v>0.2676848874598069</v>
      </c>
      <c r="CV14" s="115">
        <v>-0.1007194244604316</v>
      </c>
      <c r="CW14" s="115">
        <v>0.15413468751803341</v>
      </c>
      <c r="CX14" s="115">
        <v>4.6099290780141966E-2</v>
      </c>
      <c r="CY14" s="115">
        <v>0.14517494679512116</v>
      </c>
      <c r="CZ14" s="115">
        <v>-1.6551724137931049E-2</v>
      </c>
      <c r="DA14" s="115">
        <v>-9.606060606060611E-2</v>
      </c>
      <c r="DB14" s="115">
        <v>7.793683253805947E-2</v>
      </c>
      <c r="DC14" s="115">
        <v>-9.6385542168674648E-2</v>
      </c>
      <c r="DD14" s="115">
        <v>0</v>
      </c>
      <c r="DE14" s="115">
        <v>-5.9084194977843431E-3</v>
      </c>
      <c r="DF14" s="115">
        <v>-0.15689655172413797</v>
      </c>
      <c r="DG14" s="115">
        <v>0.12301886792452836</v>
      </c>
      <c r="DH14" s="115">
        <v>-0.11658031088082894</v>
      </c>
      <c r="DI14" s="115">
        <v>-8.6956521739130502E-2</v>
      </c>
      <c r="DJ14" s="115">
        <v>5.2202283849918353E-2</v>
      </c>
      <c r="DK14" s="115">
        <v>-7.4999999999999956E-2</v>
      </c>
      <c r="DL14" s="115">
        <v>-4.5779685264663847E-2</v>
      </c>
      <c r="DM14" s="115">
        <v>-7.5898801597869422E-2</v>
      </c>
      <c r="DN14" s="115">
        <v>0.26134622185547568</v>
      </c>
      <c r="DO14" s="115">
        <v>9.1666666666666757E-2</v>
      </c>
      <c r="DP14" s="115">
        <v>0.15856428895956376</v>
      </c>
      <c r="DQ14" s="115">
        <v>-7.9378316906747529E-2</v>
      </c>
      <c r="DR14" s="115">
        <v>-5.141117226841551E-2</v>
      </c>
      <c r="DS14" s="115">
        <v>-2.1383647798742353E-3</v>
      </c>
      <c r="DT14" s="115">
        <v>4.6271795915598227E-2</v>
      </c>
      <c r="DU14" s="115">
        <v>0.24254385964912262</v>
      </c>
      <c r="DV14" s="115">
        <v>0.3810763888888889</v>
      </c>
      <c r="DW14" s="115">
        <v>-8.4410646387832827E-2</v>
      </c>
      <c r="DX14" s="115">
        <v>6.913705422917886E-2</v>
      </c>
      <c r="DY14" s="115">
        <v>4.5215900567877478E-2</v>
      </c>
      <c r="DZ14" s="115">
        <v>-0.12274117319988878</v>
      </c>
      <c r="EA14" s="115">
        <v>-0.14207650273224032</v>
      </c>
      <c r="EB14" s="115">
        <v>0.50846846846846849</v>
      </c>
      <c r="EC14" s="115">
        <v>2.3664203876217944E-2</v>
      </c>
      <c r="ED14" s="115">
        <v>0.18411764705882347</v>
      </c>
      <c r="EE14" s="115">
        <v>3.2757786025496227E-2</v>
      </c>
      <c r="EF14" s="115">
        <v>-4.9783102664738621E-2</v>
      </c>
      <c r="EG14" s="115">
        <v>-6.7058823529411796E-2</v>
      </c>
      <c r="EH14" s="115">
        <v>-9.3825180433039279E-2</v>
      </c>
      <c r="EI14" s="115">
        <v>1.190476190476198E-2</v>
      </c>
      <c r="EJ14" s="115">
        <v>0.14220445459737283</v>
      </c>
      <c r="EK14" s="115">
        <v>-0.18750000000000003</v>
      </c>
      <c r="EL14" s="115">
        <v>4.6359223300970788E-2</v>
      </c>
      <c r="EM14" s="115">
        <v>-7.7177508269019052E-3</v>
      </c>
      <c r="EN14" s="115">
        <v>-1.1044176706827429E-2</v>
      </c>
      <c r="EO14" s="115">
        <v>7.1770413213675097E-2</v>
      </c>
      <c r="EP14" s="115">
        <v>0</v>
      </c>
      <c r="EQ14" s="115">
        <v>3.4482758620689655E-2</v>
      </c>
      <c r="ER14" s="115">
        <v>0.14158163265306115</v>
      </c>
      <c r="ES14" s="115">
        <v>-0.11140583554376655</v>
      </c>
      <c r="ET14" s="115">
        <v>-6.153846153846159E-2</v>
      </c>
      <c r="EU14" s="115">
        <v>6.1172472387425715E-2</v>
      </c>
      <c r="EV14" s="115">
        <v>-1.3126491646778185E-2</v>
      </c>
      <c r="EW14" s="115">
        <v>3.7934847324997946E-2</v>
      </c>
      <c r="EX14" s="115">
        <v>2.1602160216021623E-2</v>
      </c>
      <c r="EY14" s="115">
        <v>6.6920152091254764E-2</v>
      </c>
      <c r="EZ14" s="115">
        <v>-9.9999999999999936E-2</v>
      </c>
      <c r="FA14" s="115">
        <v>-8.8888888888888962E-2</v>
      </c>
      <c r="FB14" s="115">
        <v>0.31684901531728654</v>
      </c>
      <c r="FC14" s="115">
        <v>0.19600000000000009</v>
      </c>
      <c r="FD14" s="115">
        <v>6.6575892217285521E-2</v>
      </c>
      <c r="FE14" s="115">
        <v>-4.5146726862302325E-2</v>
      </c>
      <c r="FF14" s="115">
        <v>0</v>
      </c>
      <c r="FG14" s="115">
        <v>9.7394957983193309E-2</v>
      </c>
      <c r="FH14" s="115">
        <v>-6.0052219321148757E-2</v>
      </c>
      <c r="FI14" s="115">
        <v>-2.7699770232320675E-2</v>
      </c>
      <c r="FJ14" s="115">
        <v>-6.3652700274283588E-2</v>
      </c>
      <c r="FK14" s="115">
        <v>-1.5942028985507291E-2</v>
      </c>
      <c r="FL14" s="115">
        <v>0</v>
      </c>
      <c r="FM14" s="115">
        <v>8.8825214899713512E-2</v>
      </c>
      <c r="FN14" s="115">
        <v>0</v>
      </c>
      <c r="FO14" s="115">
        <v>9.7853309481216538E-2</v>
      </c>
      <c r="FP14" s="115">
        <v>0.12677131022454774</v>
      </c>
      <c r="FQ14" s="115">
        <v>-7.3714285714285663E-2</v>
      </c>
      <c r="FR14" s="115">
        <v>-4.5194143857415714E-2</v>
      </c>
      <c r="FS14" s="115">
        <v>0.18178682304242841</v>
      </c>
      <c r="FT14" s="115">
        <v>-3.944113911357734E-3</v>
      </c>
      <c r="FU14" s="115">
        <v>-0.15306122448979584</v>
      </c>
      <c r="FV14" s="115">
        <v>-4.8761890476369037E-2</v>
      </c>
      <c r="FW14" s="115">
        <v>-0.12</v>
      </c>
      <c r="FX14" s="115">
        <v>7.2448979591836826E-2</v>
      </c>
      <c r="FY14" s="115">
        <v>-6.4935064935064929E-2</v>
      </c>
      <c r="FZ14" s="115">
        <v>0</v>
      </c>
      <c r="GA14" s="115">
        <v>1.4146434716115368E-2</v>
      </c>
      <c r="GB14" s="115">
        <v>-0.25432098765432093</v>
      </c>
      <c r="GC14" s="115">
        <v>-0.20670731707317067</v>
      </c>
      <c r="GD14" s="115">
        <v>-4.5454545454552561E-4</v>
      </c>
      <c r="GE14" s="115">
        <v>-0.1066208181431347</v>
      </c>
      <c r="GF14" s="115">
        <v>-5.8593750000000097E-2</v>
      </c>
      <c r="GG14" s="115">
        <v>-0.16241610738255044</v>
      </c>
      <c r="GH14" s="115">
        <v>0.2235616893914199</v>
      </c>
      <c r="GI14" s="115">
        <v>-0.20610687022900759</v>
      </c>
      <c r="GJ14" s="115">
        <v>-1.3199245757385345E-2</v>
      </c>
      <c r="GK14" s="115"/>
      <c r="GL14" s="115">
        <v>1.3302034428794988E-2</v>
      </c>
      <c r="GM14" s="115">
        <v>-4.4117647058823505E-2</v>
      </c>
      <c r="GN14" s="115">
        <v>0</v>
      </c>
      <c r="GO14" s="115">
        <v>5.2631578947368515E-2</v>
      </c>
      <c r="GP14" s="115">
        <v>-7.8137988362427233E-2</v>
      </c>
      <c r="GQ14" s="115">
        <v>-3.6219987687256178E-2</v>
      </c>
      <c r="GR14" s="115">
        <v>-0.13274336283185834</v>
      </c>
      <c r="GS14" s="115">
        <v>-3.9087947882736049E-2</v>
      </c>
    </row>
    <row r="15" spans="1:201" x14ac:dyDescent="0.2">
      <c r="A15" t="s">
        <v>1369</v>
      </c>
      <c r="B15" s="115">
        <v>-6.95975232198143E-2</v>
      </c>
      <c r="C15" s="115">
        <v>0.25435203094777581</v>
      </c>
      <c r="D15" s="115">
        <v>0.68075471698113199</v>
      </c>
      <c r="E15" s="115">
        <v>-3.708987161198285E-2</v>
      </c>
      <c r="F15" s="115">
        <v>0.27868852459016397</v>
      </c>
      <c r="G15" s="115">
        <v>7.0336391437308868E-2</v>
      </c>
      <c r="H15" s="115">
        <v>0.51079136690647498</v>
      </c>
      <c r="I15" s="115">
        <v>0.18988844054118204</v>
      </c>
      <c r="J15" s="115">
        <v>0.69687499999999991</v>
      </c>
      <c r="K15" s="115">
        <v>0.20158246705952454</v>
      </c>
      <c r="L15" s="115">
        <v>0.13513513513513511</v>
      </c>
      <c r="M15" s="115">
        <v>-0.12664130568167867</v>
      </c>
      <c r="N15" s="115">
        <v>0.14779759737895895</v>
      </c>
      <c r="O15" s="115">
        <v>-6.2003179650238452E-2</v>
      </c>
      <c r="P15" s="115">
        <v>7.8846153846153871E-2</v>
      </c>
      <c r="Q15" s="115">
        <v>7.1428571428571425E-2</v>
      </c>
      <c r="R15" s="115">
        <v>0.30769230769230771</v>
      </c>
      <c r="S15" s="115">
        <v>0.21333333333333335</v>
      </c>
      <c r="T15" s="115">
        <v>0.16040738383195416</v>
      </c>
      <c r="U15" s="115">
        <v>0.3125</v>
      </c>
      <c r="V15" s="115">
        <v>0.1071312276131553</v>
      </c>
      <c r="W15" s="115">
        <v>-2.8761984160066603E-2</v>
      </c>
      <c r="X15" s="115">
        <v>0.43112701252236141</v>
      </c>
      <c r="Y15" s="115">
        <v>-7.6603773584905707E-2</v>
      </c>
      <c r="Z15" s="115">
        <v>0.1116642648150574</v>
      </c>
      <c r="AA15" s="115">
        <v>0.10136986301369855</v>
      </c>
      <c r="AB15" s="115">
        <v>0.22630992196209579</v>
      </c>
      <c r="AC15" s="115">
        <v>0.3695479777954005</v>
      </c>
      <c r="AD15" s="115">
        <v>3.6166908781245302E-2</v>
      </c>
      <c r="AE15" s="115">
        <v>2.0997637652189716</v>
      </c>
      <c r="AF15" s="115">
        <v>1.4665653495440729</v>
      </c>
      <c r="AG15" s="115">
        <v>0.79856115107913683</v>
      </c>
      <c r="AH15" s="115">
        <v>9.0949720670391074E-2</v>
      </c>
      <c r="AI15" s="115">
        <v>0.13780260707635014</v>
      </c>
      <c r="AJ15" s="115">
        <v>0.12933568489124039</v>
      </c>
      <c r="AK15" s="115">
        <v>0</v>
      </c>
      <c r="AL15" s="115">
        <v>0.22731326644370123</v>
      </c>
      <c r="AM15" s="115">
        <v>0</v>
      </c>
      <c r="AN15" s="115">
        <v>0.44285714285714295</v>
      </c>
      <c r="AO15" s="115">
        <v>0.1984126984126984</v>
      </c>
      <c r="AP15" s="115">
        <v>0.35587929240374611</v>
      </c>
      <c r="AQ15" s="115">
        <v>0.69738219895287956</v>
      </c>
      <c r="AR15" s="115">
        <v>0.21935483870967734</v>
      </c>
      <c r="AS15" s="115">
        <v>0.6696022091200835</v>
      </c>
      <c r="AT15" s="115">
        <v>0.24259372245949426</v>
      </c>
      <c r="AU15" s="115">
        <v>7.7040443318958707E-2</v>
      </c>
      <c r="AV15" s="115">
        <v>0.57451523545706373</v>
      </c>
      <c r="AW15" s="115">
        <v>0.44379328716036237</v>
      </c>
      <c r="AX15" s="115">
        <v>0.43457300275482086</v>
      </c>
      <c r="AY15" s="115">
        <v>0.11940298507462699</v>
      </c>
      <c r="AZ15" s="115">
        <v>5.8823529411764705E-2</v>
      </c>
      <c r="BA15" s="115">
        <v>0.23176870748299316</v>
      </c>
      <c r="BB15" s="115">
        <v>0.62700729927007304</v>
      </c>
      <c r="BC15" s="115">
        <v>-0.21153846153846154</v>
      </c>
      <c r="BD15" s="115">
        <v>9.9759036144578331E-2</v>
      </c>
      <c r="BE15" s="115">
        <v>0</v>
      </c>
      <c r="BF15" s="115">
        <v>0.24452901998097054</v>
      </c>
      <c r="BG15" s="115">
        <v>1.2865497076023325E-2</v>
      </c>
      <c r="BH15" s="115">
        <v>0.31372549019607837</v>
      </c>
      <c r="BI15" s="115">
        <v>0.42416769420468575</v>
      </c>
      <c r="BJ15" s="115">
        <v>6.1719833564493801E-2</v>
      </c>
      <c r="BK15" s="115">
        <v>8.8395475492249659E-2</v>
      </c>
      <c r="BL15" s="115">
        <v>0.17731069792508752</v>
      </c>
      <c r="BM15" s="115">
        <v>0.14222712238147731</v>
      </c>
      <c r="BN15" s="115">
        <v>0.44733385868137643</v>
      </c>
      <c r="BO15" s="115">
        <v>-7.7821011673151752E-2</v>
      </c>
      <c r="BP15" s="115">
        <v>9.4710947109471033E-2</v>
      </c>
      <c r="BQ15" s="115">
        <v>0.61849710982658956</v>
      </c>
      <c r="BR15" s="115">
        <v>-3.0849030849030918E-2</v>
      </c>
      <c r="BS15" s="115">
        <v>7.5117969646728705E-2</v>
      </c>
      <c r="BT15" s="115">
        <v>0.17558438048912295</v>
      </c>
      <c r="BU15" s="115">
        <v>0.44204545454545435</v>
      </c>
      <c r="BV15" s="115">
        <v>0.19388729703915944</v>
      </c>
      <c r="BW15" s="115">
        <v>0.39806568993584213</v>
      </c>
      <c r="BX15" s="115">
        <v>3.9418416801292488E-2</v>
      </c>
      <c r="BY15" s="115">
        <v>0.30720766129032251</v>
      </c>
      <c r="BZ15" s="115">
        <v>7.4561403508772106E-2</v>
      </c>
      <c r="CA15" s="115">
        <v>1.2971281481855314E-2</v>
      </c>
      <c r="CB15" s="115">
        <v>0.12967289719626177</v>
      </c>
      <c r="CC15" s="115">
        <v>1.2145748987854251E-2</v>
      </c>
      <c r="CD15" s="115">
        <v>0.13098591549295771</v>
      </c>
      <c r="CE15" s="115">
        <v>0.18849956382669386</v>
      </c>
      <c r="CF15" s="115">
        <v>0.33809523809523806</v>
      </c>
      <c r="CG15" s="115">
        <v>-7.3044444444444454E-2</v>
      </c>
      <c r="CH15" s="115">
        <v>-0.14758637228238652</v>
      </c>
      <c r="CI15" s="115">
        <v>0.33963378617838158</v>
      </c>
      <c r="CJ15" s="115">
        <v>3.644646924829157E-2</v>
      </c>
      <c r="CK15" s="115">
        <v>0</v>
      </c>
      <c r="CL15" s="115">
        <v>2.651839178785291E-2</v>
      </c>
      <c r="CM15" s="115">
        <v>0.28033472803347276</v>
      </c>
      <c r="CN15" s="115">
        <v>-6.1224489795918505E-2</v>
      </c>
      <c r="CO15" s="115">
        <v>5.2807486631015983E-2</v>
      </c>
      <c r="CP15" s="115">
        <v>7.5777777777777708E-2</v>
      </c>
      <c r="CQ15" s="115">
        <v>8.8607594936708764E-2</v>
      </c>
      <c r="CR15" s="115">
        <v>4.5454545454545456E-2</v>
      </c>
      <c r="CS15" s="115">
        <v>0.11363636363636363</v>
      </c>
      <c r="CT15" s="115">
        <v>0.43603912601626021</v>
      </c>
      <c r="CU15" s="115">
        <v>0.10577777777777783</v>
      </c>
      <c r="CV15" s="115">
        <v>0.26363636363636345</v>
      </c>
      <c r="CW15" s="115">
        <v>0.35382812499999994</v>
      </c>
      <c r="CX15" s="115">
        <v>0.52432432432432419</v>
      </c>
      <c r="CY15" s="115">
        <v>9.2502312557813937E-2</v>
      </c>
      <c r="CZ15" s="115">
        <v>0.11538461538461539</v>
      </c>
      <c r="DA15" s="115">
        <v>0.21323529411764708</v>
      </c>
      <c r="DB15" s="115">
        <v>2.5316455696202458E-2</v>
      </c>
      <c r="DC15" s="115">
        <v>0.51644336175395833</v>
      </c>
      <c r="DD15" s="115">
        <v>0</v>
      </c>
      <c r="DE15" s="115">
        <v>-1.167883211678832E-2</v>
      </c>
      <c r="DF15" s="115">
        <v>0.46095717884130971</v>
      </c>
      <c r="DG15" s="115">
        <v>-5.3571428571428568E-2</v>
      </c>
      <c r="DH15" s="115">
        <v>0.1386430678466076</v>
      </c>
      <c r="DI15" s="115">
        <v>7.8125E-2</v>
      </c>
      <c r="DJ15" s="115">
        <v>0.22763684913217633</v>
      </c>
      <c r="DK15" s="115">
        <v>0.33333333333333331</v>
      </c>
      <c r="DL15" s="115">
        <v>0.1292407108239095</v>
      </c>
      <c r="DM15" s="115">
        <v>0.15895061728395052</v>
      </c>
      <c r="DN15" s="115">
        <v>0.27563909774436085</v>
      </c>
      <c r="DO15" s="115">
        <v>0.13274336283185842</v>
      </c>
      <c r="DP15" s="115">
        <v>0.29718579637542358</v>
      </c>
      <c r="DQ15" s="115">
        <v>1.0223857712358173</v>
      </c>
      <c r="DR15" s="115">
        <v>0.38845528455284556</v>
      </c>
      <c r="DS15" s="115">
        <v>0.22307692307692309</v>
      </c>
      <c r="DT15" s="115">
        <v>6.4341421143847471E-2</v>
      </c>
      <c r="DU15" s="115">
        <v>-2.2857142857142777E-2</v>
      </c>
      <c r="DV15" s="115">
        <v>-4.6010136142303447E-2</v>
      </c>
      <c r="DW15" s="115">
        <v>0.23745294855708921</v>
      </c>
      <c r="DX15" s="115">
        <v>0.21386538461538468</v>
      </c>
      <c r="DY15" s="115">
        <v>0.71960791539226876</v>
      </c>
      <c r="DZ15" s="115">
        <v>-1.9490254872563811E-2</v>
      </c>
      <c r="EA15" s="115">
        <v>0.13743093922651922</v>
      </c>
      <c r="EB15" s="115">
        <v>3.255813953488372E-2</v>
      </c>
      <c r="EC15" s="115">
        <v>4.0093551620447643E-2</v>
      </c>
      <c r="ED15" s="115">
        <v>4.4226044226044155E-2</v>
      </c>
      <c r="EE15" s="115">
        <v>0.14759259259259258</v>
      </c>
      <c r="EF15" s="115">
        <v>7.5777777777777708E-2</v>
      </c>
      <c r="EG15" s="115">
        <v>8.9743589743589772E-2</v>
      </c>
      <c r="EH15" s="115">
        <v>-2.6921576277799366E-2</v>
      </c>
      <c r="EI15" s="115">
        <v>0.14580175810851759</v>
      </c>
      <c r="EJ15" s="115">
        <v>0.11884984025559113</v>
      </c>
      <c r="EK15" s="115">
        <v>0.19850187265917613</v>
      </c>
      <c r="EL15" s="115">
        <v>0.13311331133113322</v>
      </c>
      <c r="EM15" s="115">
        <v>1.6930149119856543E-2</v>
      </c>
      <c r="EN15" s="115">
        <v>5.9574468085106434E-2</v>
      </c>
      <c r="EO15" s="115">
        <v>0.12256292990237926</v>
      </c>
      <c r="EP15" s="115">
        <v>-0.24991556906450518</v>
      </c>
      <c r="EQ15" s="115">
        <v>1.7543859649122806E-2</v>
      </c>
      <c r="ER15" s="115">
        <v>0.20615384615384613</v>
      </c>
      <c r="ES15" s="115">
        <v>-5.5137844611528868E-2</v>
      </c>
      <c r="ET15" s="115">
        <v>9.4276094276094208E-2</v>
      </c>
      <c r="EU15" s="115">
        <v>3.1551270815074445E-2</v>
      </c>
      <c r="EV15" s="115">
        <v>0.39666666666666678</v>
      </c>
      <c r="EW15" s="115">
        <v>0.13588715520989322</v>
      </c>
      <c r="EX15" s="115">
        <v>0.53771626297577857</v>
      </c>
      <c r="EY15" s="115">
        <v>0.25636942675159252</v>
      </c>
      <c r="EZ15" s="115">
        <v>0.14942528735632191</v>
      </c>
      <c r="FA15" s="115">
        <v>3.4482758620689689E-2</v>
      </c>
      <c r="FB15" s="115">
        <v>0.11463414634146349</v>
      </c>
      <c r="FC15" s="115">
        <v>0.21951219512195133</v>
      </c>
      <c r="FD15" s="115">
        <v>0.21339130434782602</v>
      </c>
      <c r="FE15" s="115">
        <v>0.50169491525423715</v>
      </c>
      <c r="FF15" s="115">
        <v>4.0259740259740211E-2</v>
      </c>
      <c r="FG15" s="115">
        <v>0.1289787012001328</v>
      </c>
      <c r="FH15" s="115">
        <v>-4.1601664066563621E-3</v>
      </c>
      <c r="FI15" s="115">
        <v>0.59975495201143569</v>
      </c>
      <c r="FJ15" s="115">
        <v>-1.3804682399029846E-2</v>
      </c>
      <c r="FK15" s="115">
        <v>8.6614173228346567E-2</v>
      </c>
      <c r="FL15" s="115">
        <v>3.4897713598074677E-2</v>
      </c>
      <c r="FM15" s="115">
        <v>0.93888888888888877</v>
      </c>
      <c r="FN15" s="115">
        <v>0</v>
      </c>
      <c r="FO15" s="115">
        <v>0.28801843317972348</v>
      </c>
      <c r="FP15" s="115">
        <v>0.10543438968550428</v>
      </c>
      <c r="FQ15" s="115">
        <v>1.744186046511632E-2</v>
      </c>
      <c r="FR15" s="115">
        <v>0.19695238095238102</v>
      </c>
      <c r="FS15" s="115">
        <v>0.34837209302325572</v>
      </c>
      <c r="FT15" s="115">
        <v>4.9975433424580648E-2</v>
      </c>
      <c r="FU15" s="115">
        <v>0.21991701244813269</v>
      </c>
      <c r="FV15" s="115">
        <v>-4.1927139469713291E-2</v>
      </c>
      <c r="FW15" s="115">
        <v>1.3253353868601348E-2</v>
      </c>
      <c r="FX15" s="115">
        <v>3.1578947368421005E-2</v>
      </c>
      <c r="FY15" s="115">
        <v>0.28333333333333338</v>
      </c>
      <c r="FZ15" s="115">
        <v>-4.9936521371138375E-2</v>
      </c>
      <c r="GA15" s="115">
        <v>0.43158182813355239</v>
      </c>
      <c r="GB15" s="115">
        <v>0.23193916349809876</v>
      </c>
      <c r="GC15" s="115">
        <v>0.33877551020408153</v>
      </c>
      <c r="GD15" s="115">
        <v>-7.3684210526315783E-2</v>
      </c>
      <c r="GE15" s="115">
        <v>8.2676528083871825E-2</v>
      </c>
      <c r="GF15" s="115">
        <v>0.26548415236987505</v>
      </c>
      <c r="GG15" s="115">
        <v>-9.4041345764085946E-2</v>
      </c>
      <c r="GH15" s="115">
        <v>1.0386440677966102</v>
      </c>
      <c r="GI15" s="115">
        <v>0.81944444444444431</v>
      </c>
      <c r="GJ15" s="115">
        <v>-0.11561978877153965</v>
      </c>
      <c r="GK15" s="115"/>
      <c r="GL15" s="115">
        <v>0.1461883408071748</v>
      </c>
      <c r="GM15" s="115">
        <v>0.14478114478114468</v>
      </c>
      <c r="GN15" s="115">
        <v>0</v>
      </c>
      <c r="GO15" s="115">
        <v>0.16590909090909078</v>
      </c>
      <c r="GP15" s="115">
        <v>0.15895953757225417</v>
      </c>
      <c r="GQ15" s="115">
        <v>0.3270697167755991</v>
      </c>
      <c r="GR15" s="115">
        <v>0.17708333333333326</v>
      </c>
      <c r="GS15" s="115">
        <v>-0.12034383954154738</v>
      </c>
    </row>
    <row r="16" spans="1:201" x14ac:dyDescent="0.2">
      <c r="A16" t="s">
        <v>1370</v>
      </c>
      <c r="B16" s="115">
        <v>-7.0236039147956189E-2</v>
      </c>
      <c r="C16" s="115">
        <v>2.3038869257950467E-2</v>
      </c>
      <c r="D16" s="115">
        <v>-1.0085917071348508E-2</v>
      </c>
      <c r="E16" s="115">
        <v>-0.29900000000000004</v>
      </c>
      <c r="F16" s="115">
        <v>9.3189964157706015E-2</v>
      </c>
      <c r="G16" s="115">
        <v>-0.16709118695873668</v>
      </c>
      <c r="H16" s="115">
        <v>0</v>
      </c>
      <c r="I16" s="115">
        <v>3.0952380952381561E-3</v>
      </c>
      <c r="J16" s="115">
        <v>0.18037624492807083</v>
      </c>
      <c r="K16" s="115">
        <v>-1.9285714285714278E-2</v>
      </c>
      <c r="L16" s="115">
        <v>4.2253521126760667E-2</v>
      </c>
      <c r="M16" s="115">
        <v>0.88111726685133873</v>
      </c>
      <c r="N16" s="115">
        <v>-0.62625850340136058</v>
      </c>
      <c r="O16" s="115">
        <v>-3.1786395422764025E-4</v>
      </c>
      <c r="P16" s="115">
        <v>-7.1428571428571425E-2</v>
      </c>
      <c r="Q16" s="115">
        <v>0.10236220472440952</v>
      </c>
      <c r="R16" s="115">
        <v>-0.27777777777777779</v>
      </c>
      <c r="S16" s="115">
        <v>0.21477162293488819</v>
      </c>
      <c r="T16" s="115">
        <v>1.910715338798142E-2</v>
      </c>
      <c r="U16" s="115">
        <v>0.78571428571428559</v>
      </c>
      <c r="V16" s="115">
        <v>-7.6668671076367934E-2</v>
      </c>
      <c r="W16" s="115">
        <v>0</v>
      </c>
      <c r="X16" s="115">
        <v>0.20995670995670984</v>
      </c>
      <c r="Y16" s="115">
        <v>0.53623188405797106</v>
      </c>
      <c r="Z16" s="115">
        <v>-0.10798176931167455</v>
      </c>
      <c r="AA16" s="115">
        <v>0.40384615384615374</v>
      </c>
      <c r="AB16" s="115">
        <v>0.29811866859623742</v>
      </c>
      <c r="AC16" s="115">
        <v>0.11989342806394314</v>
      </c>
      <c r="AD16" s="115">
        <v>-9.2803970223325292E-3</v>
      </c>
      <c r="AE16" s="115">
        <v>0</v>
      </c>
      <c r="AF16" s="115">
        <v>0.24150943396226421</v>
      </c>
      <c r="AG16" s="115">
        <v>0.2192982456140351</v>
      </c>
      <c r="AH16" s="115">
        <v>1.7045454545454544E-2</v>
      </c>
      <c r="AI16" s="115">
        <v>0.12815126050420175</v>
      </c>
      <c r="AJ16" s="115">
        <v>6.1135371179039326E-2</v>
      </c>
      <c r="AK16" s="115">
        <v>-3.2313806808363529E-2</v>
      </c>
      <c r="AL16" s="115">
        <v>7.7477477477477505E-2</v>
      </c>
      <c r="AM16" s="115">
        <v>-9.6663135593220303E-2</v>
      </c>
      <c r="AN16" s="115">
        <v>3.7037037037036903E-2</v>
      </c>
      <c r="AO16" s="115">
        <v>0.34042553191489344</v>
      </c>
      <c r="AP16" s="115">
        <v>4.9126637554585073E-2</v>
      </c>
      <c r="AQ16" s="115">
        <v>0.13420427553444189</v>
      </c>
      <c r="AR16" s="115">
        <v>1.0430247718383322E-2</v>
      </c>
      <c r="AS16" s="115">
        <v>1.0101771579344164E-2</v>
      </c>
      <c r="AT16" s="115">
        <v>-0.15698937021373871</v>
      </c>
      <c r="AU16" s="115">
        <v>-4.9676526117054788E-2</v>
      </c>
      <c r="AV16" s="115">
        <v>0.13952020202020207</v>
      </c>
      <c r="AW16" s="115">
        <v>0.11460807600950117</v>
      </c>
      <c r="AX16" s="115">
        <v>3.6402569593147735E-2</v>
      </c>
      <c r="AY16" s="115">
        <v>4.9999999999998934E-3</v>
      </c>
      <c r="AZ16" s="115">
        <v>0</v>
      </c>
      <c r="BA16" s="115">
        <v>-6.6666666666666666E-2</v>
      </c>
      <c r="BB16" s="115">
        <v>8.2148499210110706E-2</v>
      </c>
      <c r="BC16" s="115">
        <v>0</v>
      </c>
      <c r="BD16" s="115">
        <v>1.3678553981436305E-2</v>
      </c>
      <c r="BE16" s="115">
        <v>3.6463414634146277E-2</v>
      </c>
      <c r="BF16" s="115">
        <v>0.19026047565118909</v>
      </c>
      <c r="BG16" s="115">
        <v>-0.14755732801595201</v>
      </c>
      <c r="BH16" s="115">
        <v>-0.14546839299314546</v>
      </c>
      <c r="BI16" s="115">
        <v>0.1049046321525885</v>
      </c>
      <c r="BJ16" s="115">
        <v>0.25191723339603528</v>
      </c>
      <c r="BK16" s="115">
        <v>3.9634146341463422E-2</v>
      </c>
      <c r="BL16" s="115">
        <v>0.40924050632911391</v>
      </c>
      <c r="BM16" s="115">
        <v>0.1401634192331867</v>
      </c>
      <c r="BN16" s="115">
        <v>0.57379082265398917</v>
      </c>
      <c r="BO16" s="115">
        <v>-0.14617940199335555</v>
      </c>
      <c r="BP16" s="115">
        <v>7.4349442379182768E-3</v>
      </c>
      <c r="BQ16" s="115">
        <v>-0.2136363636363636</v>
      </c>
      <c r="BR16" s="115">
        <v>3.5616438356165085E-3</v>
      </c>
      <c r="BS16" s="115">
        <v>3.1982100552777136E-2</v>
      </c>
      <c r="BT16" s="115">
        <v>-0.22070127408655357</v>
      </c>
      <c r="BU16" s="115">
        <v>4.3890865954923017E-2</v>
      </c>
      <c r="BV16" s="115">
        <v>0.30875000000000008</v>
      </c>
      <c r="BW16" s="115">
        <v>0.30537500000000006</v>
      </c>
      <c r="BX16" s="115">
        <v>3.4425133689839488E-2</v>
      </c>
      <c r="BY16" s="115">
        <v>-2.6735344616139401E-2</v>
      </c>
      <c r="BZ16" s="115">
        <v>1.3333333333333246E-2</v>
      </c>
      <c r="CA16" s="115">
        <v>9.7339720721638795E-3</v>
      </c>
      <c r="CB16" s="115">
        <v>1.2146619370095618E-2</v>
      </c>
      <c r="CC16" s="115">
        <v>-6.7924528301886791E-2</v>
      </c>
      <c r="CD16" s="115">
        <v>-4.3899811473202328E-2</v>
      </c>
      <c r="CE16" s="115">
        <v>-4.8469941402010238E-3</v>
      </c>
      <c r="CF16" s="115">
        <v>-0.12499999999999993</v>
      </c>
      <c r="CG16" s="115">
        <v>-4.2553191489361701E-2</v>
      </c>
      <c r="CH16" s="115">
        <v>-9.7496310870634553E-2</v>
      </c>
      <c r="CI16" s="115">
        <v>0.25314581791265728</v>
      </c>
      <c r="CJ16" s="115">
        <v>-8.1589958158995821E-2</v>
      </c>
      <c r="CK16" s="115">
        <v>0</v>
      </c>
      <c r="CL16" s="115">
        <v>-2.5833333333333375E-2</v>
      </c>
      <c r="CM16" s="115">
        <v>0.21319796954314729</v>
      </c>
      <c r="CN16" s="115">
        <v>0.4202898550724638</v>
      </c>
      <c r="CO16" s="115">
        <v>-0.10686567164179099</v>
      </c>
      <c r="CP16" s="115">
        <v>-1.5963262628471395E-2</v>
      </c>
      <c r="CQ16" s="115">
        <v>0.2908496732026144</v>
      </c>
      <c r="CR16" s="115">
        <v>-0.16603487490523119</v>
      </c>
      <c r="CS16" s="115">
        <v>8.3743842364532209E-2</v>
      </c>
      <c r="CT16" s="115">
        <v>-0.10514948277821985</v>
      </c>
      <c r="CU16" s="115">
        <v>-2.2172949002217295E-3</v>
      </c>
      <c r="CV16" s="115">
        <v>0.37500000000000006</v>
      </c>
      <c r="CW16" s="115">
        <v>-0.2</v>
      </c>
      <c r="CX16" s="115">
        <v>-0.11904761904761904</v>
      </c>
      <c r="CY16" s="115">
        <v>-7.9848171152518937E-2</v>
      </c>
      <c r="CZ16" s="115">
        <v>3.6269430051813475E-2</v>
      </c>
      <c r="DA16" s="115">
        <v>-3.8189533239038252E-2</v>
      </c>
      <c r="DB16" s="115">
        <v>4.6655287328293986E-2</v>
      </c>
      <c r="DC16" s="115">
        <v>-8.6763070077864227E-2</v>
      </c>
      <c r="DD16" s="115">
        <v>0</v>
      </c>
      <c r="DE16" s="115">
        <v>-1.4388489208633094E-2</v>
      </c>
      <c r="DF16" s="115">
        <v>0.30163934426229516</v>
      </c>
      <c r="DG16" s="115">
        <v>9.4605160281469966E-2</v>
      </c>
      <c r="DH16" s="115">
        <v>0.28652751423149919</v>
      </c>
      <c r="DI16" s="115">
        <v>9.2150170648464161E-2</v>
      </c>
      <c r="DJ16" s="115">
        <v>2.2991122239927112E-2</v>
      </c>
      <c r="DK16" s="115">
        <v>0.1538461538461538</v>
      </c>
      <c r="DL16" s="115">
        <v>0.31144067796610186</v>
      </c>
      <c r="DM16" s="115">
        <v>0.26810176125244617</v>
      </c>
      <c r="DN16" s="115">
        <v>-0.15015974440894569</v>
      </c>
      <c r="DO16" s="115">
        <v>9.3548387096774141E-2</v>
      </c>
      <c r="DP16" s="115">
        <v>-6.8998628257887523E-2</v>
      </c>
      <c r="DQ16" s="115">
        <v>-1.4952424105119997E-2</v>
      </c>
      <c r="DR16" s="115">
        <v>-0.12443052391799538</v>
      </c>
      <c r="DS16" s="115">
        <v>-0.17690262124857539</v>
      </c>
      <c r="DT16" s="115">
        <v>0.1444628099173553</v>
      </c>
      <c r="DU16" s="115">
        <v>0.12903225806451613</v>
      </c>
      <c r="DV16" s="115">
        <v>-0.13622317596566527</v>
      </c>
      <c r="DW16" s="115">
        <v>0.46171480972031181</v>
      </c>
      <c r="DX16" s="115">
        <v>6.1224489795918366E-2</v>
      </c>
      <c r="DY16" s="115">
        <v>5.0740740740740911E-3</v>
      </c>
      <c r="DZ16" s="115">
        <v>-3.4224035803606612E-2</v>
      </c>
      <c r="EA16" s="115">
        <v>0.3296602387511478</v>
      </c>
      <c r="EB16" s="115">
        <v>-4.3977055449330726E-2</v>
      </c>
      <c r="EC16" s="115">
        <v>3.4804655987092432E-2</v>
      </c>
      <c r="ED16" s="115">
        <v>0.21583271097834208</v>
      </c>
      <c r="EE16" s="115">
        <v>0.08</v>
      </c>
      <c r="EF16" s="115">
        <v>-1.5963262628471395E-2</v>
      </c>
      <c r="EG16" s="115">
        <v>-8.7719298245614127E-2</v>
      </c>
      <c r="EH16" s="115">
        <v>0.27990012484394511</v>
      </c>
      <c r="EI16" s="115">
        <v>0.13367697594501721</v>
      </c>
      <c r="EJ16" s="115">
        <v>3.9867109634551472E-2</v>
      </c>
      <c r="EK16" s="115">
        <v>0.3979057591623037</v>
      </c>
      <c r="EL16" s="115">
        <v>-0.23355817875210791</v>
      </c>
      <c r="EM16" s="115">
        <v>-0.14108243451463795</v>
      </c>
      <c r="EN16" s="115">
        <v>-2.0833333333333259E-2</v>
      </c>
      <c r="EO16" s="115">
        <v>0.21103029494194595</v>
      </c>
      <c r="EP16" s="115">
        <v>0</v>
      </c>
      <c r="EQ16" s="115">
        <v>-0.05</v>
      </c>
      <c r="ER16" s="115">
        <v>0</v>
      </c>
      <c r="ES16" s="115">
        <v>-1.4814814814814718E-2</v>
      </c>
      <c r="ET16" s="115">
        <v>6.0714285714285852E-2</v>
      </c>
      <c r="EU16" s="115">
        <v>0.16309887869520892</v>
      </c>
      <c r="EV16" s="115">
        <v>-0.23469387755102039</v>
      </c>
      <c r="EW16" s="115">
        <v>-0.14387923904052943</v>
      </c>
      <c r="EX16" s="115">
        <v>0.42504930966469412</v>
      </c>
      <c r="EY16" s="115">
        <v>0.11942959001782523</v>
      </c>
      <c r="EZ16" s="115">
        <v>4.3999999999999949E-2</v>
      </c>
      <c r="FA16" s="115">
        <v>0.11538461538461534</v>
      </c>
      <c r="FB16" s="115">
        <v>-0.21695951107715813</v>
      </c>
      <c r="FC16" s="115">
        <v>-0.10480349344978175</v>
      </c>
      <c r="FD16" s="115">
        <v>-6.9805063495915198E-2</v>
      </c>
      <c r="FE16" s="115">
        <v>0.27705627705627711</v>
      </c>
      <c r="FF16" s="115">
        <v>-0.17204301075268821</v>
      </c>
      <c r="FG16" s="115">
        <v>4.3613861386138625E-2</v>
      </c>
      <c r="FH16" s="115">
        <v>-0.22771084337349393</v>
      </c>
      <c r="FI16" s="115">
        <v>-8.5037456975096525E-3</v>
      </c>
      <c r="FJ16" s="115">
        <v>-2.5363636363636421E-2</v>
      </c>
      <c r="FK16" s="115">
        <v>-0.17958656330749362</v>
      </c>
      <c r="FL16" s="115">
        <v>6.6752246469832965E-2</v>
      </c>
      <c r="FM16" s="115">
        <v>-2.7027027027027029E-2</v>
      </c>
      <c r="FN16" s="115">
        <v>0</v>
      </c>
      <c r="FO16" s="115">
        <v>0.10895339329517575</v>
      </c>
      <c r="FP16" s="115">
        <v>0.16706511039234981</v>
      </c>
      <c r="FQ16" s="115">
        <v>7.4999999999999956E-2</v>
      </c>
      <c r="FR16" s="115">
        <v>2.4190401872805346E-2</v>
      </c>
      <c r="FS16" s="115">
        <v>-0.19626168224299065</v>
      </c>
      <c r="FT16" s="115">
        <v>4.9966836170683183E-2</v>
      </c>
      <c r="FU16" s="115">
        <v>0.21410579345088163</v>
      </c>
      <c r="FV16" s="115">
        <v>1.8677337107025588E-2</v>
      </c>
      <c r="FW16" s="115">
        <v>-0.10647158946872852</v>
      </c>
      <c r="FX16" s="115">
        <v>1.0638297872340451E-2</v>
      </c>
      <c r="FY16" s="115">
        <v>0.39534883720930236</v>
      </c>
      <c r="FZ16" s="115">
        <v>-0.19898305084745765</v>
      </c>
      <c r="GA16" s="115">
        <v>0.29666430092264018</v>
      </c>
      <c r="GB16" s="115">
        <v>0.10876897133220918</v>
      </c>
      <c r="GC16" s="115">
        <v>6.1525129982669055E-2</v>
      </c>
      <c r="GD16" s="115">
        <v>0.13095238095238096</v>
      </c>
      <c r="GE16" s="115">
        <v>0.49155910483796067</v>
      </c>
      <c r="GF16" s="115">
        <v>0.22909220872051467</v>
      </c>
      <c r="GG16" s="115">
        <v>0</v>
      </c>
      <c r="GH16" s="115">
        <v>-6.793048973143756E-2</v>
      </c>
      <c r="GI16" s="115">
        <v>0.50000000000000011</v>
      </c>
      <c r="GJ16" s="115">
        <v>-2.4403470715835294E-2</v>
      </c>
      <c r="GK16" s="115"/>
      <c r="GL16" s="115">
        <v>-7.0833333333333304E-2</v>
      </c>
      <c r="GM16" s="115">
        <v>0.2638297872340426</v>
      </c>
      <c r="GN16" s="115">
        <v>-5.0359712230215903E-2</v>
      </c>
      <c r="GO16" s="115">
        <v>7.8431372549019676E-2</v>
      </c>
      <c r="GP16" s="115">
        <v>-5.5505004549590481E-2</v>
      </c>
      <c r="GQ16" s="115">
        <v>0.16312955337345578</v>
      </c>
      <c r="GR16" s="115">
        <v>-0.17241379310344826</v>
      </c>
      <c r="GS16" s="115">
        <v>2.6470588235294207E-2</v>
      </c>
    </row>
    <row r="17" spans="1:201" x14ac:dyDescent="0.2">
      <c r="A17" t="s">
        <v>1371</v>
      </c>
      <c r="B17" s="115">
        <v>3.3928571428571364E-2</v>
      </c>
      <c r="C17" s="115">
        <v>7.6373041229271202E-2</v>
      </c>
      <c r="D17" s="115">
        <v>7.0799999999999988E-2</v>
      </c>
      <c r="E17" s="115">
        <v>0</v>
      </c>
      <c r="F17" s="115">
        <v>-6.6889632107023464E-2</v>
      </c>
      <c r="G17" s="115">
        <v>0</v>
      </c>
      <c r="H17" s="115">
        <v>-2.1126760563380302E-2</v>
      </c>
      <c r="I17" s="115">
        <v>0.17449664429530207</v>
      </c>
      <c r="J17" s="115">
        <v>-0.10822368421052629</v>
      </c>
      <c r="K17" s="115">
        <v>0.18923510560253287</v>
      </c>
      <c r="L17" s="115">
        <v>0.16393442622950821</v>
      </c>
      <c r="M17" s="115">
        <v>0.15736040609137059</v>
      </c>
      <c r="N17" s="115">
        <v>0.17038216560509559</v>
      </c>
      <c r="O17" s="115">
        <v>0.20790938759838737</v>
      </c>
      <c r="P17" s="115">
        <v>-3.114186851211068E-2</v>
      </c>
      <c r="Q17" s="115">
        <v>-7.837445573294631E-2</v>
      </c>
      <c r="R17" s="115">
        <v>6.5088757396449801E-2</v>
      </c>
      <c r="S17" s="115">
        <v>6.4482758620689695E-2</v>
      </c>
      <c r="T17" s="115">
        <v>3.5509261999171113E-3</v>
      </c>
      <c r="U17" s="115">
        <v>-4.4444444444443499E-3</v>
      </c>
      <c r="V17" s="115">
        <v>0.1994230075730255</v>
      </c>
      <c r="W17" s="115">
        <v>0</v>
      </c>
      <c r="X17" s="115">
        <v>0</v>
      </c>
      <c r="Y17" s="115">
        <v>1.7099056603773533E-2</v>
      </c>
      <c r="Z17" s="115">
        <v>3.9269665195741016E-2</v>
      </c>
      <c r="AA17" s="115">
        <v>0.13043478260869579</v>
      </c>
      <c r="AB17" s="115">
        <v>-3.4916201117318434E-2</v>
      </c>
      <c r="AC17" s="115">
        <v>-2.5951557093425667E-2</v>
      </c>
      <c r="AD17" s="115">
        <v>4.9479166666666664E-2</v>
      </c>
      <c r="AE17" s="115">
        <v>-1</v>
      </c>
      <c r="AF17" s="115">
        <v>0.20454545454545442</v>
      </c>
      <c r="AG17" s="115">
        <v>0.1176470588235293</v>
      </c>
      <c r="AH17" s="115">
        <v>0.22188281033046384</v>
      </c>
      <c r="AI17" s="115">
        <v>0</v>
      </c>
      <c r="AJ17" s="115">
        <v>1.7131979695431558E-2</v>
      </c>
      <c r="AK17" s="115">
        <v>0</v>
      </c>
      <c r="AL17" s="115">
        <v>1.6980210114830203E-2</v>
      </c>
      <c r="AM17" s="115">
        <v>-5.0065876152833944E-3</v>
      </c>
      <c r="AN17" s="115">
        <v>2.2727272727272745E-2</v>
      </c>
      <c r="AO17" s="115">
        <v>9.7276264591439801E-2</v>
      </c>
      <c r="AP17" s="115">
        <v>-1.8220793140407282E-2</v>
      </c>
      <c r="AQ17" s="115">
        <v>-0.18013631937682567</v>
      </c>
      <c r="AR17" s="115">
        <v>-4.1250000000000009E-2</v>
      </c>
      <c r="AS17" s="115">
        <v>2.9891304347826039E-2</v>
      </c>
      <c r="AT17" s="115">
        <v>4.9544145873320483E-2</v>
      </c>
      <c r="AU17" s="115">
        <v>0.18937125748502995</v>
      </c>
      <c r="AV17" s="115">
        <v>-0.14192849404117014</v>
      </c>
      <c r="AW17" s="115">
        <v>0.16620498614958451</v>
      </c>
      <c r="AX17" s="115">
        <v>5.8956916099773195E-2</v>
      </c>
      <c r="AY17" s="115">
        <v>-6.75990675990676E-2</v>
      </c>
      <c r="AZ17" s="115">
        <v>0</v>
      </c>
      <c r="BA17" s="115">
        <v>1.5015789134497729E-2</v>
      </c>
      <c r="BB17" s="115">
        <v>-9.8718557190318079E-2</v>
      </c>
      <c r="BC17" s="115">
        <v>4.8387096774193519E-2</v>
      </c>
      <c r="BD17" s="115">
        <v>3.123425692695201E-2</v>
      </c>
      <c r="BE17" s="115">
        <v>9.2307692307692316E-3</v>
      </c>
      <c r="BF17" s="115">
        <v>0.12627551020408168</v>
      </c>
      <c r="BG17" s="115">
        <v>8.9033659066232188E-2</v>
      </c>
      <c r="BH17" s="115">
        <v>9.4166666666666732E-2</v>
      </c>
      <c r="BI17" s="115">
        <v>-0.14601512507271677</v>
      </c>
      <c r="BJ17" s="115">
        <v>4.8232974366752501E-2</v>
      </c>
      <c r="BK17" s="115">
        <v>-6.285714285714282E-2</v>
      </c>
      <c r="BL17" s="115">
        <v>-6.913890634820832E-3</v>
      </c>
      <c r="BM17" s="115">
        <v>0.12368676613401612</v>
      </c>
      <c r="BN17" s="115">
        <v>-5.5078125000000006E-2</v>
      </c>
      <c r="BO17" s="115">
        <v>-6.6377171215880909E-2</v>
      </c>
      <c r="BP17" s="115">
        <v>0.10095497953615283</v>
      </c>
      <c r="BQ17" s="115">
        <v>0</v>
      </c>
      <c r="BR17" s="115">
        <v>1.1220390635822168E-2</v>
      </c>
      <c r="BS17" s="115">
        <v>3.026522753159399E-2</v>
      </c>
      <c r="BT17" s="115">
        <v>1.1987852309659545E-2</v>
      </c>
      <c r="BU17" s="115">
        <v>-5.3872053872053918E-2</v>
      </c>
      <c r="BV17" s="115">
        <v>-0.10813823857302124</v>
      </c>
      <c r="BW17" s="115">
        <v>9.5890410958904104E-2</v>
      </c>
      <c r="BX17" s="115">
        <v>0.1172516803584765</v>
      </c>
      <c r="BY17" s="115">
        <v>3.8726114649681606E-2</v>
      </c>
      <c r="BZ17" s="115">
        <v>0</v>
      </c>
      <c r="CA17" s="115">
        <v>-7.4739472815579744E-2</v>
      </c>
      <c r="CB17" s="115">
        <v>1.8836929142481643E-2</v>
      </c>
      <c r="CC17" s="115">
        <v>3.9215686274509803E-2</v>
      </c>
      <c r="CD17" s="115">
        <v>0.20473718364698254</v>
      </c>
      <c r="CE17" s="115">
        <v>6.790791100123604E-2</v>
      </c>
      <c r="CF17" s="115">
        <v>-0.47252747252747251</v>
      </c>
      <c r="CG17" s="115">
        <v>0</v>
      </c>
      <c r="CH17" s="115">
        <v>0</v>
      </c>
      <c r="CI17" s="115">
        <v>6.9675376088677674E-2</v>
      </c>
      <c r="CJ17" s="115">
        <v>2.3006955591225255E-2</v>
      </c>
      <c r="CK17" s="115">
        <v>0</v>
      </c>
      <c r="CL17" s="115">
        <v>0.10294117647058816</v>
      </c>
      <c r="CM17" s="115">
        <v>0.23899371069182382</v>
      </c>
      <c r="CN17" s="115">
        <v>-0.21590909090909094</v>
      </c>
      <c r="CO17" s="115">
        <v>0.18458274398868454</v>
      </c>
      <c r="CP17" s="115">
        <v>-0.1077073170731708</v>
      </c>
      <c r="CQ17" s="115">
        <v>-1.2903225806451623E-2</v>
      </c>
      <c r="CR17" s="115">
        <v>0</v>
      </c>
      <c r="CS17" s="115">
        <v>6.2827225130889994E-2</v>
      </c>
      <c r="CT17" s="115">
        <v>4.4154302670623133E-2</v>
      </c>
      <c r="CU17" s="115">
        <v>-0.10515873015873016</v>
      </c>
      <c r="CV17" s="115">
        <v>0.14285714285714299</v>
      </c>
      <c r="CW17" s="115">
        <v>-8.9097637346996897E-2</v>
      </c>
      <c r="CX17" s="115">
        <v>0</v>
      </c>
      <c r="CY17" s="115">
        <v>4.9999999999999975E-2</v>
      </c>
      <c r="CZ17" s="115">
        <v>3.5999999999999943E-3</v>
      </c>
      <c r="DA17" s="115">
        <v>-0.11347962382445134</v>
      </c>
      <c r="DB17" s="115">
        <v>0.17664498852333588</v>
      </c>
      <c r="DC17" s="115">
        <v>-5.5309734513273165E-3</v>
      </c>
      <c r="DD17" s="115">
        <v>0.26984126984126988</v>
      </c>
      <c r="DE17" s="115">
        <v>-9.3872229465449805E-2</v>
      </c>
      <c r="DF17" s="115">
        <v>-8.9552238805970144E-2</v>
      </c>
      <c r="DG17" s="115">
        <v>-2.7290448343080032E-3</v>
      </c>
      <c r="DH17" s="115">
        <v>4.9800796812749008E-2</v>
      </c>
      <c r="DI17" s="115">
        <v>-2.4958402662229529E-2</v>
      </c>
      <c r="DJ17" s="115">
        <v>0.10045090180360716</v>
      </c>
      <c r="DK17" s="115">
        <v>-5.1094890510948947E-2</v>
      </c>
      <c r="DL17" s="115">
        <v>1.287553648068661E-2</v>
      </c>
      <c r="DM17" s="115">
        <v>4.4989775051124878E-2</v>
      </c>
      <c r="DN17" s="115">
        <v>0.12557537399309557</v>
      </c>
      <c r="DO17" s="115">
        <v>-1.5873015873015872E-2</v>
      </c>
      <c r="DP17" s="115">
        <v>1.9580419580419658E-2</v>
      </c>
      <c r="DQ17" s="115">
        <v>0.11277310924369738</v>
      </c>
      <c r="DR17" s="115">
        <v>9.749999999999992E-2</v>
      </c>
      <c r="DS17" s="115">
        <v>0.20472921434019836</v>
      </c>
      <c r="DT17" s="115">
        <v>4.0860215053763443E-2</v>
      </c>
      <c r="DU17" s="115">
        <v>0</v>
      </c>
      <c r="DV17" s="115">
        <v>-0.1727810650887574</v>
      </c>
      <c r="DW17" s="115">
        <v>0.23429541595925277</v>
      </c>
      <c r="DX17" s="115">
        <v>6.7561384779624811E-2</v>
      </c>
      <c r="DY17" s="115">
        <v>-4.7619047619047616E-2</v>
      </c>
      <c r="DZ17" s="115">
        <v>0.39522497704315879</v>
      </c>
      <c r="EA17" s="115">
        <v>-5.1393728222996503E-2</v>
      </c>
      <c r="EB17" s="115">
        <v>0.24807148010433425</v>
      </c>
      <c r="EC17" s="115">
        <v>4.5043960014452544E-2</v>
      </c>
      <c r="ED17" s="115">
        <v>-0.254869226488592</v>
      </c>
      <c r="EE17" s="115">
        <v>-9.5087163232962929E-3</v>
      </c>
      <c r="EF17" s="115">
        <v>-0.1077073170731708</v>
      </c>
      <c r="EG17" s="115">
        <v>7.0087609511889928E-2</v>
      </c>
      <c r="EH17" s="115">
        <v>0.19910179640718559</v>
      </c>
      <c r="EI17" s="115">
        <v>2.4647887323943764E-2</v>
      </c>
      <c r="EJ17" s="115">
        <v>-0.13852318259874061</v>
      </c>
      <c r="EK17" s="115">
        <v>0</v>
      </c>
      <c r="EL17" s="115">
        <v>7.818181818181813E-2</v>
      </c>
      <c r="EM17" s="115">
        <v>-2.4060150375939868E-2</v>
      </c>
      <c r="EN17" s="115">
        <v>-4.0000000000000036E-2</v>
      </c>
      <c r="EO17" s="115">
        <v>7.7871014145288797E-2</v>
      </c>
      <c r="EP17" s="115">
        <v>0</v>
      </c>
      <c r="EQ17" s="115">
        <v>0</v>
      </c>
      <c r="ER17" s="115">
        <v>0.18181818181818182</v>
      </c>
      <c r="ES17" s="115">
        <v>-0.1157205240174673</v>
      </c>
      <c r="ET17" s="115">
        <v>0.24444444444444435</v>
      </c>
      <c r="EU17" s="115">
        <v>1.0204081632652843E-3</v>
      </c>
      <c r="EV17" s="115">
        <v>0.10734463276836155</v>
      </c>
      <c r="EW17" s="115">
        <v>0.19113300492610844</v>
      </c>
      <c r="EX17" s="115">
        <v>-3.4285714285714232E-2</v>
      </c>
      <c r="EY17" s="115">
        <v>2.8225806451612885E-2</v>
      </c>
      <c r="EZ17" s="115">
        <v>-3.9840637450198361E-3</v>
      </c>
      <c r="FA17" s="115">
        <v>8.3333333333333412E-2</v>
      </c>
      <c r="FB17" s="115">
        <v>-0.18187500000000001</v>
      </c>
      <c r="FC17" s="115">
        <v>-2.5531914893617044E-2</v>
      </c>
      <c r="FD17" s="115">
        <v>-2.9838709677419721E-3</v>
      </c>
      <c r="FE17" s="115">
        <v>-3.347280334728036E-2</v>
      </c>
      <c r="FF17" s="115">
        <v>0.16104868913857689</v>
      </c>
      <c r="FG17" s="115">
        <v>6.5963060686015831E-2</v>
      </c>
      <c r="FH17" s="115">
        <v>-0.1404901622367967</v>
      </c>
      <c r="FI17" s="115">
        <v>0.12046279491833037</v>
      </c>
      <c r="FJ17" s="115">
        <v>-1.7242944005807944E-3</v>
      </c>
      <c r="FK17" s="115">
        <v>5.0203527815468128E-2</v>
      </c>
      <c r="FL17" s="115">
        <v>0</v>
      </c>
      <c r="FM17" s="115">
        <v>-0.11904761904761904</v>
      </c>
      <c r="FN17" s="115">
        <v>-2.7027027027027029E-2</v>
      </c>
      <c r="FO17" s="115">
        <v>0</v>
      </c>
      <c r="FP17" s="115">
        <v>-0.15294818344252534</v>
      </c>
      <c r="FQ17" s="115">
        <v>0</v>
      </c>
      <c r="FR17" s="115">
        <v>6.1063961912647395E-2</v>
      </c>
      <c r="FS17" s="115">
        <v>5.9405940594059403E-2</v>
      </c>
      <c r="FT17" s="115">
        <v>0.10245368865778355</v>
      </c>
      <c r="FU17" s="115">
        <v>-0.10383747178329561</v>
      </c>
      <c r="FV17" s="115">
        <v>7.5734908136482981E-2</v>
      </c>
      <c r="FW17" s="115">
        <v>-0.21745168055319394</v>
      </c>
      <c r="FX17" s="115">
        <v>-6.3424947145877281E-3</v>
      </c>
      <c r="FY17" s="115">
        <v>0.18131868131868123</v>
      </c>
      <c r="FZ17" s="115">
        <v>5.3571428571428568E-2</v>
      </c>
      <c r="GA17" s="115">
        <v>6.0993975903614502E-2</v>
      </c>
      <c r="GB17" s="115">
        <v>-0.27814972611077299</v>
      </c>
      <c r="GC17" s="115">
        <v>-1.7872340425531989E-2</v>
      </c>
      <c r="GD17" s="115">
        <v>-2.3709902370990309E-2</v>
      </c>
      <c r="GE17" s="115">
        <v>7.5824175824175916E-2</v>
      </c>
      <c r="GF17" s="115">
        <v>0.2149370386452453</v>
      </c>
      <c r="GG17" s="115">
        <v>0</v>
      </c>
      <c r="GH17" s="115">
        <v>2.4106131693900579E-2</v>
      </c>
      <c r="GI17" s="115">
        <v>-0.15789473684210531</v>
      </c>
      <c r="GJ17" s="115">
        <v>0</v>
      </c>
      <c r="GK17" s="115"/>
      <c r="GL17" s="115">
        <v>-6.9767441860465143E-2</v>
      </c>
      <c r="GM17" s="115">
        <v>0</v>
      </c>
      <c r="GN17" s="115">
        <v>6.9230769230769262E-2</v>
      </c>
      <c r="GO17" s="115">
        <v>-9.131403118040092E-2</v>
      </c>
      <c r="GP17" s="115">
        <v>-8.0334728033472733E-2</v>
      </c>
      <c r="GQ17" s="115">
        <v>6.7455621301775182E-2</v>
      </c>
      <c r="GR17" s="115">
        <v>0.28888888888888875</v>
      </c>
      <c r="GS17" s="115">
        <v>3.6585365853658569E-2</v>
      </c>
    </row>
    <row r="18" spans="1:201" x14ac:dyDescent="0.2">
      <c r="A18" t="s">
        <v>1372</v>
      </c>
      <c r="B18" s="115">
        <v>-1.1764705882352941E-2</v>
      </c>
      <c r="C18" s="115">
        <v>-6.58044343376918E-2</v>
      </c>
      <c r="D18" s="115">
        <v>0.18877793628150255</v>
      </c>
      <c r="E18" s="115">
        <v>-3.6608863198458644E-2</v>
      </c>
      <c r="F18" s="115">
        <v>3.4602076124567505E-2</v>
      </c>
      <c r="G18" s="115">
        <v>-6.025621550458239E-3</v>
      </c>
      <c r="H18" s="115">
        <v>-5.3333333333333378E-2</v>
      </c>
      <c r="I18" s="115">
        <v>-3.4557235421166337E-2</v>
      </c>
      <c r="J18" s="115">
        <v>-5.0000000000000044E-2</v>
      </c>
      <c r="K18" s="115">
        <v>-3.7641200951248496E-2</v>
      </c>
      <c r="L18" s="115">
        <v>-0.12103746397694534</v>
      </c>
      <c r="M18" s="115">
        <v>0</v>
      </c>
      <c r="N18" s="115">
        <v>3.801652892561979E-2</v>
      </c>
      <c r="O18" s="115">
        <v>0.22564705882352948</v>
      </c>
      <c r="P18" s="115">
        <v>-5.9550927432476468E-2</v>
      </c>
      <c r="Q18" s="115">
        <v>-0.11666666666666668</v>
      </c>
      <c r="R18" s="115">
        <v>-4.7114252061249617E-3</v>
      </c>
      <c r="S18" s="115">
        <v>0</v>
      </c>
      <c r="T18" s="115">
        <v>-3.3407699788341648E-2</v>
      </c>
      <c r="U18" s="115">
        <v>0.17801047120418853</v>
      </c>
      <c r="V18" s="115">
        <v>-0.14095415117719953</v>
      </c>
      <c r="W18" s="115">
        <v>-4.0400000000000061E-2</v>
      </c>
      <c r="X18" s="115">
        <v>0.15500000000000008</v>
      </c>
      <c r="Y18" s="115">
        <v>-2.4726854514088539E-2</v>
      </c>
      <c r="Z18" s="115">
        <v>-3.1333333333333366E-2</v>
      </c>
      <c r="AA18" s="115">
        <v>-4.5643153526971084E-2</v>
      </c>
      <c r="AB18" s="115">
        <v>6.5476190476190535E-2</v>
      </c>
      <c r="AC18" s="115">
        <v>4.6153846153846129E-2</v>
      </c>
      <c r="AD18" s="115">
        <v>-5.1813471502590676E-3</v>
      </c>
      <c r="AE18" s="115">
        <v>-0.68817434492207574</v>
      </c>
      <c r="AF18" s="115">
        <v>9.7256857855361742E-2</v>
      </c>
      <c r="AG18" s="115">
        <v>-2.8571428571428595E-2</v>
      </c>
      <c r="AH18" s="115">
        <v>-0.12956248489243413</v>
      </c>
      <c r="AI18" s="115">
        <v>-0.12338858195211785</v>
      </c>
      <c r="AJ18" s="115">
        <v>-0.21631029338637492</v>
      </c>
      <c r="AK18" s="115">
        <v>0</v>
      </c>
      <c r="AL18" s="115">
        <v>-7.6384971228703552E-2</v>
      </c>
      <c r="AM18" s="115">
        <v>0</v>
      </c>
      <c r="AN18" s="115">
        <v>-5.7142857142857037E-2</v>
      </c>
      <c r="AO18" s="115">
        <v>-0.12881355932203387</v>
      </c>
      <c r="AP18" s="115">
        <v>-5.471124620060782E-2</v>
      </c>
      <c r="AQ18" s="115">
        <v>0.25396825396825401</v>
      </c>
      <c r="AR18" s="115">
        <v>0</v>
      </c>
      <c r="AS18" s="115">
        <v>-5.0427602477145207E-2</v>
      </c>
      <c r="AT18" s="115">
        <v>-0.15078506029619629</v>
      </c>
      <c r="AU18" s="115">
        <v>-0.14138817480719795</v>
      </c>
      <c r="AV18" s="115">
        <v>8.5882352941176521E-2</v>
      </c>
      <c r="AW18" s="115">
        <v>-3.5404141616566541E-2</v>
      </c>
      <c r="AX18" s="115">
        <v>-7.157894736842102E-2</v>
      </c>
      <c r="AY18" s="115">
        <v>6.982543640897762E-2</v>
      </c>
      <c r="AZ18" s="115">
        <v>0</v>
      </c>
      <c r="BA18" s="115">
        <v>-1.8408400809716757E-2</v>
      </c>
      <c r="BB18" s="115">
        <v>3.333333333333347E-3</v>
      </c>
      <c r="BC18" s="115">
        <v>6.8965517241379379E-2</v>
      </c>
      <c r="BD18" s="115">
        <v>-1.7569908438505168E-2</v>
      </c>
      <c r="BE18" s="115">
        <v>0</v>
      </c>
      <c r="BF18" s="115">
        <v>-0.13846153846153844</v>
      </c>
      <c r="BG18" s="115">
        <v>-7.8999999999999918E-2</v>
      </c>
      <c r="BH18" s="115">
        <v>8.4033613445377853E-3</v>
      </c>
      <c r="BI18" s="115">
        <v>-1.9954389965792355E-2</v>
      </c>
      <c r="BJ18" s="115">
        <v>3.1953743152770536E-3</v>
      </c>
      <c r="BK18" s="115">
        <v>4.2997020008514332E-2</v>
      </c>
      <c r="BL18" s="115">
        <v>-5.297619047619051E-2</v>
      </c>
      <c r="BM18" s="115">
        <v>1.5874439461883372E-2</v>
      </c>
      <c r="BN18" s="115">
        <v>1.4263074484944651E-2</v>
      </c>
      <c r="BO18" s="115">
        <v>6.719629261833833E-2</v>
      </c>
      <c r="BP18" s="115">
        <v>-7.2151898734177253E-2</v>
      </c>
      <c r="BQ18" s="115">
        <v>-0.18819188191881922</v>
      </c>
      <c r="BR18" s="115">
        <v>0</v>
      </c>
      <c r="BS18" s="115">
        <v>-9.2778939598966617E-2</v>
      </c>
      <c r="BT18" s="115">
        <v>-2.448024948024952E-2</v>
      </c>
      <c r="BU18" s="115">
        <v>-0.2611940298507463</v>
      </c>
      <c r="BV18" s="115">
        <v>-0.10030090270812436</v>
      </c>
      <c r="BW18" s="115">
        <v>-2.6666666666666668E-2</v>
      </c>
      <c r="BX18" s="115">
        <v>0.13957446808510643</v>
      </c>
      <c r="BY18" s="115">
        <v>1.948051948051948E-2</v>
      </c>
      <c r="BZ18" s="115">
        <v>0</v>
      </c>
      <c r="CA18" s="115">
        <v>9.1288015231822048E-2</v>
      </c>
      <c r="CB18" s="115">
        <v>-4.1465462943523018E-2</v>
      </c>
      <c r="CC18" s="115">
        <v>0</v>
      </c>
      <c r="CD18" s="115">
        <v>0.31709401709401719</v>
      </c>
      <c r="CE18" s="115">
        <v>-0.11105006524277189</v>
      </c>
      <c r="CF18" s="115">
        <v>0.73664122137404564</v>
      </c>
      <c r="CG18" s="115">
        <v>0</v>
      </c>
      <c r="CH18" s="115">
        <v>-4.9995560726919186E-2</v>
      </c>
      <c r="CI18" s="115">
        <v>0.10692375109553029</v>
      </c>
      <c r="CJ18" s="115">
        <v>0.43328220858895705</v>
      </c>
      <c r="CK18" s="115">
        <v>0</v>
      </c>
      <c r="CL18" s="115">
        <v>-0.14398111723052714</v>
      </c>
      <c r="CM18" s="115">
        <v>0.19548872180451127</v>
      </c>
      <c r="CN18" s="115">
        <v>0.82952182952182985</v>
      </c>
      <c r="CO18" s="115">
        <v>-5.1006711409395958E-2</v>
      </c>
      <c r="CP18" s="115">
        <v>2.3669230000998749E-2</v>
      </c>
      <c r="CQ18" s="115">
        <v>-3.7267080745341644E-2</v>
      </c>
      <c r="CR18" s="115">
        <v>-0.12008005336891266</v>
      </c>
      <c r="CS18" s="115">
        <v>5.2631578947368472E-3</v>
      </c>
      <c r="CT18" s="115">
        <v>-8.7388631624556512E-2</v>
      </c>
      <c r="CU18" s="115">
        <v>0.22926829268292684</v>
      </c>
      <c r="CV18" s="115">
        <v>-7.8947368421052697E-2</v>
      </c>
      <c r="CW18" s="115">
        <v>7.1096840777478878E-3</v>
      </c>
      <c r="CX18" s="115">
        <v>-0.34375</v>
      </c>
      <c r="CY18" s="115">
        <v>0</v>
      </c>
      <c r="CZ18" s="115">
        <v>-3.1758326878388858E-2</v>
      </c>
      <c r="DA18" s="115">
        <v>0.15999999999999995</v>
      </c>
      <c r="DB18" s="115">
        <v>-0.17448286751934308</v>
      </c>
      <c r="DC18" s="115">
        <v>-0.19644444444444453</v>
      </c>
      <c r="DD18" s="115">
        <v>0</v>
      </c>
      <c r="DE18" s="115">
        <v>3.6962928913284523E-2</v>
      </c>
      <c r="DF18" s="115">
        <v>-9.45945945945946E-2</v>
      </c>
      <c r="DG18" s="115">
        <v>-1.3461538461538516E-2</v>
      </c>
      <c r="DH18" s="115">
        <v>-5.8161350844277766E-2</v>
      </c>
      <c r="DI18" s="115">
        <v>9.2727272727272686E-2</v>
      </c>
      <c r="DJ18" s="115">
        <v>-1.9999999999999575E-3</v>
      </c>
      <c r="DK18" s="115">
        <v>9.6000000000000085E-2</v>
      </c>
      <c r="DL18" s="115">
        <v>-1.8947368421052602E-2</v>
      </c>
      <c r="DM18" s="115">
        <v>1.2422360248447124E-2</v>
      </c>
      <c r="DN18" s="115">
        <v>0.10454401016841434</v>
      </c>
      <c r="DO18" s="115">
        <v>-4.2553191489361659E-2</v>
      </c>
      <c r="DP18" s="115">
        <v>-7.6764155206920953E-2</v>
      </c>
      <c r="DQ18" s="115">
        <v>0.2025060630557802</v>
      </c>
      <c r="DR18" s="115">
        <v>-2.3348084846635146E-2</v>
      </c>
      <c r="DS18" s="115">
        <v>0</v>
      </c>
      <c r="DT18" s="115">
        <v>1.6437877065664033E-2</v>
      </c>
      <c r="DU18" s="115">
        <v>0</v>
      </c>
      <c r="DV18" s="115">
        <v>-0.15056595428134861</v>
      </c>
      <c r="DW18" s="115">
        <v>6.9612590799031607E-2</v>
      </c>
      <c r="DX18" s="115">
        <v>-8.8401191658391248E-2</v>
      </c>
      <c r="DY18" s="115">
        <v>-8.1516985620823015E-3</v>
      </c>
      <c r="DZ18" s="115">
        <v>0.1585106382978724</v>
      </c>
      <c r="EA18" s="115">
        <v>3.6101083032491009E-2</v>
      </c>
      <c r="EB18" s="115">
        <v>-1.6621419469223301E-3</v>
      </c>
      <c r="EC18" s="115">
        <v>-7.4462155835469765E-2</v>
      </c>
      <c r="ED18" s="115">
        <v>-2.4429967426710251E-2</v>
      </c>
      <c r="EE18" s="115">
        <v>0.17177344475394613</v>
      </c>
      <c r="EF18" s="115">
        <v>2.3669230000998749E-2</v>
      </c>
      <c r="EG18" s="115">
        <v>3.7662337662337668E-2</v>
      </c>
      <c r="EH18" s="115">
        <v>-2.9069767441860465E-2</v>
      </c>
      <c r="EI18" s="115">
        <v>-5.016722408026756E-2</v>
      </c>
      <c r="EJ18" s="115">
        <v>4.2985074626865606E-2</v>
      </c>
      <c r="EK18" s="115">
        <v>0.13017751479289941</v>
      </c>
      <c r="EL18" s="115">
        <v>9.643658111138792E-2</v>
      </c>
      <c r="EM18" s="115">
        <v>0</v>
      </c>
      <c r="EN18" s="115">
        <v>6.8376068376068438E-2</v>
      </c>
      <c r="EO18" s="115">
        <v>-0.10731101789230371</v>
      </c>
      <c r="EP18" s="115">
        <v>0</v>
      </c>
      <c r="EQ18" s="115">
        <v>0</v>
      </c>
      <c r="ER18" s="115">
        <v>0.1</v>
      </c>
      <c r="ES18" s="115">
        <v>0.18041237113402067</v>
      </c>
      <c r="ET18" s="115">
        <v>-0.12109375000000001</v>
      </c>
      <c r="EU18" s="115">
        <v>-1.9999999999999928E-2</v>
      </c>
      <c r="EV18" s="115">
        <v>-8.0519480519480532E-2</v>
      </c>
      <c r="EW18" s="115">
        <v>-3.3241261072483048E-2</v>
      </c>
      <c r="EX18" s="115">
        <v>-3.581267217630859E-2</v>
      </c>
      <c r="EY18" s="115">
        <v>-8.1790642881184775E-2</v>
      </c>
      <c r="EZ18" s="115">
        <v>-0.22769230769230775</v>
      </c>
      <c r="FA18" s="115">
        <v>0.10769230769230762</v>
      </c>
      <c r="FB18" s="115">
        <v>0.1053540587219344</v>
      </c>
      <c r="FC18" s="115">
        <v>0.11904761904761904</v>
      </c>
      <c r="FD18" s="115">
        <v>1.7811704834605611E-2</v>
      </c>
      <c r="FE18" s="115">
        <v>0.1380952380952381</v>
      </c>
      <c r="FF18" s="115">
        <v>-2.6731470230862774E-2</v>
      </c>
      <c r="FG18" s="115">
        <v>-1.5584415584415584E-2</v>
      </c>
      <c r="FH18" s="115">
        <v>0.12767613857532104</v>
      </c>
      <c r="FI18" s="115">
        <v>0.20734045466995346</v>
      </c>
      <c r="FJ18" s="115">
        <v>-9.7395150720838805E-2</v>
      </c>
      <c r="FK18" s="115">
        <v>-8.6741016109045874E-2</v>
      </c>
      <c r="FL18" s="115">
        <v>0</v>
      </c>
      <c r="FM18" s="115">
        <v>-4.1095890410958839E-2</v>
      </c>
      <c r="FN18" s="115">
        <v>0</v>
      </c>
      <c r="FO18" s="115">
        <v>4.9954391801255577E-2</v>
      </c>
      <c r="FP18" s="115">
        <v>0.19620974636648611</v>
      </c>
      <c r="FQ18" s="115">
        <v>-3.6144578313253094E-2</v>
      </c>
      <c r="FR18" s="115">
        <v>-8.2779570913233333E-2</v>
      </c>
      <c r="FS18" s="115">
        <v>0.38356164383561642</v>
      </c>
      <c r="FT18" s="115">
        <v>0.15741959751739698</v>
      </c>
      <c r="FU18" s="115">
        <v>3.9906103286384963E-2</v>
      </c>
      <c r="FV18" s="115">
        <v>-4.7500000000000001E-2</v>
      </c>
      <c r="FW18" s="115">
        <v>-9.7475509629894902E-2</v>
      </c>
      <c r="FX18" s="115">
        <v>0</v>
      </c>
      <c r="FY18" s="115">
        <v>-8.9999999999999969E-2</v>
      </c>
      <c r="FZ18" s="115">
        <v>-2.6763990267639887E-2</v>
      </c>
      <c r="GA18" s="115">
        <v>1.7234775947912652E-2</v>
      </c>
      <c r="GB18" s="115">
        <v>-0.40362976406533579</v>
      </c>
      <c r="GC18" s="115">
        <v>-0.12898443291326911</v>
      </c>
      <c r="GD18" s="115">
        <v>-5.450549450549444E-2</v>
      </c>
      <c r="GE18" s="115">
        <v>0.12471910112359551</v>
      </c>
      <c r="GF18" s="115">
        <v>0.20198329853862218</v>
      </c>
      <c r="GG18" s="115">
        <v>0</v>
      </c>
      <c r="GH18" s="115">
        <v>3.0166666666666706E-2</v>
      </c>
      <c r="GI18" s="115">
        <v>-4.9999999999999968E-2</v>
      </c>
      <c r="GJ18" s="115">
        <v>5.73394495412844E-2</v>
      </c>
      <c r="GK18" s="115"/>
      <c r="GL18" s="115">
        <v>-0.23214285714285715</v>
      </c>
      <c r="GM18" s="115">
        <v>-0.21404682274247494</v>
      </c>
      <c r="GN18" s="115">
        <v>0</v>
      </c>
      <c r="GO18" s="115">
        <v>2.2779043280182355E-2</v>
      </c>
      <c r="GP18" s="115">
        <v>-7.3643410852713254E-2</v>
      </c>
      <c r="GQ18" s="115">
        <v>-7.0114761829900979E-2</v>
      </c>
      <c r="GR18" s="115">
        <v>0</v>
      </c>
      <c r="GS18" s="115">
        <v>0.26153846153846144</v>
      </c>
    </row>
    <row r="19" spans="1:201" x14ac:dyDescent="0.2">
      <c r="A19" t="s">
        <v>1373</v>
      </c>
      <c r="B19" s="115">
        <v>-0.18269230769230768</v>
      </c>
      <c r="C19" s="115">
        <v>-0.10653968253968255</v>
      </c>
      <c r="D19" s="115">
        <v>0.65265225933202375</v>
      </c>
      <c r="E19" s="115">
        <v>-3.8387715930901295E-3</v>
      </c>
      <c r="F19" s="115">
        <v>0.15600000000000006</v>
      </c>
      <c r="G19" s="115">
        <v>-4.1310679611650442E-2</v>
      </c>
      <c r="H19" s="115">
        <v>-6.2500000000000056E-2</v>
      </c>
      <c r="I19" s="115">
        <v>-0.20634240411399191</v>
      </c>
      <c r="J19" s="115">
        <v>1.169775529560547E-2</v>
      </c>
      <c r="K19" s="115">
        <v>-6.7207375827527602E-2</v>
      </c>
      <c r="L19" s="115">
        <v>-0.20956719817767644</v>
      </c>
      <c r="M19" s="115">
        <v>0</v>
      </c>
      <c r="N19" s="115">
        <v>0</v>
      </c>
      <c r="O19" s="115">
        <v>-8.2469775474956833E-2</v>
      </c>
      <c r="P19" s="115">
        <v>-4.9783549783549867E-2</v>
      </c>
      <c r="Q19" s="115">
        <v>-8.127208480565376E-2</v>
      </c>
      <c r="R19" s="115">
        <v>-0.15099999999999997</v>
      </c>
      <c r="S19" s="115">
        <v>-4.840032813781793E-2</v>
      </c>
      <c r="T19" s="115">
        <v>2.0636285468616433E-3</v>
      </c>
      <c r="U19" s="115">
        <v>-0.30036630036630041</v>
      </c>
      <c r="V19" s="115">
        <v>-0.11269928532160531</v>
      </c>
      <c r="W19" s="115">
        <v>-3.4749034749034693E-2</v>
      </c>
      <c r="X19" s="115">
        <v>-6.9767441860465115E-2</v>
      </c>
      <c r="Y19" s="115">
        <v>-0.19228982814677195</v>
      </c>
      <c r="Z19" s="115">
        <v>-0.16631248569653775</v>
      </c>
      <c r="AA19" s="115">
        <v>-0.11070110701107004</v>
      </c>
      <c r="AB19" s="115">
        <v>-0.28128342245989307</v>
      </c>
      <c r="AC19" s="115">
        <v>-0.26869622766379875</v>
      </c>
      <c r="AD19" s="115">
        <v>-2.2230264178256052E-3</v>
      </c>
      <c r="AE19" s="115">
        <v>-7.3836148782615602E-2</v>
      </c>
      <c r="AF19" s="115">
        <v>-0.16458333333333336</v>
      </c>
      <c r="AG19" s="115">
        <v>-0.11016949152542364</v>
      </c>
      <c r="AH19" s="115">
        <v>-0.14964028776978419</v>
      </c>
      <c r="AI19" s="115">
        <v>-0.15552099533437014</v>
      </c>
      <c r="AJ19" s="115">
        <v>-6.5520446096654278E-2</v>
      </c>
      <c r="AK19" s="115">
        <v>0</v>
      </c>
      <c r="AL19" s="115">
        <v>-7.6482234031468199E-2</v>
      </c>
      <c r="AM19" s="115">
        <v>0</v>
      </c>
      <c r="AN19" s="115">
        <v>-0.15151515151515152</v>
      </c>
      <c r="AO19" s="115">
        <v>-8.0041580041580004E-2</v>
      </c>
      <c r="AP19" s="115">
        <v>-0.18765432098765442</v>
      </c>
      <c r="AQ19" s="115">
        <v>-0.20945945945945946</v>
      </c>
      <c r="AR19" s="115">
        <v>-5.8823529411764705E-2</v>
      </c>
      <c r="AS19" s="115">
        <v>-8.5490830636461748E-2</v>
      </c>
      <c r="AT19" s="115">
        <v>-8.9392147313249418E-2</v>
      </c>
      <c r="AU19" s="115">
        <v>-6.2650602409638559E-2</v>
      </c>
      <c r="AV19" s="115">
        <v>-0.12820512820512819</v>
      </c>
      <c r="AW19" s="115">
        <v>-0.2522477522477522</v>
      </c>
      <c r="AX19" s="115">
        <v>-0.11214953271028041</v>
      </c>
      <c r="AY19" s="115">
        <v>-6.7441860465116285E-2</v>
      </c>
      <c r="AZ19" s="115">
        <v>0</v>
      </c>
      <c r="BA19" s="115">
        <v>-1.5077881619937616E-2</v>
      </c>
      <c r="BB19" s="115">
        <v>-2.1435228331780094E-2</v>
      </c>
      <c r="BC19" s="115">
        <v>4.504504504504505E-2</v>
      </c>
      <c r="BD19" s="115">
        <v>-7.2952512044046944E-2</v>
      </c>
      <c r="BE19" s="115">
        <v>0</v>
      </c>
      <c r="BF19" s="115">
        <v>-0.11650485436893214</v>
      </c>
      <c r="BG19" s="115">
        <v>6.2699256110520712E-2</v>
      </c>
      <c r="BH19" s="115">
        <v>-0.11326378539493291</v>
      </c>
      <c r="BI19" s="115">
        <v>-0.26580159062369196</v>
      </c>
      <c r="BJ19" s="115">
        <v>-0.10316593886462885</v>
      </c>
      <c r="BK19" s="115">
        <v>7.9503676470588092E-2</v>
      </c>
      <c r="BL19" s="115">
        <v>0.11376292760540968</v>
      </c>
      <c r="BM19" s="115">
        <v>-0.25666666666666665</v>
      </c>
      <c r="BN19" s="115">
        <v>-0.24656716417910451</v>
      </c>
      <c r="BO19" s="115">
        <v>7.3942410238179948E-2</v>
      </c>
      <c r="BP19" s="115">
        <v>-0.16754478398314013</v>
      </c>
      <c r="BQ19" s="115">
        <v>0.41884816753926696</v>
      </c>
      <c r="BR19" s="115">
        <v>-8.6202531645569652E-2</v>
      </c>
      <c r="BS19" s="115">
        <v>1.3796841508783224E-3</v>
      </c>
      <c r="BT19" s="115">
        <v>-3.6554832248372478E-2</v>
      </c>
      <c r="BU19" s="115">
        <v>-7.2307692307692267E-2</v>
      </c>
      <c r="BV19" s="115">
        <v>-9.1157702825888781E-2</v>
      </c>
      <c r="BW19" s="115">
        <v>-0.18699186991869918</v>
      </c>
      <c r="BX19" s="115">
        <v>-4.0424663127807209E-2</v>
      </c>
      <c r="BY19" s="115">
        <v>-0.12400455062571109</v>
      </c>
      <c r="BZ19" s="115">
        <v>-0.1</v>
      </c>
      <c r="CA19" s="115">
        <v>-0.11607914487150321</v>
      </c>
      <c r="CB19" s="115">
        <v>9.2431192660550485E-2</v>
      </c>
      <c r="CC19" s="115">
        <v>0</v>
      </c>
      <c r="CD19" s="115">
        <v>7.0938215102974697E-2</v>
      </c>
      <c r="CE19" s="115">
        <v>-1.2009770660876523E-2</v>
      </c>
      <c r="CF19" s="115">
        <v>-0.26197183098591542</v>
      </c>
      <c r="CG19" s="115">
        <v>-0.06</v>
      </c>
      <c r="CH19" s="115">
        <v>0</v>
      </c>
      <c r="CI19" s="115">
        <v>-0.25229357798165136</v>
      </c>
      <c r="CJ19" s="115">
        <v>0.15283966334252788</v>
      </c>
      <c r="CK19" s="115">
        <v>0</v>
      </c>
      <c r="CL19" s="115">
        <v>0</v>
      </c>
      <c r="CM19" s="115">
        <v>-0.27717391304347827</v>
      </c>
      <c r="CN19" s="115">
        <v>-0.27994011976047906</v>
      </c>
      <c r="CO19" s="115">
        <v>-3.8709677419354813E-2</v>
      </c>
      <c r="CP19" s="115">
        <v>-7.3361752751066626E-3</v>
      </c>
      <c r="CQ19" s="115">
        <v>-0.28444444444444439</v>
      </c>
      <c r="CR19" s="115">
        <v>0.15307692307692308</v>
      </c>
      <c r="CS19" s="115">
        <v>-0.17391304347826084</v>
      </c>
      <c r="CT19" s="115">
        <v>-0.22199983145120514</v>
      </c>
      <c r="CU19" s="115">
        <v>-0.1446215471918551</v>
      </c>
      <c r="CV19" s="115">
        <v>2.7027027027027053E-2</v>
      </c>
      <c r="CW19" s="115">
        <v>-0.12777555511102226</v>
      </c>
      <c r="CX19" s="115">
        <v>0</v>
      </c>
      <c r="CY19" s="115">
        <v>-2.0025564550489941E-2</v>
      </c>
      <c r="CZ19" s="115">
        <v>9.7770825185764573E-3</v>
      </c>
      <c r="DA19" s="115">
        <v>-8.1496325985303986E-2</v>
      </c>
      <c r="DB19" s="115">
        <v>-3.6732831394022454E-2</v>
      </c>
      <c r="DC19" s="115">
        <v>9.1173617846750668E-2</v>
      </c>
      <c r="DD19" s="115">
        <v>-0.10000000000000002</v>
      </c>
      <c r="DE19" s="115">
        <v>-3.1402231417945653E-2</v>
      </c>
      <c r="DF19" s="115">
        <v>-8.0428954423591732E-3</v>
      </c>
      <c r="DG19" s="115">
        <v>-4.2129452317119656E-3</v>
      </c>
      <c r="DH19" s="115">
        <v>-0.16848673946957879</v>
      </c>
      <c r="DI19" s="115">
        <v>-0.3243243243243244</v>
      </c>
      <c r="DJ19" s="115">
        <v>-9.6453580302688108E-2</v>
      </c>
      <c r="DK19" s="115">
        <v>-0.1554054054054054</v>
      </c>
      <c r="DL19" s="115">
        <v>5.3215077605321556E-2</v>
      </c>
      <c r="DM19" s="115">
        <v>-8.867924528301882E-2</v>
      </c>
      <c r="DN19" s="115">
        <v>-0.17865065901083124</v>
      </c>
      <c r="DO19" s="115">
        <v>-0.12313432835820906</v>
      </c>
      <c r="DP19" s="115">
        <v>1.9013157894736753E-2</v>
      </c>
      <c r="DQ19" s="115">
        <v>-0.38640873015873023</v>
      </c>
      <c r="DR19" s="115">
        <v>-0.10843537414965985</v>
      </c>
      <c r="DS19" s="115">
        <v>-6.3571428571428612E-2</v>
      </c>
      <c r="DT19" s="115">
        <v>2.8137360661632596E-2</v>
      </c>
      <c r="DU19" s="115">
        <v>0</v>
      </c>
      <c r="DV19" s="115">
        <v>0.21152113019120686</v>
      </c>
      <c r="DW19" s="115">
        <v>-0.33008921330089214</v>
      </c>
      <c r="DX19" s="115">
        <v>-5.4406821041561075E-2</v>
      </c>
      <c r="DY19" s="115">
        <v>-0.1123291925465839</v>
      </c>
      <c r="DZ19" s="115">
        <v>-0.14545454545454545</v>
      </c>
      <c r="EA19" s="115">
        <v>-0.12063492063492061</v>
      </c>
      <c r="EB19" s="115">
        <v>-0.17884440400363968</v>
      </c>
      <c r="EC19" s="115">
        <v>-0.14578175585602746</v>
      </c>
      <c r="ED19" s="115">
        <v>2.9625489100055961E-2</v>
      </c>
      <c r="EE19" s="115">
        <v>-5.526315789473691E-2</v>
      </c>
      <c r="EF19" s="115">
        <v>-7.3361752751066626E-3</v>
      </c>
      <c r="EG19" s="115">
        <v>2.6666666666666689E-2</v>
      </c>
      <c r="EH19" s="115">
        <v>-6.3945578231292557E-2</v>
      </c>
      <c r="EI19" s="115">
        <v>6.7340067340067103E-3</v>
      </c>
      <c r="EJ19" s="115">
        <v>-4.2857142857142858E-2</v>
      </c>
      <c r="EK19" s="115">
        <v>-0.29288702928870297</v>
      </c>
      <c r="EL19" s="115">
        <v>-0.14834465195246169</v>
      </c>
      <c r="EM19" s="115">
        <v>-5.840707964601765E-2</v>
      </c>
      <c r="EN19" s="115">
        <v>-8.6829268292682976E-2</v>
      </c>
      <c r="EO19" s="115">
        <v>-7.4158104881456036E-2</v>
      </c>
      <c r="EP19" s="115">
        <v>0</v>
      </c>
      <c r="EQ19" s="115">
        <v>-6.25E-2</v>
      </c>
      <c r="ER19" s="115">
        <v>-0.17355371900826444</v>
      </c>
      <c r="ES19" s="115">
        <v>7.792207792207741E-3</v>
      </c>
      <c r="ET19" s="115">
        <v>-8.8967971530249115E-2</v>
      </c>
      <c r="EU19" s="115">
        <v>-1.6715830875122902E-2</v>
      </c>
      <c r="EV19" s="115">
        <v>-5.1724137931034371E-2</v>
      </c>
      <c r="EW19" s="115">
        <v>-5.3055423969682828E-3</v>
      </c>
      <c r="EX19" s="115">
        <v>-0.16230769230769226</v>
      </c>
      <c r="EY19" s="115">
        <v>-0.15235378031383728</v>
      </c>
      <c r="EZ19" s="115">
        <v>-0.12162162162162167</v>
      </c>
      <c r="FA19" s="115">
        <v>-0.20731707317073164</v>
      </c>
      <c r="FB19" s="115">
        <v>-0.13167366526694671</v>
      </c>
      <c r="FC19" s="115">
        <v>-2.7777777777777801E-2</v>
      </c>
      <c r="FD19" s="115">
        <v>-2.3719849346902858E-2</v>
      </c>
      <c r="FE19" s="115">
        <v>-0.15662650602409642</v>
      </c>
      <c r="FF19" s="115">
        <v>-0.22358490566037728</v>
      </c>
      <c r="FG19" s="115">
        <v>1.8626309662398192E-2</v>
      </c>
      <c r="FH19" s="115">
        <v>8.8559322033898297E-2</v>
      </c>
      <c r="FI19" s="115">
        <v>-0.30364295250810608</v>
      </c>
      <c r="FJ19" s="115">
        <v>-7.3537223950823488E-2</v>
      </c>
      <c r="FK19" s="115">
        <v>0.22272727272727283</v>
      </c>
      <c r="FL19" s="115">
        <v>0</v>
      </c>
      <c r="FM19" s="115">
        <v>-0.15444015444015444</v>
      </c>
      <c r="FN19" s="115">
        <v>0</v>
      </c>
      <c r="FO19" s="115">
        <v>0</v>
      </c>
      <c r="FP19" s="115">
        <v>-1.7224478364374594E-2</v>
      </c>
      <c r="FQ19" s="115">
        <v>7.4433656957928945E-2</v>
      </c>
      <c r="FR19" s="115">
        <v>-0.18969230769230766</v>
      </c>
      <c r="FS19" s="115">
        <v>-0.12783751493428916</v>
      </c>
      <c r="FT19" s="115">
        <v>0.27597792176625868</v>
      </c>
      <c r="FU19" s="115">
        <v>-0.17201166180758015</v>
      </c>
      <c r="FV19" s="115">
        <v>2.0408163265306121E-2</v>
      </c>
      <c r="FW19" s="115">
        <v>-0.16396878007056551</v>
      </c>
      <c r="FX19" s="115">
        <v>0</v>
      </c>
      <c r="FY19" s="115">
        <v>-0.23076923076923078</v>
      </c>
      <c r="FZ19" s="115">
        <v>0</v>
      </c>
      <c r="GA19" s="115">
        <v>-0.15665374677002589</v>
      </c>
      <c r="GB19" s="115">
        <v>-7.4571716493113838E-2</v>
      </c>
      <c r="GC19" s="115">
        <v>-8.0882352941176062E-3</v>
      </c>
      <c r="GD19" s="115">
        <v>-1.0439321444106066E-2</v>
      </c>
      <c r="GE19" s="115">
        <v>-9.7948593205221757E-2</v>
      </c>
      <c r="GF19" s="115">
        <v>-0.23847376788553259</v>
      </c>
      <c r="GG19" s="115">
        <v>0</v>
      </c>
      <c r="GH19" s="115">
        <v>-0.25475096261334002</v>
      </c>
      <c r="GI19" s="115">
        <v>0</v>
      </c>
      <c r="GJ19" s="115">
        <v>5.6969696969697045E-2</v>
      </c>
      <c r="GK19" s="115"/>
      <c r="GL19" s="115">
        <v>0</v>
      </c>
      <c r="GM19" s="115">
        <v>0</v>
      </c>
      <c r="GN19" s="115">
        <v>0</v>
      </c>
      <c r="GO19" s="115">
        <v>-0.19890510948905121</v>
      </c>
      <c r="GP19" s="115">
        <v>0.12271540469973892</v>
      </c>
      <c r="GQ19" s="115">
        <v>-3.7588097102584494E-3</v>
      </c>
      <c r="GR19" s="115">
        <v>0</v>
      </c>
      <c r="GS19" s="115">
        <v>-0.35643564356435642</v>
      </c>
    </row>
    <row r="20" spans="1:201" x14ac:dyDescent="0.2">
      <c r="A20" t="s">
        <v>1374</v>
      </c>
      <c r="B20" s="115">
        <v>0.47916370359835009</v>
      </c>
      <c r="C20" s="115">
        <v>-1.0056568196103044E-2</v>
      </c>
      <c r="D20" s="115">
        <v>0.10125486802250108</v>
      </c>
      <c r="E20" s="115">
        <v>0</v>
      </c>
      <c r="F20" s="115">
        <v>-0.16666666666666666</v>
      </c>
      <c r="G20" s="115">
        <v>1.9701019701019649E-2</v>
      </c>
      <c r="H20" s="115">
        <v>-4.1916167664670566E-2</v>
      </c>
      <c r="I20" s="115">
        <v>-0.12562060889929738</v>
      </c>
      <c r="J20" s="115">
        <v>-5.7508939213349319E-2</v>
      </c>
      <c r="K20" s="115">
        <v>-5.5830088032202123E-2</v>
      </c>
      <c r="L20" s="115">
        <v>5.2757793764987952E-2</v>
      </c>
      <c r="M20" s="115">
        <v>-4.9758822036049782E-2</v>
      </c>
      <c r="N20" s="115">
        <v>-4.7705214673465892E-3</v>
      </c>
      <c r="O20" s="115">
        <v>-0.10058252427184465</v>
      </c>
      <c r="P20" s="115">
        <v>0.15500000000000011</v>
      </c>
      <c r="Q20" s="115">
        <v>4.2997542997542951E-2</v>
      </c>
      <c r="R20" s="115">
        <v>0.1111111111111111</v>
      </c>
      <c r="S20" s="115">
        <v>-3.5601265822784806E-2</v>
      </c>
      <c r="T20" s="115">
        <v>-1.3849632560768892E-2</v>
      </c>
      <c r="U20" s="115">
        <v>-0.10197368421052633</v>
      </c>
      <c r="V20" s="115">
        <v>-6.7418610612663313E-2</v>
      </c>
      <c r="W20" s="115">
        <v>-5.0238357169050278E-2</v>
      </c>
      <c r="X20" s="115">
        <v>0</v>
      </c>
      <c r="Y20" s="115">
        <v>-0.18261199696279418</v>
      </c>
      <c r="Z20" s="115">
        <v>9.2392857142857165E-2</v>
      </c>
      <c r="AA20" s="115">
        <v>-0.17878787878787875</v>
      </c>
      <c r="AB20" s="115">
        <v>-8.1532416502946958E-2</v>
      </c>
      <c r="AC20" s="115">
        <v>-4.728877679697352E-2</v>
      </c>
      <c r="AD20" s="115">
        <v>1.7999052681437904E-2</v>
      </c>
      <c r="AE20" s="115">
        <v>0</v>
      </c>
      <c r="AF20" s="115">
        <v>0.27320954907161799</v>
      </c>
      <c r="AG20" s="115">
        <v>-0.15107913669064746</v>
      </c>
      <c r="AH20" s="115">
        <v>-8.2152392688435302E-4</v>
      </c>
      <c r="AI20" s="115">
        <v>-5.4411764705882368E-2</v>
      </c>
      <c r="AJ20" s="115">
        <v>-5.2816901408450675E-2</v>
      </c>
      <c r="AK20" s="115">
        <v>0</v>
      </c>
      <c r="AL20" s="115">
        <v>2.0631713282994766E-2</v>
      </c>
      <c r="AM20" s="115">
        <v>0</v>
      </c>
      <c r="AN20" s="115">
        <v>0.11486486486486482</v>
      </c>
      <c r="AO20" s="115">
        <v>0.12383177570093443</v>
      </c>
      <c r="AP20" s="115">
        <v>-0.39999999999999997</v>
      </c>
      <c r="AQ20" s="115">
        <v>-9.9130434782608745E-2</v>
      </c>
      <c r="AR20" s="115">
        <v>-0.13221031138335884</v>
      </c>
      <c r="AS20" s="115">
        <v>-0.19343085540268637</v>
      </c>
      <c r="AT20" s="115">
        <v>-3.4786238563992436E-5</v>
      </c>
      <c r="AU20" s="115">
        <v>6.0277275467148883E-4</v>
      </c>
      <c r="AV20" s="115">
        <v>5.1308363263219924E-4</v>
      </c>
      <c r="AW20" s="115">
        <v>-9.6570397111913384E-2</v>
      </c>
      <c r="AX20" s="115">
        <v>5.1769331585845409E-2</v>
      </c>
      <c r="AY20" s="115">
        <v>1.1764705882352899E-2</v>
      </c>
      <c r="AZ20" s="115">
        <v>-5.5555555555555552E-2</v>
      </c>
      <c r="BA20" s="115">
        <v>-4.0473485980749742E-2</v>
      </c>
      <c r="BB20" s="115">
        <v>-0.14159999999999998</v>
      </c>
      <c r="BC20" s="115">
        <v>2.710027100270945E-3</v>
      </c>
      <c r="BD20" s="115">
        <v>-7.9408658922914419E-2</v>
      </c>
      <c r="BE20" s="115">
        <v>0</v>
      </c>
      <c r="BF20" s="115">
        <v>-6.3636363636363574E-2</v>
      </c>
      <c r="BG20" s="115">
        <v>-8.6407766990291318E-2</v>
      </c>
      <c r="BH20" s="115">
        <v>3.2307692307692301E-2</v>
      </c>
      <c r="BI20" s="115">
        <v>-2.0885547201336969E-3</v>
      </c>
      <c r="BJ20" s="115">
        <v>-8.0205849127651566E-2</v>
      </c>
      <c r="BK20" s="115">
        <v>-5.8008658008657996E-2</v>
      </c>
      <c r="BL20" s="115">
        <v>4.4598337950138484E-2</v>
      </c>
      <c r="BM20" s="115">
        <v>-8.7091473434361896E-2</v>
      </c>
      <c r="BN20" s="115">
        <v>-0.11818899710450123</v>
      </c>
      <c r="BO20" s="115">
        <v>2.6267785479751875E-2</v>
      </c>
      <c r="BP20" s="115">
        <v>4.515418502202645E-2</v>
      </c>
      <c r="BQ20" s="115">
        <v>0</v>
      </c>
      <c r="BR20" s="115">
        <v>-3.6585365853658534E-2</v>
      </c>
      <c r="BS20" s="115">
        <v>-8.7580083174103707E-2</v>
      </c>
      <c r="BT20" s="115">
        <v>-8.0056039227471734E-4</v>
      </c>
      <c r="BU20" s="115">
        <v>-0.18444165621079045</v>
      </c>
      <c r="BV20" s="115">
        <v>-2.4021352313167221E-2</v>
      </c>
      <c r="BW20" s="115">
        <v>-6.8181818181818177E-2</v>
      </c>
      <c r="BX20" s="115">
        <v>-5.0775193798449698E-2</v>
      </c>
      <c r="BY20" s="115">
        <v>-1.013513513513504E-2</v>
      </c>
      <c r="BZ20" s="115">
        <v>0</v>
      </c>
      <c r="CA20" s="115">
        <v>-7.6260504201680693E-2</v>
      </c>
      <c r="CB20" s="115">
        <v>-5.4229934924078092E-2</v>
      </c>
      <c r="CC20" s="115">
        <v>0</v>
      </c>
      <c r="CD20" s="115">
        <v>-8.5774058577405748E-2</v>
      </c>
      <c r="CE20" s="115">
        <v>-7.2031230323636813E-2</v>
      </c>
      <c r="CF20" s="115">
        <v>0.67452830188679225</v>
      </c>
      <c r="CG20" s="115">
        <v>2.0408163265306121E-2</v>
      </c>
      <c r="CH20" s="115">
        <v>0</v>
      </c>
      <c r="CI20" s="115">
        <v>-7.5151515151515164E-2</v>
      </c>
      <c r="CJ20" s="115">
        <v>-5.740000000000009E-2</v>
      </c>
      <c r="CK20" s="115">
        <v>0</v>
      </c>
      <c r="CL20" s="115">
        <v>-7.0312499999999889E-3</v>
      </c>
      <c r="CM20" s="115">
        <v>0</v>
      </c>
      <c r="CN20" s="115">
        <v>-0.27783783783783789</v>
      </c>
      <c r="CO20" s="115">
        <v>-3.1855090568394848E-2</v>
      </c>
      <c r="CP20" s="115">
        <v>1.9712899312575846E-2</v>
      </c>
      <c r="CQ20" s="115">
        <v>-2.1739130434782532E-2</v>
      </c>
      <c r="CR20" s="115">
        <v>-7.1428571428571425E-2</v>
      </c>
      <c r="CS20" s="115">
        <v>-0.23333333333333339</v>
      </c>
      <c r="CT20" s="115">
        <v>3.4884458445209776E-3</v>
      </c>
      <c r="CU20" s="115">
        <v>-0.11237037037037038</v>
      </c>
      <c r="CV20" s="115">
        <v>-0.20430107526881724</v>
      </c>
      <c r="CW20" s="115">
        <v>-1.5000750037502442E-4</v>
      </c>
      <c r="CX20" s="115">
        <v>0</v>
      </c>
      <c r="CY20" s="115">
        <v>-5.0651685393258476E-2</v>
      </c>
      <c r="CZ20" s="115">
        <v>0</v>
      </c>
      <c r="DA20" s="115">
        <v>-9.6832579185520282E-2</v>
      </c>
      <c r="DB20" s="115">
        <v>-3.8394032470381742E-2</v>
      </c>
      <c r="DC20" s="115">
        <v>-0.14083333333333328</v>
      </c>
      <c r="DD20" s="115">
        <v>0.56950672645739908</v>
      </c>
      <c r="DE20" s="115">
        <v>-3.9917524736292891E-2</v>
      </c>
      <c r="DF20" s="115">
        <v>-0.23893083044276681</v>
      </c>
      <c r="DG20" s="115">
        <v>0</v>
      </c>
      <c r="DH20" s="115">
        <v>-7.9022988505747099E-2</v>
      </c>
      <c r="DI20" s="115">
        <v>0.2523076923076924</v>
      </c>
      <c r="DJ20" s="115">
        <v>3.5313376987839221E-2</v>
      </c>
      <c r="DK20" s="115">
        <v>-0.15909090909090912</v>
      </c>
      <c r="DL20" s="115">
        <v>-0.11914062500000006</v>
      </c>
      <c r="DM20" s="115">
        <v>-7.6655052264808426E-2</v>
      </c>
      <c r="DN20" s="115">
        <v>-0.1295013063728275</v>
      </c>
      <c r="DO20" s="115">
        <v>-8.5324232081911255E-2</v>
      </c>
      <c r="DP20" s="115">
        <v>-9.6528768426058065E-2</v>
      </c>
      <c r="DQ20" s="115">
        <v>-0.12632719393282771</v>
      </c>
      <c r="DR20" s="115">
        <v>9.6153846153846541E-3</v>
      </c>
      <c r="DS20" s="115">
        <v>-1.7543859649122806E-2</v>
      </c>
      <c r="DT20" s="115">
        <v>-2.0688440883880697E-2</v>
      </c>
      <c r="DU20" s="115">
        <v>0</v>
      </c>
      <c r="DV20" s="115">
        <v>0.24162646867581028</v>
      </c>
      <c r="DW20" s="115">
        <v>2.0273065784029723E-2</v>
      </c>
      <c r="DX20" s="115">
        <v>-1.2701179262775388E-2</v>
      </c>
      <c r="DY20" s="115">
        <v>-3.1666315821128839E-2</v>
      </c>
      <c r="DZ20" s="115">
        <v>-0.22947604370972255</v>
      </c>
      <c r="EA20" s="115">
        <v>-2.7027027027027001E-2</v>
      </c>
      <c r="EB20" s="115">
        <v>-5.7582643742228608E-2</v>
      </c>
      <c r="EC20" s="115">
        <v>-4.0738034344172523E-2</v>
      </c>
      <c r="ED20" s="115">
        <v>-3.5579514824797848E-2</v>
      </c>
      <c r="EE20" s="115">
        <v>-6.9957169080154993E-2</v>
      </c>
      <c r="EF20" s="115">
        <v>1.9712899312575846E-2</v>
      </c>
      <c r="EG20" s="115">
        <v>-5.0632911392405104E-2</v>
      </c>
      <c r="EH20" s="115">
        <v>1.0726072607260741E-2</v>
      </c>
      <c r="EI20" s="115">
        <v>-8.6153846153846178E-2</v>
      </c>
      <c r="EJ20" s="115">
        <v>-7.8947368421052627E-2</v>
      </c>
      <c r="EK20" s="115">
        <v>-4.7808764940238911E-2</v>
      </c>
      <c r="EL20" s="115">
        <v>-2.0781379883624274E-2</v>
      </c>
      <c r="EM20" s="115">
        <v>0</v>
      </c>
      <c r="EN20" s="115">
        <v>-1.7257909875359512E-2</v>
      </c>
      <c r="EO20" s="115">
        <v>-0.11748710326134476</v>
      </c>
      <c r="EP20" s="115">
        <v>0</v>
      </c>
      <c r="EQ20" s="115">
        <v>-3.0890369473046731E-2</v>
      </c>
      <c r="ER20" s="115">
        <v>-0.29569266589057042</v>
      </c>
      <c r="ES20" s="115">
        <v>4.0540540540540515E-2</v>
      </c>
      <c r="ET20" s="115">
        <v>-6.020066889632112E-2</v>
      </c>
      <c r="EU20" s="115">
        <v>-4.8643592142188927E-2</v>
      </c>
      <c r="EV20" s="115">
        <v>8.4112149532710151E-2</v>
      </c>
      <c r="EW20" s="115">
        <v>0</v>
      </c>
      <c r="EX20" s="115">
        <v>-0.51994091580502211</v>
      </c>
      <c r="EY20" s="115">
        <v>3.3923303834808217E-2</v>
      </c>
      <c r="EZ20" s="115">
        <v>0.12121212121212133</v>
      </c>
      <c r="FA20" s="115">
        <v>0</v>
      </c>
      <c r="FB20" s="115">
        <v>2.6477832512315475E-2</v>
      </c>
      <c r="FC20" s="115">
        <v>-0.19402985074626866</v>
      </c>
      <c r="FD20" s="115">
        <v>3.345755693581786E-2</v>
      </c>
      <c r="FE20" s="115">
        <v>-0.18627450980392152</v>
      </c>
      <c r="FF20" s="115">
        <v>0.24705882352941172</v>
      </c>
      <c r="FG20" s="115">
        <v>1.6021505376344031E-2</v>
      </c>
      <c r="FH20" s="115">
        <v>9.7674418604651231E-2</v>
      </c>
      <c r="FI20" s="115">
        <v>-0.13610149942329872</v>
      </c>
      <c r="FJ20" s="115">
        <v>-4.9689888936968026E-2</v>
      </c>
      <c r="FK20" s="115">
        <v>-0.13157894736842105</v>
      </c>
      <c r="FL20" s="115">
        <v>0</v>
      </c>
      <c r="FM20" s="115">
        <v>-7.5000000000000053E-2</v>
      </c>
      <c r="FN20" s="115">
        <v>0</v>
      </c>
      <c r="FO20" s="115">
        <v>0</v>
      </c>
      <c r="FP20" s="115">
        <v>-0.16586847330919288</v>
      </c>
      <c r="FQ20" s="115">
        <v>1.3732718894009217</v>
      </c>
      <c r="FR20" s="115">
        <v>5.2631578947368418E-2</v>
      </c>
      <c r="FS20" s="115">
        <v>-0.22499999999999998</v>
      </c>
      <c r="FT20" s="115">
        <v>0.15750000000000006</v>
      </c>
      <c r="FU20" s="115">
        <v>5.8651026392960628E-3</v>
      </c>
      <c r="FV20" s="115">
        <v>0</v>
      </c>
      <c r="FW20" s="115">
        <v>0</v>
      </c>
      <c r="FX20" s="115">
        <v>-3.5112359550562296E-3</v>
      </c>
      <c r="FY20" s="115">
        <v>4.0000000000000036E-2</v>
      </c>
      <c r="FZ20" s="115">
        <v>-4.9867899603698862E-2</v>
      </c>
      <c r="GA20" s="115">
        <v>-7.5544938787697843E-2</v>
      </c>
      <c r="GB20" s="115">
        <v>1.3964577656675754E-2</v>
      </c>
      <c r="GC20" s="115">
        <v>-5.4242002781641242E-2</v>
      </c>
      <c r="GD20" s="115">
        <v>0</v>
      </c>
      <c r="GE20" s="115">
        <v>-1.0252191882511112E-2</v>
      </c>
      <c r="GF20" s="115">
        <v>-9.658886894075408E-2</v>
      </c>
      <c r="GG20" s="115">
        <v>0</v>
      </c>
      <c r="GH20" s="115">
        <v>-0.11972446971353586</v>
      </c>
      <c r="GI20" s="115">
        <v>0.1538461538461538</v>
      </c>
      <c r="GJ20" s="115">
        <v>4.4303797468354382E-2</v>
      </c>
      <c r="GK20" s="115"/>
      <c r="GL20" s="115">
        <v>0.12000000000000005</v>
      </c>
      <c r="GM20" s="115">
        <v>0</v>
      </c>
      <c r="GN20" s="115">
        <v>0</v>
      </c>
      <c r="GO20" s="115">
        <v>0.35980148883374691</v>
      </c>
      <c r="GP20" s="115">
        <v>-8.7370929308975345E-2</v>
      </c>
      <c r="GQ20" s="115">
        <v>6.3812062645784706E-2</v>
      </c>
      <c r="GR20" s="115">
        <v>0</v>
      </c>
      <c r="GS20" s="115">
        <v>0.1542857142857143</v>
      </c>
    </row>
    <row r="21" spans="1:201" x14ac:dyDescent="0.2">
      <c r="A21" t="s">
        <v>1375</v>
      </c>
      <c r="B21" s="115">
        <v>0</v>
      </c>
      <c r="C21" s="115">
        <v>7.616341991341985E-2</v>
      </c>
      <c r="D21" s="115">
        <v>-4.9753289473684244E-2</v>
      </c>
      <c r="E21" s="115">
        <v>0</v>
      </c>
      <c r="F21" s="115">
        <v>-7.6923076923076927E-2</v>
      </c>
      <c r="G21" s="115">
        <v>-5.2750035166690107E-2</v>
      </c>
      <c r="H21" s="115">
        <v>-0.17326732673267331</v>
      </c>
      <c r="I21" s="115">
        <v>-0.11922442244224425</v>
      </c>
      <c r="J21" s="115">
        <v>-8.0547945205479393E-2</v>
      </c>
      <c r="K21" s="115">
        <v>-0.15003755111123473</v>
      </c>
      <c r="L21" s="115">
        <v>-0.14549180327868852</v>
      </c>
      <c r="M21" s="115">
        <v>-4.9927641099855286E-2</v>
      </c>
      <c r="N21" s="115">
        <v>0</v>
      </c>
      <c r="O21" s="115">
        <v>-0.1594581361188184</v>
      </c>
      <c r="P21" s="115">
        <v>-9.6774193548387094E-2</v>
      </c>
      <c r="Q21" s="115">
        <v>-4.2352941176470524E-2</v>
      </c>
      <c r="R21" s="115">
        <v>-2.8077753779697602E-2</v>
      </c>
      <c r="S21" s="115">
        <v>-0.23058193328463597</v>
      </c>
      <c r="T21" s="115">
        <v>-6.8800336895299227E-2</v>
      </c>
      <c r="U21" s="115">
        <v>-6.4615384615384602E-2</v>
      </c>
      <c r="V21" s="115">
        <v>-5.1082461688153766E-2</v>
      </c>
      <c r="W21" s="115">
        <v>4.8846153846153831E-2</v>
      </c>
      <c r="X21" s="115">
        <v>-4.9933716305788738E-2</v>
      </c>
      <c r="Y21" s="115">
        <v>-6.029254370317521E-2</v>
      </c>
      <c r="Z21" s="115">
        <v>-6.6666666666666666E-2</v>
      </c>
      <c r="AA21" s="115">
        <v>-0.13838120104438648</v>
      </c>
      <c r="AB21" s="115">
        <v>-0.10070671378091878</v>
      </c>
      <c r="AC21" s="115">
        <v>-0.17136886102403348</v>
      </c>
      <c r="AD21" s="115">
        <v>-2.5589743589743637E-2</v>
      </c>
      <c r="AE21" s="115">
        <v>-1</v>
      </c>
      <c r="AF21" s="115">
        <v>-0.13729977116704808</v>
      </c>
      <c r="AG21" s="115">
        <v>-0.21910112359550568</v>
      </c>
      <c r="AH21" s="115">
        <v>0.15516014234875444</v>
      </c>
      <c r="AI21" s="115">
        <v>-7.4829931972789102E-2</v>
      </c>
      <c r="AJ21" s="115">
        <v>4.2201834862385233E-2</v>
      </c>
      <c r="AK21" s="115">
        <v>0</v>
      </c>
      <c r="AL21" s="115">
        <v>-4.3535754246770433E-2</v>
      </c>
      <c r="AM21" s="115">
        <v>0</v>
      </c>
      <c r="AN21" s="115">
        <v>-0.11377245508982033</v>
      </c>
      <c r="AO21" s="115">
        <v>-0.17613089509143406</v>
      </c>
      <c r="AP21" s="115">
        <v>0.16714697406340048</v>
      </c>
      <c r="AQ21" s="115">
        <v>-4.0867389491242717E-2</v>
      </c>
      <c r="AR21" s="115">
        <v>2.4313725490196073E-2</v>
      </c>
      <c r="AS21" s="115">
        <v>-5.9674780118633745E-2</v>
      </c>
      <c r="AT21" s="115">
        <v>-5.0972235977683196E-2</v>
      </c>
      <c r="AU21" s="115">
        <v>6.4280215550423403E-2</v>
      </c>
      <c r="AV21" s="115">
        <v>-0.14103129131776124</v>
      </c>
      <c r="AW21" s="115">
        <v>-2.6362038664323434E-2</v>
      </c>
      <c r="AX21" s="115">
        <v>-0.1870005327650506</v>
      </c>
      <c r="AY21" s="115">
        <v>-6.5934065934065894E-2</v>
      </c>
      <c r="AZ21" s="115">
        <v>-1.5317286652078837E-2</v>
      </c>
      <c r="BA21" s="115">
        <v>-2.7499999999999941E-2</v>
      </c>
      <c r="BB21" s="115">
        <v>6.2386798148521289E-3</v>
      </c>
      <c r="BC21" s="115">
        <v>6.3636363636363899E-3</v>
      </c>
      <c r="BD21" s="115">
        <v>7.1024655055417343E-2</v>
      </c>
      <c r="BE21" s="115">
        <v>4.8387096774193547E-2</v>
      </c>
      <c r="BF21" s="115">
        <v>-0.17664670658682632</v>
      </c>
      <c r="BG21" s="115">
        <v>9.8039215686275914E-3</v>
      </c>
      <c r="BH21" s="115">
        <v>-0.10344827586206896</v>
      </c>
      <c r="BI21" s="115">
        <v>-0.15015974440894569</v>
      </c>
      <c r="BJ21" s="115">
        <v>-0.1406073027344803</v>
      </c>
      <c r="BK21" s="115">
        <v>-0.11153846153846149</v>
      </c>
      <c r="BL21" s="115">
        <v>-0.3107398568019093</v>
      </c>
      <c r="BM21" s="115">
        <v>-6.3760683760683751E-2</v>
      </c>
      <c r="BN21" s="115">
        <v>8.8538681948424167E-2</v>
      </c>
      <c r="BO21" s="115">
        <v>4.7382499044707621E-2</v>
      </c>
      <c r="BP21" s="115">
        <v>1.0636363636363635</v>
      </c>
      <c r="BQ21" s="115">
        <v>5.8758314855875959E-2</v>
      </c>
      <c r="BR21" s="115">
        <v>0</v>
      </c>
      <c r="BS21" s="115">
        <v>4.7988126649076528E-2</v>
      </c>
      <c r="BT21" s="115">
        <v>-5.930528099406944E-2</v>
      </c>
      <c r="BU21" s="115">
        <v>-3.1269543464665858E-3</v>
      </c>
      <c r="BV21" s="115">
        <v>-8.1699346405228759E-2</v>
      </c>
      <c r="BW21" s="115">
        <v>-0.14285714285714285</v>
      </c>
      <c r="BX21" s="115">
        <v>-0.11492281303602052</v>
      </c>
      <c r="BY21" s="115">
        <v>-9.1653027823240668E-2</v>
      </c>
      <c r="BZ21" s="115">
        <v>-9.0909090909090912E-2</v>
      </c>
      <c r="CA21" s="115">
        <v>-8.3333333333333332E-3</v>
      </c>
      <c r="CB21" s="115">
        <v>-0.11269367722067168</v>
      </c>
      <c r="CC21" s="115">
        <v>0</v>
      </c>
      <c r="CD21" s="115">
        <v>-0.13090909090909095</v>
      </c>
      <c r="CE21" s="115">
        <v>7.3688480259599828E-2</v>
      </c>
      <c r="CF21" s="115">
        <v>-0.3782991202346041</v>
      </c>
      <c r="CG21" s="115">
        <v>0</v>
      </c>
      <c r="CH21" s="115">
        <v>0.15675760409515715</v>
      </c>
      <c r="CI21" s="115">
        <v>-0.13020558777016336</v>
      </c>
      <c r="CJ21" s="115">
        <v>0</v>
      </c>
      <c r="CK21" s="115">
        <v>0</v>
      </c>
      <c r="CL21" s="115">
        <v>0.25490196078431387</v>
      </c>
      <c r="CM21" s="115">
        <v>-0.18942731277533037</v>
      </c>
      <c r="CN21" s="115">
        <v>-0.1914335664335664</v>
      </c>
      <c r="CO21" s="115">
        <v>-1.1728395061728255E-2</v>
      </c>
      <c r="CP21" s="115">
        <v>-6.1480075901328306E-2</v>
      </c>
      <c r="CQ21" s="115">
        <v>2.2222222222222143E-2</v>
      </c>
      <c r="CR21" s="115">
        <v>7.6923076923076927E-2</v>
      </c>
      <c r="CS21" s="115">
        <v>-9.0909090909090856E-2</v>
      </c>
      <c r="CT21" s="115">
        <v>-3.9224050375787127E-2</v>
      </c>
      <c r="CU21" s="115">
        <v>-6.5743944636678195E-2</v>
      </c>
      <c r="CV21" s="115">
        <v>-9.708737864077667E-2</v>
      </c>
      <c r="CW21" s="115">
        <v>-0.13424242424242419</v>
      </c>
      <c r="CX21" s="115">
        <v>0</v>
      </c>
      <c r="CY21" s="115">
        <v>-0.11846275752773378</v>
      </c>
      <c r="CZ21" s="115">
        <v>-7.8558558558558547E-2</v>
      </c>
      <c r="DA21" s="115">
        <v>-7.9166666666666705E-2</v>
      </c>
      <c r="DB21" s="115">
        <v>-2.8697258133257509E-2</v>
      </c>
      <c r="DC21" s="115">
        <v>6.7114093959731603E-3</v>
      </c>
      <c r="DD21" s="115">
        <v>-0.46904761904761905</v>
      </c>
      <c r="DE21" s="115">
        <v>2.6309677419354822E-2</v>
      </c>
      <c r="DF21" s="115">
        <v>8.7419569558464555E-2</v>
      </c>
      <c r="DG21" s="115">
        <v>0</v>
      </c>
      <c r="DH21" s="115">
        <v>-9.2568448500651893E-2</v>
      </c>
      <c r="DI21" s="115">
        <v>-7.1428571428571425E-2</v>
      </c>
      <c r="DJ21" s="115">
        <v>-2.9064486830154432E-2</v>
      </c>
      <c r="DK21" s="115">
        <v>-0.1111111111111111</v>
      </c>
      <c r="DL21" s="115">
        <v>-0.15091210613598674</v>
      </c>
      <c r="DM21" s="115">
        <v>-0.13943028485757117</v>
      </c>
      <c r="DN21" s="115">
        <v>-0.14575448811256669</v>
      </c>
      <c r="DO21" s="115">
        <v>-4.737575476079886E-2</v>
      </c>
      <c r="DP21" s="115">
        <v>6.7919258600990337E-2</v>
      </c>
      <c r="DQ21" s="115">
        <v>-0.17003866558762698</v>
      </c>
      <c r="DR21" s="115">
        <v>8.6567164179104442E-2</v>
      </c>
      <c r="DS21" s="115">
        <v>-0.05</v>
      </c>
      <c r="DT21" s="115">
        <v>-4.0868023304905875E-2</v>
      </c>
      <c r="DU21" s="115">
        <v>0</v>
      </c>
      <c r="DV21" s="115">
        <v>3.3296874999999913E-2</v>
      </c>
      <c r="DW21" s="115">
        <v>-0.22032258064516125</v>
      </c>
      <c r="DX21" s="115">
        <v>-0.17753987861042481</v>
      </c>
      <c r="DY21" s="115">
        <v>-0.15062579821200517</v>
      </c>
      <c r="DZ21" s="115">
        <v>-0.16013648664548771</v>
      </c>
      <c r="EA21" s="115">
        <v>-8.4805653710247425E-2</v>
      </c>
      <c r="EB21" s="115">
        <v>5.3017241379309903E-3</v>
      </c>
      <c r="EC21" s="115">
        <v>1.4549161338152233E-2</v>
      </c>
      <c r="ED21" s="115">
        <v>0.22361477572559371</v>
      </c>
      <c r="EE21" s="115">
        <v>-7.4905660377358463E-2</v>
      </c>
      <c r="EF21" s="115">
        <v>-6.1480075901328306E-2</v>
      </c>
      <c r="EG21" s="115">
        <v>-1.0025062656641612E-2</v>
      </c>
      <c r="EH21" s="115">
        <v>-1.8888289260658466E-2</v>
      </c>
      <c r="EI21" s="115">
        <v>-1.5151515151515152E-2</v>
      </c>
      <c r="EJ21" s="115">
        <v>0</v>
      </c>
      <c r="EK21" s="115">
        <v>-7.0370370370370514E-2</v>
      </c>
      <c r="EL21" s="115">
        <v>-0.11234089651355844</v>
      </c>
      <c r="EM21" s="115">
        <v>-1.0854341736694634E-2</v>
      </c>
      <c r="EN21" s="115">
        <v>-6.666666666666694E-3</v>
      </c>
      <c r="EO21" s="115">
        <v>-2.0788027192246417E-2</v>
      </c>
      <c r="EP21" s="115">
        <v>0</v>
      </c>
      <c r="EQ21" s="115">
        <v>0</v>
      </c>
      <c r="ER21" s="115">
        <v>0.71115537848605592</v>
      </c>
      <c r="ES21" s="115">
        <v>-6.3291139240506319E-2</v>
      </c>
      <c r="ET21" s="115">
        <v>-0.19189189189189187</v>
      </c>
      <c r="EU21" s="115">
        <v>-5.8149779735682833E-2</v>
      </c>
      <c r="EV21" s="115">
        <v>-5.5485498108448869E-2</v>
      </c>
      <c r="EW21" s="115">
        <v>-0.12209930965649178</v>
      </c>
      <c r="EX21" s="115">
        <v>-0.14330907940525153</v>
      </c>
      <c r="EY21" s="115">
        <v>-0.10742496050552919</v>
      </c>
      <c r="EZ21" s="115">
        <v>-0.10081743869209812</v>
      </c>
      <c r="FA21" s="115">
        <v>-0.22641509433962273</v>
      </c>
      <c r="FB21" s="115">
        <v>4.7741935483870866E-2</v>
      </c>
      <c r="FC21" s="115">
        <v>-1.1070110701106939E-2</v>
      </c>
      <c r="FD21" s="115">
        <v>6.2500000000000003E-3</v>
      </c>
      <c r="FE21" s="115">
        <v>-0.15934065934065936</v>
      </c>
      <c r="FF21" s="115">
        <v>-7.2052401746724906E-2</v>
      </c>
      <c r="FG21" s="115">
        <v>-8.1254630773030329E-2</v>
      </c>
      <c r="FH21" s="115">
        <v>5.0317537860283403E-2</v>
      </c>
      <c r="FI21" s="115">
        <v>-2.5999037072701084E-2</v>
      </c>
      <c r="FJ21" s="115">
        <v>-5.9102938182805237E-2</v>
      </c>
      <c r="FK21" s="115">
        <v>-4.7619047619047714E-2</v>
      </c>
      <c r="FL21" s="115">
        <v>-4.9999999999999933E-2</v>
      </c>
      <c r="FM21" s="115">
        <v>-7.8947368421052586E-2</v>
      </c>
      <c r="FN21" s="115">
        <v>0</v>
      </c>
      <c r="FO21" s="115">
        <v>2.9668508287292842E-2</v>
      </c>
      <c r="FP21" s="115">
        <v>-5.2042963127007007E-2</v>
      </c>
      <c r="FQ21" s="115">
        <v>-0.15564202334630353</v>
      </c>
      <c r="FR21" s="115">
        <v>7.0190641247833571E-2</v>
      </c>
      <c r="FS21" s="115">
        <v>-5.2631578947368418E-2</v>
      </c>
      <c r="FT21" s="115">
        <v>4.0440663784689201E-3</v>
      </c>
      <c r="FU21" s="115">
        <v>-0.14464882943143814</v>
      </c>
      <c r="FV21" s="115">
        <v>-6.953856286970081E-3</v>
      </c>
      <c r="FW21" s="115">
        <v>-4.9993905659610802E-2</v>
      </c>
      <c r="FX21" s="115">
        <v>-7.0175438596489738E-4</v>
      </c>
      <c r="FY21" s="115">
        <v>-0.17491749174917487</v>
      </c>
      <c r="FZ21" s="115">
        <v>-0.13485714285714281</v>
      </c>
      <c r="GA21" s="115">
        <v>-0.25061535019019909</v>
      </c>
      <c r="GB21" s="115">
        <v>7.8222548659566613E-2</v>
      </c>
      <c r="GC21" s="115">
        <v>-4.1333333333333284E-2</v>
      </c>
      <c r="GD21" s="115">
        <v>-3.9682539682539798E-2</v>
      </c>
      <c r="GE21" s="115">
        <v>-0.15520338983050846</v>
      </c>
      <c r="GF21" s="115">
        <v>-0.13131628197130382</v>
      </c>
      <c r="GG21" s="115">
        <v>0</v>
      </c>
      <c r="GH21" s="115">
        <v>-0.28802740152576689</v>
      </c>
      <c r="GI21" s="115">
        <v>-0.34837092731829578</v>
      </c>
      <c r="GJ21" s="115">
        <v>0</v>
      </c>
      <c r="GK21" s="115"/>
      <c r="GL21" s="115">
        <v>0</v>
      </c>
      <c r="GM21" s="115">
        <v>-3.3333333333332624E-3</v>
      </c>
      <c r="GN21" s="115">
        <v>-7.0764832022873494E-2</v>
      </c>
      <c r="GO21" s="115">
        <v>-0.1604166666666666</v>
      </c>
      <c r="GP21" s="115">
        <v>-0.14932432432432438</v>
      </c>
      <c r="GQ21" s="115">
        <v>6.4184397163120646E-2</v>
      </c>
      <c r="GR21" s="115">
        <v>0</v>
      </c>
      <c r="GS21" s="115">
        <v>-0.14634146341463408</v>
      </c>
    </row>
    <row r="22" spans="1:201" x14ac:dyDescent="0.2">
      <c r="A22" t="s">
        <v>1376</v>
      </c>
      <c r="B22" s="115">
        <v>-0.1528915662650602</v>
      </c>
      <c r="C22" s="115">
        <v>8.0458202645575273E-3</v>
      </c>
      <c r="D22" s="115">
        <v>-9.9259259259259255E-2</v>
      </c>
      <c r="E22" s="115">
        <v>0</v>
      </c>
      <c r="F22" s="115">
        <v>-7.1428571428571425E-2</v>
      </c>
      <c r="G22" s="115">
        <v>-1.1036401576628775E-2</v>
      </c>
      <c r="H22" s="115">
        <v>-0.1755102040816327</v>
      </c>
      <c r="I22" s="115">
        <v>-9.9621127702251011E-2</v>
      </c>
      <c r="J22" s="115">
        <v>-8.7043521760880371E-2</v>
      </c>
      <c r="K22" s="115">
        <v>-9.7841907151819341E-2</v>
      </c>
      <c r="L22" s="115">
        <v>-0.12701252236135957</v>
      </c>
      <c r="M22" s="115">
        <v>-0.22577030812324925</v>
      </c>
      <c r="N22" s="115">
        <v>5.1366309235558613E-2</v>
      </c>
      <c r="O22" s="115">
        <v>-8.5522388059701443E-2</v>
      </c>
      <c r="P22" s="115">
        <v>-3.0037546933667111E-2</v>
      </c>
      <c r="Q22" s="115">
        <v>0</v>
      </c>
      <c r="R22" s="115">
        <v>-7.4000000000000024E-2</v>
      </c>
      <c r="S22" s="115">
        <v>-0.1731427420978458</v>
      </c>
      <c r="T22" s="115">
        <v>-3.3379127868518814E-2</v>
      </c>
      <c r="U22" s="115">
        <v>1.5624999999999944E-2</v>
      </c>
      <c r="V22" s="115">
        <v>-9.1893085928871299E-2</v>
      </c>
      <c r="W22" s="115">
        <v>-1.7013232514177669E-2</v>
      </c>
      <c r="X22" s="115">
        <v>-0.11010617381046012</v>
      </c>
      <c r="Y22" s="115">
        <v>0.17133305474300048</v>
      </c>
      <c r="Z22" s="115">
        <v>3.33344444814524E-5</v>
      </c>
      <c r="AA22" s="115">
        <v>-6.5853658536585272E-2</v>
      </c>
      <c r="AB22" s="115">
        <v>-0.10015898251192368</v>
      </c>
      <c r="AC22" s="115">
        <v>-8.8037286380112986E-3</v>
      </c>
      <c r="AD22" s="115">
        <v>1.0415047411782946E-2</v>
      </c>
      <c r="AE22" s="115">
        <v>-4.4020914150784268E-2</v>
      </c>
      <c r="AF22" s="115">
        <v>-0.19372693726937265</v>
      </c>
      <c r="AG22" s="115">
        <v>-0.14009661835748785</v>
      </c>
      <c r="AH22" s="115">
        <v>3.5714285714285375E-3</v>
      </c>
      <c r="AI22" s="115">
        <v>-7.0796460176991219E-2</v>
      </c>
      <c r="AJ22" s="115">
        <v>-7.3916737468139274E-2</v>
      </c>
      <c r="AK22" s="115">
        <v>-1.4894884671035833E-2</v>
      </c>
      <c r="AL22" s="115">
        <v>-7.6901408450704201E-2</v>
      </c>
      <c r="AM22" s="115">
        <v>-1.3157894736841357E-3</v>
      </c>
      <c r="AN22" s="115">
        <v>-0.18137254901960789</v>
      </c>
      <c r="AO22" s="115">
        <v>-0.10431034482758612</v>
      </c>
      <c r="AP22" s="115">
        <v>-0.17302192564346991</v>
      </c>
      <c r="AQ22" s="115">
        <v>-0.10722263588979893</v>
      </c>
      <c r="AR22" s="115">
        <v>-0.19878508588186011</v>
      </c>
      <c r="AS22" s="115">
        <v>-0.18503083847307886</v>
      </c>
      <c r="AT22" s="115">
        <v>1.5284062342885945E-2</v>
      </c>
      <c r="AU22" s="115">
        <v>-2.5749999999999999E-2</v>
      </c>
      <c r="AV22" s="115">
        <v>-0.18964285714285709</v>
      </c>
      <c r="AW22" s="115">
        <v>-1.8542475204829656E-2</v>
      </c>
      <c r="AX22" s="115">
        <v>-5.9619238476953967E-2</v>
      </c>
      <c r="AY22" s="115">
        <v>0.1234567901234568</v>
      </c>
      <c r="AZ22" s="115">
        <v>-3.7894736842105203E-2</v>
      </c>
      <c r="BA22" s="115">
        <v>-0.1272579663080983</v>
      </c>
      <c r="BB22" s="115">
        <v>0.15397120297259625</v>
      </c>
      <c r="BC22" s="115">
        <v>-7.2202166064982013E-3</v>
      </c>
      <c r="BD22" s="115">
        <v>-6.0760569364775856E-2</v>
      </c>
      <c r="BE22" s="115">
        <v>0</v>
      </c>
      <c r="BF22" s="115">
        <v>3.5658914728682101E-2</v>
      </c>
      <c r="BG22" s="115">
        <v>9.8135426889104879E-4</v>
      </c>
      <c r="BH22" s="115">
        <v>-1.0238907849829375E-2</v>
      </c>
      <c r="BI22" s="115">
        <v>-0.24779706275033378</v>
      </c>
      <c r="BJ22" s="115">
        <v>-0.21711776379681633</v>
      </c>
      <c r="BK22" s="115">
        <v>0.14891736632788338</v>
      </c>
      <c r="BL22" s="115">
        <v>0.29769573835480678</v>
      </c>
      <c r="BM22" s="115">
        <v>-0.29799999999999999</v>
      </c>
      <c r="BN22" s="115">
        <v>-0.15903614457831328</v>
      </c>
      <c r="BO22" s="115">
        <v>5.3784095274683275E-3</v>
      </c>
      <c r="BP22" s="115">
        <v>-0.11823647294589175</v>
      </c>
      <c r="BQ22" s="115">
        <v>0</v>
      </c>
      <c r="BR22" s="115">
        <v>-2.3693296821050064E-2</v>
      </c>
      <c r="BS22" s="115">
        <v>-5.091112353269979E-2</v>
      </c>
      <c r="BT22" s="115">
        <v>6.8873572470694755E-2</v>
      </c>
      <c r="BU22" s="115">
        <v>-2.5594149908592316E-2</v>
      </c>
      <c r="BV22" s="115">
        <v>0.32467532467532467</v>
      </c>
      <c r="BW22" s="115">
        <v>-0.13157894736842105</v>
      </c>
      <c r="BX22" s="115">
        <v>6.1930783242258626E-2</v>
      </c>
      <c r="BY22" s="115">
        <v>-1.4317402702157709E-2</v>
      </c>
      <c r="BZ22" s="115">
        <v>-0.15384615384615385</v>
      </c>
      <c r="CA22" s="115">
        <v>5.9518819683124632E-3</v>
      </c>
      <c r="CB22" s="115">
        <v>-5.2651732720658357E-3</v>
      </c>
      <c r="CC22" s="115">
        <v>0.13019390581717452</v>
      </c>
      <c r="CD22" s="115">
        <v>0.14583333333333334</v>
      </c>
      <c r="CE22" s="115">
        <v>6.013043789865969E-2</v>
      </c>
      <c r="CF22" s="115">
        <v>5.9006211180124203E-2</v>
      </c>
      <c r="CG22" s="115">
        <v>-1.8036072144288578E-2</v>
      </c>
      <c r="CH22" s="115">
        <v>4.696661007357103E-2</v>
      </c>
      <c r="CI22" s="115">
        <v>-7.5085324232082043E-2</v>
      </c>
      <c r="CJ22" s="115">
        <v>-1.9607843137254902E-2</v>
      </c>
      <c r="CK22" s="115">
        <v>0</v>
      </c>
      <c r="CL22" s="115">
        <v>-8.9285714285714288E-2</v>
      </c>
      <c r="CM22" s="115">
        <v>-0.11673151750972756</v>
      </c>
      <c r="CN22" s="115">
        <v>-0.10972762645914398</v>
      </c>
      <c r="CO22" s="115">
        <v>-2.4096385542168801E-2</v>
      </c>
      <c r="CP22" s="115">
        <v>4.0884850878925544E-2</v>
      </c>
      <c r="CQ22" s="115">
        <v>-0.21739130434782608</v>
      </c>
      <c r="CR22" s="115">
        <v>0</v>
      </c>
      <c r="CS22" s="115">
        <v>-5.7142857142857197E-2</v>
      </c>
      <c r="CT22" s="115">
        <v>-0.22780104465672199</v>
      </c>
      <c r="CU22" s="115">
        <v>5.0909090909090911E-2</v>
      </c>
      <c r="CV22" s="115">
        <v>-0.16260162601626013</v>
      </c>
      <c r="CW22" s="115">
        <v>2.0633588123536373E-2</v>
      </c>
      <c r="CX22" s="115">
        <v>-0.13513513513513511</v>
      </c>
      <c r="CY22" s="115">
        <v>0.17825549097868965</v>
      </c>
      <c r="CZ22" s="115">
        <v>-7.4999999999999997E-2</v>
      </c>
      <c r="DA22" s="115">
        <v>-2.4937655860350072E-3</v>
      </c>
      <c r="DB22" s="115">
        <v>-4.588275160962392E-2</v>
      </c>
      <c r="DC22" s="115">
        <v>-0.11572700296735908</v>
      </c>
      <c r="DD22" s="115">
        <v>-0.17647058823529402</v>
      </c>
      <c r="DE22" s="115">
        <v>-7.6824583866837385E-3</v>
      </c>
      <c r="DF22" s="115">
        <v>-0.20999123575810688</v>
      </c>
      <c r="DG22" s="115">
        <v>4.230769230769209E-3</v>
      </c>
      <c r="DH22" s="115">
        <v>-3.5220125786163556E-2</v>
      </c>
      <c r="DI22" s="115">
        <v>1.4492753623188354E-2</v>
      </c>
      <c r="DJ22" s="115"/>
      <c r="DK22" s="115">
        <v>-1.4925373134328263E-2</v>
      </c>
      <c r="DL22" s="115">
        <v>2.0304568527918801E-2</v>
      </c>
      <c r="DM22" s="115">
        <v>-7.4895977808599176E-2</v>
      </c>
      <c r="DN22" s="115">
        <v>1.7677266442820382E-2</v>
      </c>
      <c r="DO22" s="115">
        <v>-6.9174232598357019E-2</v>
      </c>
      <c r="DP22" s="115">
        <v>-0.16211041378576757</v>
      </c>
      <c r="DQ22" s="115">
        <v>-0.21683098591549299</v>
      </c>
      <c r="DR22" s="115">
        <v>-0.11737583981030163</v>
      </c>
      <c r="DS22" s="115">
        <v>0</v>
      </c>
      <c r="DT22" s="115">
        <v>-7.7432421905429594E-2</v>
      </c>
      <c r="DU22" s="115">
        <v>0</v>
      </c>
      <c r="DV22" s="115">
        <v>-5.4485285427254455E-2</v>
      </c>
      <c r="DW22" s="115">
        <v>-0.28024146737868588</v>
      </c>
      <c r="DX22" s="115">
        <v>-1.27965795495604E-2</v>
      </c>
      <c r="DY22" s="115">
        <v>-9.1116173120729498E-3</v>
      </c>
      <c r="DZ22" s="115">
        <v>-1.176470588235896E-4</v>
      </c>
      <c r="EA22" s="115">
        <v>-0.21301446051167963</v>
      </c>
      <c r="EB22" s="115">
        <v>-5.7906277917647977E-2</v>
      </c>
      <c r="EC22" s="115">
        <v>-1.2032580525732103E-3</v>
      </c>
      <c r="ED22" s="115">
        <v>6.7605633802816964E-2</v>
      </c>
      <c r="EE22" s="115">
        <v>-0.30628272251308908</v>
      </c>
      <c r="EF22" s="115">
        <v>4.0884850878925544E-2</v>
      </c>
      <c r="EG22" s="115">
        <v>0.18222222222222229</v>
      </c>
      <c r="EH22" s="115">
        <v>9.1926929876252353E-2</v>
      </c>
      <c r="EI22" s="115">
        <v>-2.9411764705882353E-2</v>
      </c>
      <c r="EJ22" s="115">
        <v>-1.3499480789200496E-2</v>
      </c>
      <c r="EK22" s="115">
        <v>-0.19642857142857134</v>
      </c>
      <c r="EL22" s="115">
        <v>-4.8446550816219028E-2</v>
      </c>
      <c r="EM22" s="115">
        <v>-0.10750000000000004</v>
      </c>
      <c r="EN22" s="115">
        <v>-4.4585987261146515E-2</v>
      </c>
      <c r="EO22" s="115">
        <v>-6.2044264559442348E-2</v>
      </c>
      <c r="EP22" s="115">
        <v>0</v>
      </c>
      <c r="EQ22" s="115">
        <v>0</v>
      </c>
      <c r="ER22" s="115">
        <v>-0.26715328467153288</v>
      </c>
      <c r="ES22" s="115">
        <v>-0.20841683366733466</v>
      </c>
      <c r="ET22" s="115">
        <v>2.7777777777777801E-2</v>
      </c>
      <c r="EU22" s="115">
        <v>-7.8671328671328557E-3</v>
      </c>
      <c r="EV22" s="115">
        <v>6.157965194109772E-2</v>
      </c>
      <c r="EW22" s="115">
        <v>7.8779721848362502E-2</v>
      </c>
      <c r="EX22" s="115">
        <v>-7.029411764705884E-2</v>
      </c>
      <c r="EY22" s="115">
        <v>-5.1685393258426977E-2</v>
      </c>
      <c r="EZ22" s="115">
        <v>-8.2500000000000018E-2</v>
      </c>
      <c r="FA22" s="115">
        <v>-7.0175438596491099E-2</v>
      </c>
      <c r="FB22" s="115">
        <v>-0.16216216216216217</v>
      </c>
      <c r="FC22" s="115">
        <v>-0.29974160206718348</v>
      </c>
      <c r="FD22" s="115">
        <v>-6.9767441860465115E-2</v>
      </c>
      <c r="FE22" s="115">
        <v>-0.15348837209302318</v>
      </c>
      <c r="FF22" s="115">
        <v>-4.347826086956429E-3</v>
      </c>
      <c r="FG22" s="115">
        <v>3.3435426237876383E-2</v>
      </c>
      <c r="FH22" s="115">
        <v>-0.18120000000000006</v>
      </c>
      <c r="FI22" s="115">
        <v>-0.12214708368554524</v>
      </c>
      <c r="FJ22" s="115">
        <v>-0.18526094648385666</v>
      </c>
      <c r="FK22" s="115">
        <v>-2.0858895705521463E-2</v>
      </c>
      <c r="FL22" s="115">
        <v>2.5000000000000001E-2</v>
      </c>
      <c r="FM22" s="115">
        <v>-0.15555555555555559</v>
      </c>
      <c r="FN22" s="115">
        <v>0</v>
      </c>
      <c r="FO22" s="115">
        <v>-2.5834230355220728E-2</v>
      </c>
      <c r="FP22" s="115">
        <v>1.3011777902411627E-2</v>
      </c>
      <c r="FQ22" s="115">
        <v>-2.4050632911392453E-2</v>
      </c>
      <c r="FR22" s="115">
        <v>-5.1724137931033996E-3</v>
      </c>
      <c r="FS22" s="115">
        <v>1.7857142857142856E-2</v>
      </c>
      <c r="FT22" s="115">
        <v>-0.14253258400095661</v>
      </c>
      <c r="FU22" s="115">
        <v>-4.6251993620414537E-2</v>
      </c>
      <c r="FV22" s="115">
        <v>1.8696774193548399E-2</v>
      </c>
      <c r="FW22" s="115">
        <v>-1.5480000000000018E-2</v>
      </c>
      <c r="FX22" s="115">
        <v>-0.05</v>
      </c>
      <c r="FY22" s="115">
        <v>-0.14647887323943662</v>
      </c>
      <c r="FZ22" s="115">
        <v>0</v>
      </c>
      <c r="GA22" s="115">
        <v>-0.28860235593759953</v>
      </c>
      <c r="GB22" s="115">
        <v>0.21022222222222225</v>
      </c>
      <c r="GC22" s="115">
        <v>-0.18478260869565211</v>
      </c>
      <c r="GD22" s="115">
        <v>-3.9325842696629226E-2</v>
      </c>
      <c r="GE22" s="115">
        <v>-0.11278195488721804</v>
      </c>
      <c r="GF22" s="115">
        <v>-0.17921146953405018</v>
      </c>
      <c r="GG22" s="115">
        <v>0</v>
      </c>
      <c r="GH22" s="115">
        <v>-9.5861486486486513E-2</v>
      </c>
      <c r="GI22" s="115">
        <v>-2.6829268292682791E-2</v>
      </c>
      <c r="GJ22" s="115">
        <v>-7.0588235294117604E-2</v>
      </c>
      <c r="GK22" s="115"/>
      <c r="GL22" s="115">
        <v>4.1666666666666644E-2</v>
      </c>
      <c r="GM22" s="115">
        <v>-0.24812030075187974</v>
      </c>
      <c r="GN22" s="115">
        <v>0.16583333333333336</v>
      </c>
      <c r="GO22" s="115">
        <v>-0.16811091854419408</v>
      </c>
      <c r="GP22" s="115">
        <v>0.23333333333333339</v>
      </c>
      <c r="GQ22" s="115">
        <v>-6.3900414937759359E-2</v>
      </c>
      <c r="GR22" s="115">
        <v>0</v>
      </c>
      <c r="GS22" s="115">
        <v>-1.2048192771084508E-2</v>
      </c>
    </row>
    <row r="23" spans="1:201" x14ac:dyDescent="0.2">
      <c r="A23" t="s">
        <v>1377</v>
      </c>
      <c r="B23" s="115">
        <v>0.17066290550070512</v>
      </c>
      <c r="C23" s="115">
        <v>-0.15576790237163252</v>
      </c>
      <c r="D23" s="115">
        <v>-0.12564766839378236</v>
      </c>
      <c r="E23" s="115">
        <v>-5.2727272727272734E-2</v>
      </c>
      <c r="F23" s="115">
        <v>-9.0909090909090925E-2</v>
      </c>
      <c r="G23" s="115">
        <v>-9.3711240755201992E-3</v>
      </c>
      <c r="H23" s="115">
        <v>0</v>
      </c>
      <c r="I23" s="115">
        <v>-3.7399885583523952E-2</v>
      </c>
      <c r="J23" s="115">
        <v>-2.7250608272506194E-2</v>
      </c>
      <c r="K23" s="115">
        <v>-4.4524899896899783E-2</v>
      </c>
      <c r="L23" s="115">
        <v>-7.4503311258278179E-2</v>
      </c>
      <c r="M23" s="115">
        <v>0</v>
      </c>
      <c r="N23" s="115">
        <v>-0.26155810983397187</v>
      </c>
      <c r="O23" s="115">
        <v>8.7485797760103887E-2</v>
      </c>
      <c r="P23" s="115">
        <v>-0.13621621621621618</v>
      </c>
      <c r="Q23" s="115">
        <v>-9.1880341880341831E-2</v>
      </c>
      <c r="R23" s="115">
        <v>5.2631578947368418E-2</v>
      </c>
      <c r="S23" s="115">
        <v>-0.11831010916836779</v>
      </c>
      <c r="T23" s="115">
        <v>-4.192463315945983E-2</v>
      </c>
      <c r="U23" s="115">
        <v>2.8938906752411675E-2</v>
      </c>
      <c r="V23" s="115">
        <v>4.6604527296937601E-3</v>
      </c>
      <c r="W23" s="115">
        <v>2.5193798449612347E-2</v>
      </c>
      <c r="X23" s="115">
        <v>-2.3538642604942614E-3</v>
      </c>
      <c r="Y23" s="115">
        <v>0.20858585858585854</v>
      </c>
      <c r="Z23" s="115">
        <v>-6.250195318603706E-2</v>
      </c>
      <c r="AA23" s="115">
        <v>-5.7471264367816098E-2</v>
      </c>
      <c r="AB23" s="115">
        <v>-1.718750000000005E-2</v>
      </c>
      <c r="AC23" s="115">
        <v>-7.1188071188071217E-2</v>
      </c>
      <c r="AD23" s="115">
        <v>7.4650240133639946E-3</v>
      </c>
      <c r="AE23" s="115">
        <v>0</v>
      </c>
      <c r="AF23" s="115">
        <v>2.2641509433962283E-2</v>
      </c>
      <c r="AG23" s="115">
        <v>-7.1748878923766884E-2</v>
      </c>
      <c r="AH23" s="115">
        <v>3.7037037037037035E-2</v>
      </c>
      <c r="AI23" s="115">
        <v>3.2637075718015662E-2</v>
      </c>
      <c r="AJ23" s="115">
        <v>9.4339622641508945E-3</v>
      </c>
      <c r="AK23" s="115">
        <v>0</v>
      </c>
      <c r="AL23" s="115">
        <v>-3.733164602729816E-2</v>
      </c>
      <c r="AM23" s="115">
        <v>-5.7539682539682543E-2</v>
      </c>
      <c r="AN23" s="115">
        <v>-0.19367588932806318</v>
      </c>
      <c r="AO23" s="115">
        <v>-9.0909090909090925E-2</v>
      </c>
      <c r="AP23" s="115">
        <v>0.44589937973811172</v>
      </c>
      <c r="AQ23" s="115">
        <v>-0.16944959802102669</v>
      </c>
      <c r="AR23" s="115">
        <v>-5.2094186288810171E-3</v>
      </c>
      <c r="AS23" s="115">
        <v>7.8181164629762781E-2</v>
      </c>
      <c r="AT23" s="115">
        <v>8.2560263186540708E-2</v>
      </c>
      <c r="AU23" s="115">
        <v>-4.9751243781094526E-3</v>
      </c>
      <c r="AV23" s="115">
        <v>-3.2815198618307402E-2</v>
      </c>
      <c r="AW23" s="115">
        <v>-3.5357737104825204E-2</v>
      </c>
      <c r="AX23" s="115">
        <v>-0.14882729211087414</v>
      </c>
      <c r="AY23" s="115">
        <v>1.2499999999999956E-2</v>
      </c>
      <c r="AZ23" s="115">
        <v>-9.5238095238095233E-2</v>
      </c>
      <c r="BA23" s="115">
        <v>1.9818887451487775E-2</v>
      </c>
      <c r="BB23" s="115">
        <v>-0.17192307692307687</v>
      </c>
      <c r="BC23" s="115">
        <v>7.2727272727272788E-3</v>
      </c>
      <c r="BD23" s="115">
        <v>-2.8482972136222962E-2</v>
      </c>
      <c r="BE23" s="115">
        <v>4.9993225850155774E-2</v>
      </c>
      <c r="BF23" s="115">
        <v>-0.30905195500803434</v>
      </c>
      <c r="BG23" s="115">
        <v>-9.8039215686272427E-4</v>
      </c>
      <c r="BH23" s="115">
        <v>5.4715622750179965E-2</v>
      </c>
      <c r="BI23" s="115">
        <v>-0.10684474123539224</v>
      </c>
      <c r="BJ23" s="115">
        <v>-6.0310280522160017E-2</v>
      </c>
      <c r="BK23" s="115">
        <v>-3.5226772346984522E-3</v>
      </c>
      <c r="BL23" s="115">
        <v>-0.2856004956190813</v>
      </c>
      <c r="BM23" s="115">
        <v>0.13636363636363635</v>
      </c>
      <c r="BN23" s="115">
        <v>-6.8462401795735067E-2</v>
      </c>
      <c r="BO23" s="115">
        <v>3.4695451040863473E-3</v>
      </c>
      <c r="BP23" s="115">
        <v>3.9583333333333415E-2</v>
      </c>
      <c r="BQ23" s="115">
        <v>-0.18148820326678766</v>
      </c>
      <c r="BR23" s="115">
        <v>0</v>
      </c>
      <c r="BS23" s="115">
        <v>-4.9839604002464323E-2</v>
      </c>
      <c r="BT23" s="115">
        <v>-4.99928308559957E-2</v>
      </c>
      <c r="BU23" s="115">
        <v>0.24318181818181825</v>
      </c>
      <c r="BV23" s="115">
        <v>2.6666666666666689E-2</v>
      </c>
      <c r="BW23" s="115">
        <v>-0.13071895424836602</v>
      </c>
      <c r="BX23" s="115">
        <v>-3.5827186512118005E-2</v>
      </c>
      <c r="BY23" s="115">
        <v>1.7230769230769299E-2</v>
      </c>
      <c r="BZ23" s="115">
        <v>0</v>
      </c>
      <c r="CA23" s="115">
        <v>2.2018505825908221E-2</v>
      </c>
      <c r="CB23" s="115">
        <v>-2.5014000373343354E-2</v>
      </c>
      <c r="CC23" s="115">
        <v>-0.05</v>
      </c>
      <c r="CD23" s="115">
        <v>-6.6147859922178961E-2</v>
      </c>
      <c r="CE23" s="115">
        <v>2.6710816777041908E-2</v>
      </c>
      <c r="CF23" s="115">
        <v>-0.12499999999999999</v>
      </c>
      <c r="CG23" s="115">
        <v>5.0526315789473683E-2</v>
      </c>
      <c r="CH23" s="115">
        <v>7.9413561392791696E-2</v>
      </c>
      <c r="CI23" s="115">
        <v>-4.7818012999071381E-2</v>
      </c>
      <c r="CJ23" s="115">
        <v>-0.11304347826086956</v>
      </c>
      <c r="CK23" s="115">
        <v>0</v>
      </c>
      <c r="CL23" s="115">
        <v>-8.8495575221240186E-3</v>
      </c>
      <c r="CM23" s="115">
        <v>-0.11072664359861602</v>
      </c>
      <c r="CN23" s="115">
        <v>0.33854166666666669</v>
      </c>
      <c r="CO23" s="115">
        <v>0</v>
      </c>
      <c r="CP23" s="115">
        <v>-4.8844636483186071E-2</v>
      </c>
      <c r="CQ23" s="115">
        <v>8.7719298245613718E-3</v>
      </c>
      <c r="CR23" s="115">
        <v>-7.1428571428571425E-2</v>
      </c>
      <c r="CS23" s="115">
        <v>0</v>
      </c>
      <c r="CT23" s="115">
        <v>-2.2687903361795513E-2</v>
      </c>
      <c r="CU23" s="115">
        <v>0.22222222222222221</v>
      </c>
      <c r="CV23" s="115">
        <v>-0.23602484472049695</v>
      </c>
      <c r="CW23" s="115">
        <v>-8.5535353535353478E-2</v>
      </c>
      <c r="CX23" s="115">
        <v>0</v>
      </c>
      <c r="CY23" s="115">
        <v>-0.10743749999999999</v>
      </c>
      <c r="CZ23" s="115">
        <v>-8.2644628099173556E-3</v>
      </c>
      <c r="DA23" s="115">
        <v>-9.774999999999992E-2</v>
      </c>
      <c r="DB23" s="115">
        <v>-1.0793778492893438E-2</v>
      </c>
      <c r="DC23" s="115">
        <v>0.20035618878005343</v>
      </c>
      <c r="DD23" s="115">
        <v>0</v>
      </c>
      <c r="DE23" s="115">
        <v>-1.124221400719096E-2</v>
      </c>
      <c r="DF23" s="115">
        <v>-0.10015772870662464</v>
      </c>
      <c r="DG23" s="115">
        <v>-8.4829285462865195E-2</v>
      </c>
      <c r="DH23" s="115">
        <v>-5.8056872037914618E-2</v>
      </c>
      <c r="DI23" s="115">
        <v>-5.4794520547945133E-2</v>
      </c>
      <c r="DJ23" s="115"/>
      <c r="DK23" s="115">
        <v>-8.2191780821917887E-2</v>
      </c>
      <c r="DL23" s="115">
        <v>-3.5889070146818886E-2</v>
      </c>
      <c r="DM23" s="115">
        <v>-3.8666666666666669E-2</v>
      </c>
      <c r="DN23" s="115">
        <v>-4.3092043092042981E-2</v>
      </c>
      <c r="DO23" s="115">
        <v>5.652173913043435E-3</v>
      </c>
      <c r="DP23" s="115">
        <v>-7.6522593320235685E-2</v>
      </c>
      <c r="DQ23" s="115">
        <v>-7.5581016860881534E-2</v>
      </c>
      <c r="DR23" s="115">
        <v>8.5203716940671817E-2</v>
      </c>
      <c r="DS23" s="115">
        <v>-1.9607843137254902E-2</v>
      </c>
      <c r="DT23" s="115">
        <v>0.10883648613630482</v>
      </c>
      <c r="DU23" s="115">
        <v>0</v>
      </c>
      <c r="DV23" s="115">
        <v>-0.10094570183827437</v>
      </c>
      <c r="DW23" s="115">
        <v>-5.4653204565408293E-2</v>
      </c>
      <c r="DX23" s="115">
        <v>-2.3808124154958622E-2</v>
      </c>
      <c r="DY23" s="115">
        <v>-0.12328584742377846</v>
      </c>
      <c r="DZ23" s="115">
        <v>7.5813188204024731E-2</v>
      </c>
      <c r="EA23" s="115">
        <v>-0.14988179669030724</v>
      </c>
      <c r="EB23" s="115">
        <v>0.16187780136824725</v>
      </c>
      <c r="EC23" s="115">
        <v>-2.6754346455274289E-2</v>
      </c>
      <c r="ED23" s="115">
        <v>-0.29493545183714009</v>
      </c>
      <c r="EE23" s="115">
        <v>4.9450549450549566E-2</v>
      </c>
      <c r="EF23" s="115">
        <v>-4.8844636483186071E-2</v>
      </c>
      <c r="EG23" s="115">
        <v>0.22727272727272727</v>
      </c>
      <c r="EH23" s="115">
        <v>-5.0894854586129766E-2</v>
      </c>
      <c r="EI23" s="115">
        <v>-2.8571428571428571E-2</v>
      </c>
      <c r="EJ23" s="115">
        <v>-8.5470085470085347E-2</v>
      </c>
      <c r="EK23" s="115">
        <v>8.0385852090032156E-2</v>
      </c>
      <c r="EL23" s="115">
        <v>3.7327021121631408E-2</v>
      </c>
      <c r="EM23" s="115">
        <v>-1.5384615384615385E-2</v>
      </c>
      <c r="EN23" s="115">
        <v>-0.13396375098502752</v>
      </c>
      <c r="EO23" s="115">
        <v>-5.0688785039604195E-2</v>
      </c>
      <c r="EP23" s="115">
        <v>0</v>
      </c>
      <c r="EQ23" s="115">
        <v>4.9920508744038278E-2</v>
      </c>
      <c r="ER23" s="115">
        <v>-2.1428571428571481E-2</v>
      </c>
      <c r="ES23" s="115">
        <v>0.18809523809523809</v>
      </c>
      <c r="ET23" s="115">
        <v>5.5718475073313768E-2</v>
      </c>
      <c r="EU23" s="115">
        <v>-8.7336244541482864E-4</v>
      </c>
      <c r="EV23" s="115">
        <v>-5.9193954659949699E-2</v>
      </c>
      <c r="EW23" s="115">
        <v>-3.086956521739128E-2</v>
      </c>
      <c r="EX23" s="115">
        <v>-5.8479532163743519E-3</v>
      </c>
      <c r="EY23" s="115">
        <v>-8.9772727272727337E-2</v>
      </c>
      <c r="EZ23" s="115">
        <v>-4.9751243781093468E-3</v>
      </c>
      <c r="FA23" s="115">
        <v>-0.18571428571428572</v>
      </c>
      <c r="FB23" s="115">
        <v>-1.5957446808510675E-2</v>
      </c>
      <c r="FC23" s="115">
        <v>-1.7766497461928894E-2</v>
      </c>
      <c r="FD23" s="115">
        <v>3.2000000000000001E-2</v>
      </c>
      <c r="FE23" s="115">
        <v>-9.0909090909091023E-2</v>
      </c>
      <c r="FF23" s="115">
        <v>6.8524970963995346E-2</v>
      </c>
      <c r="FG23" s="115">
        <v>6.467391304347829E-2</v>
      </c>
      <c r="FH23" s="115">
        <v>4.4713748432929391E-2</v>
      </c>
      <c r="FI23" s="115">
        <v>-0.19478162223482701</v>
      </c>
      <c r="FJ23" s="115">
        <v>-5.2190316495493647E-2</v>
      </c>
      <c r="FK23" s="115">
        <v>-3.5502958579881533E-2</v>
      </c>
      <c r="FL23" s="115">
        <v>0</v>
      </c>
      <c r="FM23" s="115">
        <v>0.12289457267623198</v>
      </c>
      <c r="FN23" s="115">
        <v>0</v>
      </c>
      <c r="FO23" s="115">
        <v>0</v>
      </c>
      <c r="FP23" s="115">
        <v>-0.11240541616885695</v>
      </c>
      <c r="FQ23" s="115">
        <v>-6.3981042654028333E-2</v>
      </c>
      <c r="FR23" s="115">
        <v>-6.4516129032258063E-2</v>
      </c>
      <c r="FS23" s="115">
        <v>0</v>
      </c>
      <c r="FT23" s="115">
        <v>-0.13907761992999798</v>
      </c>
      <c r="FU23" s="115">
        <v>-8.2662765179224634E-2</v>
      </c>
      <c r="FV23" s="115">
        <v>-3.3231874656953229E-2</v>
      </c>
      <c r="FW23" s="115">
        <v>0</v>
      </c>
      <c r="FX23" s="115">
        <v>-0.14285714285714285</v>
      </c>
      <c r="FY23" s="115">
        <v>-2.7397260273972629E-2</v>
      </c>
      <c r="FZ23" s="115">
        <v>-0.14571637783744201</v>
      </c>
      <c r="GA23" s="115">
        <v>-0.11057624238991924</v>
      </c>
      <c r="GB23" s="115">
        <v>-1.098901098901099E-2</v>
      </c>
      <c r="GC23" s="115">
        <v>-2.1276595744680965E-2</v>
      </c>
      <c r="GD23" s="115">
        <v>4.4863731656184493E-2</v>
      </c>
      <c r="GE23" s="115">
        <v>-0.14008250035560502</v>
      </c>
      <c r="GF23" s="115">
        <v>4.7184986595174401E-2</v>
      </c>
      <c r="GG23" s="115">
        <v>0</v>
      </c>
      <c r="GH23" s="115">
        <v>-6.8327868852458937E-2</v>
      </c>
      <c r="GI23" s="115">
        <v>9.333333333333324E-2</v>
      </c>
      <c r="GJ23" s="115">
        <v>-5.186837702175124E-2</v>
      </c>
      <c r="GK23" s="115"/>
      <c r="GL23" s="115">
        <v>-9.9999999999999978E-2</v>
      </c>
      <c r="GM23" s="115">
        <v>0.16326530612244899</v>
      </c>
      <c r="GN23" s="115">
        <v>2.5641025641025703E-2</v>
      </c>
      <c r="GO23" s="115">
        <v>-5.4098360655737719E-2</v>
      </c>
      <c r="GP23" s="115">
        <v>6.9518716577540052E-2</v>
      </c>
      <c r="GQ23" s="115">
        <v>-3.2283970446514584E-2</v>
      </c>
      <c r="GR23" s="115">
        <v>0</v>
      </c>
      <c r="GS23" s="115">
        <v>1.2195121951219686E-2</v>
      </c>
    </row>
    <row r="24" spans="1:201" x14ac:dyDescent="0.2">
      <c r="A24" t="s">
        <v>1378</v>
      </c>
      <c r="B24" s="115">
        <v>-4.0465556908918593E-2</v>
      </c>
      <c r="C24" s="115">
        <v>-6.6222317781122308E-2</v>
      </c>
      <c r="D24" s="115">
        <v>-4.9846153846153873E-2</v>
      </c>
      <c r="E24" s="115">
        <v>-4.3478260869565216E-2</v>
      </c>
      <c r="F24" s="115">
        <v>-2.7777777777777745E-2</v>
      </c>
      <c r="G24" s="115">
        <v>0</v>
      </c>
      <c r="H24" s="115">
        <v>-5.7692307692307654E-2</v>
      </c>
      <c r="I24" s="115">
        <v>-2.107105355267757E-2</v>
      </c>
      <c r="J24" s="115">
        <v>-1.2019230769230768E-2</v>
      </c>
      <c r="K24" s="115">
        <v>-8.1505461592670872E-2</v>
      </c>
      <c r="L24" s="115">
        <v>-5.625000000000005E-2</v>
      </c>
      <c r="M24" s="115">
        <v>0</v>
      </c>
      <c r="N24" s="115">
        <v>1.5695939810610893E-2</v>
      </c>
      <c r="O24" s="115">
        <v>-5.924568636433037E-2</v>
      </c>
      <c r="P24" s="115">
        <v>2.7777777777777776E-2</v>
      </c>
      <c r="Q24" s="115">
        <v>-1.8867924528301858E-2</v>
      </c>
      <c r="R24" s="115">
        <v>-4.330312185297077E-2</v>
      </c>
      <c r="S24" s="115">
        <v>-0.14116929644027743</v>
      </c>
      <c r="T24" s="115">
        <v>-1.2991387191454635E-2</v>
      </c>
      <c r="U24" s="115">
        <v>-0.12146892655367236</v>
      </c>
      <c r="V24" s="115">
        <v>-0.10701545778834717</v>
      </c>
      <c r="W24" s="115">
        <v>2.4215958713775285E-2</v>
      </c>
      <c r="X24" s="115">
        <v>-4.2968750000001166E-3</v>
      </c>
      <c r="Y24" s="115">
        <v>0.34877384196185296</v>
      </c>
      <c r="Z24" s="115">
        <v>5.9569536423841087E-2</v>
      </c>
      <c r="AA24" s="115">
        <v>-0.11943319838056694</v>
      </c>
      <c r="AB24" s="115">
        <v>-8.571428571428566E-2</v>
      </c>
      <c r="AC24" s="115">
        <v>-0.18789062500000009</v>
      </c>
      <c r="AD24" s="115">
        <v>1.9478445981905249E-2</v>
      </c>
      <c r="AE24" s="115">
        <v>-1</v>
      </c>
      <c r="AF24" s="115">
        <v>-0.10169491525423738</v>
      </c>
      <c r="AG24" s="115">
        <v>-0.15209125475285168</v>
      </c>
      <c r="AH24" s="115">
        <v>-3.3412887828162256E-2</v>
      </c>
      <c r="AI24" s="115">
        <v>-4.9627791563275472E-2</v>
      </c>
      <c r="AJ24" s="115">
        <v>-4.5045045045045098E-2</v>
      </c>
      <c r="AK24" s="115">
        <v>0</v>
      </c>
      <c r="AL24" s="115">
        <v>5.3619047619047573E-2</v>
      </c>
      <c r="AM24" s="115">
        <v>-4.9952874646559793E-2</v>
      </c>
      <c r="AN24" s="115">
        <v>-7.66423357664235E-2</v>
      </c>
      <c r="AO24" s="115">
        <v>-0.11265646731571634</v>
      </c>
      <c r="AP24" s="115">
        <v>-0.12852852852852847</v>
      </c>
      <c r="AQ24" s="115">
        <v>-3.9786223277909628E-2</v>
      </c>
      <c r="AR24" s="115">
        <v>-7.2403806371535246E-3</v>
      </c>
      <c r="AS24" s="115">
        <v>-6.9059271343121231E-2</v>
      </c>
      <c r="AT24" s="115">
        <v>-6.599563945278529E-2</v>
      </c>
      <c r="AU24" s="115">
        <v>5.0000000000000001E-3</v>
      </c>
      <c r="AV24" s="115">
        <v>-0.12272727272727275</v>
      </c>
      <c r="AW24" s="115">
        <v>-0.13056057866184448</v>
      </c>
      <c r="AX24" s="115">
        <v>-0.16130185979971393</v>
      </c>
      <c r="AY24" s="115">
        <v>-3.6144578313253094E-2</v>
      </c>
      <c r="AZ24" s="115">
        <v>0</v>
      </c>
      <c r="BA24" s="115">
        <v>-0.12536773025571391</v>
      </c>
      <c r="BB24" s="115">
        <v>-9.5652173913043481E-2</v>
      </c>
      <c r="BC24" s="115">
        <v>-0.13385826771653539</v>
      </c>
      <c r="BD24" s="115">
        <v>-9.2024539877299753E-3</v>
      </c>
      <c r="BE24" s="115">
        <v>0</v>
      </c>
      <c r="BF24" s="115">
        <v>-0.23231907894736836</v>
      </c>
      <c r="BG24" s="115">
        <v>-1.0669253152279456E-2</v>
      </c>
      <c r="BH24" s="115">
        <v>-0.30688622754491013</v>
      </c>
      <c r="BI24" s="115">
        <v>-5.5630630630630604E-2</v>
      </c>
      <c r="BJ24" s="115">
        <v>-4.2802886441321721E-2</v>
      </c>
      <c r="BK24" s="115">
        <v>-0.13055130168453294</v>
      </c>
      <c r="BL24" s="115">
        <v>-2.594827586206901E-2</v>
      </c>
      <c r="BM24" s="115">
        <v>-1.3452914798206279E-2</v>
      </c>
      <c r="BN24" s="115">
        <v>-0.13343707449912467</v>
      </c>
      <c r="BO24" s="115">
        <v>1.486697965571215E-2</v>
      </c>
      <c r="BP24" s="115">
        <v>-4.0000000000000036E-2</v>
      </c>
      <c r="BQ24" s="115">
        <v>-0.15230769230769234</v>
      </c>
      <c r="BR24" s="115">
        <v>1.5844218674407207E-2</v>
      </c>
      <c r="BS24" s="115">
        <v>-3.7251042394227099E-3</v>
      </c>
      <c r="BT24" s="115">
        <v>4.5836249125262359E-2</v>
      </c>
      <c r="BU24" s="115">
        <v>-0.14341336794289428</v>
      </c>
      <c r="BV24" s="115">
        <v>-0.10358565737051785</v>
      </c>
      <c r="BW24" s="115">
        <v>-7.4102090834821055E-2</v>
      </c>
      <c r="BX24" s="115">
        <v>-4.5591686221924221E-2</v>
      </c>
      <c r="BY24" s="115">
        <v>-4.5988258317025466E-2</v>
      </c>
      <c r="BZ24" s="115">
        <v>-0.13333333333333333</v>
      </c>
      <c r="CA24" s="115">
        <v>1.2096249729026629E-2</v>
      </c>
      <c r="CB24" s="115">
        <v>3.3714178685146979E-3</v>
      </c>
      <c r="CC24" s="115">
        <v>-9.5238095238095233E-2</v>
      </c>
      <c r="CD24" s="115">
        <v>-4.8148148148148176E-2</v>
      </c>
      <c r="CE24" s="115">
        <v>-0.10978645355692383</v>
      </c>
      <c r="CF24" s="115">
        <v>0.16455696202531644</v>
      </c>
      <c r="CG24" s="115">
        <v>-0.05</v>
      </c>
      <c r="CH24" s="115">
        <v>-3.7058823529411762E-2</v>
      </c>
      <c r="CI24" s="115">
        <v>-0.18594104308390028</v>
      </c>
      <c r="CJ24" s="115">
        <v>0.15</v>
      </c>
      <c r="CK24" s="115">
        <v>-3.0694668820678492E-2</v>
      </c>
      <c r="CL24" s="115">
        <v>2.7272727272727337E-2</v>
      </c>
      <c r="CM24" s="115">
        <v>-7.9617834394904455E-2</v>
      </c>
      <c r="CN24" s="115">
        <v>-9.8591549295774711E-2</v>
      </c>
      <c r="CO24" s="115">
        <v>-5.1428571428571344E-2</v>
      </c>
      <c r="CP24" s="115">
        <v>0.14843581445523182</v>
      </c>
      <c r="CQ24" s="115">
        <v>0.14000000000000004</v>
      </c>
      <c r="CR24" s="115">
        <v>-5.0847457627118647E-2</v>
      </c>
      <c r="CS24" s="115">
        <v>-6.6666666666666666E-2</v>
      </c>
      <c r="CT24" s="115">
        <v>-5.4607904233271908E-2</v>
      </c>
      <c r="CU24" s="115">
        <v>-0.10025192945975124</v>
      </c>
      <c r="CV24" s="115">
        <v>-0.24056603773584906</v>
      </c>
      <c r="CW24" s="115">
        <v>0.12510228202563875</v>
      </c>
      <c r="CX24" s="115">
        <v>0.34545454545454551</v>
      </c>
      <c r="CY24" s="115">
        <v>-3.0303030303030304E-2</v>
      </c>
      <c r="CZ24" s="115">
        <v>-2.4193548387096774E-2</v>
      </c>
      <c r="DA24" s="115">
        <v>4.4932079414838004E-2</v>
      </c>
      <c r="DB24" s="115">
        <v>-8.5083754320659476E-3</v>
      </c>
      <c r="DC24" s="115">
        <v>-0.19266714593817394</v>
      </c>
      <c r="DD24" s="115">
        <v>0</v>
      </c>
      <c r="DE24" s="115">
        <v>-1.4522407425890791E-2</v>
      </c>
      <c r="DF24" s="115">
        <v>-0.23253843360367996</v>
      </c>
      <c r="DG24" s="115">
        <v>-5.2368245496998006E-2</v>
      </c>
      <c r="DH24" s="115">
        <v>-0.19695528068506188</v>
      </c>
      <c r="DI24" s="115">
        <v>-2.013422818791951E-2</v>
      </c>
      <c r="DJ24" s="115"/>
      <c r="DK24" s="115">
        <v>-0.17669172932330834</v>
      </c>
      <c r="DL24" s="115">
        <v>-0.1738544474393531</v>
      </c>
      <c r="DM24" s="115">
        <v>-0.14383561643835616</v>
      </c>
      <c r="DN24" s="115">
        <v>8.9243437982501159E-2</v>
      </c>
      <c r="DO24" s="115">
        <v>-6.9202751922298703E-2</v>
      </c>
      <c r="DP24" s="115">
        <v>-1.6425120772946888E-2</v>
      </c>
      <c r="DQ24" s="115">
        <v>-9.6092738613628242E-2</v>
      </c>
      <c r="DR24" s="115">
        <v>-0.1257342832145982</v>
      </c>
      <c r="DS24" s="115">
        <v>-1.7656500802568219E-2</v>
      </c>
      <c r="DT24" s="115">
        <v>-8.626677190213107E-2</v>
      </c>
      <c r="DU24" s="115">
        <v>-1.5873015873015872E-2</v>
      </c>
      <c r="DV24" s="115">
        <v>-6.402446604838509E-2</v>
      </c>
      <c r="DW24" s="115">
        <v>-9.4414629298350219E-2</v>
      </c>
      <c r="DX24" s="115">
        <v>-9.8372820268193009E-2</v>
      </c>
      <c r="DY24" s="115">
        <v>-2.8163546967997933E-2</v>
      </c>
      <c r="DZ24" s="115">
        <v>-3.6463414634146277E-2</v>
      </c>
      <c r="EA24" s="115">
        <v>-0.20398946179902153</v>
      </c>
      <c r="EB24" s="115">
        <v>-7.0394736842105315E-2</v>
      </c>
      <c r="EC24" s="115">
        <v>4.6153846153846618E-3</v>
      </c>
      <c r="ED24" s="115">
        <v>-3.9580352885073833E-2</v>
      </c>
      <c r="EE24" s="115">
        <v>0.11999999999999995</v>
      </c>
      <c r="EF24" s="115">
        <v>0.14843581445523182</v>
      </c>
      <c r="EG24" s="115">
        <v>-1.7857142857142794E-2</v>
      </c>
      <c r="EH24" s="115">
        <v>0.25078698845750258</v>
      </c>
      <c r="EI24" s="115">
        <v>-5.4054054054054057E-2</v>
      </c>
      <c r="EJ24" s="115">
        <v>-9.4193548387096829E-2</v>
      </c>
      <c r="EK24" s="115">
        <v>-0.15489130434782616</v>
      </c>
      <c r="EL24" s="115">
        <v>3.1555221637866261E-2</v>
      </c>
      <c r="EM24" s="115">
        <v>0</v>
      </c>
      <c r="EN24" s="115">
        <v>-2.1588280647648506E-2</v>
      </c>
      <c r="EO24" s="115">
        <v>1.4509230685940115E-2</v>
      </c>
      <c r="EP24" s="115">
        <v>0</v>
      </c>
      <c r="EQ24" s="115">
        <v>-0.17236842105263159</v>
      </c>
      <c r="ER24" s="115">
        <v>-7.0921985815602584E-3</v>
      </c>
      <c r="ES24" s="115">
        <v>-0.15999999999999998</v>
      </c>
      <c r="ET24" s="115">
        <v>-0.14749999999999996</v>
      </c>
      <c r="EU24" s="115">
        <v>-3.2121724429416805E-2</v>
      </c>
      <c r="EV24" s="115">
        <v>-2.696078431372546E-2</v>
      </c>
      <c r="EW24" s="115">
        <v>4.072398190045249E-2</v>
      </c>
      <c r="EX24" s="115">
        <v>-0.17808219178082182</v>
      </c>
      <c r="EY24" s="115">
        <v>-1.5659955257270756E-2</v>
      </c>
      <c r="EZ24" s="115">
        <v>-0.18787878787878801</v>
      </c>
      <c r="FA24" s="115">
        <v>-0.12500000000000011</v>
      </c>
      <c r="FB24" s="115">
        <v>3.0136986301369902E-2</v>
      </c>
      <c r="FC24" s="115">
        <v>-6.1904761904761955E-2</v>
      </c>
      <c r="FD24" s="115">
        <v>-3.8461538461538464E-2</v>
      </c>
      <c r="FE24" s="115">
        <v>-0.11257035647279542</v>
      </c>
      <c r="FF24" s="115">
        <v>1.1627906976743939E-3</v>
      </c>
      <c r="FG24" s="115">
        <v>-3.1782782572090044E-2</v>
      </c>
      <c r="FH24" s="115">
        <v>-9.3560606060606025E-2</v>
      </c>
      <c r="FI24" s="115">
        <v>-8.1005004170141739E-2</v>
      </c>
      <c r="FJ24" s="115">
        <v>-7.3592233009708727E-2</v>
      </c>
      <c r="FK24" s="115">
        <v>-0.153306613226453</v>
      </c>
      <c r="FL24" s="115">
        <v>0</v>
      </c>
      <c r="FM24" s="115">
        <v>-0.11923076923076914</v>
      </c>
      <c r="FN24" s="115">
        <v>0</v>
      </c>
      <c r="FO24" s="115">
        <v>0</v>
      </c>
      <c r="FP24" s="115">
        <v>-9.260095762941549E-2</v>
      </c>
      <c r="FQ24" s="115">
        <v>4.1975308641975295E-2</v>
      </c>
      <c r="FR24" s="115">
        <v>-8.7698646262507271E-2</v>
      </c>
      <c r="FS24" s="115">
        <v>3.7037037037037035E-2</v>
      </c>
      <c r="FT24" s="115">
        <v>-6.596153846153846E-2</v>
      </c>
      <c r="FU24" s="115">
        <v>-0.17650602409638561</v>
      </c>
      <c r="FV24" s="115">
        <v>-9.973608849458146E-2</v>
      </c>
      <c r="FW24" s="115">
        <v>0</v>
      </c>
      <c r="FX24" s="115">
        <v>7.6923076923076927E-2</v>
      </c>
      <c r="FY24" s="115">
        <v>-2.1447721179624683E-2</v>
      </c>
      <c r="FZ24" s="115">
        <v>-6.0650169820475495E-3</v>
      </c>
      <c r="GA24" s="115">
        <v>3.6238262910798104E-2</v>
      </c>
      <c r="GB24" s="115">
        <v>-1.3169446883231403E-3</v>
      </c>
      <c r="GC24" s="115">
        <v>-0.11695631751996236</v>
      </c>
      <c r="GD24" s="115">
        <v>-0.12892622352081803</v>
      </c>
      <c r="GE24" s="115">
        <v>-2.5345331720104874E-2</v>
      </c>
      <c r="GF24" s="115">
        <v>-0.12870824573697745</v>
      </c>
      <c r="GG24" s="115">
        <v>0</v>
      </c>
      <c r="GH24" s="115">
        <v>-9.6349845935055647E-2</v>
      </c>
      <c r="GI24" s="115">
        <v>-0.16666666666666666</v>
      </c>
      <c r="GJ24" s="115">
        <v>0.20093770931011387</v>
      </c>
      <c r="GK24" s="115"/>
      <c r="GL24" s="115">
        <v>6.6666666666666666E-2</v>
      </c>
      <c r="GM24" s="115">
        <v>0</v>
      </c>
      <c r="GN24" s="115">
        <v>-2.500000000000006E-2</v>
      </c>
      <c r="GO24" s="115">
        <v>-0.11976911976911979</v>
      </c>
      <c r="GP24" s="115">
        <v>-1.5789473684210503E-2</v>
      </c>
      <c r="GQ24" s="115">
        <v>-3.1726283048211498E-2</v>
      </c>
      <c r="GR24" s="115">
        <v>0</v>
      </c>
      <c r="GS24" s="115">
        <v>-7.2398190045248931E-2</v>
      </c>
    </row>
    <row r="25" spans="1:201" x14ac:dyDescent="0.2">
      <c r="A25" t="s">
        <v>1379</v>
      </c>
      <c r="B25" s="115">
        <v>-2.6097271648873124E-2</v>
      </c>
      <c r="C25" s="115">
        <v>8.4275556591677223E-2</v>
      </c>
      <c r="D25" s="115">
        <v>0</v>
      </c>
      <c r="E25" s="115">
        <v>0</v>
      </c>
      <c r="F25" s="115">
        <v>0.13142857142857142</v>
      </c>
      <c r="G25" s="115">
        <v>0</v>
      </c>
      <c r="H25" s="115">
        <v>0</v>
      </c>
      <c r="I25" s="115">
        <v>0.12898126926420606</v>
      </c>
      <c r="J25" s="115">
        <v>2.4096385542169015E-3</v>
      </c>
      <c r="K25" s="115">
        <v>5.2377862241587012E-2</v>
      </c>
      <c r="L25" s="115">
        <v>7.7441077441077436E-2</v>
      </c>
      <c r="M25" s="115">
        <v>0</v>
      </c>
      <c r="N25" s="115">
        <v>2.0248808893594508E-2</v>
      </c>
      <c r="O25" s="115">
        <v>9.0909090909089239E-3</v>
      </c>
      <c r="P25" s="115">
        <v>-0.24937447873227692</v>
      </c>
      <c r="Q25" s="115">
        <v>3.135135135135126E-2</v>
      </c>
      <c r="R25" s="115">
        <v>-7.0000000000000288E-3</v>
      </c>
      <c r="S25" s="115">
        <v>5.3734939759036128E-2</v>
      </c>
      <c r="T25" s="115">
        <v>7.3668440357493523E-2</v>
      </c>
      <c r="U25" s="115">
        <v>0.16065573770491812</v>
      </c>
      <c r="V25" s="115">
        <v>1.8365287588294726E-2</v>
      </c>
      <c r="W25" s="115">
        <v>7.191489361702133E-2</v>
      </c>
      <c r="X25" s="115">
        <v>3.3925686591276247E-2</v>
      </c>
      <c r="Y25" s="115">
        <v>-0.13136094674556206</v>
      </c>
      <c r="Z25" s="115">
        <v>6.6666666666666671E-3</v>
      </c>
      <c r="AA25" s="115">
        <v>0.11011235955056184</v>
      </c>
      <c r="AB25" s="115">
        <v>5.2631578947368363E-2</v>
      </c>
      <c r="AC25" s="115">
        <v>0.20754716981132088</v>
      </c>
      <c r="AD25" s="115">
        <v>0.14538250533373967</v>
      </c>
      <c r="AE25" s="115">
        <v>0.32284885089026599</v>
      </c>
      <c r="AF25" s="115">
        <v>9.6654275092936892E-2</v>
      </c>
      <c r="AG25" s="115">
        <v>7.3469387755101923E-2</v>
      </c>
      <c r="AH25" s="115">
        <v>-0.10888983411314343</v>
      </c>
      <c r="AI25" s="115">
        <v>2.9374201787994946E-2</v>
      </c>
      <c r="AJ25" s="115">
        <v>1.4540922309929432E-2</v>
      </c>
      <c r="AK25" s="115">
        <v>0</v>
      </c>
      <c r="AL25" s="115">
        <v>-4.4325111495403698E-2</v>
      </c>
      <c r="AM25" s="115">
        <v>0.2101511263187909</v>
      </c>
      <c r="AN25" s="115">
        <v>0.20175438596491246</v>
      </c>
      <c r="AO25" s="115">
        <v>0.245021645021645</v>
      </c>
      <c r="AP25" s="115">
        <v>0.1987041036717061</v>
      </c>
      <c r="AQ25" s="115">
        <v>6.5822784810126531E-2</v>
      </c>
      <c r="AR25" s="115">
        <v>3.3208800332088771E-3</v>
      </c>
      <c r="AS25" s="115">
        <v>0.35419734904270989</v>
      </c>
      <c r="AT25" s="115">
        <v>6.3967114989362889E-2</v>
      </c>
      <c r="AU25" s="115">
        <v>-0.12664136837830411</v>
      </c>
      <c r="AV25" s="115">
        <v>5.6000000000000001E-2</v>
      </c>
      <c r="AW25" s="115">
        <v>0.11044176706827309</v>
      </c>
      <c r="AX25" s="115">
        <v>-2.9503644567858311E-2</v>
      </c>
      <c r="AY25" s="115">
        <v>9.2105263157894884E-2</v>
      </c>
      <c r="AZ25" s="115">
        <v>0</v>
      </c>
      <c r="BA25" s="115">
        <v>3.1271878646441022E-2</v>
      </c>
      <c r="BB25" s="115">
        <v>1.1789547774063025E-2</v>
      </c>
      <c r="BC25" s="115">
        <v>0.19360902255639084</v>
      </c>
      <c r="BD25" s="115">
        <v>0.2047302291204729</v>
      </c>
      <c r="BE25" s="115">
        <v>4.9928876244665792E-2</v>
      </c>
      <c r="BF25" s="115">
        <v>-5.4799844539448118E-2</v>
      </c>
      <c r="BG25" s="115">
        <v>-1.3397129186602756E-2</v>
      </c>
      <c r="BH25" s="115">
        <v>6.8230277185500926E-2</v>
      </c>
      <c r="BI25" s="115">
        <v>9.2250922509225092E-2</v>
      </c>
      <c r="BJ25" s="115">
        <v>7.2112056679832268E-2</v>
      </c>
      <c r="BK25" s="115">
        <v>-8.0281690140844991E-2</v>
      </c>
      <c r="BL25" s="115">
        <v>-0.17343594128544965</v>
      </c>
      <c r="BM25" s="115">
        <v>6.1904761904761907E-2</v>
      </c>
      <c r="BN25" s="115">
        <v>2.9023218574859802E-2</v>
      </c>
      <c r="BO25" s="115">
        <v>3.4817813765182164E-2</v>
      </c>
      <c r="BP25" s="115">
        <v>-0.13793103448275859</v>
      </c>
      <c r="BQ25" s="115">
        <v>-0.236192714453584</v>
      </c>
      <c r="BR25" s="115">
        <v>7.3766233766233855E-2</v>
      </c>
      <c r="BS25" s="115">
        <v>0.11216515229979765</v>
      </c>
      <c r="BT25" s="115">
        <v>-8.8315712723295636E-2</v>
      </c>
      <c r="BU25" s="115">
        <v>0.13559322033898305</v>
      </c>
      <c r="BV25" s="115">
        <v>0</v>
      </c>
      <c r="BW25" s="115">
        <v>1.0672782874617764E-2</v>
      </c>
      <c r="BX25" s="115">
        <v>-8.9700996677741906E-3</v>
      </c>
      <c r="BY25" s="115">
        <v>5.4695562435500486E-2</v>
      </c>
      <c r="BZ25" s="115">
        <v>-0.14772727272727279</v>
      </c>
      <c r="CA25" s="115">
        <v>9.9837982221833033E-3</v>
      </c>
      <c r="CB25" s="115">
        <v>0.15002692514808841</v>
      </c>
      <c r="CC25" s="115">
        <v>-9.433962264150943E-3</v>
      </c>
      <c r="CD25" s="115">
        <v>0.125</v>
      </c>
      <c r="CE25" s="115">
        <v>0.244781474233529</v>
      </c>
      <c r="CF25" s="115">
        <v>0.12455516014234878</v>
      </c>
      <c r="CG25" s="115">
        <v>-1.1857707509881422E-2</v>
      </c>
      <c r="CH25" s="115">
        <v>6.2148564664101808E-3</v>
      </c>
      <c r="CI25" s="115">
        <v>0.14495889225443537</v>
      </c>
      <c r="CJ25" s="115">
        <v>0</v>
      </c>
      <c r="CK25" s="115">
        <v>3.1666666666666642E-2</v>
      </c>
      <c r="CL25" s="115">
        <v>-8.3333333333333329E-2</v>
      </c>
      <c r="CM25" s="115">
        <v>0.12544802867383514</v>
      </c>
      <c r="CN25" s="115">
        <v>6.500000000000003E-2</v>
      </c>
      <c r="CO25" s="115">
        <v>1.4492753623188406E-2</v>
      </c>
      <c r="CP25" s="115">
        <v>-0.24951424870466316</v>
      </c>
      <c r="CQ25" s="115">
        <v>2.0040080160320215E-3</v>
      </c>
      <c r="CR25" s="115">
        <v>5.3571428571428568E-2</v>
      </c>
      <c r="CS25" s="115">
        <v>4.1666666666666644E-2</v>
      </c>
      <c r="CT25" s="115">
        <v>9.3431582283495823E-2</v>
      </c>
      <c r="CU25" s="115">
        <v>0.15186549976969138</v>
      </c>
      <c r="CV25" s="115">
        <v>0.34177215189873417</v>
      </c>
      <c r="CW25" s="115">
        <v>-9.3222247241613217E-3</v>
      </c>
      <c r="CX25" s="115">
        <v>1.8214936247722745E-3</v>
      </c>
      <c r="CY25" s="115">
        <v>6.9692058346839544E-2</v>
      </c>
      <c r="CZ25" s="115">
        <v>-1.5716780441339926E-2</v>
      </c>
      <c r="DA25" s="115">
        <v>3.4594594594594623E-2</v>
      </c>
      <c r="DB25" s="115">
        <v>0.17531249999999998</v>
      </c>
      <c r="DC25" s="115">
        <v>0.11280000000000001</v>
      </c>
      <c r="DD25" s="115">
        <v>-0.15000000000000005</v>
      </c>
      <c r="DE25" s="115">
        <v>-1.419329446781291E-2</v>
      </c>
      <c r="DF25" s="115">
        <v>0.26877591767777609</v>
      </c>
      <c r="DG25" s="115">
        <v>0.11037037037037038</v>
      </c>
      <c r="DH25" s="115">
        <v>0.21082949308755761</v>
      </c>
      <c r="DI25" s="115">
        <v>8.7591240875912496E-2</v>
      </c>
      <c r="DJ25" s="115"/>
      <c r="DK25" s="115">
        <v>0.59281437125748515</v>
      </c>
      <c r="DL25" s="115">
        <v>0.45776031434184677</v>
      </c>
      <c r="DM25" s="115">
        <v>0.22005571030640669</v>
      </c>
      <c r="DN25" s="115">
        <v>0.1142332836334443</v>
      </c>
      <c r="DO25" s="115">
        <v>-3.7772585669781887E-2</v>
      </c>
      <c r="DP25" s="115">
        <v>2.8929317029525763E-2</v>
      </c>
      <c r="DQ25" s="115">
        <v>-8.6915942367147472E-3</v>
      </c>
      <c r="DR25" s="115">
        <v>-5.5817795610101369E-2</v>
      </c>
      <c r="DS25" s="115">
        <v>-0.13472222222222222</v>
      </c>
      <c r="DT25" s="115">
        <v>0.1399010346378767</v>
      </c>
      <c r="DU25" s="115">
        <v>-5.9701492537313432E-2</v>
      </c>
      <c r="DV25" s="115">
        <v>-1.7851037851037855E-2</v>
      </c>
      <c r="DW25" s="115">
        <v>5.0751879699248111E-2</v>
      </c>
      <c r="DX25" s="115">
        <v>-4.9964122512179535E-2</v>
      </c>
      <c r="DY25" s="115">
        <v>-0.15954689623923873</v>
      </c>
      <c r="DZ25" s="115">
        <v>-3.4726309593878783E-2</v>
      </c>
      <c r="EA25" s="115">
        <v>0.11032177183451737</v>
      </c>
      <c r="EB25" s="115">
        <v>0.10454413332041476</v>
      </c>
      <c r="EC25" s="115">
        <v>2.8193914580813263E-2</v>
      </c>
      <c r="ED25" s="115">
        <v>8.5403726708074459E-2</v>
      </c>
      <c r="EE25" s="115">
        <v>6.2091503267973809E-2</v>
      </c>
      <c r="EF25" s="115">
        <v>-0.24951424870466316</v>
      </c>
      <c r="EG25" s="115">
        <v>5.6603773584905627E-2</v>
      </c>
      <c r="EH25" s="115">
        <v>-1.2435233160621742E-2</v>
      </c>
      <c r="EI25" s="115">
        <v>0</v>
      </c>
      <c r="EJ25" s="115">
        <v>6.4935064935064315E-3</v>
      </c>
      <c r="EK25" s="115">
        <v>-0.41679873217115682</v>
      </c>
      <c r="EL25" s="115">
        <v>0.15312973792505957</v>
      </c>
      <c r="EM25" s="115">
        <v>-2.8037383177570093E-2</v>
      </c>
      <c r="EN25" s="115">
        <v>2.3677979479084506E-2</v>
      </c>
      <c r="EO25" s="115">
        <v>4.6210735843865917E-2</v>
      </c>
      <c r="EP25" s="115">
        <v>0</v>
      </c>
      <c r="EQ25" s="115">
        <v>-1.5033696215655737E-2</v>
      </c>
      <c r="ER25" s="115">
        <v>2.4709302325581384E-2</v>
      </c>
      <c r="ES25" s="115">
        <v>-6.0150375939849676E-2</v>
      </c>
      <c r="ET25" s="115">
        <v>0.22699386503067492</v>
      </c>
      <c r="EU25" s="115">
        <v>-1.33444537114262E-2</v>
      </c>
      <c r="EV25" s="115">
        <v>1.2406947890818814E-2</v>
      </c>
      <c r="EW25" s="115">
        <v>-1.7777777777777778E-2</v>
      </c>
      <c r="EX25" s="115">
        <v>-5.4318181818181828E-2</v>
      </c>
      <c r="EY25" s="115">
        <v>6.3779152784388379E-2</v>
      </c>
      <c r="EZ25" s="115">
        <v>0</v>
      </c>
      <c r="FA25" s="115">
        <v>0.36752136752136766</v>
      </c>
      <c r="FB25" s="115">
        <v>-1.3513513513513514E-2</v>
      </c>
      <c r="FC25" s="115">
        <v>0.20000000000000004</v>
      </c>
      <c r="FD25" s="115">
        <v>-3.9952736134701995E-2</v>
      </c>
      <c r="FE25" s="115">
        <v>0.13404255319148933</v>
      </c>
      <c r="FF25" s="115">
        <v>-4.6296296296297361E-3</v>
      </c>
      <c r="FG25" s="115">
        <v>-0.32152802570510541</v>
      </c>
      <c r="FH25" s="115">
        <v>3.5294117647058768E-2</v>
      </c>
      <c r="FI25" s="115">
        <v>9.365463537830165E-3</v>
      </c>
      <c r="FJ25" s="115">
        <v>1.6631298425702042E-2</v>
      </c>
      <c r="FK25" s="115">
        <v>0.17411764705882357</v>
      </c>
      <c r="FL25" s="115">
        <v>0</v>
      </c>
      <c r="FM25" s="115">
        <v>7.6286221170904736E-2</v>
      </c>
      <c r="FN25" s="115">
        <v>0</v>
      </c>
      <c r="FO25" s="115">
        <v>7.0769940064545872E-2</v>
      </c>
      <c r="FP25" s="115">
        <v>-2.2173144876325133E-2</v>
      </c>
      <c r="FQ25" s="115">
        <v>1.2499999999999956E-2</v>
      </c>
      <c r="FR25" s="115">
        <v>-9.5795635976583332E-2</v>
      </c>
      <c r="FS25" s="115">
        <v>2.8571428571428571E-2</v>
      </c>
      <c r="FT25" s="115">
        <v>-2.8837835239835756E-4</v>
      </c>
      <c r="FU25" s="115">
        <v>0.14561766735679788</v>
      </c>
      <c r="FV25" s="115">
        <v>-4.9994132144114439E-2</v>
      </c>
      <c r="FW25" s="115">
        <v>0</v>
      </c>
      <c r="FX25" s="115">
        <v>0.14275668073136422</v>
      </c>
      <c r="FY25" s="115">
        <v>-0.11190476190476195</v>
      </c>
      <c r="FZ25" s="115">
        <v>-6.0405744244358302E-2</v>
      </c>
      <c r="GA25" s="115">
        <v>-2.1392677674084839E-2</v>
      </c>
      <c r="GB25" s="115">
        <v>0.18955613577023514</v>
      </c>
      <c r="GC25" s="115">
        <v>-9.2110874200426449E-2</v>
      </c>
      <c r="GD25" s="115">
        <v>9.5199999999999965E-2</v>
      </c>
      <c r="GE25" s="115">
        <v>9.4188708387345985E-2</v>
      </c>
      <c r="GF25" s="115">
        <v>5.8343634116192811E-2</v>
      </c>
      <c r="GG25" s="115">
        <v>0</v>
      </c>
      <c r="GH25" s="115">
        <v>0.27984225693917769</v>
      </c>
      <c r="GI25" s="115">
        <v>-1.746724890829696E-2</v>
      </c>
      <c r="GJ25" s="115">
        <v>-0.23239074550128533</v>
      </c>
      <c r="GK25" s="115"/>
      <c r="GL25" s="115">
        <v>-2.849740932642484E-2</v>
      </c>
      <c r="GM25" s="115">
        <v>8.8235294117647786E-3</v>
      </c>
      <c r="GN25" s="115">
        <v>0</v>
      </c>
      <c r="GO25" s="115">
        <v>-5.9701492537313487E-2</v>
      </c>
      <c r="GP25" s="115">
        <v>-4.9999999999999968E-2</v>
      </c>
      <c r="GQ25" s="115">
        <v>0.12020905923344946</v>
      </c>
      <c r="GR25" s="115">
        <v>0</v>
      </c>
      <c r="GS25" s="115">
        <v>0.26285714285714284</v>
      </c>
    </row>
    <row r="26" spans="1:201" x14ac:dyDescent="0.2">
      <c r="A26" t="s">
        <v>1380</v>
      </c>
      <c r="B26" s="115">
        <v>0.26450000000000007</v>
      </c>
      <c r="C26" s="115">
        <v>-9.4755724385353915E-2</v>
      </c>
      <c r="D26" s="115">
        <v>0.12573605819189465</v>
      </c>
      <c r="E26" s="115">
        <v>0</v>
      </c>
      <c r="F26" s="115">
        <v>-0.12935323383084568</v>
      </c>
      <c r="G26" s="115">
        <v>-2.1552014742566985E-2</v>
      </c>
      <c r="H26" s="115">
        <v>-0.15309446254071654</v>
      </c>
      <c r="I26" s="115">
        <v>-0.14402651873900685</v>
      </c>
      <c r="J26" s="115">
        <v>-6.5315315315315287E-2</v>
      </c>
      <c r="K26" s="115">
        <v>-0.10087728437766982</v>
      </c>
      <c r="L26" s="115">
        <v>5.319148936170226E-2</v>
      </c>
      <c r="M26" s="115">
        <v>0</v>
      </c>
      <c r="N26" s="115">
        <v>7.4058280028429402E-2</v>
      </c>
      <c r="O26" s="115">
        <v>3.8400000000000094E-2</v>
      </c>
      <c r="P26" s="115">
        <v>-7.3236714975845399E-2</v>
      </c>
      <c r="Q26" s="115">
        <v>-0.1748438893844782</v>
      </c>
      <c r="R26" s="115">
        <v>0</v>
      </c>
      <c r="S26" s="115">
        <v>-5.2367179174912432E-2</v>
      </c>
      <c r="T26" s="115">
        <v>-6.0795730228044645E-2</v>
      </c>
      <c r="U26" s="115">
        <v>5.1724137931034454E-2</v>
      </c>
      <c r="V26" s="115">
        <v>-5.9415337889142036E-2</v>
      </c>
      <c r="W26" s="115">
        <v>0</v>
      </c>
      <c r="X26" s="115">
        <v>-0.24373854612095297</v>
      </c>
      <c r="Y26" s="115">
        <v>8.6816720257234581E-2</v>
      </c>
      <c r="Z26" s="115">
        <v>-8.2568807339449546E-2</v>
      </c>
      <c r="AA26" s="115">
        <v>-6.3157894736842066E-2</v>
      </c>
      <c r="AB26" s="115">
        <v>-0.1127418278852568</v>
      </c>
      <c r="AC26" s="115">
        <v>-0.15470494417862837</v>
      </c>
      <c r="AD26" s="115">
        <v>-6.25714285714285E-2</v>
      </c>
      <c r="AE26" s="115">
        <v>1.1419690860215053</v>
      </c>
      <c r="AF26" s="115">
        <v>-0.15673981191222572</v>
      </c>
      <c r="AG26" s="115">
        <v>-0.16095890410958896</v>
      </c>
      <c r="AH26" s="115">
        <v>-2.04166666666666E-2</v>
      </c>
      <c r="AI26" s="115">
        <v>-1.2755102040816054E-3</v>
      </c>
      <c r="AJ26" s="115">
        <v>-6.669251647925549E-2</v>
      </c>
      <c r="AK26" s="115">
        <v>0</v>
      </c>
      <c r="AL26" s="115">
        <v>-6.46973695411594E-2</v>
      </c>
      <c r="AM26" s="115">
        <v>-4.9850988891899116E-2</v>
      </c>
      <c r="AN26" s="115">
        <v>-0.14606741573033713</v>
      </c>
      <c r="AO26" s="115">
        <v>-8.0414012738853485E-2</v>
      </c>
      <c r="AP26" s="115">
        <v>-0.21966292134831461</v>
      </c>
      <c r="AQ26" s="115">
        <v>-0.12270960577456971</v>
      </c>
      <c r="AR26" s="115">
        <v>1.4315789473684205E-2</v>
      </c>
      <c r="AS26" s="115">
        <v>-0.14706734950236738</v>
      </c>
      <c r="AT26" s="115">
        <v>-0.15522860885192968</v>
      </c>
      <c r="AU26" s="115">
        <v>-5.4379155138951814E-2</v>
      </c>
      <c r="AV26" s="115">
        <v>-0.17763157894736842</v>
      </c>
      <c r="AW26" s="115">
        <v>-0.126009126009126</v>
      </c>
      <c r="AX26" s="115">
        <v>-0.15932302305223239</v>
      </c>
      <c r="AY26" s="115">
        <v>-5.0000000000000044E-2</v>
      </c>
      <c r="AZ26" s="115">
        <v>0</v>
      </c>
      <c r="BA26" s="115">
        <v>-7.2510822510822512E-2</v>
      </c>
      <c r="BB26" s="115">
        <v>-9.8079669893667676E-2</v>
      </c>
      <c r="BC26" s="115">
        <v>0</v>
      </c>
      <c r="BD26" s="115">
        <v>-0.18933493109646488</v>
      </c>
      <c r="BE26" s="115">
        <v>-6.2666666666666704E-2</v>
      </c>
      <c r="BF26" s="115">
        <v>-0.15528562048588312</v>
      </c>
      <c r="BG26" s="115">
        <v>1.4563106796116367E-2</v>
      </c>
      <c r="BH26" s="115">
        <v>0.12000000000000009</v>
      </c>
      <c r="BI26" s="115">
        <v>-0.16064422878381171</v>
      </c>
      <c r="BJ26" s="115">
        <v>-4.9095907383745613E-2</v>
      </c>
      <c r="BK26" s="115">
        <v>9.1887735486351277E-2</v>
      </c>
      <c r="BL26" s="115">
        <v>1.0076291924571799E-2</v>
      </c>
      <c r="BM26" s="115">
        <v>-4.7616780153282728E-5</v>
      </c>
      <c r="BN26" s="115">
        <v>-5.2890995260663494E-2</v>
      </c>
      <c r="BO26" s="115">
        <v>3.6943744752308945E-2</v>
      </c>
      <c r="BP26" s="115">
        <v>-6.6022544283413878E-2</v>
      </c>
      <c r="BQ26" s="115">
        <v>7.0440251572326987E-2</v>
      </c>
      <c r="BR26" s="115">
        <v>-8.3333333333333329E-2</v>
      </c>
      <c r="BS26" s="115">
        <v>-0.12588477366255146</v>
      </c>
      <c r="BT26" s="115">
        <v>3.9999999999999987E-2</v>
      </c>
      <c r="BU26" s="115">
        <v>-0.17356881851400738</v>
      </c>
      <c r="BV26" s="115">
        <v>-8.7272727272727349E-2</v>
      </c>
      <c r="BW26" s="115">
        <v>-0.28289473684210525</v>
      </c>
      <c r="BX26" s="115">
        <v>-0.12116788321167879</v>
      </c>
      <c r="BY26" s="115">
        <v>-0.13203152991759221</v>
      </c>
      <c r="BZ26" s="115">
        <v>0</v>
      </c>
      <c r="CA26" s="115">
        <v>-7.5499959517448006E-2</v>
      </c>
      <c r="CB26" s="115">
        <v>-5.7934253246753324E-2</v>
      </c>
      <c r="CC26" s="115">
        <v>0</v>
      </c>
      <c r="CD26" s="115">
        <v>-0.1864406779661017</v>
      </c>
      <c r="CE26" s="115">
        <v>-0.13346993570267787</v>
      </c>
      <c r="CF26" s="115">
        <v>-0.24054054054054055</v>
      </c>
      <c r="CG26" s="115">
        <v>-9.6428571428571433E-2</v>
      </c>
      <c r="CH26" s="115">
        <v>6.3916876574307308E-2</v>
      </c>
      <c r="CI26" s="115">
        <v>-0.14848931466470158</v>
      </c>
      <c r="CJ26" s="115">
        <v>-0.12528792605767275</v>
      </c>
      <c r="CK26" s="115">
        <v>-9.0909090909090912E-2</v>
      </c>
      <c r="CL26" s="115">
        <v>0</v>
      </c>
      <c r="CM26" s="115">
        <v>-0.22284122562674091</v>
      </c>
      <c r="CN26" s="115">
        <v>-0.25925925925925924</v>
      </c>
      <c r="CO26" s="115">
        <v>-5.7636887608069976E-3</v>
      </c>
      <c r="CP26" s="115">
        <v>0.49539951573849883</v>
      </c>
      <c r="CQ26" s="115">
        <v>-0.1669449081803005</v>
      </c>
      <c r="CR26" s="115">
        <v>0</v>
      </c>
      <c r="CS26" s="115">
        <v>-0.12621359223300971</v>
      </c>
      <c r="CT26" s="115">
        <v>0.10130890052356013</v>
      </c>
      <c r="CU26" s="115">
        <v>-8.4082183689828324E-2</v>
      </c>
      <c r="CV26" s="115">
        <v>-0.15053763440860216</v>
      </c>
      <c r="CW26" s="115">
        <v>1.3926940639269459E-2</v>
      </c>
      <c r="CX26" s="115">
        <v>-0.14485981308411211</v>
      </c>
      <c r="CY26" s="115">
        <v>-3.788938881832449E-3</v>
      </c>
      <c r="CZ26" s="115">
        <v>0</v>
      </c>
      <c r="DA26" s="115">
        <v>-6.6834804539722542E-2</v>
      </c>
      <c r="DB26" s="115">
        <v>-0.13243866070218241</v>
      </c>
      <c r="DC26" s="115">
        <v>-0.21334172435494025</v>
      </c>
      <c r="DD26" s="115">
        <v>-1.6638935108152725E-3</v>
      </c>
      <c r="DE26" s="115">
        <v>1.6324999999999933E-2</v>
      </c>
      <c r="DF26" s="115">
        <v>-0.20188771757783769</v>
      </c>
      <c r="DG26" s="115">
        <v>-1.8181818181818181E-2</v>
      </c>
      <c r="DH26" s="115">
        <v>-9.6774193548387066E-2</v>
      </c>
      <c r="DI26" s="115">
        <v>-0.13291139240506339</v>
      </c>
      <c r="DJ26" s="115"/>
      <c r="DK26" s="115">
        <v>-0.18137254901960789</v>
      </c>
      <c r="DL26" s="115">
        <v>-0.1358234295415959</v>
      </c>
      <c r="DM26" s="115">
        <v>-0.18501702610669701</v>
      </c>
      <c r="DN26" s="115">
        <v>-3.4761430311081594E-2</v>
      </c>
      <c r="DO26" s="115">
        <v>-1.5714833269451903E-2</v>
      </c>
      <c r="DP26" s="115">
        <v>-0.12297833384192851</v>
      </c>
      <c r="DQ26" s="115">
        <v>-1.1132902630364597E-2</v>
      </c>
      <c r="DR26" s="115">
        <v>-7.2765072765072825E-2</v>
      </c>
      <c r="DS26" s="115">
        <v>0.10409127154511438</v>
      </c>
      <c r="DT26" s="115">
        <v>-0.11785714285714281</v>
      </c>
      <c r="DU26" s="115">
        <v>-1.4705882352941176E-2</v>
      </c>
      <c r="DV26" s="115">
        <v>0.05</v>
      </c>
      <c r="DW26" s="115">
        <v>-0.17377049180327869</v>
      </c>
      <c r="DX26" s="115">
        <v>0.12161131819722128</v>
      </c>
      <c r="DY26" s="115">
        <v>-7.83891227366873E-2</v>
      </c>
      <c r="DZ26" s="115">
        <v>-6.0391549607344254E-2</v>
      </c>
      <c r="EA26" s="115">
        <v>-5.1901743264659225E-2</v>
      </c>
      <c r="EB26" s="115">
        <v>-1.934048931437993E-3</v>
      </c>
      <c r="EC26" s="115">
        <v>3.6055143160127201E-2</v>
      </c>
      <c r="ED26" s="115">
        <v>0.28800000000000003</v>
      </c>
      <c r="EE26" s="115">
        <v>-3.8491751767478329E-2</v>
      </c>
      <c r="EF26" s="115">
        <v>0.49539951573849883</v>
      </c>
      <c r="EG26" s="115">
        <v>0.172566371681416</v>
      </c>
      <c r="EH26" s="115">
        <v>-3.5000000000000024E-2</v>
      </c>
      <c r="EI26" s="115">
        <v>-5.128205128205128E-2</v>
      </c>
      <c r="EJ26" s="115">
        <v>2.6666666666666731E-2</v>
      </c>
      <c r="EK26" s="115">
        <v>0</v>
      </c>
      <c r="EL26" s="115">
        <v>-0.10453840186190846</v>
      </c>
      <c r="EM26" s="115">
        <v>0.108119304059652</v>
      </c>
      <c r="EN26" s="115">
        <v>4.7107438016528953E-2</v>
      </c>
      <c r="EO26" s="115">
        <v>-0.11172923359998854</v>
      </c>
      <c r="EP26" s="115">
        <v>0</v>
      </c>
      <c r="EQ26" s="115">
        <v>4.9795918367346891E-2</v>
      </c>
      <c r="ER26" s="115">
        <v>-0.10065359477124189</v>
      </c>
      <c r="ES26" s="115">
        <v>-0.13495934959349593</v>
      </c>
      <c r="ET26" s="115">
        <v>-0.15979381443298973</v>
      </c>
      <c r="EU26" s="115">
        <v>-1.6652789342214466E-3</v>
      </c>
      <c r="EV26" s="115">
        <v>7.4666666666666728E-2</v>
      </c>
      <c r="EW26" s="115">
        <v>-6.8322981366459631E-2</v>
      </c>
      <c r="EX26" s="115">
        <v>-4.1394335511982544E-2</v>
      </c>
      <c r="EY26" s="115">
        <v>-7.0353982300884951E-2</v>
      </c>
      <c r="EZ26" s="115">
        <v>-0.20032310177705981</v>
      </c>
      <c r="FA26" s="115">
        <v>-2.5000000000000022E-2</v>
      </c>
      <c r="FB26" s="115">
        <v>-2.6315789473684209E-2</v>
      </c>
      <c r="FC26" s="115">
        <v>-2.7777777777777801E-2</v>
      </c>
      <c r="FD26" s="115">
        <v>4.1615384615384589E-2</v>
      </c>
      <c r="FE26" s="115">
        <v>-0.19520547945205474</v>
      </c>
      <c r="FF26" s="115">
        <v>-9.0526315789473621E-2</v>
      </c>
      <c r="FG26" s="115">
        <v>0.41471791504621452</v>
      </c>
      <c r="FH26" s="115">
        <v>1.2306470821754614E-2</v>
      </c>
      <c r="FI26" s="115">
        <v>-0.13404410424640054</v>
      </c>
      <c r="FJ26" s="115">
        <v>-3.5095238095238117E-2</v>
      </c>
      <c r="FK26" s="115">
        <v>-9.7664543524416128E-2</v>
      </c>
      <c r="FL26" s="115">
        <v>0</v>
      </c>
      <c r="FM26" s="115">
        <v>-0.10999999999999999</v>
      </c>
      <c r="FN26" s="115">
        <v>0</v>
      </c>
      <c r="FO26" s="115">
        <v>-0.13239999999999996</v>
      </c>
      <c r="FP26" s="115">
        <v>-0.13415940033654586</v>
      </c>
      <c r="FQ26" s="115">
        <v>-0.14346895074946467</v>
      </c>
      <c r="FR26" s="115">
        <v>0.10529411764705877</v>
      </c>
      <c r="FS26" s="115">
        <v>-4.5454545454545456E-2</v>
      </c>
      <c r="FT26" s="115">
        <v>0.10084656084656086</v>
      </c>
      <c r="FU26" s="115">
        <v>-0.22138635142396557</v>
      </c>
      <c r="FV26" s="115">
        <v>-2.869430051813477E-2</v>
      </c>
      <c r="FW26" s="115">
        <v>0</v>
      </c>
      <c r="FX26" s="115">
        <v>-9.71428571428571E-2</v>
      </c>
      <c r="FY26" s="115">
        <v>-8.8937093275488099E-2</v>
      </c>
      <c r="FZ26" s="115">
        <v>-2.467763450422409E-2</v>
      </c>
      <c r="GA26" s="115">
        <v>-0.11409310607987787</v>
      </c>
      <c r="GB26" s="115">
        <v>-4.9627791563275438E-2</v>
      </c>
      <c r="GC26" s="115">
        <v>-6.2000000000000027E-2</v>
      </c>
      <c r="GD26" s="115">
        <v>7.3422069557750144E-2</v>
      </c>
      <c r="GE26" s="115">
        <v>1.9310344827584326E-4</v>
      </c>
      <c r="GF26" s="115">
        <v>-0.17110655737704908</v>
      </c>
      <c r="GG26" s="115">
        <v>0</v>
      </c>
      <c r="GH26" s="115">
        <v>-0.18594888257809591</v>
      </c>
      <c r="GI26" s="115">
        <v>4.0909090909090839E-2</v>
      </c>
      <c r="GJ26" s="115">
        <v>0.28893306825712389</v>
      </c>
      <c r="GK26" s="115"/>
      <c r="GL26" s="115">
        <v>-0.1146788990825689</v>
      </c>
      <c r="GM26" s="115">
        <v>0</v>
      </c>
      <c r="GN26" s="115">
        <v>-7.6923076923076927E-2</v>
      </c>
      <c r="GO26" s="115">
        <v>0.12176560121765598</v>
      </c>
      <c r="GP26" s="115">
        <v>-9.8422238918106725E-2</v>
      </c>
      <c r="GQ26" s="115">
        <v>-0.10980148883374698</v>
      </c>
      <c r="GR26" s="115">
        <v>0</v>
      </c>
      <c r="GS26" s="115">
        <v>-0.20454545454545461</v>
      </c>
    </row>
    <row r="27" spans="1:201" x14ac:dyDescent="0.2">
      <c r="A27" t="s">
        <v>1381</v>
      </c>
      <c r="B27" s="115">
        <v>-0.16666666666666666</v>
      </c>
      <c r="C27" s="115">
        <v>2.4097687486492214E-2</v>
      </c>
      <c r="D27" s="115">
        <v>0.11038461538461543</v>
      </c>
      <c r="E27" s="115">
        <v>7.6779026217228499E-2</v>
      </c>
      <c r="F27" s="115">
        <v>-0.14468085106382991</v>
      </c>
      <c r="G27" s="115">
        <v>-1.2034014964808187E-2</v>
      </c>
      <c r="H27" s="115">
        <v>0.1370370370370369</v>
      </c>
      <c r="I27" s="115">
        <v>7.497273718647726E-3</v>
      </c>
      <c r="J27" s="115">
        <v>5.6625141562853913E-3</v>
      </c>
      <c r="K27" s="115">
        <v>1.1508547098623569E-2</v>
      </c>
      <c r="L27" s="115">
        <v>-0.10476190476190479</v>
      </c>
      <c r="M27" s="115">
        <v>0</v>
      </c>
      <c r="N27" s="115">
        <v>0.34486713821449039</v>
      </c>
      <c r="O27" s="115">
        <v>3.4083388484447426E-2</v>
      </c>
      <c r="P27" s="115">
        <v>8.9473684210526316E-2</v>
      </c>
      <c r="Q27" s="115">
        <v>-0.2526666666666666</v>
      </c>
      <c r="R27" s="115">
        <v>4.1666666666666706E-2</v>
      </c>
      <c r="S27" s="115">
        <v>3.7674749229918619E-2</v>
      </c>
      <c r="T27" s="115">
        <v>4.2172330097087395E-2</v>
      </c>
      <c r="U27" s="115">
        <v>3.5714285714285747E-2</v>
      </c>
      <c r="V27" s="115">
        <v>-1.9906976744186053E-2</v>
      </c>
      <c r="W27" s="115">
        <v>-0.12149532710280374</v>
      </c>
      <c r="X27" s="115">
        <v>-0.32439125051588935</v>
      </c>
      <c r="Y27" s="115">
        <v>7.6124567474048541E-2</v>
      </c>
      <c r="Z27" s="115">
        <v>-6.4414195430238345E-3</v>
      </c>
      <c r="AA27" s="115">
        <v>-3.651115618661252E-2</v>
      </c>
      <c r="AB27" s="115">
        <v>-8.5975609756097471E-2</v>
      </c>
      <c r="AC27" s="115">
        <v>6.0016906170752247E-2</v>
      </c>
      <c r="AD27" s="115">
        <v>0.1065444198545684</v>
      </c>
      <c r="AE27" s="115">
        <v>-0.60759493670886067</v>
      </c>
      <c r="AF27" s="115">
        <v>0.36616702355460384</v>
      </c>
      <c r="AG27" s="115">
        <v>-5.8064516129032309E-2</v>
      </c>
      <c r="AH27" s="115">
        <v>7.5509746807080377E-2</v>
      </c>
      <c r="AI27" s="115">
        <v>-0.11211778029445076</v>
      </c>
      <c r="AJ27" s="115">
        <v>2.2195798652397888E-2</v>
      </c>
      <c r="AK27" s="115">
        <v>0</v>
      </c>
      <c r="AL27" s="115">
        <v>-1.6148223695393313E-3</v>
      </c>
      <c r="AM27" s="115">
        <v>0.26101810727707542</v>
      </c>
      <c r="AN27" s="115">
        <v>-7.4349442379182222E-3</v>
      </c>
      <c r="AO27" s="115">
        <v>3.2894736842105289E-2</v>
      </c>
      <c r="AP27" s="115">
        <v>3.9481105470953346E-3</v>
      </c>
      <c r="AQ27" s="115">
        <v>-4.658549497088401E-2</v>
      </c>
      <c r="AR27" s="115">
        <v>2.1505376344086023E-2</v>
      </c>
      <c r="AS27" s="115">
        <v>-0.12114135280879794</v>
      </c>
      <c r="AT27" s="115">
        <v>-1.0429540316503387E-2</v>
      </c>
      <c r="AU27" s="115">
        <v>8.0628823610782455E-2</v>
      </c>
      <c r="AV27" s="115">
        <v>-2.6888604353393016E-2</v>
      </c>
      <c r="AW27" s="115">
        <v>-0.10154525386313473</v>
      </c>
      <c r="AX27" s="115">
        <v>-7.9505774912704649E-2</v>
      </c>
      <c r="AY27" s="115">
        <v>-0.15433403805496837</v>
      </c>
      <c r="AZ27" s="115">
        <v>-1.1299435028248515E-2</v>
      </c>
      <c r="BA27" s="115">
        <v>-6.8510827049477835E-2</v>
      </c>
      <c r="BB27" s="115">
        <v>-0.21227653456682083</v>
      </c>
      <c r="BC27" s="115">
        <v>3.7735849056604646E-3</v>
      </c>
      <c r="BD27" s="115">
        <v>-4.1355542791499077E-2</v>
      </c>
      <c r="BE27" s="115">
        <v>0.30616509926854751</v>
      </c>
      <c r="BF27" s="115">
        <v>-0.10543318649045512</v>
      </c>
      <c r="BG27" s="115">
        <v>-9.6153846153845812E-3</v>
      </c>
      <c r="BH27" s="115">
        <v>-2.1612149532710338E-2</v>
      </c>
      <c r="BI27" s="115">
        <v>-3.0042058882435409E-2</v>
      </c>
      <c r="BJ27" s="115">
        <v>-0.12135129618289453</v>
      </c>
      <c r="BK27" s="115">
        <v>-6.8743286788399499E-2</v>
      </c>
      <c r="BL27" s="115">
        <v>0.2630909090909091</v>
      </c>
      <c r="BM27" s="115">
        <v>-4.109401397196475E-2</v>
      </c>
      <c r="BN27" s="115">
        <v>1.899335232668593E-3</v>
      </c>
      <c r="BO27" s="115">
        <v>0.55078125000000011</v>
      </c>
      <c r="BP27" s="115">
        <v>-0.20891719745222928</v>
      </c>
      <c r="BQ27" s="115">
        <v>-0.11617565314063359</v>
      </c>
      <c r="BR27" s="115">
        <v>-4.8697621744054329E-2</v>
      </c>
      <c r="BS27" s="115">
        <v>-0.10738883685051523</v>
      </c>
      <c r="BT27" s="115">
        <v>3.9408866995073892E-2</v>
      </c>
      <c r="BU27" s="115">
        <v>-6.7575241340147515E-2</v>
      </c>
      <c r="BV27" s="115">
        <v>2.3255813953488372E-2</v>
      </c>
      <c r="BW27" s="115">
        <v>-0.25708699902248283</v>
      </c>
      <c r="BX27" s="115">
        <v>2.6678657074340546E-2</v>
      </c>
      <c r="BY27" s="115">
        <v>-3.5701535166012643E-3</v>
      </c>
      <c r="BZ27" s="115">
        <v>0</v>
      </c>
      <c r="CA27" s="115">
        <v>-0.11957800192465333</v>
      </c>
      <c r="CB27" s="115">
        <v>3.5637918745546129E-3</v>
      </c>
      <c r="CC27" s="115">
        <v>0</v>
      </c>
      <c r="CD27" s="115">
        <v>7.2727272727272724E-2</v>
      </c>
      <c r="CE27" s="115">
        <v>-5.5711235655190781E-2</v>
      </c>
      <c r="CF27" s="115">
        <v>0.13846153846153852</v>
      </c>
      <c r="CG27" s="115">
        <v>0.2296881862099254</v>
      </c>
      <c r="CH27" s="115">
        <v>-1.7326732673267328E-2</v>
      </c>
      <c r="CI27" s="115">
        <v>0.1182529872270293</v>
      </c>
      <c r="CJ27" s="115">
        <v>3.9303030303030388E-2</v>
      </c>
      <c r="CK27" s="115">
        <v>0.13793103448275862</v>
      </c>
      <c r="CL27" s="115">
        <v>7.430617726051926E-2</v>
      </c>
      <c r="CM27" s="115">
        <v>-7.7120822622108037E-2</v>
      </c>
      <c r="CN27" s="115">
        <v>-0.20447849145550967</v>
      </c>
      <c r="CO27" s="115">
        <v>3.5202863961813831E-2</v>
      </c>
      <c r="CP27" s="115">
        <v>0.18968745499063785</v>
      </c>
      <c r="CQ27" s="115">
        <v>-1.6666666666666312E-3</v>
      </c>
      <c r="CR27" s="115">
        <v>-9.9099099099099044E-2</v>
      </c>
      <c r="CS27" s="115">
        <v>-7.4157303370786534E-2</v>
      </c>
      <c r="CT27" s="115">
        <v>2.4421639789752151E-2</v>
      </c>
      <c r="CU27" s="115">
        <v>8.01093643198907E-2</v>
      </c>
      <c r="CV27" s="115">
        <v>-0.14285714285714279</v>
      </c>
      <c r="CW27" s="115">
        <v>4.1369472182596234E-2</v>
      </c>
      <c r="CX27" s="115">
        <v>0.16727272727272727</v>
      </c>
      <c r="CY27" s="115">
        <v>-8.0160003168379609E-2</v>
      </c>
      <c r="CZ27" s="115">
        <v>2.0411469301798237E-2</v>
      </c>
      <c r="DA27" s="115">
        <v>-8.8505747126436815E-2</v>
      </c>
      <c r="DB27" s="115">
        <v>-7.172517931294832E-2</v>
      </c>
      <c r="DC27" s="115">
        <v>4.1967213114754133E-2</v>
      </c>
      <c r="DD27" s="115">
        <v>0.19960079840319361</v>
      </c>
      <c r="DE27" s="115">
        <v>5.6803170409511231E-2</v>
      </c>
      <c r="DF27" s="115">
        <v>2.0515386539904937E-2</v>
      </c>
      <c r="DG27" s="115">
        <v>1.9651464590285547E-2</v>
      </c>
      <c r="DH27" s="115">
        <v>-0.19782971619365616</v>
      </c>
      <c r="DI27" s="115">
        <v>-0.10227272727272731</v>
      </c>
      <c r="DJ27" s="115"/>
      <c r="DK27" s="115">
        <v>-7.2727272727272779E-2</v>
      </c>
      <c r="DL27" s="115">
        <v>3.880070546737209E-2</v>
      </c>
      <c r="DM27" s="115">
        <v>2.2041763341067437E-2</v>
      </c>
      <c r="DN27" s="115">
        <v>-2.5776531492666097E-2</v>
      </c>
      <c r="DO27" s="115">
        <v>-6.851922344880081E-3</v>
      </c>
      <c r="DP27" s="115">
        <v>-0.1658242117895197</v>
      </c>
      <c r="DQ27" s="115">
        <v>3.7276371686711052E-2</v>
      </c>
      <c r="DR27" s="115">
        <v>0.11193575860810322</v>
      </c>
      <c r="DS27" s="115">
        <v>1.4814814814814786E-2</v>
      </c>
      <c r="DT27" s="115">
        <v>6.5088757396449731E-2</v>
      </c>
      <c r="DU27" s="115">
        <v>-5.8479532163743519E-3</v>
      </c>
      <c r="DV27" s="115">
        <v>-0.10836762688614536</v>
      </c>
      <c r="DW27" s="115">
        <v>-0.15389107898963342</v>
      </c>
      <c r="DX27" s="115">
        <v>0.15716036271546452</v>
      </c>
      <c r="DY27" s="115">
        <v>-0.19206477732793528</v>
      </c>
      <c r="DZ27" s="115">
        <v>-3.045576407506706E-2</v>
      </c>
      <c r="EA27" s="115">
        <v>5.4743000417885448E-2</v>
      </c>
      <c r="EB27" s="115">
        <v>-0.22681221727915069</v>
      </c>
      <c r="EC27" s="115">
        <v>-1.910165484633566E-2</v>
      </c>
      <c r="ED27" s="115">
        <v>-0.11764705882352941</v>
      </c>
      <c r="EE27" s="115">
        <v>-5.4687500000000222E-3</v>
      </c>
      <c r="EF27" s="115">
        <v>0.18968745499063785</v>
      </c>
      <c r="EG27" s="115">
        <v>-3.8297872340425657E-2</v>
      </c>
      <c r="EH27" s="115">
        <v>-0.15942841131969734</v>
      </c>
      <c r="EI27" s="115">
        <v>-2.524368907773052E-2</v>
      </c>
      <c r="EJ27" s="115">
        <v>0.11940298507462678</v>
      </c>
      <c r="EK27" s="115">
        <v>0</v>
      </c>
      <c r="EL27" s="115">
        <v>1.536037810161483E-2</v>
      </c>
      <c r="EM27" s="115">
        <v>-6.9749518304431574E-2</v>
      </c>
      <c r="EN27" s="115">
        <v>-2.8892455858748087E-2</v>
      </c>
      <c r="EO27" s="115">
        <v>-5.6738983050847493E-2</v>
      </c>
      <c r="EP27" s="115">
        <v>-0.16296819787985867</v>
      </c>
      <c r="EQ27" s="115">
        <v>3.5499726925178198E-3</v>
      </c>
      <c r="ER27" s="115">
        <v>-0.14999999999999997</v>
      </c>
      <c r="ES27" s="115">
        <v>-0.24354243542435428</v>
      </c>
      <c r="ET27" s="115">
        <v>7.7777777777777724E-2</v>
      </c>
      <c r="EU27" s="115">
        <v>-8.3194675540763626E-4</v>
      </c>
      <c r="EV27" s="115">
        <v>-1.3157894736842059E-2</v>
      </c>
      <c r="EW27" s="115">
        <v>-3.4000000000000002E-2</v>
      </c>
      <c r="EX27" s="115">
        <v>7.4626865671640974E-3</v>
      </c>
      <c r="EY27" s="115">
        <v>-1.845819761129195E-2</v>
      </c>
      <c r="EZ27" s="115">
        <v>-1.9017432646592586E-2</v>
      </c>
      <c r="FA27" s="115">
        <v>-0.33333333333333337</v>
      </c>
      <c r="FB27" s="115">
        <v>4.1095890410958902E-2</v>
      </c>
      <c r="FC27" s="115">
        <v>7.1428571428571494E-2</v>
      </c>
      <c r="FD27" s="115">
        <v>-5.1233396584440295E-2</v>
      </c>
      <c r="FE27" s="115">
        <v>-3.4710743801652885E-2</v>
      </c>
      <c r="FF27" s="115">
        <v>5.4384017758046639E-2</v>
      </c>
      <c r="FG27" s="115">
        <v>2.0567010309278398E-2</v>
      </c>
      <c r="FH27" s="115">
        <v>8.0032012805123197E-3</v>
      </c>
      <c r="FI27" s="115">
        <v>0.16323934704261173</v>
      </c>
      <c r="FJ27" s="115">
        <v>9.6153846153846159E-3</v>
      </c>
      <c r="FK27" s="115">
        <v>-6.6402378592665998E-2</v>
      </c>
      <c r="FL27" s="115">
        <v>0</v>
      </c>
      <c r="FM27" s="115">
        <v>-0.23294307630197819</v>
      </c>
      <c r="FN27" s="115">
        <v>-3.896103896103896E-2</v>
      </c>
      <c r="FO27" s="115">
        <v>7.556675062972292E-3</v>
      </c>
      <c r="FP27" s="115">
        <v>-1.1460004584000097E-3</v>
      </c>
      <c r="FQ27" s="115">
        <v>3.893214682981086E-2</v>
      </c>
      <c r="FR27" s="115">
        <v>0.19089316987740804</v>
      </c>
      <c r="FS27" s="115">
        <v>-4.3478260869565216E-2</v>
      </c>
      <c r="FT27" s="115">
        <v>0.05</v>
      </c>
      <c r="FU27" s="115">
        <v>3.5614913745130809E-2</v>
      </c>
      <c r="FV27" s="115">
        <v>0.19135802469135801</v>
      </c>
      <c r="FW27" s="115">
        <v>-3.4935340667824784E-2</v>
      </c>
      <c r="FX27" s="115">
        <v>5.5276381909547687E-2</v>
      </c>
      <c r="FY27" s="115">
        <v>4.0632054176072373E-2</v>
      </c>
      <c r="FZ27" s="115">
        <v>-2.2173913043478329E-2</v>
      </c>
      <c r="GA27" s="115">
        <v>3.0541355354568072E-2</v>
      </c>
      <c r="GB27" s="115">
        <v>-0.18421052631578952</v>
      </c>
      <c r="GC27" s="115">
        <v>-4.3977055449330733E-2</v>
      </c>
      <c r="GD27" s="115">
        <v>0.109047619047619</v>
      </c>
      <c r="GE27" s="115">
        <v>-2.1882841801354559E-2</v>
      </c>
      <c r="GF27" s="115">
        <v>-8.2879158052997629E-2</v>
      </c>
      <c r="GG27" s="115">
        <v>5.8344058344058473E-2</v>
      </c>
      <c r="GH27" s="115">
        <v>-0.12129760225669965</v>
      </c>
      <c r="GI27" s="115">
        <v>0.22222222222222229</v>
      </c>
      <c r="GJ27" s="115">
        <v>-0.22376543209876548</v>
      </c>
      <c r="GK27" s="115"/>
      <c r="GL27" s="115">
        <v>0</v>
      </c>
      <c r="GM27" s="115">
        <v>-0.18465227817745805</v>
      </c>
      <c r="GN27" s="115">
        <v>-0.12985274431057561</v>
      </c>
      <c r="GO27" s="115">
        <v>-8.8765603328710085E-2</v>
      </c>
      <c r="GP27" s="115">
        <v>-1.4074074074074037E-2</v>
      </c>
      <c r="GQ27" s="115">
        <v>2.8225163450805342E-2</v>
      </c>
      <c r="GR27" s="115">
        <v>0</v>
      </c>
      <c r="GS27" s="115">
        <v>9.174311926605512E-3</v>
      </c>
    </row>
    <row r="28" spans="1:201" x14ac:dyDescent="0.2">
      <c r="A28" t="s">
        <v>1382</v>
      </c>
      <c r="B28" s="115">
        <v>-4.5978534517026617E-2</v>
      </c>
      <c r="C28" s="115">
        <v>5.7962730078884271E-2</v>
      </c>
      <c r="D28" s="115">
        <v>-0.30313588850174222</v>
      </c>
      <c r="E28" s="115">
        <v>0.10559006211180119</v>
      </c>
      <c r="F28" s="115">
        <v>-0.27131782945736432</v>
      </c>
      <c r="G28" s="115">
        <v>0</v>
      </c>
      <c r="H28" s="115">
        <v>-6.2499999999999903E-2</v>
      </c>
      <c r="I28" s="115">
        <v>4.3601963155274169E-2</v>
      </c>
      <c r="J28" s="115">
        <v>5.1190476190476154E-2</v>
      </c>
      <c r="K28" s="115">
        <v>6.8897149938042093E-2</v>
      </c>
      <c r="L28" s="115">
        <v>0.17757009345794397</v>
      </c>
      <c r="M28" s="115">
        <v>0</v>
      </c>
      <c r="N28" s="115">
        <v>4.8021513638109867E-3</v>
      </c>
      <c r="O28" s="115">
        <v>-0.15409377186843953</v>
      </c>
      <c r="P28" s="115">
        <v>-2.564102564102564E-2</v>
      </c>
      <c r="Q28" s="115">
        <v>-0.47552447552447558</v>
      </c>
      <c r="R28" s="115">
        <v>-2.1406727828746263E-2</v>
      </c>
      <c r="S28" s="115">
        <v>-0.32076180257510734</v>
      </c>
      <c r="T28" s="115">
        <v>-1.7146265096168265E-2</v>
      </c>
      <c r="U28" s="115">
        <v>-7.2847682119205365E-2</v>
      </c>
      <c r="V28" s="115">
        <v>-5.0017674089784345E-2</v>
      </c>
      <c r="W28" s="115">
        <v>0.12394957983193274</v>
      </c>
      <c r="X28" s="115">
        <v>0.15435921867555991</v>
      </c>
      <c r="Y28" s="115">
        <v>-2.7605244996549982E-3</v>
      </c>
      <c r="Z28" s="115">
        <v>-3.1999999999999987E-2</v>
      </c>
      <c r="AA28" s="115">
        <v>-4.2718446601941872E-2</v>
      </c>
      <c r="AB28" s="115">
        <v>-9.5421952564809731E-2</v>
      </c>
      <c r="AC28" s="115">
        <v>-0.12886597938144329</v>
      </c>
      <c r="AD28" s="115">
        <v>-6.9705882352941145E-2</v>
      </c>
      <c r="AE28" s="115">
        <v>-0.41625615763546792</v>
      </c>
      <c r="AF28" s="115">
        <v>-4.6938775510204166E-2</v>
      </c>
      <c r="AG28" s="115">
        <v>3.6789297658862831E-2</v>
      </c>
      <c r="AH28" s="115">
        <v>-3.3982683982683989E-2</v>
      </c>
      <c r="AI28" s="115">
        <v>0.21961325966850825</v>
      </c>
      <c r="AJ28" s="115">
        <v>-6.033519553072629E-2</v>
      </c>
      <c r="AK28" s="115">
        <v>0</v>
      </c>
      <c r="AL28" s="115">
        <v>-2.2676302018440102E-2</v>
      </c>
      <c r="AM28" s="115">
        <v>0.20701030927835049</v>
      </c>
      <c r="AN28" s="115">
        <v>-0.15937500000000007</v>
      </c>
      <c r="AO28" s="115">
        <v>-0.11046086320409655</v>
      </c>
      <c r="AP28" s="115">
        <v>-0.18482758620689654</v>
      </c>
      <c r="AQ28" s="115">
        <v>-1.2029288702928891E-2</v>
      </c>
      <c r="AR28" s="115">
        <v>-1.1269402509036809E-2</v>
      </c>
      <c r="AS28" s="115">
        <v>-7.5379843743865638E-2</v>
      </c>
      <c r="AT28" s="115">
        <v>-1.8636296405857098E-2</v>
      </c>
      <c r="AU28" s="115">
        <v>-6.624583333333324E-2</v>
      </c>
      <c r="AV28" s="115">
        <v>-7.0238095238095308E-2</v>
      </c>
      <c r="AW28" s="115">
        <v>3.1554977228367032E-2</v>
      </c>
      <c r="AX28" s="115">
        <v>0.32302771855010648</v>
      </c>
      <c r="AY28" s="115">
        <v>-5.3999999999999916E-2</v>
      </c>
      <c r="AZ28" s="115">
        <v>-1.6666666666666805E-2</v>
      </c>
      <c r="BA28" s="115">
        <v>-0.15361774744027301</v>
      </c>
      <c r="BB28" s="115">
        <v>-0.12588788110589016</v>
      </c>
      <c r="BC28" s="115">
        <v>-0.41339236303265081</v>
      </c>
      <c r="BD28" s="115">
        <v>5.2175664786462454E-2</v>
      </c>
      <c r="BE28" s="115">
        <v>-0.19149535342157131</v>
      </c>
      <c r="BF28" s="115">
        <v>8.3359847279669025E-2</v>
      </c>
      <c r="BG28" s="115">
        <v>-5.4545454545454515E-2</v>
      </c>
      <c r="BH28" s="115">
        <v>-0.23741648106904226</v>
      </c>
      <c r="BI28" s="115">
        <v>6.008492569002119E-2</v>
      </c>
      <c r="BJ28" s="115">
        <v>-6.9604026208337319E-2</v>
      </c>
      <c r="BK28" s="115">
        <v>4.6067415730337097E-2</v>
      </c>
      <c r="BL28" s="115">
        <v>-0.12698412698412698</v>
      </c>
      <c r="BM28" s="115">
        <v>1.8651162790697631E-2</v>
      </c>
      <c r="BN28" s="115">
        <v>-0.22777940745086545</v>
      </c>
      <c r="BO28" s="115">
        <v>1.5642737896494154</v>
      </c>
      <c r="BP28" s="115">
        <v>4.666666666666662E-2</v>
      </c>
      <c r="BQ28" s="115">
        <v>0</v>
      </c>
      <c r="BR28" s="115">
        <v>0.1812709030100334</v>
      </c>
      <c r="BS28" s="115">
        <v>-8.5764230307001765E-3</v>
      </c>
      <c r="BT28" s="115">
        <v>-0.14705882352941177</v>
      </c>
      <c r="BU28" s="115">
        <v>8.9053803339517471E-2</v>
      </c>
      <c r="BV28" s="115">
        <v>0.5357142857142857</v>
      </c>
      <c r="BW28" s="115">
        <v>-3.4905660377358559E-2</v>
      </c>
      <c r="BX28" s="115">
        <v>-6.5546218487395044E-2</v>
      </c>
      <c r="BY28" s="115">
        <v>-7.0207468879668E-2</v>
      </c>
      <c r="BZ28" s="115">
        <v>0</v>
      </c>
      <c r="CA28" s="115">
        <v>-4.2847883191757932E-2</v>
      </c>
      <c r="CB28" s="115">
        <v>5.837771405161749E-3</v>
      </c>
      <c r="CC28" s="115">
        <v>4.8466864490603362E-2</v>
      </c>
      <c r="CD28" s="115">
        <v>-5.1724137931034482E-2</v>
      </c>
      <c r="CE28" s="115">
        <v>-2.6753246753246782E-2</v>
      </c>
      <c r="CF28" s="115">
        <v>-6.8767908309455644E-2</v>
      </c>
      <c r="CG28" s="115">
        <v>-1.0000000000000049E-2</v>
      </c>
      <c r="CH28" s="115">
        <v>-6.4189272275645302E-3</v>
      </c>
      <c r="CI28" s="115">
        <v>-0.13073065902578804</v>
      </c>
      <c r="CJ28" s="115">
        <v>0.30434782608695654</v>
      </c>
      <c r="CK28" s="115">
        <v>-7.1851496239398335E-2</v>
      </c>
      <c r="CL28" s="115">
        <v>-6.7612687813021738E-2</v>
      </c>
      <c r="CM28" s="115">
        <v>6.8681318681318673E-2</v>
      </c>
      <c r="CN28" s="115">
        <v>-5.4596100278551558E-2</v>
      </c>
      <c r="CO28" s="115">
        <v>-0.1192853389385181</v>
      </c>
      <c r="CP28" s="115">
        <v>4.2492492492492685E-2</v>
      </c>
      <c r="CQ28" s="115">
        <v>-0.16666666666666669</v>
      </c>
      <c r="CR28" s="115">
        <v>-0.11200000000000004</v>
      </c>
      <c r="CS28" s="115">
        <v>-0.16037735849056597</v>
      </c>
      <c r="CT28" s="115">
        <v>-9.3525646219917227E-2</v>
      </c>
      <c r="CU28" s="115">
        <v>-8.5625000000000048E-2</v>
      </c>
      <c r="CV28" s="115">
        <v>-4.5871559633028575E-3</v>
      </c>
      <c r="CW28" s="115">
        <v>-0.10696844876640196</v>
      </c>
      <c r="CX28" s="115">
        <v>-0.35294117647058826</v>
      </c>
      <c r="CY28" s="115">
        <v>-0.22309230769230767</v>
      </c>
      <c r="CZ28" s="115">
        <v>1.1801344041960316E-2</v>
      </c>
      <c r="DA28" s="115">
        <v>-0.15402567094515757</v>
      </c>
      <c r="DB28" s="115">
        <v>3.8891430812471324E-2</v>
      </c>
      <c r="DC28" s="115">
        <v>0</v>
      </c>
      <c r="DD28" s="115">
        <v>-0.28428571428571431</v>
      </c>
      <c r="DE28" s="115">
        <v>-7.6829268292682926E-2</v>
      </c>
      <c r="DF28" s="115">
        <v>-0.18611280798208105</v>
      </c>
      <c r="DG28" s="115">
        <v>5.6818181818181789E-2</v>
      </c>
      <c r="DH28" s="115">
        <v>0.14750957854406141</v>
      </c>
      <c r="DI28" s="115">
        <v>-4.4516829533116191E-2</v>
      </c>
      <c r="DJ28" s="115"/>
      <c r="DK28" s="115">
        <v>-4.7619047619047561E-2</v>
      </c>
      <c r="DL28" s="115">
        <v>4.6125461254612546E-2</v>
      </c>
      <c r="DM28" s="115">
        <v>6.2885326757089993E-2</v>
      </c>
      <c r="DN28" s="115">
        <v>-2.1631317927614194E-2</v>
      </c>
      <c r="DO28" s="115">
        <v>6.0129136400322775E-2</v>
      </c>
      <c r="DP28" s="115">
        <v>-1.9992872416250938E-2</v>
      </c>
      <c r="DQ28" s="115">
        <v>-3.4153952843273216E-2</v>
      </c>
      <c r="DR28" s="115">
        <v>-0.21145543509546202</v>
      </c>
      <c r="DS28" s="115">
        <v>4.0625000000000357E-3</v>
      </c>
      <c r="DT28" s="115">
        <v>0.11027686532144533</v>
      </c>
      <c r="DU28" s="115">
        <v>-0.12195121951219512</v>
      </c>
      <c r="DV28" s="115">
        <v>0</v>
      </c>
      <c r="DW28" s="115">
        <v>5.4503464203233133E-2</v>
      </c>
      <c r="DX28" s="115">
        <v>-0.19316354240818381</v>
      </c>
      <c r="DY28" s="115">
        <v>5.0438036914178849E-2</v>
      </c>
      <c r="DZ28" s="115">
        <v>3.7956366874443419E-2</v>
      </c>
      <c r="EA28" s="115">
        <v>-0.12981818181818183</v>
      </c>
      <c r="EB28" s="115">
        <v>-2.3580945427997737E-2</v>
      </c>
      <c r="EC28" s="115">
        <v>3.7578492935635775E-2</v>
      </c>
      <c r="ED28" s="115">
        <v>-4.2253521126760563E-2</v>
      </c>
      <c r="EE28" s="115">
        <v>1.5873015873015872E-2</v>
      </c>
      <c r="EF28" s="115">
        <v>4.2492492492492685E-2</v>
      </c>
      <c r="EG28" s="115">
        <v>-0.21666666666666665</v>
      </c>
      <c r="EH28" s="115">
        <v>2.0297312750142966E-2</v>
      </c>
      <c r="EI28" s="115">
        <v>6.5408805031446039E-3</v>
      </c>
      <c r="EJ28" s="115">
        <v>-3.4118212397885504E-2</v>
      </c>
      <c r="EK28" s="115">
        <v>0</v>
      </c>
      <c r="EL28" s="115">
        <v>3.8658212313356526E-2</v>
      </c>
      <c r="EM28" s="115">
        <v>-7.6512455516014238E-2</v>
      </c>
      <c r="EN28" s="115">
        <v>-2.4019215372297325E-3</v>
      </c>
      <c r="EO28" s="115">
        <v>-5.3473911174141506E-2</v>
      </c>
      <c r="EP28" s="115">
        <v>0</v>
      </c>
      <c r="EQ28" s="115">
        <v>-0.12809523809523815</v>
      </c>
      <c r="ER28" s="115">
        <v>5.8823529411764705E-2</v>
      </c>
      <c r="ES28" s="115">
        <v>-0.13048128342245977</v>
      </c>
      <c r="ET28" s="115">
        <v>2.2727272727272749E-2</v>
      </c>
      <c r="EU28" s="115">
        <v>-4.6031746031746042E-2</v>
      </c>
      <c r="EV28" s="115">
        <v>-3.9190897597977309E-2</v>
      </c>
      <c r="EW28" s="115">
        <v>-4.9068086724990412E-2</v>
      </c>
      <c r="EX28" s="115">
        <v>1.2444444444444496E-2</v>
      </c>
      <c r="EY28" s="115">
        <v>2.4243772241992801E-2</v>
      </c>
      <c r="EZ28" s="115">
        <v>0.40848214285714263</v>
      </c>
      <c r="FA28" s="115">
        <v>5.2631578947368467E-2</v>
      </c>
      <c r="FB28" s="115">
        <v>-1.2979989183342264E-2</v>
      </c>
      <c r="FC28" s="115">
        <v>-0.23636363636363644</v>
      </c>
      <c r="FD28" s="115">
        <v>-1.4244604316546689E-2</v>
      </c>
      <c r="FE28" s="115">
        <v>-0.13571428571428573</v>
      </c>
      <c r="FF28" s="115">
        <v>-7.8732106339468269E-2</v>
      </c>
      <c r="FG28" s="115">
        <v>-6.6410009624639124E-2</v>
      </c>
      <c r="FH28" s="115">
        <v>-0.12315789473684216</v>
      </c>
      <c r="FI28" s="115">
        <v>-0.23673139158576045</v>
      </c>
      <c r="FJ28" s="115">
        <v>-6.6678632325226653E-2</v>
      </c>
      <c r="FK28" s="115">
        <v>-1.5609756097560989E-2</v>
      </c>
      <c r="FL28" s="115">
        <v>0</v>
      </c>
      <c r="FM28" s="115">
        <v>-0.13087719298245615</v>
      </c>
      <c r="FN28" s="115">
        <v>0.2023735165521548</v>
      </c>
      <c r="FO28" s="115">
        <v>-0.25677699565673201</v>
      </c>
      <c r="FP28" s="115">
        <v>-0.11536901865369033</v>
      </c>
      <c r="FQ28" s="115">
        <v>1.0112359550561782E-2</v>
      </c>
      <c r="FR28" s="115">
        <v>5.7407407407407435E-2</v>
      </c>
      <c r="FS28" s="115">
        <v>0.19791666666666666</v>
      </c>
      <c r="FT28" s="115">
        <v>0.15310698270339529</v>
      </c>
      <c r="FU28" s="115">
        <v>-4.6684350132626125E-2</v>
      </c>
      <c r="FV28" s="115">
        <v>-4.7058823529411764E-2</v>
      </c>
      <c r="FW28" s="115">
        <v>0.40700105912065826</v>
      </c>
      <c r="FX28" s="115">
        <v>2.9310344827586255E-2</v>
      </c>
      <c r="FY28" s="115">
        <v>0.17195767195767195</v>
      </c>
      <c r="FZ28" s="115">
        <v>0</v>
      </c>
      <c r="GA28" s="115">
        <v>-5.2886405959031546E-2</v>
      </c>
      <c r="GB28" s="115">
        <v>-0.11817208139950025</v>
      </c>
      <c r="GC28" s="115">
        <v>-8.2134082134082131E-2</v>
      </c>
      <c r="GD28" s="115">
        <v>-4.1095890410958839E-2</v>
      </c>
      <c r="GE28" s="115">
        <v>7.0923913043478629E-3</v>
      </c>
      <c r="GF28" s="115">
        <v>8.7471898630696931E-2</v>
      </c>
      <c r="GG28" s="115">
        <v>9.0909090909089742E-3</v>
      </c>
      <c r="GH28" s="115">
        <v>-0.12252475247524756</v>
      </c>
      <c r="GI28" s="115">
        <v>-0.10669975186104222</v>
      </c>
      <c r="GJ28" s="115">
        <v>0.14285714285714282</v>
      </c>
      <c r="GK28" s="115"/>
      <c r="GL28" s="115">
        <v>0.18157181571815728</v>
      </c>
      <c r="GM28" s="115">
        <v>0</v>
      </c>
      <c r="GN28" s="115">
        <v>0</v>
      </c>
      <c r="GO28" s="115">
        <v>-2.6990553306342802E-2</v>
      </c>
      <c r="GP28" s="115">
        <v>4.7323506594259067E-2</v>
      </c>
      <c r="GQ28" s="115">
        <v>-3.4339390206344272E-2</v>
      </c>
      <c r="GR28" s="115">
        <v>0</v>
      </c>
      <c r="GS28" s="115">
        <v>-0.12625250501002</v>
      </c>
    </row>
    <row r="29" spans="1:201" x14ac:dyDescent="0.2">
      <c r="A29" t="s">
        <v>1383</v>
      </c>
      <c r="B29" s="115">
        <v>-9.4541091781643619E-2</v>
      </c>
      <c r="C29" s="115">
        <v>-5.3150032474561557E-2</v>
      </c>
      <c r="D29" s="115">
        <v>-9.7265908541011276E-2</v>
      </c>
      <c r="E29" s="115">
        <v>-3.3999999999999989E-2</v>
      </c>
      <c r="F29" s="115">
        <v>0.29000000000000004</v>
      </c>
      <c r="G29" s="115">
        <v>-7.136082474226807E-2</v>
      </c>
      <c r="H29" s="115">
        <v>-4.318936877076409E-2</v>
      </c>
      <c r="I29" s="115">
        <v>3.7947582133628754E-2</v>
      </c>
      <c r="J29" s="115">
        <v>-0.37322787643635286</v>
      </c>
      <c r="K29" s="115">
        <v>-0.28402051877661627</v>
      </c>
      <c r="L29" s="115">
        <v>7.5329566854990659E-3</v>
      </c>
      <c r="M29" s="115">
        <v>1.9999999999999945E-2</v>
      </c>
      <c r="N29" s="115">
        <v>-5.1039008384979899E-2</v>
      </c>
      <c r="O29" s="115">
        <v>-4.4147157190635417E-2</v>
      </c>
      <c r="P29" s="115">
        <v>0.27651217596229388</v>
      </c>
      <c r="Q29" s="115">
        <v>-3.0508474576271139E-2</v>
      </c>
      <c r="R29" s="115">
        <v>9.0000000000000052E-2</v>
      </c>
      <c r="S29" s="115">
        <v>-6.566416040100248E-2</v>
      </c>
      <c r="T29" s="115">
        <v>-9.9388759131251856E-5</v>
      </c>
      <c r="U29" s="115">
        <v>-0.19466666666666665</v>
      </c>
      <c r="V29" s="115">
        <v>-2.6441036488630107E-3</v>
      </c>
      <c r="W29" s="115">
        <v>1.7094017094017186E-2</v>
      </c>
      <c r="X29" s="115">
        <v>0.16643512086690732</v>
      </c>
      <c r="Y29" s="115">
        <v>-0.14814814814814822</v>
      </c>
      <c r="Z29" s="115">
        <v>-0.10526315789473684</v>
      </c>
      <c r="AA29" s="115">
        <v>-0.14593698175787725</v>
      </c>
      <c r="AB29" s="115">
        <v>-7.0256410256410301E-2</v>
      </c>
      <c r="AC29" s="115">
        <v>-0.1074597436740059</v>
      </c>
      <c r="AD29" s="115">
        <v>-2.9957203994293864E-2</v>
      </c>
      <c r="AE29" s="115">
        <v>1.1563485477178421</v>
      </c>
      <c r="AF29" s="115">
        <v>-6.1302681992337051E-2</v>
      </c>
      <c r="AG29" s="115">
        <v>-0.2089947089947089</v>
      </c>
      <c r="AH29" s="115">
        <v>2.6666666666666731E-2</v>
      </c>
      <c r="AI29" s="115">
        <v>-0.14420803782505917</v>
      </c>
      <c r="AJ29" s="115">
        <v>0</v>
      </c>
      <c r="AK29" s="115">
        <v>-0.28065878895487673</v>
      </c>
      <c r="AL29" s="115">
        <v>7.2421165152324912E-2</v>
      </c>
      <c r="AM29" s="115">
        <v>0</v>
      </c>
      <c r="AN29" s="115">
        <v>-0.17312661498708007</v>
      </c>
      <c r="AO29" s="115">
        <v>-2.0773638968481441E-2</v>
      </c>
      <c r="AP29" s="115">
        <v>-0.10346248969497121</v>
      </c>
      <c r="AQ29" s="115">
        <v>-7.3643410852713156E-2</v>
      </c>
      <c r="AR29" s="115">
        <v>-9.5576923076923059E-2</v>
      </c>
      <c r="AS29" s="115">
        <v>-9.9582861990950178E-2</v>
      </c>
      <c r="AT29" s="115">
        <v>-0.19151938392366019</v>
      </c>
      <c r="AU29" s="115">
        <v>-0.17041133771171793</v>
      </c>
      <c r="AV29" s="115">
        <v>-0.1061928069802086</v>
      </c>
      <c r="AW29" s="115">
        <v>-9.5616357752280182E-2</v>
      </c>
      <c r="AX29" s="115">
        <v>2.7382256297918947E-2</v>
      </c>
      <c r="AY29" s="115">
        <v>-5.6603773584905627E-2</v>
      </c>
      <c r="AZ29" s="115">
        <v>-1.8181818181818118E-2</v>
      </c>
      <c r="BA29" s="115">
        <v>-2.3333333333333334E-2</v>
      </c>
      <c r="BB29" s="115">
        <v>2.6472237801458208E-2</v>
      </c>
      <c r="BC29" s="115">
        <v>0.56993918331885318</v>
      </c>
      <c r="BD29" s="115">
        <v>-0.13034337771548701</v>
      </c>
      <c r="BE29" s="115">
        <v>-7.9694181676817494E-2</v>
      </c>
      <c r="BF29" s="115">
        <v>-0.2797891842346471</v>
      </c>
      <c r="BG29" s="115">
        <v>-9.0090090090089777E-3</v>
      </c>
      <c r="BH29" s="115">
        <v>8.9887640449437881E-3</v>
      </c>
      <c r="BI29" s="115">
        <v>-9.9254159495123312E-2</v>
      </c>
      <c r="BJ29" s="115">
        <v>6.3067367415194087E-3</v>
      </c>
      <c r="BK29" s="115">
        <v>-0.22832369942196537</v>
      </c>
      <c r="BL29" s="115">
        <v>0.27272727272727271</v>
      </c>
      <c r="BM29" s="115">
        <v>-1.8085495067592289E-2</v>
      </c>
      <c r="BN29" s="115">
        <v>-0.17983880668831936</v>
      </c>
      <c r="BO29" s="115">
        <v>1.7860465116279072</v>
      </c>
      <c r="BP29" s="115">
        <v>-4.0920716112532007E-2</v>
      </c>
      <c r="BQ29" s="115">
        <v>0</v>
      </c>
      <c r="BR29" s="115">
        <v>0.1020197552705293</v>
      </c>
      <c r="BS29" s="115">
        <v>-0.14625501352485781</v>
      </c>
      <c r="BT29" s="115">
        <v>-4.8000000000000001E-2</v>
      </c>
      <c r="BU29" s="115">
        <v>-0.16692426584234923</v>
      </c>
      <c r="BV29" s="115">
        <v>0</v>
      </c>
      <c r="BW29" s="115">
        <v>3.1630170316301706E-2</v>
      </c>
      <c r="BX29" s="115">
        <v>6.5671641791044857E-2</v>
      </c>
      <c r="BY29" s="115">
        <v>-3.445512820512818E-2</v>
      </c>
      <c r="BZ29" s="115">
        <v>0</v>
      </c>
      <c r="CA29" s="115">
        <v>4.7005036253884226E-2</v>
      </c>
      <c r="CB29" s="115">
        <v>1.5386193455739635E-3</v>
      </c>
      <c r="CC29" s="115">
        <v>8.0416777985573076E-2</v>
      </c>
      <c r="CD29" s="115">
        <v>-3.4941763727121489E-2</v>
      </c>
      <c r="CE29" s="115">
        <v>-2.5501487059419105E-2</v>
      </c>
      <c r="CF29" s="115">
        <v>7.716049382716049E-2</v>
      </c>
      <c r="CG29" s="115">
        <v>4.3887421122731736E-3</v>
      </c>
      <c r="CH29" s="115">
        <v>0.26080620155038764</v>
      </c>
      <c r="CI29" s="115">
        <v>-0.15007610350076103</v>
      </c>
      <c r="CJ29" s="115">
        <v>-4.1666666666666664E-2</v>
      </c>
      <c r="CK29" s="115">
        <v>-1.5999999999996816E-4</v>
      </c>
      <c r="CL29" s="115">
        <v>-1.6666666666666312E-3</v>
      </c>
      <c r="CM29" s="115">
        <v>-0.15151515151515149</v>
      </c>
      <c r="CN29" s="115">
        <v>0.12539184952978058</v>
      </c>
      <c r="CO29" s="115">
        <v>-4.802401200600287E-2</v>
      </c>
      <c r="CP29" s="115">
        <v>-7.2423398328690852E-2</v>
      </c>
      <c r="CQ29" s="115">
        <v>4.3478260869565188E-2</v>
      </c>
      <c r="CR29" s="115">
        <v>-7.3737946681791842E-3</v>
      </c>
      <c r="CS29" s="115">
        <v>-3.6363636363636397E-2</v>
      </c>
      <c r="CT29" s="115">
        <v>-6.220553816225427E-2</v>
      </c>
      <c r="CU29" s="115">
        <v>-0.04</v>
      </c>
      <c r="CV29" s="115">
        <v>-0.12799999999999995</v>
      </c>
      <c r="CW29" s="115">
        <v>1.0123107279200504E-2</v>
      </c>
      <c r="CX29" s="115">
        <v>0</v>
      </c>
      <c r="CY29" s="115">
        <v>-2.8400597907324365E-2</v>
      </c>
      <c r="CZ29" s="115">
        <v>-7.1602929210741219E-3</v>
      </c>
      <c r="DA29" s="115">
        <v>-1.418711656441708E-2</v>
      </c>
      <c r="DB29" s="115">
        <v>3.4763216581398474E-3</v>
      </c>
      <c r="DC29" s="115">
        <v>-0.28738317757009341</v>
      </c>
      <c r="DD29" s="115">
        <v>0</v>
      </c>
      <c r="DE29" s="115">
        <v>2.5064066504156452E-2</v>
      </c>
      <c r="DF29" s="115">
        <v>-0.15582294800171892</v>
      </c>
      <c r="DG29" s="115">
        <v>3.278025091056247E-2</v>
      </c>
      <c r="DH29" s="115">
        <v>-0.13360995850622415</v>
      </c>
      <c r="DI29" s="115">
        <v>-0.13683223992502336</v>
      </c>
      <c r="DJ29" s="115"/>
      <c r="DK29" s="115">
        <v>-0.1951219512195122</v>
      </c>
      <c r="DL29" s="115">
        <v>-0.23554301833568406</v>
      </c>
      <c r="DM29" s="115">
        <v>-0.30025884383088874</v>
      </c>
      <c r="DN29" s="115">
        <v>-6.1776061776061861E-2</v>
      </c>
      <c r="DO29" s="115">
        <v>-2.6326129666011715E-2</v>
      </c>
      <c r="DP29" s="115">
        <v>-1.1971830985915413E-2</v>
      </c>
      <c r="DQ29" s="115">
        <v>-4.6821637104770303E-2</v>
      </c>
      <c r="DR29" s="115">
        <v>-0.2043511450381679</v>
      </c>
      <c r="DS29" s="115">
        <v>3.2258064516129031E-2</v>
      </c>
      <c r="DT29" s="115">
        <v>-5.7413305024770073E-2</v>
      </c>
      <c r="DU29" s="115">
        <v>0.12669945039051209</v>
      </c>
      <c r="DV29" s="115">
        <v>0</v>
      </c>
      <c r="DW29" s="115">
        <v>-0.13423087176752857</v>
      </c>
      <c r="DX29" s="115">
        <v>-2.0390769270503716E-2</v>
      </c>
      <c r="DY29" s="115">
        <v>-6.1317365269461133E-2</v>
      </c>
      <c r="DZ29" s="115">
        <v>9.281109354093188E-2</v>
      </c>
      <c r="EA29" s="115">
        <v>-0.13249211356466875</v>
      </c>
      <c r="EB29" s="115">
        <v>3.7335756749592997E-2</v>
      </c>
      <c r="EC29" s="115">
        <v>-2.9795335554497815E-2</v>
      </c>
      <c r="ED29" s="115">
        <v>-5.6022408963586224E-3</v>
      </c>
      <c r="EE29" s="115">
        <v>-4.5599151643690425E-2</v>
      </c>
      <c r="EF29" s="115">
        <v>-7.2423398328690852E-2</v>
      </c>
      <c r="EG29" s="115">
        <v>-0.1111111111111111</v>
      </c>
      <c r="EH29" s="115">
        <v>-9.5188825659596479E-2</v>
      </c>
      <c r="EI29" s="115">
        <v>-5.5819477434679368E-2</v>
      </c>
      <c r="EJ29" s="115">
        <v>-1.1401425178147363E-2</v>
      </c>
      <c r="EK29" s="115">
        <v>0</v>
      </c>
      <c r="EL29" s="115">
        <v>4.7266748869708997E-3</v>
      </c>
      <c r="EM29" s="115">
        <v>1.8115942028985508E-2</v>
      </c>
      <c r="EN29" s="115">
        <v>-7.9999999999998291E-4</v>
      </c>
      <c r="EO29" s="115">
        <v>1.7439051461850874E-2</v>
      </c>
      <c r="EP29" s="115">
        <v>0</v>
      </c>
      <c r="EQ29" s="115">
        <v>0</v>
      </c>
      <c r="ER29" s="115">
        <v>-0.1237113402061855</v>
      </c>
      <c r="ES29" s="115">
        <v>-1.6824395373291289E-2</v>
      </c>
      <c r="ET29" s="115">
        <v>-0.10659898477157359</v>
      </c>
      <c r="EU29" s="115">
        <v>-3.9525691699605304E-3</v>
      </c>
      <c r="EV29" s="115">
        <v>-1.0012515644555704E-2</v>
      </c>
      <c r="EW29" s="115">
        <v>6.4372469635627441E-2</v>
      </c>
      <c r="EX29" s="115">
        <v>-2.7027027027027029E-2</v>
      </c>
      <c r="EY29" s="115">
        <v>-4.7255774528501736E-2</v>
      </c>
      <c r="EZ29" s="115">
        <v>-0.1004016064257028</v>
      </c>
      <c r="FA29" s="115">
        <v>-6.0439560439560489E-2</v>
      </c>
      <c r="FB29" s="115">
        <v>-7.2950614189019894E-2</v>
      </c>
      <c r="FC29" s="115">
        <v>0.10000000000000009</v>
      </c>
      <c r="FD29" s="115">
        <v>-7.3333333333333334E-2</v>
      </c>
      <c r="FE29" s="115">
        <v>-6.6666666666666666E-2</v>
      </c>
      <c r="FF29" s="115">
        <v>-3.6453201970443445E-2</v>
      </c>
      <c r="FG29" s="115">
        <v>7.7409654171203435E-2</v>
      </c>
      <c r="FH29" s="115">
        <v>-0.05</v>
      </c>
      <c r="FI29" s="115">
        <v>-0.19515530377026763</v>
      </c>
      <c r="FJ29" s="115">
        <v>0.17294736842105271</v>
      </c>
      <c r="FK29" s="115">
        <v>-6.8181818181818177E-2</v>
      </c>
      <c r="FL29" s="115">
        <v>-7.4943792155885921E-4</v>
      </c>
      <c r="FM29" s="115">
        <v>0</v>
      </c>
      <c r="FN29" s="115">
        <v>-5.8788947677836559E-2</v>
      </c>
      <c r="FO29" s="115">
        <v>-3.7549549549549609E-2</v>
      </c>
      <c r="FP29" s="115">
        <v>-6.0459492140266394E-3</v>
      </c>
      <c r="FQ29" s="115">
        <v>-1.1111111111111072E-2</v>
      </c>
      <c r="FR29" s="115">
        <v>-5.5613850996852045E-2</v>
      </c>
      <c r="FS29" s="115">
        <v>0.11627906976744186</v>
      </c>
      <c r="FT29" s="115">
        <v>2.4950755088640728E-2</v>
      </c>
      <c r="FU29" s="115">
        <v>-0.22075237701529557</v>
      </c>
      <c r="FV29" s="115">
        <v>0.12582781456953643</v>
      </c>
      <c r="FW29" s="115">
        <v>4.7566214332451499E-2</v>
      </c>
      <c r="FX29" s="115">
        <v>-7.3482428115015999E-2</v>
      </c>
      <c r="FY29" s="115">
        <v>-0.17105263157894735</v>
      </c>
      <c r="FZ29" s="115">
        <v>3.0235162374020189E-2</v>
      </c>
      <c r="GA29" s="115">
        <v>-5.3132714235335561E-2</v>
      </c>
      <c r="GB29" s="115">
        <v>4.8278443113772558E-2</v>
      </c>
      <c r="GC29" s="115">
        <v>-6.5595277140045927E-2</v>
      </c>
      <c r="GD29" s="115">
        <v>-4.5454545454546103E-3</v>
      </c>
      <c r="GE29" s="115">
        <v>-3.2444654782562907E-2</v>
      </c>
      <c r="GF29" s="115">
        <v>-0.15433805737988246</v>
      </c>
      <c r="GG29" s="115">
        <v>-4.977375565610849E-2</v>
      </c>
      <c r="GH29" s="115">
        <v>-0.15880515736365819</v>
      </c>
      <c r="GI29" s="115">
        <v>-0.14437367303609336</v>
      </c>
      <c r="GJ29" s="115">
        <v>-0.18378119001919377</v>
      </c>
      <c r="GK29" s="115"/>
      <c r="GL29" s="115">
        <v>-0.11933174224343684</v>
      </c>
      <c r="GM29" s="115">
        <v>0</v>
      </c>
      <c r="GN29" s="115">
        <v>7.1736011477761832E-2</v>
      </c>
      <c r="GO29" s="115">
        <v>-1.3315579227696358E-2</v>
      </c>
      <c r="GP29" s="115">
        <v>3.2852564102564111E-2</v>
      </c>
      <c r="GQ29" s="115">
        <v>-8.651005767337186E-2</v>
      </c>
      <c r="GR29" s="115">
        <v>0</v>
      </c>
      <c r="GS29" s="115">
        <v>-2.1568627450980281E-2</v>
      </c>
    </row>
    <row r="30" spans="1:201" x14ac:dyDescent="0.2">
      <c r="A30" t="s">
        <v>1384</v>
      </c>
      <c r="B30" s="115">
        <v>-3.081395348837216E-2</v>
      </c>
      <c r="C30" s="115">
        <v>-3.650396328744264E-2</v>
      </c>
      <c r="D30" s="115">
        <v>3.324999999999996E-2</v>
      </c>
      <c r="E30" s="115">
        <v>5.0251256281407756E-3</v>
      </c>
      <c r="F30" s="115">
        <v>-0.2857142857142857</v>
      </c>
      <c r="G30" s="115">
        <v>7.5388026607538808E-2</v>
      </c>
      <c r="H30" s="115">
        <v>-5.6426332288401305E-2</v>
      </c>
      <c r="I30" s="115">
        <v>-1.8833755885548878E-2</v>
      </c>
      <c r="J30" s="115">
        <v>-5.0482553823309462E-3</v>
      </c>
      <c r="K30" s="115">
        <v>0.11731521366905162</v>
      </c>
      <c r="L30" s="115">
        <v>-1.301115241635693E-2</v>
      </c>
      <c r="M30" s="115">
        <v>2.9411764705882353E-2</v>
      </c>
      <c r="N30" s="115">
        <v>4.9952153110047838E-2</v>
      </c>
      <c r="O30" s="115">
        <v>2.6362762597830589E-2</v>
      </c>
      <c r="P30" s="115">
        <v>0.33531468531468517</v>
      </c>
      <c r="Q30" s="115">
        <v>2.7874564459930338E-2</v>
      </c>
      <c r="R30" s="115">
        <v>-0.10089910089910088</v>
      </c>
      <c r="S30" s="115">
        <v>-3.6231884057971016E-2</v>
      </c>
      <c r="T30" s="115">
        <v>-2.8578324885348855E-2</v>
      </c>
      <c r="U30" s="115">
        <v>2.4590163934426191E-2</v>
      </c>
      <c r="V30" s="115">
        <v>4.0707964601769354E-3</v>
      </c>
      <c r="W30" s="115">
        <v>1.1673151750972745E-2</v>
      </c>
      <c r="X30" s="115">
        <v>-1.1535292502059726E-2</v>
      </c>
      <c r="Y30" s="115">
        <v>1.5522388059701585E-2</v>
      </c>
      <c r="Z30" s="115">
        <v>0.10144927536231885</v>
      </c>
      <c r="AA30" s="115">
        <v>9.4373865698729673E-2</v>
      </c>
      <c r="AB30" s="115">
        <v>-0.12438257745846429</v>
      </c>
      <c r="AC30" s="115">
        <v>-7.140677448886186E-2</v>
      </c>
      <c r="AD30" s="115">
        <v>3.0882352941176472E-2</v>
      </c>
      <c r="AE30" s="115">
        <v>-0.85041276146732048</v>
      </c>
      <c r="AF30" s="115">
        <v>-8.7412587412587422E-2</v>
      </c>
      <c r="AG30" s="115">
        <v>0.1524390243902439</v>
      </c>
      <c r="AH30" s="115">
        <v>1.5572105619498932E-2</v>
      </c>
      <c r="AI30" s="115">
        <v>-5.3691275167785088E-2</v>
      </c>
      <c r="AJ30" s="115">
        <v>-4.9893842887473464E-2</v>
      </c>
      <c r="AK30" s="115">
        <v>0</v>
      </c>
      <c r="AL30" s="115">
        <v>-4.116843184147586E-2</v>
      </c>
      <c r="AM30" s="115">
        <v>-4.9392395139161174E-2</v>
      </c>
      <c r="AN30" s="115">
        <v>4.3126684636118635E-2</v>
      </c>
      <c r="AO30" s="115">
        <v>5.9180576631259571E-2</v>
      </c>
      <c r="AP30" s="115">
        <v>-8.3490744238760767E-2</v>
      </c>
      <c r="AQ30" s="115">
        <v>-8.1441922563417812E-2</v>
      </c>
      <c r="AR30" s="115">
        <v>3.5444046196734393E-2</v>
      </c>
      <c r="AS30" s="115">
        <v>-3.3470739527181365E-3</v>
      </c>
      <c r="AT30" s="115">
        <v>6.28262048396937E-2</v>
      </c>
      <c r="AU30" s="115">
        <v>-8.1587301587301583E-2</v>
      </c>
      <c r="AV30" s="115">
        <v>-2.4294019933554706E-2</v>
      </c>
      <c r="AW30" s="115">
        <v>-0.1125326370757179</v>
      </c>
      <c r="AX30" s="115">
        <v>0.34992607195662895</v>
      </c>
      <c r="AY30" s="115">
        <v>-1.8518518518518615E-2</v>
      </c>
      <c r="AZ30" s="115">
        <v>0.11111111111111108</v>
      </c>
      <c r="BA30" s="115">
        <v>-6.1913696060037555E-2</v>
      </c>
      <c r="BB30" s="115">
        <v>-9.7215189873417665E-2</v>
      </c>
      <c r="BC30" s="115">
        <v>9.6190476190476173E-2</v>
      </c>
      <c r="BD30" s="115">
        <v>3.5161744022502764E-3</v>
      </c>
      <c r="BE30" s="115">
        <v>-9.7848959551087258E-2</v>
      </c>
      <c r="BF30" s="115">
        <v>0.39692701664532659</v>
      </c>
      <c r="BG30" s="115">
        <v>-8.9285714285713969E-3</v>
      </c>
      <c r="BH30" s="115">
        <v>-1.2427873945850028E-2</v>
      </c>
      <c r="BI30" s="115">
        <v>-3.399224090153341E-2</v>
      </c>
      <c r="BJ30" s="115">
        <v>-6.4009301770914157E-2</v>
      </c>
      <c r="BK30" s="115">
        <v>0.36975455265241486</v>
      </c>
      <c r="BL30" s="115">
        <v>-3.4334763948497819E-2</v>
      </c>
      <c r="BM30" s="115">
        <v>-3.3246500949269286E-2</v>
      </c>
      <c r="BN30" s="115">
        <v>7.2228241242328496E-4</v>
      </c>
      <c r="BO30" s="115">
        <v>0</v>
      </c>
      <c r="BP30" s="115">
        <v>0.3033333333333334</v>
      </c>
      <c r="BQ30" s="115">
        <v>-5.555555555556424E-4</v>
      </c>
      <c r="BR30" s="115">
        <v>0</v>
      </c>
      <c r="BS30" s="115">
        <v>-2.8689638510554769E-2</v>
      </c>
      <c r="BT30" s="115">
        <v>-5.1197388895214274E-2</v>
      </c>
      <c r="BU30" s="115">
        <v>-3.1920199501246908E-2</v>
      </c>
      <c r="BV30" s="115">
        <v>0</v>
      </c>
      <c r="BW30" s="115">
        <v>-2.1428571428571429E-2</v>
      </c>
      <c r="BX30" s="115">
        <v>5.3790500157282192E-2</v>
      </c>
      <c r="BY30" s="115">
        <v>-8.42205625297952E-3</v>
      </c>
      <c r="BZ30" s="115">
        <v>0</v>
      </c>
      <c r="CA30" s="115">
        <v>-0.13104069027592405</v>
      </c>
      <c r="CB30" s="115">
        <v>-2.0889826252887399E-2</v>
      </c>
      <c r="CC30" s="115">
        <v>-5.4797979797979797E-2</v>
      </c>
      <c r="CD30" s="115">
        <v>-1.4754098360655714E-2</v>
      </c>
      <c r="CE30" s="115">
        <v>-9.9030786773090101E-2</v>
      </c>
      <c r="CF30" s="115">
        <v>-3.5714285714285615E-2</v>
      </c>
      <c r="CG30" s="115">
        <v>-0.25533713802578734</v>
      </c>
      <c r="CH30" s="115">
        <v>4.0863981319322826E-3</v>
      </c>
      <c r="CI30" s="115">
        <v>-4.9204052098407988E-2</v>
      </c>
      <c r="CJ30" s="115">
        <v>-3.8111769367193348E-3</v>
      </c>
      <c r="CK30" s="115">
        <v>4.1666666666666664E-2</v>
      </c>
      <c r="CL30" s="115">
        <v>0</v>
      </c>
      <c r="CM30" s="115">
        <v>-0.22563176895306858</v>
      </c>
      <c r="CN30" s="115">
        <v>0.22692307692307687</v>
      </c>
      <c r="CO30" s="115">
        <v>8.641304347826087E-2</v>
      </c>
      <c r="CP30" s="115">
        <v>0.15526950925181013</v>
      </c>
      <c r="CQ30" s="115">
        <v>-0.17464114832535876</v>
      </c>
      <c r="CR30" s="115">
        <v>8.8271604938271589E-2</v>
      </c>
      <c r="CS30" s="115">
        <v>5.7692307692307654E-2</v>
      </c>
      <c r="CT30" s="115">
        <v>-4.6391976695314412E-2</v>
      </c>
      <c r="CU30" s="115">
        <v>-1.1740522591611648E-2</v>
      </c>
      <c r="CV30" s="115">
        <v>-0.16107382550335569</v>
      </c>
      <c r="CW30" s="115">
        <v>-5.3163837218747477E-2</v>
      </c>
      <c r="CX30" s="115">
        <v>6.25E-2</v>
      </c>
      <c r="CY30" s="115">
        <v>0.13389830508474576</v>
      </c>
      <c r="CZ30" s="115">
        <v>-3.6833855799372955E-2</v>
      </c>
      <c r="DA30" s="115">
        <v>-1.5849056603773649E-2</v>
      </c>
      <c r="DB30" s="115">
        <v>7.8667283664969768E-3</v>
      </c>
      <c r="DC30" s="115">
        <v>-0.11166459111664596</v>
      </c>
      <c r="DD30" s="115">
        <v>-9.443725743855115E-2</v>
      </c>
      <c r="DE30" s="115">
        <v>7.520161290322587E-2</v>
      </c>
      <c r="DF30" s="115">
        <v>-6.6136929127538394E-2</v>
      </c>
      <c r="DG30" s="115">
        <v>4.0421052631578983E-2</v>
      </c>
      <c r="DH30" s="115">
        <v>-7.3789392774788548E-2</v>
      </c>
      <c r="DI30" s="115">
        <v>2.7938342967244616E-2</v>
      </c>
      <c r="DJ30" s="115"/>
      <c r="DK30" s="115">
        <v>-0.23466666666666663</v>
      </c>
      <c r="DL30" s="115">
        <v>5.6737588652482325E-3</v>
      </c>
      <c r="DM30" s="115">
        <v>-8.6206896551722304E-4</v>
      </c>
      <c r="DN30" s="115">
        <v>9.5196790632115377E-2</v>
      </c>
      <c r="DO30" s="115">
        <v>-3.9622641509433988E-2</v>
      </c>
      <c r="DP30" s="115">
        <v>-6.993006993006993E-3</v>
      </c>
      <c r="DQ30" s="115">
        <v>0.22414025623735656</v>
      </c>
      <c r="DR30" s="115">
        <v>-8.9645587213342634E-2</v>
      </c>
      <c r="DS30" s="115">
        <v>6.6831853534310745E-2</v>
      </c>
      <c r="DT30" s="115">
        <v>-3.0614870079752964E-2</v>
      </c>
      <c r="DU30" s="115">
        <v>-5.1798561151079059E-3</v>
      </c>
      <c r="DV30" s="115">
        <v>0</v>
      </c>
      <c r="DW30" s="115">
        <v>-4.4087665647298775E-2</v>
      </c>
      <c r="DX30" s="115">
        <v>3.0699481865285034E-3</v>
      </c>
      <c r="DY30" s="115">
        <v>2E-3</v>
      </c>
      <c r="DZ30" s="115">
        <v>-5.8304696449026389E-2</v>
      </c>
      <c r="EA30" s="115">
        <v>9.3103448275862047E-2</v>
      </c>
      <c r="EB30" s="115">
        <v>7.7918367346938675E-2</v>
      </c>
      <c r="EC30" s="115">
        <v>-1.287352001503481E-2</v>
      </c>
      <c r="ED30" s="115">
        <v>4.6920821114369543E-2</v>
      </c>
      <c r="EE30" s="115">
        <v>4.6117274167987381E-2</v>
      </c>
      <c r="EF30" s="115">
        <v>0.15526950925181013</v>
      </c>
      <c r="EG30" s="115">
        <v>0.125</v>
      </c>
      <c r="EH30" s="115">
        <v>5.4555373704309879E-2</v>
      </c>
      <c r="EI30" s="115">
        <v>2.6829268292682961E-2</v>
      </c>
      <c r="EJ30" s="115">
        <v>-0.17612524461839529</v>
      </c>
      <c r="EK30" s="115">
        <v>0</v>
      </c>
      <c r="EL30" s="115">
        <v>0.14710042432814696</v>
      </c>
      <c r="EM30" s="115">
        <v>-7.3370738023306728E-3</v>
      </c>
      <c r="EN30" s="115">
        <v>-3.8461538461538464E-2</v>
      </c>
      <c r="EO30" s="115">
        <v>4.4832526093184936E-2</v>
      </c>
      <c r="EP30" s="115">
        <v>0</v>
      </c>
      <c r="EQ30" s="115">
        <v>0</v>
      </c>
      <c r="ER30" s="115">
        <v>7.7777777777777696E-2</v>
      </c>
      <c r="ES30" s="115">
        <v>7.3363431151241582E-2</v>
      </c>
      <c r="ET30" s="115">
        <v>2.3376623376623339E-2</v>
      </c>
      <c r="EU30" s="115">
        <v>-3.9370078740156647E-3</v>
      </c>
      <c r="EV30" s="115">
        <v>-1.2499999999999734E-3</v>
      </c>
      <c r="EW30" s="115">
        <v>4.927782497875953E-2</v>
      </c>
      <c r="EX30" s="115">
        <v>-9.010426913240209E-2</v>
      </c>
      <c r="EY30" s="115">
        <v>-5.3170144462279405E-2</v>
      </c>
      <c r="EZ30" s="115">
        <v>-3.9999999999999151E-3</v>
      </c>
      <c r="FA30" s="115">
        <v>-6.1855670103092723E-2</v>
      </c>
      <c r="FB30" s="115">
        <v>0.11238148354712775</v>
      </c>
      <c r="FC30" s="115">
        <v>6.6666666666666666E-2</v>
      </c>
      <c r="FD30" s="115">
        <v>5.6338028169014086E-2</v>
      </c>
      <c r="FE30" s="115">
        <v>0.36612021857923494</v>
      </c>
      <c r="FF30" s="115">
        <v>1.2974051896207664E-2</v>
      </c>
      <c r="FG30" s="115">
        <v>-5.7222394061242667E-3</v>
      </c>
      <c r="FH30" s="115">
        <v>0.2</v>
      </c>
      <c r="FI30" s="115">
        <v>-7.4154458310725327E-2</v>
      </c>
      <c r="FJ30" s="115">
        <v>0.15151515151515152</v>
      </c>
      <c r="FK30" s="115">
        <v>-3.5087719298245647E-2</v>
      </c>
      <c r="FL30" s="115">
        <v>0</v>
      </c>
      <c r="FM30" s="115">
        <v>-9.3847758081334574E-3</v>
      </c>
      <c r="FN30" s="115">
        <v>0.66438356164383572</v>
      </c>
      <c r="FO30" s="115">
        <v>-0.10483870967741936</v>
      </c>
      <c r="FP30" s="115">
        <v>2.7187413745514949E-2</v>
      </c>
      <c r="FQ30" s="115">
        <v>4.6511627906976785E-2</v>
      </c>
      <c r="FR30" s="115">
        <v>-4.7000000000000007E-2</v>
      </c>
      <c r="FS30" s="115">
        <v>7.7694235588972468E-2</v>
      </c>
      <c r="FT30" s="115">
        <v>0</v>
      </c>
      <c r="FU30" s="115">
        <v>4.8093587521663914E-2</v>
      </c>
      <c r="FV30" s="115">
        <v>0</v>
      </c>
      <c r="FW30" s="115">
        <v>-4.999864868517067E-2</v>
      </c>
      <c r="FX30" s="115">
        <v>0.12508986340762043</v>
      </c>
      <c r="FY30" s="115">
        <v>5.8004640371229703E-2</v>
      </c>
      <c r="FZ30" s="115">
        <v>-5.0000000000000031E-2</v>
      </c>
      <c r="GA30" s="115">
        <v>-8.2902112979732767E-2</v>
      </c>
      <c r="GB30" s="115">
        <v>-3.5727174305305018E-2</v>
      </c>
      <c r="GC30" s="115">
        <v>3.8841567291311649E-2</v>
      </c>
      <c r="GD30" s="115">
        <v>-4.5433893684695877E-4</v>
      </c>
      <c r="GE30" s="115">
        <v>-3.7113924050632977E-2</v>
      </c>
      <c r="GF30" s="115">
        <v>-0.10001555451858775</v>
      </c>
      <c r="GG30" s="115">
        <v>-4.6666666666666717E-2</v>
      </c>
      <c r="GH30" s="115">
        <v>4.3234888675383366E-2</v>
      </c>
      <c r="GI30" s="115">
        <v>-0.10964083175803403</v>
      </c>
      <c r="GJ30" s="115">
        <v>8.6548488008342028E-2</v>
      </c>
      <c r="GK30" s="115"/>
      <c r="GL30" s="115">
        <v>-6.8371317398554579E-2</v>
      </c>
      <c r="GM30" s="115">
        <v>0</v>
      </c>
      <c r="GN30" s="115">
        <v>7.7279752704791344E-2</v>
      </c>
      <c r="GO30" s="115">
        <v>-6.475716064757156E-2</v>
      </c>
      <c r="GP30" s="115">
        <v>-9.5238095238094622E-3</v>
      </c>
      <c r="GQ30" s="115">
        <v>-0.10375693393847693</v>
      </c>
      <c r="GR30" s="115">
        <v>0</v>
      </c>
      <c r="GS30" s="115">
        <v>0.27499999999999991</v>
      </c>
    </row>
    <row r="31" spans="1:201" x14ac:dyDescent="0.2">
      <c r="A31" t="s">
        <v>1385</v>
      </c>
      <c r="B31" s="115">
        <v>-2.2727272727272728E-2</v>
      </c>
      <c r="C31" s="115">
        <v>4.0364583333333322E-2</v>
      </c>
      <c r="D31" s="115">
        <v>2.5062656641604369E-3</v>
      </c>
      <c r="E31" s="115">
        <v>-5.0000000000000712E-3</v>
      </c>
      <c r="F31" s="115">
        <v>0.53846153846153855</v>
      </c>
      <c r="G31" s="115">
        <v>0.43174603174603177</v>
      </c>
      <c r="H31" s="115">
        <v>-1.8461538461538477E-2</v>
      </c>
      <c r="I31" s="115">
        <v>-2.0366165200113372E-2</v>
      </c>
      <c r="J31" s="115">
        <v>0.10409836065573762</v>
      </c>
      <c r="K31" s="115">
        <v>-5.9594230410684873E-2</v>
      </c>
      <c r="L31" s="115">
        <v>-5.2816901408450675E-2</v>
      </c>
      <c r="M31" s="115">
        <v>0</v>
      </c>
      <c r="N31" s="115">
        <v>-0.05</v>
      </c>
      <c r="O31" s="115">
        <v>-2.594623512103782E-2</v>
      </c>
      <c r="P31" s="115">
        <v>0.15415657788539144</v>
      </c>
      <c r="Q31" s="115">
        <v>0.5065616797900262</v>
      </c>
      <c r="R31" s="115">
        <v>9.9999999999997877E-4</v>
      </c>
      <c r="S31" s="115">
        <v>3.5000000000000003E-2</v>
      </c>
      <c r="T31" s="115">
        <v>4.7428831470900518E-2</v>
      </c>
      <c r="U31" s="115">
        <v>1.666666666666668E-2</v>
      </c>
      <c r="V31" s="115">
        <v>4.8043034687442102E-2</v>
      </c>
      <c r="W31" s="115">
        <v>1.4918824045634044E-2</v>
      </c>
      <c r="X31" s="115">
        <v>0.19377049180327857</v>
      </c>
      <c r="Y31" s="115">
        <v>-2.8985507246376812E-2</v>
      </c>
      <c r="Z31" s="115">
        <v>-6.3314509122502152E-2</v>
      </c>
      <c r="AA31" s="115">
        <v>0.10199999999999995</v>
      </c>
      <c r="AB31" s="115">
        <v>2.532228360957646E-2</v>
      </c>
      <c r="AC31" s="115">
        <v>5.0994227068633852E-2</v>
      </c>
      <c r="AD31" s="115">
        <v>-3.2661886878343059E-2</v>
      </c>
      <c r="AE31" s="115">
        <v>-0.24243421671337481</v>
      </c>
      <c r="AF31" s="115">
        <v>3.5087719298244864E-3</v>
      </c>
      <c r="AG31" s="115">
        <v>0.12328767123287668</v>
      </c>
      <c r="AH31" s="115">
        <v>-0.22194907813871817</v>
      </c>
      <c r="AI31" s="115">
        <v>7.0658682634730519E-2</v>
      </c>
      <c r="AJ31" s="115">
        <v>8.6923076923076978E-2</v>
      </c>
      <c r="AK31" s="115">
        <v>0</v>
      </c>
      <c r="AL31" s="115">
        <v>0.15668840150167951</v>
      </c>
      <c r="AM31" s="115">
        <v>0</v>
      </c>
      <c r="AN31" s="115">
        <v>0.14860681114551083</v>
      </c>
      <c r="AO31" s="115">
        <v>1.8547140649149939E-2</v>
      </c>
      <c r="AP31" s="115">
        <v>-0.18277246063599881</v>
      </c>
      <c r="AQ31" s="115">
        <v>7.409177820267672E-2</v>
      </c>
      <c r="AR31" s="115">
        <v>9.4472361809044992E-3</v>
      </c>
      <c r="AS31" s="115">
        <v>-0.10291096431619205</v>
      </c>
      <c r="AT31" s="115">
        <v>-6.5821591502112156E-3</v>
      </c>
      <c r="AU31" s="115">
        <v>3.1756113051762465E-4</v>
      </c>
      <c r="AV31" s="115">
        <v>0.15325670498084287</v>
      </c>
      <c r="AW31" s="115">
        <v>8.0090242526790645E-2</v>
      </c>
      <c r="AX31" s="115">
        <v>5.1295336787564684E-2</v>
      </c>
      <c r="AY31" s="115">
        <v>-1.9963702359346538E-2</v>
      </c>
      <c r="AZ31" s="115">
        <v>0.23904881101376721</v>
      </c>
      <c r="BA31" s="115">
        <v>-5.625351584474242E-4</v>
      </c>
      <c r="BB31" s="115">
        <v>-0.14944013781223078</v>
      </c>
      <c r="BC31" s="115">
        <v>-8.6956521739130432E-2</v>
      </c>
      <c r="BD31" s="115">
        <v>8.777969018932881E-2</v>
      </c>
      <c r="BE31" s="115">
        <v>-9.7393689986282478E-2</v>
      </c>
      <c r="BF31" s="115">
        <v>6.6939890710382421E-2</v>
      </c>
      <c r="BG31" s="115">
        <v>4.1860465116279007E-2</v>
      </c>
      <c r="BH31" s="115">
        <v>7.2857142857142912E-2</v>
      </c>
      <c r="BI31" s="115">
        <v>6.6811194324004744E-2</v>
      </c>
      <c r="BJ31" s="115">
        <v>-1.2017673048600836E-2</v>
      </c>
      <c r="BK31" s="115">
        <v>2.3809523809524714E-3</v>
      </c>
      <c r="BL31" s="115">
        <v>6.3706163104378516E-2</v>
      </c>
      <c r="BM31" s="115">
        <v>-5.6291666666666629E-2</v>
      </c>
      <c r="BN31" s="115">
        <v>3.5398230088495436E-2</v>
      </c>
      <c r="BO31" s="115">
        <v>0</v>
      </c>
      <c r="BP31" s="115">
        <v>-7.6923076923076927E-2</v>
      </c>
      <c r="BQ31" s="115">
        <v>0</v>
      </c>
      <c r="BR31" s="115">
        <v>-5.00000000000001E-2</v>
      </c>
      <c r="BS31" s="115">
        <v>-1.4185980738028212E-2</v>
      </c>
      <c r="BT31" s="115">
        <v>-7.0516438549456772E-2</v>
      </c>
      <c r="BU31" s="115">
        <v>1.5189873417721555E-2</v>
      </c>
      <c r="BV31" s="115">
        <v>-0.11949685534591196</v>
      </c>
      <c r="BW31" s="115">
        <v>1.7967942088934857E-2</v>
      </c>
      <c r="BX31" s="115">
        <v>4.2636930141029872E-2</v>
      </c>
      <c r="BY31" s="115">
        <v>2.0265888456549936E-2</v>
      </c>
      <c r="BZ31" s="115">
        <v>0</v>
      </c>
      <c r="CA31" s="115">
        <v>0.13057056635553363</v>
      </c>
      <c r="CB31" s="115">
        <v>6.8763272322782138E-3</v>
      </c>
      <c r="CC31" s="115">
        <v>0</v>
      </c>
      <c r="CD31" s="115">
        <v>3.1102096010818179E-2</v>
      </c>
      <c r="CE31" s="115">
        <v>3.7992661853473879E-2</v>
      </c>
      <c r="CF31" s="115">
        <v>-0.13178294573643418</v>
      </c>
      <c r="CG31" s="115">
        <v>-1.3806041947277298E-2</v>
      </c>
      <c r="CH31" s="115">
        <v>7.0624999999999993E-2</v>
      </c>
      <c r="CI31" s="115">
        <v>1.0529394559812794E-2</v>
      </c>
      <c r="CJ31" s="115">
        <v>0.19073508267433495</v>
      </c>
      <c r="CK31" s="115">
        <v>-4.7619047619047616E-2</v>
      </c>
      <c r="CL31" s="115">
        <v>6.6666666666666666E-2</v>
      </c>
      <c r="CM31" s="115">
        <v>0.35452322738386316</v>
      </c>
      <c r="CN31" s="115">
        <v>-7.2753209700427937E-2</v>
      </c>
      <c r="CO31" s="115">
        <v>0.10776640577965077</v>
      </c>
      <c r="CP31" s="115">
        <v>2.7272727272727251E-2</v>
      </c>
      <c r="CQ31" s="115">
        <v>4.4999999999999929E-2</v>
      </c>
      <c r="CR31" s="115">
        <v>-5.3185271770894223E-2</v>
      </c>
      <c r="CS31" s="115">
        <v>-5.4545454545454515E-2</v>
      </c>
      <c r="CT31" s="115">
        <v>7.2846715328467289E-3</v>
      </c>
      <c r="CU31" s="115">
        <v>-4.5396226415094346E-2</v>
      </c>
      <c r="CV31" s="115">
        <v>0.2416666666666667</v>
      </c>
      <c r="CW31" s="115">
        <v>-0.16535593220338984</v>
      </c>
      <c r="CX31" s="115">
        <v>-5.1008303677342791E-2</v>
      </c>
      <c r="CY31" s="115">
        <v>3.5087719298245612E-2</v>
      </c>
      <c r="CZ31" s="115">
        <v>-6.8749087724419899E-2</v>
      </c>
      <c r="DA31" s="115">
        <v>9.2558235415378318E-2</v>
      </c>
      <c r="DB31" s="115">
        <v>-2.7952705307801015E-2</v>
      </c>
      <c r="DC31" s="115">
        <v>-9.9439252336448597E-2</v>
      </c>
      <c r="DD31" s="115">
        <v>0.34904013961605584</v>
      </c>
      <c r="DE31" s="115">
        <v>2.6206896551724139E-2</v>
      </c>
      <c r="DF31" s="115">
        <v>6.8158436213991799E-2</v>
      </c>
      <c r="DG31" s="115">
        <v>-7.9365079365079898E-3</v>
      </c>
      <c r="DH31" s="115">
        <v>6.6393442622950868E-2</v>
      </c>
      <c r="DI31" s="115">
        <v>-1.1428571428571354E-2</v>
      </c>
      <c r="DJ31" s="115"/>
      <c r="DK31" s="115">
        <v>3.5911602209944722E-2</v>
      </c>
      <c r="DL31" s="115">
        <v>0.72371638141809291</v>
      </c>
      <c r="DM31" s="115">
        <v>0.14851485148514851</v>
      </c>
      <c r="DN31" s="115">
        <v>-0.13932437476670392</v>
      </c>
      <c r="DO31" s="115">
        <v>3.7750094375241841E-4</v>
      </c>
      <c r="DP31" s="115">
        <v>-6.9444444444444441E-3</v>
      </c>
      <c r="DQ31" s="115">
        <v>3.2082956364395669E-2</v>
      </c>
      <c r="DR31" s="115">
        <v>5.5914294100381602E-2</v>
      </c>
      <c r="DS31" s="115">
        <v>-2.9394081100941986E-2</v>
      </c>
      <c r="DT31" s="115">
        <v>5.2626827947282885E-2</v>
      </c>
      <c r="DU31" s="115">
        <v>8.3736160923124983E-2</v>
      </c>
      <c r="DV31" s="115">
        <v>-5.1707317073170778E-2</v>
      </c>
      <c r="DW31" s="115">
        <v>0.11240255138199869</v>
      </c>
      <c r="DX31" s="115">
        <v>-3.6805988771054274E-2</v>
      </c>
      <c r="DY31" s="115">
        <v>-7.1448911119089811E-2</v>
      </c>
      <c r="DZ31" s="115">
        <v>5.1680520419226501E-2</v>
      </c>
      <c r="EA31" s="115">
        <v>6.4220183486238536E-2</v>
      </c>
      <c r="EB31" s="115">
        <v>-9.2592592592592587E-2</v>
      </c>
      <c r="EC31" s="115">
        <v>3.1701405719825458E-2</v>
      </c>
      <c r="ED31" s="115">
        <v>-0.16133792424987692</v>
      </c>
      <c r="EE31" s="115">
        <v>-2.9230769230769209E-2</v>
      </c>
      <c r="EF31" s="115">
        <v>2.7272727272727251E-2</v>
      </c>
      <c r="EG31" s="115">
        <v>-0.14285714285714285</v>
      </c>
      <c r="EH31" s="115">
        <v>-6.0000000000000088E-2</v>
      </c>
      <c r="EI31" s="115">
        <v>1.2345679012345678E-2</v>
      </c>
      <c r="EJ31" s="115">
        <v>0.14420062695924776</v>
      </c>
      <c r="EK31" s="115">
        <v>0</v>
      </c>
      <c r="EL31" s="115">
        <v>-1.1879804332634475E-2</v>
      </c>
      <c r="EM31" s="115">
        <v>0.15753538717735235</v>
      </c>
      <c r="EN31" s="115">
        <v>2.3130300693908526E-3</v>
      </c>
      <c r="EO31" s="115">
        <v>-2.6743151548951634E-2</v>
      </c>
      <c r="EP31" s="115">
        <v>0</v>
      </c>
      <c r="EQ31" s="115">
        <v>0</v>
      </c>
      <c r="ER31" s="115">
        <v>2.2727272727272645E-2</v>
      </c>
      <c r="ES31" s="115">
        <v>0.14618369987063376</v>
      </c>
      <c r="ET31" s="115">
        <v>6.6481994459833854E-2</v>
      </c>
      <c r="EU31" s="115">
        <v>-1.5503875968992331E-2</v>
      </c>
      <c r="EV31" s="115">
        <v>-8.4668192219679653E-2</v>
      </c>
      <c r="EW31" s="115">
        <v>0.17700000000000002</v>
      </c>
      <c r="EX31" s="115">
        <v>4.8041237113402024E-2</v>
      </c>
      <c r="EY31" s="115">
        <v>2.2778575825980026E-2</v>
      </c>
      <c r="EZ31" s="115">
        <v>-1.3806706114398477E-2</v>
      </c>
      <c r="FA31" s="115">
        <v>3.1914893617021309E-2</v>
      </c>
      <c r="FB31" s="115">
        <v>-5.5072463768116031E-2</v>
      </c>
      <c r="FC31" s="115">
        <v>1.3513513513513466E-2</v>
      </c>
      <c r="FD31" s="115">
        <v>-4.8356577195318362E-3</v>
      </c>
      <c r="FE31" s="115">
        <v>0.18574514038876896</v>
      </c>
      <c r="FF31" s="115">
        <v>-2.2439024390243943E-2</v>
      </c>
      <c r="FG31" s="115">
        <v>-1.4579629159258343E-2</v>
      </c>
      <c r="FH31" s="115">
        <v>-3.587086488640887E-3</v>
      </c>
      <c r="FI31" s="115">
        <v>-7.680748038069786E-2</v>
      </c>
      <c r="FJ31" s="115">
        <v>0</v>
      </c>
      <c r="FK31" s="115">
        <v>4.4052863436123977E-3</v>
      </c>
      <c r="FL31" s="115">
        <v>4.9004192872117526E-2</v>
      </c>
      <c r="FM31" s="115">
        <v>-2.7729636048527502E-3</v>
      </c>
      <c r="FN31" s="115">
        <v>-0.11591695501730102</v>
      </c>
      <c r="FO31" s="115">
        <v>-5.6000487225554944E-2</v>
      </c>
      <c r="FP31" s="115">
        <v>7.7632361689470547E-2</v>
      </c>
      <c r="FQ31" s="115">
        <v>-7.6262083780880854E-2</v>
      </c>
      <c r="FR31" s="115">
        <v>-6.25E-2</v>
      </c>
      <c r="FS31" s="115">
        <v>0</v>
      </c>
      <c r="FT31" s="115">
        <v>0</v>
      </c>
      <c r="FU31" s="115">
        <v>9.5916429249762569E-2</v>
      </c>
      <c r="FV31" s="115">
        <v>-6.5003900977101889E-2</v>
      </c>
      <c r="FW31" s="115">
        <v>-8.5604843692079546E-2</v>
      </c>
      <c r="FX31" s="115">
        <v>0.10660302307080349</v>
      </c>
      <c r="FY31" s="115">
        <v>0.2279202279202279</v>
      </c>
      <c r="FZ31" s="115">
        <v>1.5118790496760322E-2</v>
      </c>
      <c r="GA31" s="115">
        <v>-4.5973464979944451E-2</v>
      </c>
      <c r="GB31" s="115">
        <v>0.2315555555555556</v>
      </c>
      <c r="GC31" s="115">
        <v>-7.104194857916012E-3</v>
      </c>
      <c r="GD31" s="115">
        <v>0.10050000000000008</v>
      </c>
      <c r="GE31" s="115">
        <v>6.3950673902519574E-3</v>
      </c>
      <c r="GF31" s="115">
        <v>4.6727450341908248E-2</v>
      </c>
      <c r="GG31" s="115">
        <v>-2.8571428571428571E-2</v>
      </c>
      <c r="GH31" s="115">
        <v>0.17112665720855139</v>
      </c>
      <c r="GI31" s="115">
        <v>0.25952380952380949</v>
      </c>
      <c r="GJ31" s="115">
        <v>-0.15655233069481087</v>
      </c>
      <c r="GK31" s="115"/>
      <c r="GL31" s="115">
        <v>7.7245508982035874E-2</v>
      </c>
      <c r="GM31" s="115">
        <v>-0.10322580645161299</v>
      </c>
      <c r="GN31" s="115">
        <v>8.2845188284518853E-2</v>
      </c>
      <c r="GO31" s="115">
        <v>-3.7170263788968885E-2</v>
      </c>
      <c r="GP31" s="115">
        <v>5.4393305439330575E-2</v>
      </c>
      <c r="GQ31" s="115">
        <v>-3.197461557237008E-2</v>
      </c>
      <c r="GR31" s="115">
        <v>0</v>
      </c>
      <c r="GS31" s="115">
        <v>0.12359550561797751</v>
      </c>
    </row>
    <row r="32" spans="1:201" x14ac:dyDescent="0.2">
      <c r="A32" t="s">
        <v>1386</v>
      </c>
      <c r="B32" s="115">
        <v>-4.0348964013086179E-2</v>
      </c>
      <c r="C32" s="115">
        <v>-6.7300880477684497E-2</v>
      </c>
      <c r="D32" s="115">
        <v>3.016591251885305E-3</v>
      </c>
      <c r="E32" s="115">
        <v>-0.16666666666666666</v>
      </c>
      <c r="F32" s="115">
        <v>-0.17272727272727276</v>
      </c>
      <c r="G32" s="115">
        <v>0.05</v>
      </c>
      <c r="H32" s="115">
        <v>8.3333333333333329E-2</v>
      </c>
      <c r="I32" s="115">
        <v>-2.7534331654130214E-2</v>
      </c>
      <c r="J32" s="115">
        <v>2.1946724744513358E-2</v>
      </c>
      <c r="K32" s="115">
        <v>-1.5994529503986176E-2</v>
      </c>
      <c r="L32" s="115">
        <v>-4.3771043771043884E-2</v>
      </c>
      <c r="M32" s="115">
        <v>0</v>
      </c>
      <c r="N32" s="115">
        <v>-5.4249547920433485E-3</v>
      </c>
      <c r="O32" s="115">
        <v>-2.7698309492847979E-2</v>
      </c>
      <c r="P32" s="115">
        <v>-0.14226375908618896</v>
      </c>
      <c r="Q32" s="115">
        <v>-0.12814645308924488</v>
      </c>
      <c r="R32" s="115">
        <v>0</v>
      </c>
      <c r="S32" s="115">
        <v>-0.10414333706606943</v>
      </c>
      <c r="T32" s="115">
        <v>-3.1441304667221642E-2</v>
      </c>
      <c r="U32" s="115">
        <v>8.4033613445378859E-3</v>
      </c>
      <c r="V32" s="115">
        <v>-7.8776486671223625E-2</v>
      </c>
      <c r="W32" s="115">
        <v>-8.6573146292585182E-2</v>
      </c>
      <c r="X32" s="115">
        <v>0.18538670812281383</v>
      </c>
      <c r="Y32" s="115">
        <v>-6.7567567567567571E-2</v>
      </c>
      <c r="Z32" s="115">
        <v>-6.3989834815756055E-2</v>
      </c>
      <c r="AA32" s="115">
        <v>-7.4074074074074139E-2</v>
      </c>
      <c r="AB32" s="115">
        <v>-1.6304347826086932E-2</v>
      </c>
      <c r="AC32" s="115">
        <v>-0.10659025787965613</v>
      </c>
      <c r="AD32" s="115">
        <v>2.3350608513364117E-2</v>
      </c>
      <c r="AE32" s="115">
        <v>0.30816263763301949</v>
      </c>
      <c r="AF32" s="115">
        <v>-8.0645161290322578E-2</v>
      </c>
      <c r="AG32" s="115">
        <v>-9.5975232198142427E-2</v>
      </c>
      <c r="AH32" s="115">
        <v>-1.7256255392579811E-2</v>
      </c>
      <c r="AI32" s="115">
        <v>-5.3287981859410499E-2</v>
      </c>
      <c r="AJ32" s="115">
        <v>7.6982294072361714E-4</v>
      </c>
      <c r="AK32" s="115">
        <v>0</v>
      </c>
      <c r="AL32" s="115">
        <v>8.2914304054776941E-2</v>
      </c>
      <c r="AM32" s="115">
        <v>0</v>
      </c>
      <c r="AN32" s="115">
        <v>-0.11506849315068492</v>
      </c>
      <c r="AO32" s="115">
        <v>-1.6717325227963573E-2</v>
      </c>
      <c r="AP32" s="115">
        <v>0.29095257074531689</v>
      </c>
      <c r="AQ32" s="115">
        <v>-4.4748858447488445E-2</v>
      </c>
      <c r="AR32" s="115">
        <v>-5.6693211983314409E-2</v>
      </c>
      <c r="AS32" s="115">
        <v>-0.20904477388065301</v>
      </c>
      <c r="AT32" s="115">
        <v>-3.2768600760394367E-2</v>
      </c>
      <c r="AU32" s="115">
        <v>4.9666666666666665E-2</v>
      </c>
      <c r="AV32" s="115">
        <v>-6.6815642458100608E-2</v>
      </c>
      <c r="AW32" s="115">
        <v>-7.896103896103894E-2</v>
      </c>
      <c r="AX32" s="115">
        <v>-5.1546391752576226E-3</v>
      </c>
      <c r="AY32" s="115">
        <v>-1.6071428571428546E-2</v>
      </c>
      <c r="AZ32" s="115">
        <v>-0.1122222222222222</v>
      </c>
      <c r="BA32" s="115">
        <v>7.4010673648172431E-2</v>
      </c>
      <c r="BB32" s="115">
        <v>-3.2419368280690065E-2</v>
      </c>
      <c r="BC32" s="115">
        <v>0</v>
      </c>
      <c r="BD32" s="115">
        <v>-7.9681274900398735E-3</v>
      </c>
      <c r="BE32" s="115">
        <v>0</v>
      </c>
      <c r="BF32" s="115">
        <v>2.4851242562128135E-2</v>
      </c>
      <c r="BG32" s="115">
        <v>-7.2476272648835188E-2</v>
      </c>
      <c r="BH32" s="115">
        <v>-8.6559373640713297E-2</v>
      </c>
      <c r="BI32" s="115">
        <v>-0.21223412513584841</v>
      </c>
      <c r="BJ32" s="115">
        <v>4.5194261437103651E-2</v>
      </c>
      <c r="BK32" s="115">
        <v>-0.11949685534591201</v>
      </c>
      <c r="BL32" s="115">
        <v>-3.6200000000000045E-2</v>
      </c>
      <c r="BM32" s="115">
        <v>1.6949152542372881E-2</v>
      </c>
      <c r="BN32" s="115">
        <v>9.5633572417265014E-3</v>
      </c>
      <c r="BO32" s="115">
        <v>0</v>
      </c>
      <c r="BP32" s="115">
        <v>-4.4117647058823505E-2</v>
      </c>
      <c r="BQ32" s="115">
        <v>0</v>
      </c>
      <c r="BR32" s="115">
        <v>-2.1917808219178006E-2</v>
      </c>
      <c r="BS32" s="115">
        <v>-1.0210396039604054E-2</v>
      </c>
      <c r="BT32" s="115">
        <v>-1.5694444444444382E-2</v>
      </c>
      <c r="BU32" s="115">
        <v>-0.26579925650557618</v>
      </c>
      <c r="BV32" s="115">
        <v>0</v>
      </c>
      <c r="BW32" s="115">
        <v>-5.945288753799393E-2</v>
      </c>
      <c r="BX32" s="115">
        <v>3.3559322033898255E-2</v>
      </c>
      <c r="BY32" s="115">
        <v>1.3973368403748174E-2</v>
      </c>
      <c r="BZ32" s="115">
        <v>0</v>
      </c>
      <c r="CA32" s="115">
        <v>8.0206201197786473E-2</v>
      </c>
      <c r="CB32" s="115">
        <v>5.8997050147492451E-3</v>
      </c>
      <c r="CC32" s="115">
        <v>0</v>
      </c>
      <c r="CD32" s="115">
        <v>-0.13000000000000006</v>
      </c>
      <c r="CE32" s="115">
        <v>-8.2781456953651123E-4</v>
      </c>
      <c r="CF32" s="115">
        <v>-0.17834394904458595</v>
      </c>
      <c r="CG32" s="115">
        <v>0.21885627174295422</v>
      </c>
      <c r="CH32" s="115">
        <v>0.17647058823529413</v>
      </c>
      <c r="CI32" s="115">
        <v>-7.7939590075512419E-2</v>
      </c>
      <c r="CJ32" s="115">
        <v>-0.12388300594417982</v>
      </c>
      <c r="CK32" s="115">
        <v>0.05</v>
      </c>
      <c r="CL32" s="115">
        <v>-5.4621848739495826E-2</v>
      </c>
      <c r="CM32" s="115">
        <v>-0.11663066954643629</v>
      </c>
      <c r="CN32" s="115">
        <v>-8.8426527958387596E-2</v>
      </c>
      <c r="CO32" s="115">
        <v>-7.5681691708402873E-2</v>
      </c>
      <c r="CP32" s="115">
        <v>-2.3405972558514978E-2</v>
      </c>
      <c r="CQ32" s="115">
        <v>-0.1886409736308316</v>
      </c>
      <c r="CR32" s="115">
        <v>-4.7857540345019448E-2</v>
      </c>
      <c r="CS32" s="115">
        <v>0.1</v>
      </c>
      <c r="CT32" s="115">
        <v>-2.3228621540304247E-2</v>
      </c>
      <c r="CU32" s="115">
        <v>-8.6206896551724144E-2</v>
      </c>
      <c r="CV32" s="115">
        <v>-0.1044776119402986</v>
      </c>
      <c r="CW32" s="115">
        <v>-7.8125E-2</v>
      </c>
      <c r="CX32" s="115">
        <v>-0.11820083682008375</v>
      </c>
      <c r="CY32" s="115">
        <v>3.6363636363636362E-2</v>
      </c>
      <c r="CZ32" s="115">
        <v>0.12922366902917429</v>
      </c>
      <c r="DA32" s="115">
        <v>-6.711538461538466E-2</v>
      </c>
      <c r="DB32" s="115">
        <v>-4.198473282442744E-2</v>
      </c>
      <c r="DC32" s="115">
        <v>-6.5338923829489901E-2</v>
      </c>
      <c r="DD32" s="115">
        <v>0</v>
      </c>
      <c r="DE32" s="115">
        <v>-4.7306176084099871E-2</v>
      </c>
      <c r="DF32" s="115">
        <v>-0.17859154929577464</v>
      </c>
      <c r="DG32" s="115">
        <v>-2.0458265139116201E-2</v>
      </c>
      <c r="DH32" s="115">
        <v>-4.8361934477379173E-2</v>
      </c>
      <c r="DI32" s="115">
        <v>-9.5147478591815294E-4</v>
      </c>
      <c r="DJ32" s="115"/>
      <c r="DK32" s="115">
        <v>-0.19555555555555554</v>
      </c>
      <c r="DL32" s="115">
        <v>-0.1010989010989011</v>
      </c>
      <c r="DM32" s="115">
        <v>-6.3079777365491627E-2</v>
      </c>
      <c r="DN32" s="115">
        <v>-7.628652702353253E-2</v>
      </c>
      <c r="DO32" s="115">
        <v>1.1337868480724711E-3</v>
      </c>
      <c r="DP32" s="115">
        <v>-2.4918743228602429E-2</v>
      </c>
      <c r="DQ32" s="115">
        <v>-7.2848109433475236E-2</v>
      </c>
      <c r="DR32" s="115">
        <v>4.8953201970443457E-2</v>
      </c>
      <c r="DS32" s="115">
        <v>-8.7144773752896657E-2</v>
      </c>
      <c r="DT32" s="115">
        <v>-8.4235760932462572E-2</v>
      </c>
      <c r="DU32" s="115">
        <v>1.7936507936507865E-2</v>
      </c>
      <c r="DV32" s="115">
        <v>3.1729166899667836E-2</v>
      </c>
      <c r="DW32" s="115">
        <v>-0.12922735127129104</v>
      </c>
      <c r="DX32" s="115">
        <v>-9.9438202247191007E-2</v>
      </c>
      <c r="DY32" s="115">
        <v>-0.17099280516468057</v>
      </c>
      <c r="DZ32" s="115">
        <v>-3.8122827346465729E-2</v>
      </c>
      <c r="EA32" s="115">
        <v>-1.6245487364620913E-2</v>
      </c>
      <c r="EB32" s="115">
        <v>0.13141133087495815</v>
      </c>
      <c r="EC32" s="115">
        <v>6.2416314759501518E-2</v>
      </c>
      <c r="ED32" s="115">
        <v>6.999999999999991E-2</v>
      </c>
      <c r="EE32" s="115">
        <v>-3.9881831610044355E-2</v>
      </c>
      <c r="EF32" s="115">
        <v>-2.3405972558514978E-2</v>
      </c>
      <c r="EG32" s="115">
        <v>0</v>
      </c>
      <c r="EH32" s="115">
        <v>5.4054054054054057E-2</v>
      </c>
      <c r="EI32" s="115">
        <v>-5.0632911392404986E-2</v>
      </c>
      <c r="EJ32" s="115">
        <v>-3.7500000000000047E-2</v>
      </c>
      <c r="EK32" s="115">
        <v>0</v>
      </c>
      <c r="EL32" s="115">
        <v>-7.6376936316695301E-2</v>
      </c>
      <c r="EM32" s="115">
        <v>-9.6992481203007561E-2</v>
      </c>
      <c r="EN32" s="115">
        <v>4.1767068273092484E-2</v>
      </c>
      <c r="EO32" s="115">
        <v>-9.3462861502641003E-3</v>
      </c>
      <c r="EP32" s="115">
        <v>0</v>
      </c>
      <c r="EQ32" s="115">
        <v>-2.3255813953488372E-2</v>
      </c>
      <c r="ER32" s="115">
        <v>-8.9026915113871577E-2</v>
      </c>
      <c r="ES32" s="115">
        <v>-9.5906432748538037E-2</v>
      </c>
      <c r="ET32" s="115">
        <v>-8.8383838383838412E-2</v>
      </c>
      <c r="EU32" s="115">
        <v>-2.8614457831325227E-2</v>
      </c>
      <c r="EV32" s="115">
        <v>5.8111380145278502E-2</v>
      </c>
      <c r="EW32" s="115">
        <v>-6.1032863849765258E-2</v>
      </c>
      <c r="EX32" s="115">
        <v>1.0627214002917232E-2</v>
      </c>
      <c r="EY32" s="115">
        <v>-1.4560161779575448E-2</v>
      </c>
      <c r="EZ32" s="115">
        <v>0.12666666666666673</v>
      </c>
      <c r="FA32" s="115">
        <v>-0.12149532710280384</v>
      </c>
      <c r="FB32" s="115">
        <v>-2.5924024640657031E-2</v>
      </c>
      <c r="FC32" s="115">
        <v>-0.1628959276018099</v>
      </c>
      <c r="FD32" s="115">
        <v>5.6962962962962944E-2</v>
      </c>
      <c r="FE32" s="115">
        <v>-0.14417744916820707</v>
      </c>
      <c r="FF32" s="115">
        <v>2.5000000000000001E-2</v>
      </c>
      <c r="FG32" s="115">
        <v>2.5313818428043051E-2</v>
      </c>
      <c r="FH32" s="115">
        <v>-7.2801182557280075E-2</v>
      </c>
      <c r="FI32" s="115">
        <v>-4.0275626302013888E-2</v>
      </c>
      <c r="FJ32" s="115">
        <v>-1.7857142857142856E-2</v>
      </c>
      <c r="FK32" s="115">
        <v>-4.385964912280764E-3</v>
      </c>
      <c r="FL32" s="115">
        <v>0</v>
      </c>
      <c r="FM32" s="115">
        <v>-3.4650034650027755E-4</v>
      </c>
      <c r="FN32" s="115">
        <v>-0.14370370370370367</v>
      </c>
      <c r="FO32" s="115">
        <v>-7.495774647887328E-2</v>
      </c>
      <c r="FP32" s="115">
        <v>-0.12675324675324681</v>
      </c>
      <c r="FQ32" s="115">
        <v>-9.7868217054263545E-2</v>
      </c>
      <c r="FR32" s="115">
        <v>6.684447407901313E-2</v>
      </c>
      <c r="FS32" s="115">
        <v>-2.5000000000000356E-3</v>
      </c>
      <c r="FT32" s="115">
        <v>0</v>
      </c>
      <c r="FU32" s="115">
        <v>-0.11176718684099544</v>
      </c>
      <c r="FV32" s="115">
        <v>4.8688311688311697E-2</v>
      </c>
      <c r="FW32" s="115">
        <v>0.15756500843893922</v>
      </c>
      <c r="FX32" s="115">
        <v>-2.7766759222530852E-3</v>
      </c>
      <c r="FY32" s="115">
        <v>-6.4000000000000057E-2</v>
      </c>
      <c r="FZ32" s="115">
        <v>0.11084452975047979</v>
      </c>
      <c r="GA32" s="115">
        <v>-0.14031830238726783</v>
      </c>
      <c r="GB32" s="115">
        <v>3.63887609396591E-2</v>
      </c>
      <c r="GC32" s="115">
        <v>2.2483569699066019E-2</v>
      </c>
      <c r="GD32" s="115">
        <v>-3.8461538461538491E-2</v>
      </c>
      <c r="GE32" s="115">
        <v>-8.4571428571428547E-2</v>
      </c>
      <c r="GF32" s="115">
        <v>-0.10972604725322502</v>
      </c>
      <c r="GG32" s="115">
        <v>4.5816733067729022E-2</v>
      </c>
      <c r="GH32" s="115">
        <v>0.24435380775552434</v>
      </c>
      <c r="GI32" s="115">
        <v>-0.10828025477707003</v>
      </c>
      <c r="GJ32" s="115">
        <v>0.40370370370370368</v>
      </c>
      <c r="GK32" s="115"/>
      <c r="GL32" s="115">
        <v>-4.2979942693409746E-2</v>
      </c>
      <c r="GM32" s="115">
        <v>0.19230769230769243</v>
      </c>
      <c r="GN32" s="115">
        <v>0.25789473684210518</v>
      </c>
      <c r="GO32" s="115">
        <v>9.5926412614980222E-2</v>
      </c>
      <c r="GP32" s="115">
        <v>-3.8616251005631569E-2</v>
      </c>
      <c r="GQ32" s="115">
        <v>-3.9840637450199265E-2</v>
      </c>
      <c r="GR32" s="115">
        <v>0</v>
      </c>
      <c r="GS32" s="115">
        <v>-9.87341772151899E-2</v>
      </c>
    </row>
    <row r="33" spans="1:201" x14ac:dyDescent="0.2">
      <c r="A33" t="s">
        <v>1387</v>
      </c>
      <c r="B33" s="115">
        <v>9.1406807902880347E-2</v>
      </c>
      <c r="C33" s="115">
        <v>-4.1238113720163012E-2</v>
      </c>
      <c r="D33" s="115">
        <v>-4.9462365591397855E-2</v>
      </c>
      <c r="E33" s="115">
        <v>0</v>
      </c>
      <c r="F33" s="115">
        <v>0.29411764705882354</v>
      </c>
      <c r="G33" s="115">
        <v>0</v>
      </c>
      <c r="H33" s="115">
        <v>0</v>
      </c>
      <c r="I33" s="115">
        <v>-7.6016983974798898E-3</v>
      </c>
      <c r="J33" s="115">
        <v>-1.5828524319868111E-2</v>
      </c>
      <c r="K33" s="115">
        <v>-4.8285714285714224E-2</v>
      </c>
      <c r="L33" s="115">
        <v>-0.11475409836065567</v>
      </c>
      <c r="M33" s="115">
        <v>-2.8571428571428571E-2</v>
      </c>
      <c r="N33" s="115">
        <v>4.8738858334913718E-2</v>
      </c>
      <c r="O33" s="115">
        <v>-2.6582278481012585E-2</v>
      </c>
      <c r="P33" s="115">
        <v>-0.14247551202137126</v>
      </c>
      <c r="Q33" s="115">
        <v>-0.14313725490196072</v>
      </c>
      <c r="R33" s="115">
        <v>-1.9607843137254832E-2</v>
      </c>
      <c r="S33" s="115">
        <v>-3.1453362255965296E-2</v>
      </c>
      <c r="T33" s="115">
        <v>-2.231266459181229E-2</v>
      </c>
      <c r="U33" s="115">
        <v>-0.10750000000000004</v>
      </c>
      <c r="V33" s="115">
        <v>-2.3853211009174306E-2</v>
      </c>
      <c r="W33" s="115">
        <v>-5.6710775047258979E-2</v>
      </c>
      <c r="X33" s="115">
        <v>6.1906727197688811E-2</v>
      </c>
      <c r="Y33" s="115">
        <v>-0.1105769230769231</v>
      </c>
      <c r="Z33" s="115">
        <v>-6.4365028413819331E-2</v>
      </c>
      <c r="AA33" s="115">
        <v>-0.21511627906976738</v>
      </c>
      <c r="AB33" s="115">
        <v>-6.874736398144253E-2</v>
      </c>
      <c r="AC33" s="115">
        <v>-8.5429769392033492E-2</v>
      </c>
      <c r="AD33" s="115">
        <v>-2.1481481481481539E-2</v>
      </c>
      <c r="AE33" s="115">
        <v>0.83936006517016648</v>
      </c>
      <c r="AF33" s="115">
        <v>-0.14482758620689654</v>
      </c>
      <c r="AG33" s="115">
        <v>-0.11019283746556471</v>
      </c>
      <c r="AH33" s="115">
        <v>-2.7684563758389236E-2</v>
      </c>
      <c r="AI33" s="115">
        <v>-8.6956521739130418E-2</v>
      </c>
      <c r="AJ33" s="115">
        <v>3.6711891460494882E-2</v>
      </c>
      <c r="AK33" s="115">
        <v>0</v>
      </c>
      <c r="AL33" s="115">
        <v>-4.1922919229192328E-2</v>
      </c>
      <c r="AM33" s="115">
        <v>-5.5185185185185129E-2</v>
      </c>
      <c r="AN33" s="115">
        <v>-0.1119221411192215</v>
      </c>
      <c r="AO33" s="115">
        <v>-0.12208138759172782</v>
      </c>
      <c r="AP33" s="115">
        <v>-0.28129475794901165</v>
      </c>
      <c r="AQ33" s="115">
        <v>-0.10794297352342168</v>
      </c>
      <c r="AR33" s="115">
        <v>4.2292490118577088E-2</v>
      </c>
      <c r="AS33" s="115">
        <v>-0.16924195223260646</v>
      </c>
      <c r="AT33" s="115">
        <v>-6.4265961742098254E-2</v>
      </c>
      <c r="AU33" s="115">
        <v>1.1463250168577209E-2</v>
      </c>
      <c r="AV33" s="115">
        <v>-7.1769342460070537E-2</v>
      </c>
      <c r="AW33" s="115">
        <v>-0.14898320070733867</v>
      </c>
      <c r="AX33" s="115">
        <v>-1.5728056823947349E-2</v>
      </c>
      <c r="AY33" s="115">
        <v>-6.6666666666666721E-2</v>
      </c>
      <c r="AZ33" s="115">
        <v>-7.4074074074074139E-2</v>
      </c>
      <c r="BA33" s="115">
        <v>-9.7181818181818161E-2</v>
      </c>
      <c r="BB33" s="115">
        <v>-4.214895825017962E-2</v>
      </c>
      <c r="BC33" s="115">
        <v>8.4905660377358527E-2</v>
      </c>
      <c r="BD33" s="115">
        <v>1.6194331983805734E-2</v>
      </c>
      <c r="BE33" s="115">
        <v>-4.9924812030075226E-2</v>
      </c>
      <c r="BF33" s="115">
        <v>-0.1787870077608508</v>
      </c>
      <c r="BG33" s="115">
        <v>9.2365692742695613E-2</v>
      </c>
      <c r="BH33" s="115">
        <v>-8.3333333333333329E-2</v>
      </c>
      <c r="BI33" s="115">
        <v>-6.8681318681318687E-2</v>
      </c>
      <c r="BJ33" s="115">
        <v>-8.727661009328988E-2</v>
      </c>
      <c r="BK33" s="115">
        <v>-7.4684772065955349E-2</v>
      </c>
      <c r="BL33" s="115">
        <v>-0.14199914199914199</v>
      </c>
      <c r="BM33" s="115">
        <v>-1.6707637181784054E-2</v>
      </c>
      <c r="BN33" s="115">
        <v>-8.0208333333333409E-2</v>
      </c>
      <c r="BO33" s="115">
        <v>0</v>
      </c>
      <c r="BP33" s="115">
        <v>-6.8493150684931503E-2</v>
      </c>
      <c r="BQ33" s="115">
        <v>0</v>
      </c>
      <c r="BR33" s="115">
        <v>-1.4844804318488454E-2</v>
      </c>
      <c r="BS33" s="115">
        <v>-8.9794356203908791E-4</v>
      </c>
      <c r="BT33" s="115">
        <v>3.6605118237771357E-2</v>
      </c>
      <c r="BU33" s="115">
        <v>4.466019417475723E-2</v>
      </c>
      <c r="BV33" s="115">
        <v>-0.1117318435754189</v>
      </c>
      <c r="BW33" s="115">
        <v>-0.18004187020237267</v>
      </c>
      <c r="BX33" s="115">
        <v>-4.9000644745325582E-2</v>
      </c>
      <c r="BY33" s="115">
        <v>-0.10530960435358137</v>
      </c>
      <c r="BZ33" s="115">
        <v>0</v>
      </c>
      <c r="CA33" s="115">
        <v>5.9603180978391852E-2</v>
      </c>
      <c r="CB33" s="115">
        <v>-1.453488372093026E-2</v>
      </c>
      <c r="CC33" s="115">
        <v>0</v>
      </c>
      <c r="CD33" s="115">
        <v>-0.13397860417727964</v>
      </c>
      <c r="CE33" s="115">
        <v>-0.1590253605171556</v>
      </c>
      <c r="CF33" s="115">
        <v>-9.9426386233269673E-2</v>
      </c>
      <c r="CG33" s="115">
        <v>0.11230434782608702</v>
      </c>
      <c r="CH33" s="115">
        <v>-1.8513529117431978E-2</v>
      </c>
      <c r="CI33" s="115">
        <v>-8.5798816568047429E-2</v>
      </c>
      <c r="CJ33" s="115">
        <v>-4.3115274565907356E-3</v>
      </c>
      <c r="CK33" s="115">
        <v>-3.2570138664946839E-2</v>
      </c>
      <c r="CL33" s="115">
        <v>-8.3333333333333037E-3</v>
      </c>
      <c r="CM33" s="115">
        <v>-0.21922428330522764</v>
      </c>
      <c r="CN33" s="115">
        <v>-0.34301580521144809</v>
      </c>
      <c r="CO33" s="115">
        <v>-2.2306855277475526E-2</v>
      </c>
      <c r="CP33" s="115">
        <v>-8.8836593616708232E-2</v>
      </c>
      <c r="CQ33" s="115">
        <v>0.15456674473067922</v>
      </c>
      <c r="CR33" s="115">
        <v>5.6437389770722941E-2</v>
      </c>
      <c r="CS33" s="115">
        <v>0</v>
      </c>
      <c r="CT33" s="115">
        <v>-2.868421052631584E-2</v>
      </c>
      <c r="CU33" s="115">
        <v>-9.375E-2</v>
      </c>
      <c r="CV33" s="115">
        <v>0.13559322033898319</v>
      </c>
      <c r="CW33" s="115">
        <v>-3.0303030303030304E-2</v>
      </c>
      <c r="CX33" s="115">
        <v>1.9189765458422142E-2</v>
      </c>
      <c r="CY33" s="115">
        <v>-0.12140575079872204</v>
      </c>
      <c r="CZ33" s="115">
        <v>-6.1417079207920777E-2</v>
      </c>
      <c r="DA33" s="115">
        <v>-6.9434502505368687E-2</v>
      </c>
      <c r="DB33" s="115">
        <v>-2.5730222515444084E-2</v>
      </c>
      <c r="DC33" s="115">
        <v>-4.5999999999999965E-2</v>
      </c>
      <c r="DD33" s="115">
        <v>0.21141649048625791</v>
      </c>
      <c r="DE33" s="115">
        <v>-2.4358974358974359E-2</v>
      </c>
      <c r="DF33" s="115">
        <v>2.8985507246376812E-2</v>
      </c>
      <c r="DG33" s="115">
        <v>-4.9766718506998354E-2</v>
      </c>
      <c r="DH33" s="115">
        <v>-0.14304812834224601</v>
      </c>
      <c r="DI33" s="115">
        <v>-0.14133986928104578</v>
      </c>
      <c r="DJ33" s="115"/>
      <c r="DK33" s="115">
        <v>1.4064171122994651</v>
      </c>
      <c r="DL33" s="115">
        <v>-0.12835249042145594</v>
      </c>
      <c r="DM33" s="115">
        <v>-0.10016694490818039</v>
      </c>
      <c r="DN33" s="115">
        <v>-4.3769309989700562E-3</v>
      </c>
      <c r="DO33" s="115">
        <v>-0.11118575747396704</v>
      </c>
      <c r="DP33" s="115">
        <v>-3.1606557377049135E-2</v>
      </c>
      <c r="DQ33" s="115">
        <v>-0.1194818476222942</v>
      </c>
      <c r="DR33" s="115">
        <v>-7.2000000000000092E-2</v>
      </c>
      <c r="DS33" s="115">
        <v>6.6916323899564338E-3</v>
      </c>
      <c r="DT33" s="115">
        <v>-9.4196929988768344E-2</v>
      </c>
      <c r="DU33" s="115">
        <v>-0.21240155019377416</v>
      </c>
      <c r="DV33" s="115">
        <v>-6.522222222222227E-3</v>
      </c>
      <c r="DW33" s="115">
        <v>-2.3855421686747036E-2</v>
      </c>
      <c r="DX33" s="115">
        <v>-9.1955558524257908E-3</v>
      </c>
      <c r="DY33" s="115">
        <v>-0.17080000000000004</v>
      </c>
      <c r="DZ33" s="115">
        <v>-8.1914893617021312E-2</v>
      </c>
      <c r="EA33" s="115">
        <v>-4.0858725761772845E-2</v>
      </c>
      <c r="EB33" s="115">
        <v>-0.15912614517265689</v>
      </c>
      <c r="EC33" s="115">
        <v>-3.8046170613296376E-2</v>
      </c>
      <c r="ED33" s="115">
        <v>0.13230035756853389</v>
      </c>
      <c r="EE33" s="115">
        <v>-3.2857142857142814E-2</v>
      </c>
      <c r="EF33" s="115">
        <v>-8.8836593616708232E-2</v>
      </c>
      <c r="EG33" s="115">
        <v>-2.0979020979021028E-2</v>
      </c>
      <c r="EH33" s="115">
        <v>0.15552779512804485</v>
      </c>
      <c r="EI33" s="115">
        <v>5.5940594059405893E-2</v>
      </c>
      <c r="EJ33" s="115">
        <v>-3.4138218151540396E-2</v>
      </c>
      <c r="EK33" s="115">
        <v>0</v>
      </c>
      <c r="EL33" s="115">
        <v>-1.7543859649122921E-2</v>
      </c>
      <c r="EM33" s="115">
        <v>-0.05</v>
      </c>
      <c r="EN33" s="115">
        <v>1.2195121951219396E-2</v>
      </c>
      <c r="EO33" s="115">
        <v>-1.1314938970860692E-2</v>
      </c>
      <c r="EP33" s="115">
        <v>0</v>
      </c>
      <c r="EQ33" s="115">
        <v>-2.2727272727272728E-2</v>
      </c>
      <c r="ER33" s="115">
        <v>-7.1153846153846179E-2</v>
      </c>
      <c r="ES33" s="115">
        <v>-0.12576687116564403</v>
      </c>
      <c r="ET33" s="115">
        <v>-6.1611374407582895E-2</v>
      </c>
      <c r="EU33" s="115">
        <v>2.865995352439963E-2</v>
      </c>
      <c r="EV33" s="115">
        <v>1.9753086419753103E-2</v>
      </c>
      <c r="EW33" s="115">
        <v>9.6525096525096526E-2</v>
      </c>
      <c r="EX33" s="115">
        <v>1.0315789473684252E-2</v>
      </c>
      <c r="EY33" s="115">
        <v>-0.12940140845070414</v>
      </c>
      <c r="EZ33" s="115">
        <v>-0.1</v>
      </c>
      <c r="FA33" s="115">
        <v>0.27380952380952395</v>
      </c>
      <c r="FB33" s="115">
        <v>-4.7432762836185763E-2</v>
      </c>
      <c r="FC33" s="115">
        <v>0.10499999999999998</v>
      </c>
      <c r="FD33" s="115">
        <v>-8.3191850594227498E-2</v>
      </c>
      <c r="FE33" s="115">
        <v>-0.20088626292466757</v>
      </c>
      <c r="FF33" s="115">
        <v>-1.5748031496063006E-2</v>
      </c>
      <c r="FG33" s="115">
        <v>1.582010582010587E-2</v>
      </c>
      <c r="FH33" s="115">
        <v>0.24873096446700491</v>
      </c>
      <c r="FI33" s="115">
        <v>-0.18316680483441683</v>
      </c>
      <c r="FJ33" s="115">
        <v>4.7185688462257638E-2</v>
      </c>
      <c r="FK33" s="115">
        <v>-0.18103448275862066</v>
      </c>
      <c r="FL33" s="115">
        <v>0</v>
      </c>
      <c r="FM33" s="115">
        <v>0</v>
      </c>
      <c r="FN33" s="115">
        <v>-0.1</v>
      </c>
      <c r="FO33" s="115">
        <v>4.4117647058823532E-2</v>
      </c>
      <c r="FP33" s="115">
        <v>-0.13038567959794456</v>
      </c>
      <c r="FQ33" s="115">
        <v>3.2000000000000028E-2</v>
      </c>
      <c r="FR33" s="115">
        <v>-3.3199033037872604E-2</v>
      </c>
      <c r="FS33" s="115">
        <v>-8.0459770114942528E-2</v>
      </c>
      <c r="FT33" s="115">
        <v>0</v>
      </c>
      <c r="FU33" s="115">
        <v>0.15828041035661955</v>
      </c>
      <c r="FV33" s="115">
        <v>-1.6163035839775096E-2</v>
      </c>
      <c r="FW33" s="115">
        <v>0.84957671957671954</v>
      </c>
      <c r="FX33" s="115">
        <v>-0.19327999999999998</v>
      </c>
      <c r="FY33" s="115">
        <v>-9.420289855072457E-2</v>
      </c>
      <c r="FZ33" s="115">
        <v>9.9736147757255963E-2</v>
      </c>
      <c r="GA33" s="115">
        <v>-8.3542662669151627E-2</v>
      </c>
      <c r="GB33" s="115">
        <v>6.7354965585054133E-2</v>
      </c>
      <c r="GC33" s="115">
        <v>3.3977110157367645E-2</v>
      </c>
      <c r="GD33" s="115">
        <v>-0.11111111111111102</v>
      </c>
      <c r="GE33" s="115">
        <v>1.3593380614657211E-2</v>
      </c>
      <c r="GF33" s="115">
        <v>3.6041447664814409E-2</v>
      </c>
      <c r="GG33" s="115">
        <v>-0.111504424778761</v>
      </c>
      <c r="GH33" s="115">
        <v>0.60435589413028623</v>
      </c>
      <c r="GI33" s="115">
        <v>-0.14363636363636365</v>
      </c>
      <c r="GJ33" s="115">
        <v>-0.32500000000000001</v>
      </c>
      <c r="GK33" s="115"/>
      <c r="GL33" s="115">
        <v>-7.3947667804322532E-3</v>
      </c>
      <c r="GM33" s="115">
        <v>-2.5000000000000022E-2</v>
      </c>
      <c r="GN33" s="115">
        <v>0</v>
      </c>
      <c r="GO33" s="115">
        <v>-0.1401129943502824</v>
      </c>
      <c r="GP33" s="115">
        <v>-4.3846153846153868E-2</v>
      </c>
      <c r="GQ33" s="115">
        <v>-7.5406283856988013E-2</v>
      </c>
      <c r="GR33" s="115">
        <v>0</v>
      </c>
      <c r="GS33" s="115">
        <v>-1.4962593516209379E-2</v>
      </c>
    </row>
    <row r="34" spans="1:201" x14ac:dyDescent="0.2">
      <c r="A34" t="s">
        <v>1388</v>
      </c>
      <c r="B34" s="115">
        <v>-3.5693790887180069E-2</v>
      </c>
      <c r="C34" s="115">
        <v>2.5472636815920421E-2</v>
      </c>
      <c r="D34" s="115">
        <v>-8.0219780219780185E-2</v>
      </c>
      <c r="E34" s="115">
        <v>-0.14285714285714285</v>
      </c>
      <c r="F34" s="115">
        <v>-4.4943820224719142E-2</v>
      </c>
      <c r="G34" s="115">
        <v>0.2270440508814266</v>
      </c>
      <c r="H34" s="115">
        <v>6.0070671378091849E-2</v>
      </c>
      <c r="I34" s="115">
        <v>-8.0999433570394463E-2</v>
      </c>
      <c r="J34" s="115">
        <v>0.21640593662254309</v>
      </c>
      <c r="K34" s="115">
        <v>9.6510312418414498E-2</v>
      </c>
      <c r="L34" s="115">
        <v>-4.2796005706134073E-2</v>
      </c>
      <c r="M34" s="115">
        <v>0.05</v>
      </c>
      <c r="N34" s="115">
        <v>-4.9909909909909969E-2</v>
      </c>
      <c r="O34" s="115">
        <v>3.9473684210526314E-2</v>
      </c>
      <c r="P34" s="115">
        <v>-1.4335868929198419E-2</v>
      </c>
      <c r="Q34" s="115">
        <v>0.15909090909090909</v>
      </c>
      <c r="R34" s="115">
        <v>1.5936254980079698E-2</v>
      </c>
      <c r="S34" s="115">
        <v>2.1739130434782609E-3</v>
      </c>
      <c r="T34" s="115">
        <v>-5.1242447644573669E-2</v>
      </c>
      <c r="U34" s="115">
        <v>8.9918256130790214E-2</v>
      </c>
      <c r="V34" s="115">
        <v>-7.0254342431761804E-2</v>
      </c>
      <c r="W34" s="115">
        <v>1.1472275334608059E-2</v>
      </c>
      <c r="X34" s="115">
        <v>-6.3393892539621202E-2</v>
      </c>
      <c r="Y34" s="115">
        <v>1.0199125789218109E-2</v>
      </c>
      <c r="Z34" s="115">
        <v>0.2369705882352941</v>
      </c>
      <c r="AA34" s="115">
        <v>2.5335320417287619E-2</v>
      </c>
      <c r="AB34" s="115">
        <v>-3.4609120521172557E-2</v>
      </c>
      <c r="AC34" s="115">
        <v>-4.7428856714927747E-2</v>
      </c>
      <c r="AD34" s="115">
        <v>5.0709453391606291E-2</v>
      </c>
      <c r="AE34" s="115">
        <v>0</v>
      </c>
      <c r="AF34" s="115">
        <v>0.36022514071294559</v>
      </c>
      <c r="AG34" s="115">
        <v>-1.0899182561307912E-2</v>
      </c>
      <c r="AH34" s="115">
        <v>0.18136769078295339</v>
      </c>
      <c r="AI34" s="115">
        <v>2.9850746268656646E-2</v>
      </c>
      <c r="AJ34" s="115">
        <v>-5.0037907505686138E-2</v>
      </c>
      <c r="AK34" s="115">
        <v>0</v>
      </c>
      <c r="AL34" s="115">
        <v>9.7288346098116096E-3</v>
      </c>
      <c r="AM34" s="115">
        <v>5.3042121684867369E-2</v>
      </c>
      <c r="AN34" s="115">
        <v>-4.195804195804189E-2</v>
      </c>
      <c r="AO34" s="115">
        <v>-2.7885862516212691E-2</v>
      </c>
      <c r="AP34" s="115">
        <v>-3.8556871385293463E-2</v>
      </c>
      <c r="AQ34" s="115">
        <v>-6.7957479119210296E-2</v>
      </c>
      <c r="AR34" s="115">
        <v>-4.5283018867924504E-2</v>
      </c>
      <c r="AS34" s="115">
        <v>8.7572278555267044E-3</v>
      </c>
      <c r="AT34" s="115">
        <v>2.3636108425091375E-2</v>
      </c>
      <c r="AU34" s="115">
        <v>-5.8152569122265546E-2</v>
      </c>
      <c r="AV34" s="115">
        <v>-1.8725829432118903E-2</v>
      </c>
      <c r="AW34" s="115">
        <v>6.6357000663572522E-4</v>
      </c>
      <c r="AX34" s="115">
        <v>-2.7147087857848008E-2</v>
      </c>
      <c r="AY34" s="115">
        <v>9.0909090909090912E-2</v>
      </c>
      <c r="AZ34" s="115">
        <v>-2.6052104208416811E-2</v>
      </c>
      <c r="BA34" s="115">
        <v>4.4436004557538995E-2</v>
      </c>
      <c r="BB34" s="115">
        <v>8.8263400225870883E-2</v>
      </c>
      <c r="BC34" s="115">
        <v>5.9999999999999963E-2</v>
      </c>
      <c r="BD34" s="115">
        <v>-1.8171493469619552E-2</v>
      </c>
      <c r="BE34" s="115">
        <v>0</v>
      </c>
      <c r="BF34" s="115">
        <v>0.27716593245227611</v>
      </c>
      <c r="BG34" s="115">
        <v>-3.5454545454545509E-2</v>
      </c>
      <c r="BH34" s="115">
        <v>0.10826336721166591</v>
      </c>
      <c r="BI34" s="115">
        <v>-2.3577580121417502E-2</v>
      </c>
      <c r="BJ34" s="115">
        <v>1.2144136969938232E-2</v>
      </c>
      <c r="BK34" s="115">
        <v>2.011873350923481E-2</v>
      </c>
      <c r="BL34" s="115">
        <v>0.55399999999999994</v>
      </c>
      <c r="BM34" s="115">
        <v>3.2834150959635058E-2</v>
      </c>
      <c r="BN34" s="115">
        <v>3.3677853907793085E-3</v>
      </c>
      <c r="BO34" s="115">
        <v>0</v>
      </c>
      <c r="BP34" s="115">
        <v>0.18699186991869909</v>
      </c>
      <c r="BQ34" s="115">
        <v>-5.2631578947368418E-2</v>
      </c>
      <c r="BR34" s="115">
        <v>0.1399999999999999</v>
      </c>
      <c r="BS34" s="115">
        <v>4.4223438268568768E-2</v>
      </c>
      <c r="BT34" s="115">
        <v>0.11127554897804086</v>
      </c>
      <c r="BU34" s="115">
        <v>-6.1752219220378287E-3</v>
      </c>
      <c r="BV34" s="115">
        <v>5.2941176470588151E-2</v>
      </c>
      <c r="BW34" s="115">
        <v>0.20955610822217191</v>
      </c>
      <c r="BX34" s="115">
        <v>-6.0000000000000012E-2</v>
      </c>
      <c r="BY34" s="115">
        <v>2.9371688115064312E-2</v>
      </c>
      <c r="BZ34" s="115">
        <v>0</v>
      </c>
      <c r="CA34" s="115">
        <v>-2.3148148148148171E-2</v>
      </c>
      <c r="CB34" s="115">
        <v>6.0712387028176586E-2</v>
      </c>
      <c r="CC34" s="115">
        <v>-0.01</v>
      </c>
      <c r="CD34" s="115">
        <v>7.5616438356164328E-2</v>
      </c>
      <c r="CE34" s="115">
        <v>-3.7292354827899818E-2</v>
      </c>
      <c r="CF34" s="115">
        <v>0.2134570765661255</v>
      </c>
      <c r="CG34" s="115">
        <v>-1.5516318887105404E-2</v>
      </c>
      <c r="CH34" s="115">
        <v>0.27827798277982779</v>
      </c>
      <c r="CI34" s="115">
        <v>-4.2266824085005879E-2</v>
      </c>
      <c r="CJ34" s="115">
        <v>0.10926086956521737</v>
      </c>
      <c r="CK34" s="115">
        <v>8.3318777292576474E-2</v>
      </c>
      <c r="CL34" s="115">
        <v>9.0909090909090912E-2</v>
      </c>
      <c r="CM34" s="115">
        <v>-4.0453074433656963E-2</v>
      </c>
      <c r="CN34" s="115">
        <v>0.34154727793696282</v>
      </c>
      <c r="CO34" s="115">
        <v>-5.3065430190623451E-2</v>
      </c>
      <c r="CP34" s="115">
        <v>0.13316666666666657</v>
      </c>
      <c r="CQ34" s="115">
        <v>0.60526315789473661</v>
      </c>
      <c r="CR34" s="115">
        <v>-7.3024523160762925E-2</v>
      </c>
      <c r="CS34" s="115">
        <v>1.0101010101010065E-2</v>
      </c>
      <c r="CT34" s="115">
        <v>1.5119779167996447E-3</v>
      </c>
      <c r="CU34" s="115">
        <v>0.14285714285714285</v>
      </c>
      <c r="CV34" s="115">
        <v>8.2568807339449407E-2</v>
      </c>
      <c r="CW34" s="115">
        <v>4.7619047619047616E-2</v>
      </c>
      <c r="CX34" s="115">
        <v>-2.3933402705514948E-2</v>
      </c>
      <c r="CY34" s="115">
        <v>0.14233576642335766</v>
      </c>
      <c r="CZ34" s="115">
        <v>3.2752835916280511E-2</v>
      </c>
      <c r="DA34" s="115">
        <v>1.6000000000000045E-2</v>
      </c>
      <c r="DB34" s="115">
        <v>-4.2221966911764837E-2</v>
      </c>
      <c r="DC34" s="115">
        <v>-0.17582417582417578</v>
      </c>
      <c r="DD34" s="115">
        <v>0</v>
      </c>
      <c r="DE34" s="115">
        <v>-3.4259041440192109E-2</v>
      </c>
      <c r="DF34" s="115">
        <v>-1.2451696006869966E-2</v>
      </c>
      <c r="DG34" s="115">
        <v>0.19627906976744181</v>
      </c>
      <c r="DH34" s="115">
        <v>2.3956194387405986E-2</v>
      </c>
      <c r="DI34" s="115">
        <v>0.36000000000000004</v>
      </c>
      <c r="DJ34" s="115"/>
      <c r="DK34" s="115">
        <v>0.10000000000000009</v>
      </c>
      <c r="DL34" s="115">
        <v>-1.6949152542372857E-2</v>
      </c>
      <c r="DM34" s="115">
        <v>-4.9206349206349143E-2</v>
      </c>
      <c r="DN34" s="115">
        <v>8.0389429763560519E-2</v>
      </c>
      <c r="DO34" s="115">
        <v>2.655172413793102E-2</v>
      </c>
      <c r="DP34" s="115">
        <v>4.4627872726649899E-2</v>
      </c>
      <c r="DQ34" s="115">
        <v>3.0744905130007029E-2</v>
      </c>
      <c r="DR34" s="115">
        <v>-7.3829055305636396E-2</v>
      </c>
      <c r="DS34" s="115">
        <v>0.11568493150684922</v>
      </c>
      <c r="DT34" s="115">
        <v>1.9932793645944812E-2</v>
      </c>
      <c r="DU34" s="115">
        <v>-0.1121101121101122</v>
      </c>
      <c r="DV34" s="115">
        <v>0</v>
      </c>
      <c r="DW34" s="115">
        <v>-9.8120178202759978E-2</v>
      </c>
      <c r="DX34" s="115">
        <v>5.5075936431868616E-2</v>
      </c>
      <c r="DY34" s="115">
        <v>1.2660409718092626E-2</v>
      </c>
      <c r="DZ34" s="115">
        <v>2.3853610717786709E-2</v>
      </c>
      <c r="EA34" s="115">
        <v>-5.6825604180274394E-2</v>
      </c>
      <c r="EB34" s="115">
        <v>-1.7993079584775046E-2</v>
      </c>
      <c r="EC34" s="115">
        <v>2.4982228089773618E-2</v>
      </c>
      <c r="ED34" s="115">
        <v>-4.1142857142857078E-2</v>
      </c>
      <c r="EE34" s="115">
        <v>-3.4168564920272625E-3</v>
      </c>
      <c r="EF34" s="115">
        <v>0.13316666666666657</v>
      </c>
      <c r="EG34" s="115">
        <v>-8.3217753120665202E-3</v>
      </c>
      <c r="EH34" s="115">
        <v>0.34877843302443157</v>
      </c>
      <c r="EI34" s="115">
        <v>9.5147736513960371E-2</v>
      </c>
      <c r="EJ34" s="115">
        <v>-0.11037037037037038</v>
      </c>
      <c r="EK34" s="115">
        <v>0</v>
      </c>
      <c r="EL34" s="115">
        <v>0.10848172446110596</v>
      </c>
      <c r="EM34" s="115">
        <v>0.37254901960784315</v>
      </c>
      <c r="EN34" s="115">
        <v>-8.0645161290322284E-3</v>
      </c>
      <c r="EO34" s="115">
        <v>3.8654292970227495E-2</v>
      </c>
      <c r="EP34" s="115">
        <v>2.9770343067762081E-3</v>
      </c>
      <c r="EQ34" s="115">
        <v>0</v>
      </c>
      <c r="ER34" s="115">
        <v>-8.1272084805653705E-2</v>
      </c>
      <c r="ES34" s="115">
        <v>-5.8710298363811468E-2</v>
      </c>
      <c r="ET34" s="115">
        <v>4.76190476190466E-3</v>
      </c>
      <c r="EU34" s="115">
        <v>-6.1585835257890742E-3</v>
      </c>
      <c r="EV34" s="115">
        <v>1.2499999999999956E-2</v>
      </c>
      <c r="EW34" s="115">
        <v>9.1292134831460675E-2</v>
      </c>
      <c r="EX34" s="115">
        <v>0.15853658536585366</v>
      </c>
      <c r="EY34" s="115">
        <v>-2.0689655172413841E-2</v>
      </c>
      <c r="EZ34" s="115">
        <v>3.0927835051546466E-2</v>
      </c>
      <c r="FA34" s="115">
        <v>3.7037037037036931E-2</v>
      </c>
      <c r="FB34" s="115">
        <v>4.3367346938775399E-2</v>
      </c>
      <c r="FC34" s="115">
        <v>0</v>
      </c>
      <c r="FD34" s="115">
        <v>8.5616438356164379E-3</v>
      </c>
      <c r="FE34" s="115">
        <v>-3.5612535612535613E-2</v>
      </c>
      <c r="FF34" s="115">
        <v>-5.4883720930232548E-2</v>
      </c>
      <c r="FG34" s="115">
        <v>1.6183665788483202E-2</v>
      </c>
      <c r="FH34" s="115">
        <v>0.13455497382198953</v>
      </c>
      <c r="FI34" s="115">
        <v>-0.11478892279170377</v>
      </c>
      <c r="FJ34" s="115">
        <v>-1.9906687402798952E-3</v>
      </c>
      <c r="FK34" s="115">
        <v>0.55530726256983254</v>
      </c>
      <c r="FL34" s="115">
        <v>9.971181556195946E-2</v>
      </c>
      <c r="FM34" s="115">
        <v>0.15439999999999998</v>
      </c>
      <c r="FN34" s="115">
        <v>-0.10071942446043164</v>
      </c>
      <c r="FO34" s="115">
        <v>-1.4492753623188406E-2</v>
      </c>
      <c r="FP34" s="115">
        <v>-6.9710023114099656E-2</v>
      </c>
      <c r="FQ34" s="115">
        <v>-9.9009900990098664E-3</v>
      </c>
      <c r="FR34" s="115">
        <v>6.9827586206896497E-2</v>
      </c>
      <c r="FS34" s="115">
        <v>6.097560975609756E-2</v>
      </c>
      <c r="FT34" s="115">
        <v>-2.227463312368809E-3</v>
      </c>
      <c r="FU34" s="115">
        <v>6.0621761658030987E-2</v>
      </c>
      <c r="FV34" s="115">
        <v>0.12611510791366903</v>
      </c>
      <c r="FW34" s="115">
        <v>0.5170974474233424</v>
      </c>
      <c r="FX34" s="115">
        <v>-0.17328042328042323</v>
      </c>
      <c r="FY34" s="115">
        <v>-3.4965034965035051E-2</v>
      </c>
      <c r="FZ34" s="115">
        <v>0</v>
      </c>
      <c r="GA34" s="115">
        <v>-3.8113795791114687E-2</v>
      </c>
      <c r="GB34" s="115">
        <v>-0.12628865979381448</v>
      </c>
      <c r="GC34" s="115">
        <v>0.28080622995877247</v>
      </c>
      <c r="GD34" s="115">
        <v>-2.0100502512562832E-2</v>
      </c>
      <c r="GE34" s="115">
        <v>6.5437239738251043E-3</v>
      </c>
      <c r="GF34" s="115">
        <v>-9.2779291553133539E-2</v>
      </c>
      <c r="GG34" s="115">
        <v>-8.771929824561403E-3</v>
      </c>
      <c r="GH34" s="115">
        <v>0.2122898413450155</v>
      </c>
      <c r="GI34" s="115">
        <v>0</v>
      </c>
      <c r="GJ34" s="115">
        <v>0.41509433962264142</v>
      </c>
      <c r="GK34" s="115"/>
      <c r="GL34" s="115">
        <v>0.13273195876288651</v>
      </c>
      <c r="GM34" s="115">
        <v>0</v>
      </c>
      <c r="GN34" s="115">
        <v>-0.13636363636363635</v>
      </c>
      <c r="GO34" s="115">
        <v>-8.9585666293393144E-3</v>
      </c>
      <c r="GP34" s="115">
        <v>0.12262521588946458</v>
      </c>
      <c r="GQ34" s="115">
        <v>-0.11275593578775357</v>
      </c>
      <c r="GR34" s="115">
        <v>0</v>
      </c>
      <c r="GS34" s="115">
        <v>9.8630136986301339E-2</v>
      </c>
    </row>
    <row r="35" spans="1:201" x14ac:dyDescent="0.2">
      <c r="A35" t="s">
        <v>1389</v>
      </c>
      <c r="B35" s="115">
        <v>3.7261904761904704E-2</v>
      </c>
      <c r="C35" s="115">
        <v>2.4987251402345773E-2</v>
      </c>
      <c r="D35" s="115">
        <v>0.13750000000000001</v>
      </c>
      <c r="E35" s="115">
        <v>0.24444444444444444</v>
      </c>
      <c r="F35" s="115">
        <v>5.9523809523809521E-2</v>
      </c>
      <c r="G35" s="115">
        <v>-0.28091176470588231</v>
      </c>
      <c r="H35" s="115">
        <v>-4.3918918918918887E-2</v>
      </c>
      <c r="I35" s="115">
        <v>-4.1366342839236911E-3</v>
      </c>
      <c r="J35" s="115">
        <v>2.8041237113402052E-2</v>
      </c>
      <c r="K35" s="115">
        <v>1.771322292091046E-2</v>
      </c>
      <c r="L35" s="115">
        <v>0.12882447665056357</v>
      </c>
      <c r="M35" s="115">
        <v>-2.9126213592233011E-2</v>
      </c>
      <c r="N35" s="115">
        <v>3.7383177570093455E-2</v>
      </c>
      <c r="O35" s="115">
        <v>3.4013605442176874E-2</v>
      </c>
      <c r="P35" s="115">
        <v>-5.5540204476374637E-2</v>
      </c>
      <c r="Q35" s="115">
        <v>4.7619047619047616E-2</v>
      </c>
      <c r="R35" s="115">
        <v>-9.9502487562204596E-4</v>
      </c>
      <c r="S35" s="115">
        <v>-0.13207547169811321</v>
      </c>
      <c r="T35" s="115">
        <v>7.967397774623422E-3</v>
      </c>
      <c r="U35" s="115">
        <v>0.14687499999999992</v>
      </c>
      <c r="V35" s="115">
        <v>7.8621612579458058E-2</v>
      </c>
      <c r="W35" s="115">
        <v>-1.2835032087580214E-2</v>
      </c>
      <c r="X35" s="115">
        <v>0.18127853881278552</v>
      </c>
      <c r="Y35" s="115">
        <v>-6.4090909090909101E-2</v>
      </c>
      <c r="Z35" s="115">
        <v>8.9020771513353119E-3</v>
      </c>
      <c r="AA35" s="115">
        <v>0.18551236749116604</v>
      </c>
      <c r="AB35" s="115">
        <v>6.3203463203463081E-2</v>
      </c>
      <c r="AC35" s="115">
        <v>-1.4955134596210163E-3</v>
      </c>
      <c r="AD35" s="115">
        <v>-8.1192584850651811E-2</v>
      </c>
      <c r="AE35" s="115">
        <v>-1</v>
      </c>
      <c r="AF35" s="115">
        <v>3.4951456310679557E-2</v>
      </c>
      <c r="AG35" s="115">
        <v>0.10876132930513591</v>
      </c>
      <c r="AH35" s="115">
        <v>0.20262216924910606</v>
      </c>
      <c r="AI35" s="115">
        <v>3.4178610804851212E-2</v>
      </c>
      <c r="AJ35" s="115">
        <v>2.3670935195964277E-2</v>
      </c>
      <c r="AK35" s="115">
        <v>-9.1002851422677909E-3</v>
      </c>
      <c r="AL35" s="115">
        <v>9.5961887477314073E-2</v>
      </c>
      <c r="AM35" s="115">
        <v>0.1147826086956522</v>
      </c>
      <c r="AN35" s="115">
        <v>0.2084507042253522</v>
      </c>
      <c r="AO35" s="115">
        <v>-0.12136752136752141</v>
      </c>
      <c r="AP35" s="115">
        <v>-0.1941855304039059</v>
      </c>
      <c r="AQ35" s="115">
        <v>2.4504084014002295E-2</v>
      </c>
      <c r="AR35" s="115">
        <v>-3.6363636363636362E-2</v>
      </c>
      <c r="AS35" s="115">
        <v>5.1381401617250624E-3</v>
      </c>
      <c r="AT35" s="115">
        <v>-6.7510180337405579E-2</v>
      </c>
      <c r="AU35" s="115">
        <v>4.9710000000000039E-2</v>
      </c>
      <c r="AV35" s="115">
        <v>2.2476586888657762E-2</v>
      </c>
      <c r="AW35" s="115">
        <v>-7.4892572130141125E-2</v>
      </c>
      <c r="AX35" s="115">
        <v>0.1744927536231885</v>
      </c>
      <c r="AY35" s="115">
        <v>1.8518518518518452E-2</v>
      </c>
      <c r="AZ35" s="115">
        <v>-0.20414673046251985</v>
      </c>
      <c r="BA35" s="115">
        <v>7.0542793250660679E-2</v>
      </c>
      <c r="BB35" s="115">
        <v>-0.13117971167635301</v>
      </c>
      <c r="BC35" s="115">
        <v>0</v>
      </c>
      <c r="BD35" s="115">
        <v>0.11620536657511092</v>
      </c>
      <c r="BE35" s="115">
        <v>0</v>
      </c>
      <c r="BF35" s="115">
        <v>0.13832010029251979</v>
      </c>
      <c r="BG35" s="115">
        <v>5.2631578947368494E-2</v>
      </c>
      <c r="BH35" s="115">
        <v>0.11477832512315263</v>
      </c>
      <c r="BI35" s="115">
        <v>4.9333333333333305E-2</v>
      </c>
      <c r="BJ35" s="115">
        <v>-2.7304415182029446E-2</v>
      </c>
      <c r="BK35" s="115">
        <v>-2.003878474466713E-2</v>
      </c>
      <c r="BL35" s="115">
        <v>0.30707563611014282</v>
      </c>
      <c r="BM35" s="115">
        <v>-2.3613445378151278E-2</v>
      </c>
      <c r="BN35" s="115">
        <v>-5.7877461706783435E-2</v>
      </c>
      <c r="BO35" s="115">
        <v>0</v>
      </c>
      <c r="BP35" s="115">
        <v>1.4851485148514976E-2</v>
      </c>
      <c r="BQ35" s="115">
        <v>-4.9524762381190524E-2</v>
      </c>
      <c r="BR35" s="115">
        <v>-0.10983292248698982</v>
      </c>
      <c r="BS35" s="115">
        <v>4.1712702758962952E-2</v>
      </c>
      <c r="BT35" s="115">
        <v>-6.6255835667600405E-2</v>
      </c>
      <c r="BU35" s="115">
        <v>-1.9674612183125221E-2</v>
      </c>
      <c r="BV35" s="115">
        <v>6.25E-2</v>
      </c>
      <c r="BW35" s="115">
        <v>-1.6402323411682039E-3</v>
      </c>
      <c r="BX35" s="115">
        <v>-1.6686531585220567E-2</v>
      </c>
      <c r="BY35" s="115">
        <v>-3.5062089116143252E-2</v>
      </c>
      <c r="BZ35" s="115">
        <v>3.6513545347467667E-2</v>
      </c>
      <c r="CA35" s="115">
        <v>0.36877718704688245</v>
      </c>
      <c r="CB35" s="115">
        <v>6.0674410736438429E-2</v>
      </c>
      <c r="CC35" s="115">
        <v>0</v>
      </c>
      <c r="CD35" s="115">
        <v>-6.169665809768634E-2</v>
      </c>
      <c r="CE35" s="115">
        <v>0.10722993745362022</v>
      </c>
      <c r="CF35" s="115">
        <v>4.6116504854368807E-2</v>
      </c>
      <c r="CG35" s="115">
        <v>0.05</v>
      </c>
      <c r="CH35" s="115">
        <v>-0.24160447761194029</v>
      </c>
      <c r="CI35" s="115">
        <v>5.9279639819910072E-2</v>
      </c>
      <c r="CJ35" s="115">
        <v>0.36498516320474778</v>
      </c>
      <c r="CK35" s="115">
        <v>-7.9877852780456435E-2</v>
      </c>
      <c r="CL35" s="115">
        <v>-8.115419296663649E-3</v>
      </c>
      <c r="CM35" s="115">
        <v>0.51100244498777503</v>
      </c>
      <c r="CN35" s="115">
        <v>0.24642857142857139</v>
      </c>
      <c r="CO35" s="115">
        <v>-2.4132730015082978E-2</v>
      </c>
      <c r="CP35" s="115">
        <v>1.6949152542372881E-2</v>
      </c>
      <c r="CQ35" s="115">
        <v>0.18222222222222229</v>
      </c>
      <c r="CR35" s="115">
        <v>-3.42105263157894E-2</v>
      </c>
      <c r="CS35" s="115">
        <v>0.10000000000000003</v>
      </c>
      <c r="CT35" s="115">
        <v>0.10469054076832304</v>
      </c>
      <c r="CU35" s="115">
        <v>0</v>
      </c>
      <c r="CV35" s="115">
        <v>2.8301886792452855E-2</v>
      </c>
      <c r="CW35" s="115">
        <v>4.9720074646760919E-2</v>
      </c>
      <c r="CX35" s="115">
        <v>2.8907922912205522E-2</v>
      </c>
      <c r="CY35" s="115">
        <v>7.6620825147347735E-2</v>
      </c>
      <c r="CZ35" s="115">
        <v>0.10739561217268223</v>
      </c>
      <c r="DA35" s="115">
        <v>-9.0090090090090089E-3</v>
      </c>
      <c r="DB35" s="115">
        <v>6.6535963729935144E-2</v>
      </c>
      <c r="DC35" s="115">
        <v>-0.19057149210584837</v>
      </c>
      <c r="DD35" s="115">
        <v>0</v>
      </c>
      <c r="DE35" s="115">
        <v>4.0101477083950378E-2</v>
      </c>
      <c r="DF35" s="115">
        <v>0.13989721837017705</v>
      </c>
      <c r="DG35" s="115">
        <v>0</v>
      </c>
      <c r="DH35" s="115">
        <v>-7.0610687022900839E-2</v>
      </c>
      <c r="DI35" s="115">
        <v>0</v>
      </c>
      <c r="DJ35" s="115"/>
      <c r="DK35" s="115">
        <v>-1.7341040462427761E-2</v>
      </c>
      <c r="DL35" s="115">
        <v>0.10855949895615857</v>
      </c>
      <c r="DM35" s="115">
        <v>1.0095693779904307</v>
      </c>
      <c r="DN35" s="115">
        <v>-3.0504714364948463E-3</v>
      </c>
      <c r="DO35" s="115">
        <v>3.4602076124567969E-3</v>
      </c>
      <c r="DP35" s="115">
        <v>-4.4819576667648076E-2</v>
      </c>
      <c r="DQ35" s="115">
        <v>-6.2736703441462247E-2</v>
      </c>
      <c r="DR35" s="115">
        <v>-3.6890729531697947E-2</v>
      </c>
      <c r="DS35" s="115">
        <v>2.456140350877193E-2</v>
      </c>
      <c r="DT35" s="115">
        <v>8.2148760330578496E-2</v>
      </c>
      <c r="DU35" s="115">
        <v>0</v>
      </c>
      <c r="DV35" s="115">
        <v>0</v>
      </c>
      <c r="DW35" s="115">
        <v>-1.518932407507872E-3</v>
      </c>
      <c r="DX35" s="115">
        <v>0.11765014768624878</v>
      </c>
      <c r="DY35" s="115">
        <v>-4.8926229508196764E-2</v>
      </c>
      <c r="DZ35" s="115">
        <v>6.967260864499597E-2</v>
      </c>
      <c r="EA35" s="115">
        <v>0.31303602058319041</v>
      </c>
      <c r="EB35" s="115">
        <v>-5.4009819967266774E-2</v>
      </c>
      <c r="EC35" s="115">
        <v>7.0209759808716368E-2</v>
      </c>
      <c r="ED35" s="115">
        <v>0.10759493670886071</v>
      </c>
      <c r="EE35" s="115">
        <v>-8.6130627114233735E-2</v>
      </c>
      <c r="EF35" s="115">
        <v>1.6949152542372881E-2</v>
      </c>
      <c r="EG35" s="115">
        <v>0.20166666666666666</v>
      </c>
      <c r="EH35" s="115">
        <v>-0.12720588235294122</v>
      </c>
      <c r="EI35" s="115">
        <v>0.10119402985074628</v>
      </c>
      <c r="EJ35" s="115">
        <v>5.8823529411764705E-2</v>
      </c>
      <c r="EK35" s="115">
        <v>0</v>
      </c>
      <c r="EL35" s="115">
        <v>9.295774647887331E-2</v>
      </c>
      <c r="EM35" s="115">
        <v>0.27118644067796616</v>
      </c>
      <c r="EN35" s="115">
        <v>0</v>
      </c>
      <c r="EO35" s="115">
        <v>5.8903858304627686E-3</v>
      </c>
      <c r="EP35" s="115">
        <v>0</v>
      </c>
      <c r="EQ35" s="115">
        <v>2.3255813953488372E-2</v>
      </c>
      <c r="ER35" s="115">
        <v>-5.8236272878535715E-2</v>
      </c>
      <c r="ES35" s="115">
        <v>-0.11874469889737053</v>
      </c>
      <c r="ET35" s="115">
        <v>3.7037037037037125E-2</v>
      </c>
      <c r="EU35" s="115">
        <v>3.0888030888031603E-3</v>
      </c>
      <c r="EV35" s="115">
        <v>0</v>
      </c>
      <c r="EW35" s="115">
        <v>-3.783783783783784E-2</v>
      </c>
      <c r="EX35" s="115">
        <v>-8.9091313041546286E-2</v>
      </c>
      <c r="EY35" s="115">
        <v>1.7365374495702544E-2</v>
      </c>
      <c r="EZ35" s="115">
        <v>-2.0202020202020308E-2</v>
      </c>
      <c r="FA35" s="115">
        <v>3.1847133757961811E-2</v>
      </c>
      <c r="FB35" s="115">
        <v>-6.0627845674574507E-2</v>
      </c>
      <c r="FC35" s="115">
        <v>0</v>
      </c>
      <c r="FD35" s="115">
        <v>-8.4639498432601878E-2</v>
      </c>
      <c r="FE35" s="115">
        <v>-8.5937500000000028E-2</v>
      </c>
      <c r="FF35" s="115">
        <v>-3.2403240324032356E-2</v>
      </c>
      <c r="FG35" s="115">
        <v>3.339259917768652E-2</v>
      </c>
      <c r="FH35" s="115">
        <v>-0.11778290993071582</v>
      </c>
      <c r="FI35" s="115">
        <v>0.3275393529200637</v>
      </c>
      <c r="FJ35" s="115">
        <v>0</v>
      </c>
      <c r="FK35" s="115">
        <v>-0.20866489832007082</v>
      </c>
      <c r="FL35" s="115">
        <v>0.15666666666666676</v>
      </c>
      <c r="FM35" s="115">
        <v>-0.14792092706203136</v>
      </c>
      <c r="FN35" s="115">
        <v>-0.12210526315789476</v>
      </c>
      <c r="FO35" s="115">
        <v>-8.2422404851192871E-2</v>
      </c>
      <c r="FP35" s="115">
        <v>1.8947368421053351E-3</v>
      </c>
      <c r="FQ35" s="115">
        <v>-3.8095238095238126E-2</v>
      </c>
      <c r="FR35" s="115">
        <v>5.6851311953352718E-2</v>
      </c>
      <c r="FS35" s="115">
        <v>-0.14225941422594138</v>
      </c>
      <c r="FT35" s="115">
        <v>-0.15058430717863108</v>
      </c>
      <c r="FU35" s="115">
        <v>0.28838451268357812</v>
      </c>
      <c r="FV35" s="115">
        <v>-0.1848463523340371</v>
      </c>
      <c r="FW35" s="115">
        <v>0.50223079705775941</v>
      </c>
      <c r="FX35" s="115">
        <v>0</v>
      </c>
      <c r="FY35" s="115">
        <v>0.15633423180592995</v>
      </c>
      <c r="FZ35" s="115">
        <v>-2.6315789473684583E-3</v>
      </c>
      <c r="GA35" s="115">
        <v>1.6398637407906261E-2</v>
      </c>
      <c r="GB35" s="115">
        <v>8.2790697674418656E-2</v>
      </c>
      <c r="GC35" s="115">
        <v>0.15258711721224905</v>
      </c>
      <c r="GD35" s="115">
        <v>-8.9939024390243885E-2</v>
      </c>
      <c r="GE35" s="115">
        <v>5.1939924906132667E-2</v>
      </c>
      <c r="GF35" s="115">
        <v>-1.1847065158858312E-2</v>
      </c>
      <c r="GG35" s="115">
        <v>-7.7669902912621311E-2</v>
      </c>
      <c r="GH35" s="115">
        <v>-1.6420170024455696E-2</v>
      </c>
      <c r="GI35" s="115">
        <v>0.14583333333333337</v>
      </c>
      <c r="GJ35" s="115">
        <v>-0.113434396236278</v>
      </c>
      <c r="GK35" s="115"/>
      <c r="GL35" s="115">
        <v>-3.0605871330418609E-2</v>
      </c>
      <c r="GM35" s="115">
        <v>0</v>
      </c>
      <c r="GN35" s="115">
        <v>-5.5793991416309044E-2</v>
      </c>
      <c r="GO35" s="115">
        <v>7.5903614457831198E-2</v>
      </c>
      <c r="GP35" s="115">
        <v>8.2242990654205692E-2</v>
      </c>
      <c r="GQ35" s="115">
        <v>-4.4544452608376146E-2</v>
      </c>
      <c r="GR35" s="115">
        <v>0</v>
      </c>
      <c r="GS35" s="115">
        <v>-2.6666666666666689E-2</v>
      </c>
    </row>
    <row r="36" spans="1:201" x14ac:dyDescent="0.2">
      <c r="A36" t="s">
        <v>1390</v>
      </c>
      <c r="B36" s="115">
        <v>-0.104</v>
      </c>
      <c r="C36" s="115">
        <v>-7.3901599514072077E-3</v>
      </c>
      <c r="D36" s="115">
        <v>-0.11991199119911997</v>
      </c>
      <c r="E36" s="115">
        <v>-1.3157894736842136E-2</v>
      </c>
      <c r="F36" s="115">
        <v>-9.6774193548387122E-2</v>
      </c>
      <c r="G36" s="115">
        <v>4.9544682821423096E-2</v>
      </c>
      <c r="H36" s="115">
        <v>-1.3333333333333345E-2</v>
      </c>
      <c r="I36" s="115">
        <v>-6.1415377375139697E-2</v>
      </c>
      <c r="J36" s="115">
        <v>3.9329331401365703E-3</v>
      </c>
      <c r="K36" s="115">
        <v>-3.643966547192358E-2</v>
      </c>
      <c r="L36" s="115">
        <v>-7.035928143712572E-2</v>
      </c>
      <c r="M36" s="115">
        <v>-4.8938134810710965E-2</v>
      </c>
      <c r="N36" s="115">
        <v>-2.9390420899854816E-2</v>
      </c>
      <c r="O36" s="115">
        <v>7.1252397917237051E-3</v>
      </c>
      <c r="P36" s="115">
        <v>9.6666666666666595E-2</v>
      </c>
      <c r="Q36" s="115">
        <v>0.23529411764705882</v>
      </c>
      <c r="R36" s="115">
        <v>-9.9403578528824924E-4</v>
      </c>
      <c r="S36" s="115">
        <v>0.13006396588486141</v>
      </c>
      <c r="T36" s="115">
        <v>-3.6103632431478162E-2</v>
      </c>
      <c r="U36" s="115">
        <v>-0.22891566265060243</v>
      </c>
      <c r="V36" s="115">
        <v>2.9092787054570454E-2</v>
      </c>
      <c r="W36" s="115">
        <v>-3.3211678832116794E-2</v>
      </c>
      <c r="X36" s="115">
        <v>0</v>
      </c>
      <c r="Y36" s="115">
        <v>0.12820512820512819</v>
      </c>
      <c r="Z36" s="115">
        <v>-9.0123656784923581E-2</v>
      </c>
      <c r="AA36" s="115">
        <v>-8.4142394822006403E-2</v>
      </c>
      <c r="AB36" s="115">
        <v>-4.977375565610849E-2</v>
      </c>
      <c r="AC36" s="115">
        <v>-3.4648700673724851E-2</v>
      </c>
      <c r="AD36" s="115">
        <v>3.3114410287543149E-3</v>
      </c>
      <c r="AE36" s="115">
        <v>9.8252864925793715E-2</v>
      </c>
      <c r="AF36" s="115">
        <v>-0.18641390205371244</v>
      </c>
      <c r="AG36" s="115">
        <v>-0.17249999999999999</v>
      </c>
      <c r="AH36" s="115">
        <v>-9.7849462365591333E-2</v>
      </c>
      <c r="AI36" s="115">
        <v>-8.4762865792129147E-2</v>
      </c>
      <c r="AJ36" s="115">
        <v>3.3694344163658241E-2</v>
      </c>
      <c r="AK36" s="115">
        <v>0</v>
      </c>
      <c r="AL36" s="115">
        <v>2.5116279069767402E-2</v>
      </c>
      <c r="AM36" s="115">
        <v>-2.6248941574936537E-2</v>
      </c>
      <c r="AN36" s="115">
        <v>-0.11471321695760599</v>
      </c>
      <c r="AO36" s="115">
        <v>0.13225806451612906</v>
      </c>
      <c r="AP36" s="115">
        <v>0.23182066703116469</v>
      </c>
      <c r="AQ36" s="115">
        <v>-9.9159074982480666E-2</v>
      </c>
      <c r="AR36" s="115">
        <v>-6.5420560747663573E-2</v>
      </c>
      <c r="AS36" s="115">
        <v>-0.10659592881062567</v>
      </c>
      <c r="AT36" s="115">
        <v>4.2062908713409959E-2</v>
      </c>
      <c r="AU36" s="115">
        <v>7.1428571428571425E-2</v>
      </c>
      <c r="AV36" s="115">
        <v>-0.17863247863247869</v>
      </c>
      <c r="AW36" s="115">
        <v>-0.19515810276679846</v>
      </c>
      <c r="AX36" s="115">
        <v>-5.7636887608069976E-3</v>
      </c>
      <c r="AY36" s="115">
        <v>0.3012048192771084</v>
      </c>
      <c r="AZ36" s="115">
        <v>4.4999999999999929E-2</v>
      </c>
      <c r="BA36" s="115">
        <v>0.21406828465651992</v>
      </c>
      <c r="BB36" s="115">
        <v>-2.2141855487489849E-2</v>
      </c>
      <c r="BC36" s="115">
        <v>-0.16666666666666666</v>
      </c>
      <c r="BD36" s="115">
        <v>-1.5599001663893511E-2</v>
      </c>
      <c r="BE36" s="115">
        <v>0</v>
      </c>
      <c r="BF36" s="115">
        <v>-2.802599512591394E-2</v>
      </c>
      <c r="BG36" s="115">
        <v>-4.76190476190483E-3</v>
      </c>
      <c r="BH36" s="115">
        <v>-0.11546840958605659</v>
      </c>
      <c r="BI36" s="115">
        <v>-0.17592479550726403</v>
      </c>
      <c r="BJ36" s="115">
        <v>-4.5546959575423124E-2</v>
      </c>
      <c r="BK36" s="115">
        <v>-1.7777777777777736E-2</v>
      </c>
      <c r="BL36" s="115">
        <v>-2.2320667916169625E-2</v>
      </c>
      <c r="BM36" s="115">
        <v>0.10811062482540273</v>
      </c>
      <c r="BN36" s="115">
        <v>-4.2488288484584438E-3</v>
      </c>
      <c r="BO36" s="115">
        <v>0</v>
      </c>
      <c r="BP36" s="115">
        <v>-0.14647887323943662</v>
      </c>
      <c r="BQ36" s="115">
        <v>-4.5823389021479755E-2</v>
      </c>
      <c r="BR36" s="115">
        <v>-6.38461538461539E-2</v>
      </c>
      <c r="BS36" s="115">
        <v>0.10766038204359633</v>
      </c>
      <c r="BT36" s="115">
        <v>0.13936170212765958</v>
      </c>
      <c r="BU36" s="115">
        <v>0.15870232354230607</v>
      </c>
      <c r="BV36" s="115">
        <v>0.26984126984126988</v>
      </c>
      <c r="BW36" s="115">
        <v>-0.29188999115581749</v>
      </c>
      <c r="BX36" s="115">
        <v>3.1980319803198001E-2</v>
      </c>
      <c r="BY36" s="115">
        <v>-3.5915492957746438E-2</v>
      </c>
      <c r="BZ36" s="115">
        <v>6.1250000000000027E-2</v>
      </c>
      <c r="CA36" s="115">
        <v>3.8654618473895619E-2</v>
      </c>
      <c r="CB36" s="115">
        <v>-1.9354125193541252E-2</v>
      </c>
      <c r="CC36" s="115">
        <v>0</v>
      </c>
      <c r="CD36" s="115">
        <v>2.9100529100529141E-2</v>
      </c>
      <c r="CE36" s="115">
        <v>-2.5667510199865719E-2</v>
      </c>
      <c r="CF36" s="115">
        <v>-0.21523809523809523</v>
      </c>
      <c r="CG36" s="115">
        <v>0</v>
      </c>
      <c r="CH36" s="115">
        <v>9.9487179487179486E-2</v>
      </c>
      <c r="CI36" s="115">
        <v>-0.13181324647122694</v>
      </c>
      <c r="CJ36" s="115">
        <v>0.37472464714040965</v>
      </c>
      <c r="CK36" s="115">
        <v>-6.9677033492822921E-2</v>
      </c>
      <c r="CL36" s="115">
        <v>-2.8896672504378291E-2</v>
      </c>
      <c r="CM36" s="115">
        <v>-0.13163481953290873</v>
      </c>
      <c r="CN36" s="115">
        <v>0</v>
      </c>
      <c r="CO36" s="115">
        <v>-6.6197183098591558E-2</v>
      </c>
      <c r="CP36" s="115">
        <v>-6.3492063492063489E-2</v>
      </c>
      <c r="CQ36" s="115">
        <v>9.7560975609756198E-2</v>
      </c>
      <c r="CR36" s="115">
        <v>-9.5238095238095233E-2</v>
      </c>
      <c r="CS36" s="115">
        <v>-7.2164948453608185E-2</v>
      </c>
      <c r="CT36" s="115">
        <v>-0.10060778125387615</v>
      </c>
      <c r="CU36" s="115">
        <v>1.0830324909747292E-2</v>
      </c>
      <c r="CV36" s="115">
        <v>-0.10548523206751054</v>
      </c>
      <c r="CW36" s="115">
        <v>-0.1174117647058824</v>
      </c>
      <c r="CX36" s="115">
        <v>-6.3829787234043079E-3</v>
      </c>
      <c r="CY36" s="115">
        <v>5.7640360719777274E-2</v>
      </c>
      <c r="CZ36" s="115">
        <v>0.11106742677413026</v>
      </c>
      <c r="DA36" s="115">
        <v>-1.0799136069114879E-3</v>
      </c>
      <c r="DB36" s="115">
        <v>-8.3237134698341611E-3</v>
      </c>
      <c r="DC36" s="115">
        <v>-0.10932857991681527</v>
      </c>
      <c r="DD36" s="115">
        <v>0</v>
      </c>
      <c r="DE36" s="115">
        <v>-1.698841698841708E-2</v>
      </c>
      <c r="DF36" s="115">
        <v>-1.4312133151081459E-2</v>
      </c>
      <c r="DG36" s="115">
        <v>2.3809523809523808E-2</v>
      </c>
      <c r="DH36" s="115">
        <v>1.2738853503185574E-3</v>
      </c>
      <c r="DI36" s="115">
        <v>6.2573789846517042E-2</v>
      </c>
      <c r="DJ36" s="115"/>
      <c r="DK36" s="115">
        <v>-2.8089887640449462E-2</v>
      </c>
      <c r="DL36" s="115">
        <v>-6.8093385214007721E-2</v>
      </c>
      <c r="DM36" s="115">
        <v>-0.17173051519154567</v>
      </c>
      <c r="DN36" s="115">
        <v>6.0380317584787402E-2</v>
      </c>
      <c r="DO36" s="115">
        <v>1.474719101123589E-2</v>
      </c>
      <c r="DP36" s="115">
        <v>-0.12241968361517036</v>
      </c>
      <c r="DQ36" s="115">
        <v>-9.1774675972083733E-2</v>
      </c>
      <c r="DR36" s="115">
        <v>-1.9062500000000072E-2</v>
      </c>
      <c r="DS36" s="115">
        <v>-0.15680473372781065</v>
      </c>
      <c r="DT36" s="115">
        <v>-8.8466579292267224E-3</v>
      </c>
      <c r="DU36" s="115">
        <v>9.86585365853659E-2</v>
      </c>
      <c r="DV36" s="115">
        <v>1.8099547511312219E-2</v>
      </c>
      <c r="DW36" s="115">
        <v>-5.0674631784941825E-2</v>
      </c>
      <c r="DX36" s="115">
        <v>-6.318792812957337E-2</v>
      </c>
      <c r="DY36" s="115">
        <v>7.1218467103934438E-2</v>
      </c>
      <c r="DZ36" s="115">
        <v>-9.6526315789473696E-2</v>
      </c>
      <c r="EA36" s="115">
        <v>-9.4368932038834938E-2</v>
      </c>
      <c r="EB36" s="115">
        <v>-1.2924071082390954E-2</v>
      </c>
      <c r="EC36" s="115">
        <v>-3.1473684210526265E-2</v>
      </c>
      <c r="ED36" s="115">
        <v>-1.2499999999999956E-2</v>
      </c>
      <c r="EE36" s="115">
        <v>1.8013245033112576E-2</v>
      </c>
      <c r="EF36" s="115">
        <v>-6.3492063492063489E-2</v>
      </c>
      <c r="EG36" s="115">
        <v>-1.8003273322422311E-2</v>
      </c>
      <c r="EH36" s="115">
        <v>3.6585365853658569E-2</v>
      </c>
      <c r="EI36" s="115">
        <v>1.5151515151515152E-2</v>
      </c>
      <c r="EJ36" s="115">
        <v>-5.5555555555555552E-2</v>
      </c>
      <c r="EK36" s="115">
        <v>0</v>
      </c>
      <c r="EL36" s="115">
        <v>-4.2187883247486041E-2</v>
      </c>
      <c r="EM36" s="115">
        <v>-0.16987378439892409</v>
      </c>
      <c r="EN36" s="115">
        <v>-8.148148148148146E-2</v>
      </c>
      <c r="EO36" s="115">
        <v>-5.7405237171235822E-2</v>
      </c>
      <c r="EP36" s="115">
        <v>0</v>
      </c>
      <c r="EQ36" s="115">
        <v>0.2004466778336125</v>
      </c>
      <c r="ER36" s="115">
        <v>-3.8400000000000031E-2</v>
      </c>
      <c r="ES36" s="115">
        <v>8.165137614678887E-2</v>
      </c>
      <c r="ET36" s="115">
        <v>-0.11956521739130432</v>
      </c>
      <c r="EU36" s="115">
        <v>7.9166666666666607E-2</v>
      </c>
      <c r="EV36" s="115">
        <v>0</v>
      </c>
      <c r="EW36" s="115">
        <v>-5.3763440860215058E-3</v>
      </c>
      <c r="EX36" s="115">
        <v>-8.0865836226260993E-2</v>
      </c>
      <c r="EY36" s="115">
        <v>-7.6588337684944264E-3</v>
      </c>
      <c r="EZ36" s="115">
        <v>-0.12389380530973454</v>
      </c>
      <c r="FA36" s="115">
        <v>0</v>
      </c>
      <c r="FB36" s="115">
        <v>2.7832512315270824E-2</v>
      </c>
      <c r="FC36" s="115">
        <v>-0.10913140311804014</v>
      </c>
      <c r="FD36" s="115">
        <v>3.5714285714285712E-2</v>
      </c>
      <c r="FE36" s="115">
        <v>0.54216867469879504</v>
      </c>
      <c r="FF36" s="115">
        <v>-7.8772802653399754E-2</v>
      </c>
      <c r="FG36" s="115">
        <v>0.14710006373486287</v>
      </c>
      <c r="FH36" s="115">
        <v>2.122641509433959E-2</v>
      </c>
      <c r="FI36" s="115">
        <v>9.9813906276433703E-2</v>
      </c>
      <c r="FJ36" s="115">
        <v>3.9242306697698431E-2</v>
      </c>
      <c r="FK36" s="115">
        <v>0.13100000000000006</v>
      </c>
      <c r="FL36" s="115">
        <v>-3.9385206532180611E-2</v>
      </c>
      <c r="FM36" s="115">
        <v>6.6909090909090904E-2</v>
      </c>
      <c r="FN36" s="115">
        <v>0</v>
      </c>
      <c r="FO36" s="115">
        <v>3.0109589041095914E-2</v>
      </c>
      <c r="FP36" s="115">
        <v>8.9745632202219618E-3</v>
      </c>
      <c r="FQ36" s="115">
        <v>-5.4905490549054858E-2</v>
      </c>
      <c r="FR36" s="115">
        <v>-4.5565217391304307E-2</v>
      </c>
      <c r="FS36" s="115">
        <v>-2.9203170629954231E-3</v>
      </c>
      <c r="FT36" s="115">
        <v>-1.5557284142682585E-3</v>
      </c>
      <c r="FU36" s="115">
        <v>-5.5485498108448869E-2</v>
      </c>
      <c r="FV36" s="115">
        <v>-9.7491267068910786E-2</v>
      </c>
      <c r="FW36" s="115">
        <v>0.21651752970514895</v>
      </c>
      <c r="FX36" s="115">
        <v>7.9999999999999918E-2</v>
      </c>
      <c r="FY36" s="115">
        <v>3.6312849162011142E-2</v>
      </c>
      <c r="FZ36" s="115">
        <v>0</v>
      </c>
      <c r="GA36" s="115">
        <v>-7.9889204752532944E-2</v>
      </c>
      <c r="GB36" s="115">
        <v>0.45466847090663065</v>
      </c>
      <c r="GC36" s="115">
        <v>-5.2999999999999936E-2</v>
      </c>
      <c r="GD36" s="115">
        <v>-6.2857142857142917E-2</v>
      </c>
      <c r="GE36" s="115">
        <v>-0.14545454545454545</v>
      </c>
      <c r="GF36" s="115">
        <v>-1.6940179989412402E-2</v>
      </c>
      <c r="GG36" s="115">
        <v>4.745762711864402E-2</v>
      </c>
      <c r="GH36" s="115">
        <v>0.38993201683392686</v>
      </c>
      <c r="GI36" s="115">
        <v>-4.3824701195219078E-2</v>
      </c>
      <c r="GJ36" s="115">
        <v>-0.17896995708154514</v>
      </c>
      <c r="GK36" s="115"/>
      <c r="GL36" s="115">
        <v>-7.4566473988439255E-2</v>
      </c>
      <c r="GM36" s="115">
        <v>-2.4937655860348597E-3</v>
      </c>
      <c r="GN36" s="115">
        <v>-8.9843750000000028E-2</v>
      </c>
      <c r="GO36" s="115">
        <v>-2.3529411764705799E-2</v>
      </c>
      <c r="GP36" s="115">
        <v>1.904761904761898E-2</v>
      </c>
      <c r="GQ36" s="115">
        <v>-0.16071841516996838</v>
      </c>
      <c r="GR36" s="115">
        <v>-0.50549450549450547</v>
      </c>
      <c r="GS36" s="115">
        <v>-3.8461538461538443E-2</v>
      </c>
    </row>
    <row r="37" spans="1:201" x14ac:dyDescent="0.2">
      <c r="A37" t="s">
        <v>1391</v>
      </c>
      <c r="B37" s="115">
        <v>-0.24969987995198081</v>
      </c>
      <c r="C37" s="115">
        <v>8.5494505494505504E-2</v>
      </c>
      <c r="D37" s="115">
        <v>8.2142857142857212E-2</v>
      </c>
      <c r="E37" s="115">
        <v>0.15151515151515152</v>
      </c>
      <c r="F37" s="115">
        <v>0.15384615384615385</v>
      </c>
      <c r="G37" s="115">
        <v>-1.5432098765435609E-4</v>
      </c>
      <c r="H37" s="115">
        <v>0.18577075098814239</v>
      </c>
      <c r="I37" s="115">
        <v>0.13705685618729102</v>
      </c>
      <c r="J37" s="115">
        <v>0.22149178255372959</v>
      </c>
      <c r="K37" s="115">
        <v>0.12009635237439767</v>
      </c>
      <c r="L37" s="115">
        <v>5.8637083993660875E-2</v>
      </c>
      <c r="M37" s="115">
        <v>-0.12661290322580648</v>
      </c>
      <c r="N37" s="115">
        <v>0</v>
      </c>
      <c r="O37" s="115">
        <v>1.5095375325922798E-3</v>
      </c>
      <c r="P37" s="115">
        <v>-2.9411764705882353E-2</v>
      </c>
      <c r="Q37" s="115">
        <v>0</v>
      </c>
      <c r="R37" s="115">
        <v>9.9502487562186923E-4</v>
      </c>
      <c r="S37" s="115">
        <v>5.0391937290033592E-2</v>
      </c>
      <c r="T37" s="115">
        <v>6.7115674453654864E-2</v>
      </c>
      <c r="U37" s="115">
        <v>4.8426150121066497E-3</v>
      </c>
      <c r="V37" s="115">
        <v>7.7736549165120683E-2</v>
      </c>
      <c r="W37" s="115">
        <v>-1.0830324909747318E-2</v>
      </c>
      <c r="X37" s="115">
        <v>0</v>
      </c>
      <c r="Y37" s="115">
        <v>8.2731815657967708E-2</v>
      </c>
      <c r="Z37" s="115">
        <v>0.23058010499036471</v>
      </c>
      <c r="AA37" s="115">
        <v>0.33766233766233755</v>
      </c>
      <c r="AB37" s="115">
        <v>0.10499999999999994</v>
      </c>
      <c r="AC37" s="115">
        <v>3.1009675018605805E-2</v>
      </c>
      <c r="AD37" s="115">
        <v>-3.6223404255319162E-2</v>
      </c>
      <c r="AE37" s="115">
        <v>-0.7158793701627969</v>
      </c>
      <c r="AF37" s="115">
        <v>0.2339181286549708</v>
      </c>
      <c r="AG37" s="115">
        <v>0.2658227848101265</v>
      </c>
      <c r="AH37" s="115">
        <v>0.30398205272013473</v>
      </c>
      <c r="AI37" s="115">
        <v>0.13386727688787184</v>
      </c>
      <c r="AJ37" s="115">
        <v>0.17262464722483528</v>
      </c>
      <c r="AK37" s="115">
        <v>0</v>
      </c>
      <c r="AL37" s="115">
        <v>0.16341991341991338</v>
      </c>
      <c r="AM37" s="115">
        <v>4.9777777777777824E-2</v>
      </c>
      <c r="AN37" s="115">
        <v>3.3505154639175229E-2</v>
      </c>
      <c r="AO37" s="115">
        <v>5.7298772169167796E-2</v>
      </c>
      <c r="AP37" s="115">
        <v>1.329936305732484</v>
      </c>
      <c r="AQ37" s="115">
        <v>0.18374118622978017</v>
      </c>
      <c r="AR37" s="115">
        <v>7.0000000000000021E-2</v>
      </c>
      <c r="AS37" s="115">
        <v>3.7333385374992673E-2</v>
      </c>
      <c r="AT37" s="115">
        <v>0.12637095328730055</v>
      </c>
      <c r="AU37" s="115">
        <v>0</v>
      </c>
      <c r="AV37" s="115">
        <v>0.17117117117117112</v>
      </c>
      <c r="AW37" s="115">
        <v>0.27858496525584325</v>
      </c>
      <c r="AX37" s="115">
        <v>0.34809634809634826</v>
      </c>
      <c r="AY37" s="115">
        <v>-3.4883720930232433E-2</v>
      </c>
      <c r="AZ37" s="115">
        <v>9.0909090909090912E-2</v>
      </c>
      <c r="BA37" s="115">
        <v>0.12286374133949189</v>
      </c>
      <c r="BB37" s="115">
        <v>-7.2748425951272899E-2</v>
      </c>
      <c r="BC37" s="115">
        <v>-3.9231385108086485E-2</v>
      </c>
      <c r="BD37" s="115">
        <v>0.13129411764705878</v>
      </c>
      <c r="BE37" s="115">
        <v>0</v>
      </c>
      <c r="BF37" s="115">
        <v>0.48941318814277068</v>
      </c>
      <c r="BG37" s="115">
        <v>4.4776119402985003E-2</v>
      </c>
      <c r="BH37" s="115">
        <v>0.14692653673163406</v>
      </c>
      <c r="BI37" s="115">
        <v>0.19681472822910578</v>
      </c>
      <c r="BJ37" s="115">
        <v>0.20285206123356414</v>
      </c>
      <c r="BK37" s="115">
        <v>5.5276381909547687E-2</v>
      </c>
      <c r="BL37" s="115">
        <v>0.95307820299500823</v>
      </c>
      <c r="BM37" s="115">
        <v>-2.7484718134480387E-2</v>
      </c>
      <c r="BN37" s="115">
        <v>6.7325581395348916E-2</v>
      </c>
      <c r="BO37" s="115">
        <v>0</v>
      </c>
      <c r="BP37" s="115">
        <v>0.18136439267886853</v>
      </c>
      <c r="BQ37" s="115">
        <v>-0.10470085470085468</v>
      </c>
      <c r="BR37" s="115">
        <v>1.7347071866440567E-2</v>
      </c>
      <c r="BS37" s="115">
        <v>-5.1240197893178151E-2</v>
      </c>
      <c r="BT37" s="115">
        <v>0.14634146341463414</v>
      </c>
      <c r="BU37" s="115">
        <v>1.8303571428571436E-2</v>
      </c>
      <c r="BV37" s="115">
        <v>4.9999999999999968E-2</v>
      </c>
      <c r="BW37" s="115">
        <v>-0.43489832661933753</v>
      </c>
      <c r="BX37" s="115">
        <v>1.8796992481203052E-2</v>
      </c>
      <c r="BY37" s="115">
        <v>0.10764430577223098</v>
      </c>
      <c r="BZ37" s="115">
        <v>0</v>
      </c>
      <c r="CA37" s="115">
        <v>-2.8608582574772438E-2</v>
      </c>
      <c r="CB37" s="115">
        <v>0.14296549108835802</v>
      </c>
      <c r="CC37" s="115">
        <v>0</v>
      </c>
      <c r="CD37" s="115">
        <v>0.11209179170344204</v>
      </c>
      <c r="CE37" s="115">
        <v>3.0111187955524799E-2</v>
      </c>
      <c r="CF37" s="115">
        <v>0.12903225806451604</v>
      </c>
      <c r="CG37" s="115">
        <v>1.3875281948463181E-2</v>
      </c>
      <c r="CH37" s="115">
        <v>6.2322946175637446E-2</v>
      </c>
      <c r="CI37" s="115">
        <v>0.24291497975708504</v>
      </c>
      <c r="CJ37" s="115">
        <v>9.2911279536335142E-2</v>
      </c>
      <c r="CK37" s="115">
        <v>0.13125845737483083</v>
      </c>
      <c r="CL37" s="115">
        <v>3.8181818181818178E-2</v>
      </c>
      <c r="CM37" s="115">
        <v>0.12679425837320582</v>
      </c>
      <c r="CN37" s="115">
        <v>-0.11392405063291143</v>
      </c>
      <c r="CO37" s="115">
        <v>6.500000000000003E-2</v>
      </c>
      <c r="CP37" s="115">
        <v>-8.1766506340183634E-2</v>
      </c>
      <c r="CQ37" s="115">
        <v>0</v>
      </c>
      <c r="CR37" s="115">
        <v>-0.13934426229508193</v>
      </c>
      <c r="CS37" s="115">
        <v>-1.0204081632653206E-2</v>
      </c>
      <c r="CT37" s="115">
        <v>4.0108370006163928E-2</v>
      </c>
      <c r="CU37" s="115">
        <v>7.2727272727272727E-3</v>
      </c>
      <c r="CV37" s="115">
        <v>0.39411764705882363</v>
      </c>
      <c r="CW37" s="115">
        <v>6.9115149990566699E-2</v>
      </c>
      <c r="CX37" s="115">
        <v>0.21604139715394566</v>
      </c>
      <c r="CY37" s="115">
        <v>-2.4802431610942269E-2</v>
      </c>
      <c r="CZ37" s="115">
        <v>5.1250258317834196E-2</v>
      </c>
      <c r="DA37" s="115">
        <v>0.12242424242424248</v>
      </c>
      <c r="DB37" s="115">
        <v>1.1057190245101121E-2</v>
      </c>
      <c r="DC37" s="115">
        <v>9.8000000000000396E-3</v>
      </c>
      <c r="DD37" s="115">
        <v>-0.29925925925925917</v>
      </c>
      <c r="DE37" s="115">
        <v>1.7530978694901736E-2</v>
      </c>
      <c r="DF37" s="115">
        <v>0.16222782917484346</v>
      </c>
      <c r="DG37" s="115">
        <v>-0.12463526469362228</v>
      </c>
      <c r="DH37" s="115">
        <v>0.22656249999999989</v>
      </c>
      <c r="DI37" s="115">
        <v>7.0796460176991219E-2</v>
      </c>
      <c r="DJ37" s="115"/>
      <c r="DK37" s="115">
        <v>5.9523809523809576E-2</v>
      </c>
      <c r="DL37" s="115">
        <v>0.27860696517412942</v>
      </c>
      <c r="DM37" s="115">
        <v>0.28087986463620984</v>
      </c>
      <c r="DN37" s="115">
        <v>7.4007790293715139E-2</v>
      </c>
      <c r="DO37" s="115">
        <v>-1.5554787417905265E-2</v>
      </c>
      <c r="DP37" s="115">
        <v>0.18921779507665001</v>
      </c>
      <c r="DQ37" s="115">
        <v>8.040201005025097E-3</v>
      </c>
      <c r="DR37" s="115">
        <v>-4.8513496703570169E-3</v>
      </c>
      <c r="DS37" s="115">
        <v>0.38854654506614089</v>
      </c>
      <c r="DT37" s="115">
        <v>9.1169109760457667E-2</v>
      </c>
      <c r="DU37" s="115">
        <v>-5.5190690171678831E-2</v>
      </c>
      <c r="DV37" s="115">
        <v>8.7999999999999995E-2</v>
      </c>
      <c r="DW37" s="115">
        <v>4.7809194906108431E-2</v>
      </c>
      <c r="DX37" s="115">
        <v>5.8831955205416953E-2</v>
      </c>
      <c r="DY37" s="115">
        <v>0.11111219512195132</v>
      </c>
      <c r="DZ37" s="115">
        <v>0.10787172011661808</v>
      </c>
      <c r="EA37" s="115">
        <v>0.15886588658865894</v>
      </c>
      <c r="EB37" s="115">
        <v>3.1666666666666669E-2</v>
      </c>
      <c r="EC37" s="115">
        <v>0.11791009649329248</v>
      </c>
      <c r="ED37" s="115">
        <v>-9.6045197740112956E-2</v>
      </c>
      <c r="EE37" s="115">
        <v>-1.2297226582940839E-2</v>
      </c>
      <c r="EF37" s="115">
        <v>-8.1766506340183634E-2</v>
      </c>
      <c r="EG37" s="115">
        <v>0.15939278937381421</v>
      </c>
      <c r="EH37" s="115">
        <v>0.31134432783608179</v>
      </c>
      <c r="EI37" s="115">
        <v>-7.2251897666572959E-2</v>
      </c>
      <c r="EJ37" s="115">
        <v>-1.0989010989011014E-2</v>
      </c>
      <c r="EK37" s="115">
        <v>0</v>
      </c>
      <c r="EL37" s="115">
        <v>9.9514563106796253E-2</v>
      </c>
      <c r="EM37" s="115">
        <v>5.408778864156397E-3</v>
      </c>
      <c r="EN37" s="115">
        <v>7.4626865671641521E-3</v>
      </c>
      <c r="EO37" s="115">
        <v>7.6271478492215078E-2</v>
      </c>
      <c r="EP37" s="115">
        <v>0</v>
      </c>
      <c r="EQ37" s="115">
        <v>0.44144869215291743</v>
      </c>
      <c r="ER37" s="115">
        <v>-0.2857142857142857</v>
      </c>
      <c r="ES37" s="115">
        <v>0.15343915343915357</v>
      </c>
      <c r="ET37" s="115">
        <v>0.12195121951219513</v>
      </c>
      <c r="EU37" s="115">
        <v>9.0909090909090912E-2</v>
      </c>
      <c r="EV37" s="115">
        <v>-1.2345679012345635E-2</v>
      </c>
      <c r="EW37" s="115">
        <v>0.30069930069930068</v>
      </c>
      <c r="EX37" s="115">
        <v>-7.8991912732744085E-2</v>
      </c>
      <c r="EY37" s="115">
        <v>0.10544544929767181</v>
      </c>
      <c r="EZ37" s="115">
        <v>0.8770764119601332</v>
      </c>
      <c r="FA37" s="115">
        <v>6.8027210884353803E-2</v>
      </c>
      <c r="FB37" s="115">
        <v>-5.6252905625290596E-2</v>
      </c>
      <c r="FC37" s="115">
        <v>0.12250000000000005</v>
      </c>
      <c r="FD37" s="115">
        <v>0.3502849627356423</v>
      </c>
      <c r="FE37" s="115">
        <v>2.25872689938399E-2</v>
      </c>
      <c r="FF37" s="115">
        <v>8.2987551867218148E-4</v>
      </c>
      <c r="FG37" s="115">
        <v>0.23699148533585621</v>
      </c>
      <c r="FH37" s="115">
        <v>4.1769041769041663E-2</v>
      </c>
      <c r="FI37" s="115">
        <v>0.14680204358791968</v>
      </c>
      <c r="FJ37" s="115">
        <v>0.25450121654501223</v>
      </c>
      <c r="FK37" s="115">
        <v>-0.28520371694067193</v>
      </c>
      <c r="FL37" s="115">
        <v>0</v>
      </c>
      <c r="FM37" s="115">
        <v>7.0455430128454594E-2</v>
      </c>
      <c r="FN37" s="115">
        <v>0.22580645161290322</v>
      </c>
      <c r="FO37" s="115">
        <v>-0.10795024073123644</v>
      </c>
      <c r="FP37" s="115">
        <v>4.0329263576598044E-2</v>
      </c>
      <c r="FQ37" s="115">
        <v>0.18191489361702118</v>
      </c>
      <c r="FR37" s="115">
        <v>-2.1609664794963467E-2</v>
      </c>
      <c r="FS37" s="115">
        <v>0.21582551356834892</v>
      </c>
      <c r="FT37" s="115">
        <v>9.4103343465045536E-2</v>
      </c>
      <c r="FU37" s="115">
        <v>7.6714188730481941E-2</v>
      </c>
      <c r="FV37" s="115">
        <v>0.36351827261705444</v>
      </c>
      <c r="FW37" s="115">
        <v>0.89361111111111113</v>
      </c>
      <c r="FX37" s="115">
        <v>0.24555160142348748</v>
      </c>
      <c r="FY37" s="115">
        <v>-0.20089285714285721</v>
      </c>
      <c r="FZ37" s="115">
        <v>0.11764705882352941</v>
      </c>
      <c r="GA37" s="115">
        <v>0.23694887746821749</v>
      </c>
      <c r="GB37" s="115">
        <v>0.30220264317180617</v>
      </c>
      <c r="GC37" s="115">
        <v>0.19331742243436742</v>
      </c>
      <c r="GD37" s="115">
        <v>0</v>
      </c>
      <c r="GE37" s="115">
        <v>0.24666666666666667</v>
      </c>
      <c r="GF37" s="115">
        <v>0.30051635111876074</v>
      </c>
      <c r="GG37" s="115">
        <v>-0.13133097762073029</v>
      </c>
      <c r="GH37" s="115">
        <v>0.34920288272548594</v>
      </c>
      <c r="GI37" s="115">
        <v>0.1952380952380951</v>
      </c>
      <c r="GJ37" s="115">
        <v>4.4843049327354258E-2</v>
      </c>
      <c r="GK37" s="115"/>
      <c r="GL37" s="115">
        <v>0.16107382550335572</v>
      </c>
      <c r="GM37" s="115">
        <v>2.4999999999999467E-3</v>
      </c>
      <c r="GN37" s="115">
        <v>-0.14950166112956809</v>
      </c>
      <c r="GO37" s="115">
        <v>0.13031914893617028</v>
      </c>
      <c r="GP37" s="115">
        <v>0.13024757804090431</v>
      </c>
      <c r="GQ37" s="115">
        <v>0.25028912875867371</v>
      </c>
      <c r="GR37" s="115">
        <v>0.10975609756097571</v>
      </c>
      <c r="GS37" s="115">
        <v>2.9023746701846934E-2</v>
      </c>
    </row>
    <row r="38" spans="1:201" x14ac:dyDescent="0.2">
      <c r="A38" t="s">
        <v>1392</v>
      </c>
      <c r="B38" s="115">
        <v>0.10575221238938055</v>
      </c>
      <c r="C38" s="115">
        <v>-6.8100358422939128E-2</v>
      </c>
      <c r="D38" s="115">
        <v>-0.10638297872340426</v>
      </c>
      <c r="E38" s="115">
        <v>-0.31487889273356395</v>
      </c>
      <c r="F38" s="115">
        <v>-0.28924162257495584</v>
      </c>
      <c r="G38" s="115">
        <v>-4.7759000734753858E-2</v>
      </c>
      <c r="H38" s="115">
        <v>-8.6642599277978419E-2</v>
      </c>
      <c r="I38" s="115">
        <v>5.8556963817885797E-2</v>
      </c>
      <c r="J38" s="115">
        <v>-4.468599033816429E-2</v>
      </c>
      <c r="K38" s="115">
        <v>-9.8137931034482692E-2</v>
      </c>
      <c r="L38" s="115">
        <v>-1.5822784810127649E-3</v>
      </c>
      <c r="M38" s="115">
        <v>-4.6153846153846156E-2</v>
      </c>
      <c r="N38" s="115">
        <v>0</v>
      </c>
      <c r="O38" s="115">
        <v>2.7785613540197443E-2</v>
      </c>
      <c r="P38" s="115">
        <v>-1.4492753623188406E-2</v>
      </c>
      <c r="Q38" s="115">
        <v>0</v>
      </c>
      <c r="R38" s="115">
        <v>0</v>
      </c>
      <c r="S38" s="115">
        <v>-0.23281786941580757</v>
      </c>
      <c r="T38" s="115">
        <v>3.9205129460134068E-2</v>
      </c>
      <c r="U38" s="115">
        <v>-0.10217391304347821</v>
      </c>
      <c r="V38" s="115">
        <v>-9.0602328327990631E-2</v>
      </c>
      <c r="W38" s="115">
        <v>-4.1522491349480946E-2</v>
      </c>
      <c r="X38" s="115">
        <v>0</v>
      </c>
      <c r="Y38" s="115">
        <v>-0.19454382826475841</v>
      </c>
      <c r="Z38" s="115">
        <v>5.2267244694612615E-2</v>
      </c>
      <c r="AA38" s="115">
        <v>-7.7844311377245443E-2</v>
      </c>
      <c r="AB38" s="115">
        <v>3.3834586466165356E-2</v>
      </c>
      <c r="AC38" s="115">
        <v>1.5621063240110974E-2</v>
      </c>
      <c r="AD38" s="115">
        <v>8.2325849165227477E-2</v>
      </c>
      <c r="AE38" s="115">
        <v>-0.29833212653866326</v>
      </c>
      <c r="AF38" s="115">
        <v>-5.0000000000000079E-2</v>
      </c>
      <c r="AG38" s="115">
        <v>-0.2080200501253133</v>
      </c>
      <c r="AH38" s="115">
        <v>-0.15075017861395582</v>
      </c>
      <c r="AI38" s="115">
        <v>1.2746234067207349E-2</v>
      </c>
      <c r="AJ38" s="115">
        <v>2.0643302928468714E-2</v>
      </c>
      <c r="AK38" s="115">
        <v>0</v>
      </c>
      <c r="AL38" s="115">
        <v>2.6239067055393594E-2</v>
      </c>
      <c r="AM38" s="115">
        <v>-0.25938117182356812</v>
      </c>
      <c r="AN38" s="115">
        <v>-0.14159292035398224</v>
      </c>
      <c r="AO38" s="115">
        <v>-8.2603254067584495E-2</v>
      </c>
      <c r="AP38" s="115">
        <v>-0.15180983252296068</v>
      </c>
      <c r="AQ38" s="115">
        <v>1.132550335570468E-2</v>
      </c>
      <c r="AR38" s="115">
        <v>3.7735849056603772E-2</v>
      </c>
      <c r="AS38" s="115">
        <v>-7.0205044456541563E-2</v>
      </c>
      <c r="AT38" s="115">
        <v>8.4262893341597745E-3</v>
      </c>
      <c r="AU38" s="115">
        <v>0.22004357298474944</v>
      </c>
      <c r="AV38" s="115">
        <v>-4.9800796812749003E-3</v>
      </c>
      <c r="AW38" s="115">
        <v>-0.10917276308384918</v>
      </c>
      <c r="AX38" s="115">
        <v>-6.1269146608315214E-2</v>
      </c>
      <c r="AY38" s="115">
        <v>1.1764705882352899E-2</v>
      </c>
      <c r="AZ38" s="115">
        <v>0.375</v>
      </c>
      <c r="BA38" s="115">
        <v>-3.8632326820603857E-2</v>
      </c>
      <c r="BB38" s="115">
        <v>-0.13548692462430484</v>
      </c>
      <c r="BC38" s="115">
        <v>8.6086956521739144E-2</v>
      </c>
      <c r="BD38" s="115">
        <v>5.3283767038413844E-2</v>
      </c>
      <c r="BE38" s="115">
        <v>0</v>
      </c>
      <c r="BF38" s="115">
        <v>-0.27942458587619878</v>
      </c>
      <c r="BG38" s="115">
        <v>0</v>
      </c>
      <c r="BH38" s="115">
        <v>-2.3902439024390168E-2</v>
      </c>
      <c r="BI38" s="115">
        <v>-3.768278965129368E-2</v>
      </c>
      <c r="BJ38" s="115">
        <v>-3.9270130900436344E-2</v>
      </c>
      <c r="BK38" s="115">
        <v>9.4208211143695014E-2</v>
      </c>
      <c r="BL38" s="115">
        <v>-0.13649425287356312</v>
      </c>
      <c r="BM38" s="115">
        <v>-0.14874344742522358</v>
      </c>
      <c r="BN38" s="115">
        <v>-0.11649886994041507</v>
      </c>
      <c r="BO38" s="115">
        <v>0</v>
      </c>
      <c r="BP38" s="115">
        <v>-0.23924050632911398</v>
      </c>
      <c r="BQ38" s="115">
        <v>-2.662229617304495E-2</v>
      </c>
      <c r="BR38" s="115">
        <v>0</v>
      </c>
      <c r="BS38" s="115">
        <v>-1.0160570324472021E-2</v>
      </c>
      <c r="BT38" s="115">
        <v>-2.7191192521235658E-2</v>
      </c>
      <c r="BU38" s="115">
        <v>0.19530416221985061</v>
      </c>
      <c r="BV38" s="115">
        <v>0</v>
      </c>
      <c r="BW38" s="115">
        <v>0.1078785857238159</v>
      </c>
      <c r="BX38" s="115">
        <v>-5.1693404634580956E-2</v>
      </c>
      <c r="BY38" s="115">
        <v>-1.3846153846153933E-2</v>
      </c>
      <c r="BZ38" s="115">
        <v>-5.8823529411764705E-2</v>
      </c>
      <c r="CA38" s="115">
        <v>-2.9295745016567575E-2</v>
      </c>
      <c r="CB38" s="115">
        <v>-2.417663747378801E-2</v>
      </c>
      <c r="CC38" s="115">
        <v>0</v>
      </c>
      <c r="CD38" s="115">
        <v>-2.9411764705876501E-4</v>
      </c>
      <c r="CE38" s="115">
        <v>7.0871076169315775E-2</v>
      </c>
      <c r="CF38" s="115">
        <v>-0.25120772946859898</v>
      </c>
      <c r="CG38" s="115">
        <v>0</v>
      </c>
      <c r="CH38" s="115">
        <v>0.1544654088050314</v>
      </c>
      <c r="CI38" s="115">
        <v>-0.10399032648125765</v>
      </c>
      <c r="CJ38" s="115">
        <v>-1.6228070175438546E-2</v>
      </c>
      <c r="CK38" s="115">
        <v>-0.14269141531322502</v>
      </c>
      <c r="CL38" s="115">
        <v>-0.12</v>
      </c>
      <c r="CM38" s="115">
        <v>-0.24684684684684688</v>
      </c>
      <c r="CN38" s="115">
        <v>-0.10227272727272731</v>
      </c>
      <c r="CO38" s="115">
        <v>-3.614457831325301E-2</v>
      </c>
      <c r="CP38" s="115">
        <v>8.6977186311787108E-2</v>
      </c>
      <c r="CQ38" s="115">
        <v>-0.17004048582995965</v>
      </c>
      <c r="CR38" s="115">
        <v>6.6006600660066068E-3</v>
      </c>
      <c r="CS38" s="115">
        <v>-4.8543689320388349E-2</v>
      </c>
      <c r="CT38" s="115">
        <v>2.4165015048080506E-2</v>
      </c>
      <c r="CU38" s="115">
        <v>-1.4266255645566054E-2</v>
      </c>
      <c r="CV38" s="115">
        <v>-0.27659574468085113</v>
      </c>
      <c r="CW38" s="115">
        <v>-6.464705882352946E-2</v>
      </c>
      <c r="CX38" s="115">
        <v>-0.10635838150289016</v>
      </c>
      <c r="CY38" s="115">
        <v>9.3604573859859083E-2</v>
      </c>
      <c r="CZ38" s="115">
        <v>1.873684210526317E-2</v>
      </c>
      <c r="DA38" s="115">
        <v>4.2105263157894736E-2</v>
      </c>
      <c r="DB38" s="115">
        <v>4.6948356807511624E-2</v>
      </c>
      <c r="DC38" s="115">
        <v>0</v>
      </c>
      <c r="DD38" s="115">
        <v>0</v>
      </c>
      <c r="DE38" s="115">
        <v>3.525803440458735E-2</v>
      </c>
      <c r="DF38" s="115">
        <v>4.471346285267986E-2</v>
      </c>
      <c r="DG38" s="115">
        <v>0.23278520041109957</v>
      </c>
      <c r="DH38" s="115">
        <v>-0.12568306010928959</v>
      </c>
      <c r="DI38" s="115">
        <v>-1.2626262626262356E-3</v>
      </c>
      <c r="DJ38" s="115"/>
      <c r="DK38" s="115">
        <v>-0.19230769230769237</v>
      </c>
      <c r="DL38" s="115">
        <v>-0.11061946902654868</v>
      </c>
      <c r="DM38" s="115">
        <v>-3.4313725490196074E-2</v>
      </c>
      <c r="DN38" s="115">
        <v>-2.4743326488706474E-2</v>
      </c>
      <c r="DO38" s="115">
        <v>-2.9194630872483255E-2</v>
      </c>
      <c r="DP38" s="115">
        <v>-2.4902620101874415E-2</v>
      </c>
      <c r="DQ38" s="115">
        <v>1.5306122448979591E-2</v>
      </c>
      <c r="DR38" s="115">
        <v>-2.2732798443958237E-2</v>
      </c>
      <c r="DS38" s="115">
        <v>-2.3272610544900135E-2</v>
      </c>
      <c r="DT38" s="115">
        <v>1.0842067220816666E-2</v>
      </c>
      <c r="DU38" s="115">
        <v>4.88217522658611E-2</v>
      </c>
      <c r="DV38" s="115">
        <v>3.0864197530864196E-3</v>
      </c>
      <c r="DW38" s="115">
        <v>-1.4360174449526737E-2</v>
      </c>
      <c r="DX38" s="115">
        <v>-3.7656641604009965E-2</v>
      </c>
      <c r="DY38" s="115">
        <v>-1.4423076923076924E-2</v>
      </c>
      <c r="DZ38" s="115">
        <v>-9.7368421052631576E-2</v>
      </c>
      <c r="EA38" s="115">
        <v>-9.0462546049938641E-2</v>
      </c>
      <c r="EB38" s="115">
        <v>0.2</v>
      </c>
      <c r="EC38" s="115">
        <v>4.4622003687769023E-2</v>
      </c>
      <c r="ED38" s="115">
        <v>3.9952996474735589E-2</v>
      </c>
      <c r="EE38" s="115">
        <v>9.9856115107913632E-2</v>
      </c>
      <c r="EF38" s="115">
        <v>8.6977186311787108E-2</v>
      </c>
      <c r="EG38" s="115">
        <v>3.8095238095237284E-3</v>
      </c>
      <c r="EH38" s="115">
        <v>-0.12999999999999992</v>
      </c>
      <c r="EI38" s="115">
        <v>-5.1466666666666661E-2</v>
      </c>
      <c r="EJ38" s="115">
        <v>3.8022813688212927E-2</v>
      </c>
      <c r="EK38" s="115">
        <v>0</v>
      </c>
      <c r="EL38" s="115">
        <v>8.231173380035027E-2</v>
      </c>
      <c r="EM38" s="115">
        <v>-4.9248417721519028E-2</v>
      </c>
      <c r="EN38" s="115">
        <v>7.4682598954442015E-4</v>
      </c>
      <c r="EO38" s="115">
        <v>-2.6261744966443026E-2</v>
      </c>
      <c r="EP38" s="115">
        <v>0</v>
      </c>
      <c r="EQ38" s="115">
        <v>-3.7940379403793918E-2</v>
      </c>
      <c r="ER38" s="115">
        <v>-2.234636871508372E-2</v>
      </c>
      <c r="ES38" s="115">
        <v>4.999999999999992E-2</v>
      </c>
      <c r="ET38" s="115">
        <v>-7.2398190045248931E-2</v>
      </c>
      <c r="EU38" s="115">
        <v>-1.1680143755615524E-2</v>
      </c>
      <c r="EV38" s="115">
        <v>-4.7058823529411806E-2</v>
      </c>
      <c r="EW38" s="115">
        <v>-4.6666666666666669E-2</v>
      </c>
      <c r="EX38" s="115">
        <v>-5.8938053097345101E-2</v>
      </c>
      <c r="EY38" s="115">
        <v>1.1286242459622462E-2</v>
      </c>
      <c r="EZ38" s="115">
        <v>-0.32359550561797762</v>
      </c>
      <c r="FA38" s="115">
        <v>-0.11976047904191614</v>
      </c>
      <c r="FB38" s="115">
        <v>-2.2272727272727201E-2</v>
      </c>
      <c r="FC38" s="115">
        <v>-0.17525773195876282</v>
      </c>
      <c r="FD38" s="115">
        <v>5.0667894979272224E-2</v>
      </c>
      <c r="FE38" s="115">
        <v>-0.20813008130081304</v>
      </c>
      <c r="FF38" s="115">
        <v>-4.954582989264965E-3</v>
      </c>
      <c r="FG38" s="115">
        <v>-8.7547658441838636E-2</v>
      </c>
      <c r="FH38" s="115">
        <v>-8.7034544638851408E-2</v>
      </c>
      <c r="FI38" s="115">
        <v>6.8403233607406938E-2</v>
      </c>
      <c r="FJ38" s="115">
        <v>0</v>
      </c>
      <c r="FK38" s="115">
        <v>-6.1703554661301133E-2</v>
      </c>
      <c r="FL38" s="115">
        <v>0.1335753176043557</v>
      </c>
      <c r="FM38" s="115">
        <v>3.0072173215717722E-2</v>
      </c>
      <c r="FN38" s="115">
        <v>-6.0606060606060608E-2</v>
      </c>
      <c r="FO38" s="115">
        <v>-2.0243902439024001E-3</v>
      </c>
      <c r="FP38" s="115">
        <v>3.12197345183159E-2</v>
      </c>
      <c r="FQ38" s="115">
        <v>-0.13364055299539165</v>
      </c>
      <c r="FR38" s="115">
        <v>-0.14677700348432046</v>
      </c>
      <c r="FS38" s="115">
        <v>-0.14819615467703606</v>
      </c>
      <c r="FT38" s="115">
        <v>0</v>
      </c>
      <c r="FU38" s="115">
        <v>-4.226267880364111E-2</v>
      </c>
      <c r="FV38" s="115">
        <v>0.15469484350521659</v>
      </c>
      <c r="FW38" s="115">
        <v>5.2016364699006466E-2</v>
      </c>
      <c r="FX38" s="115">
        <v>-0.33095238095238094</v>
      </c>
      <c r="FY38" s="115">
        <v>6.4133016627078501E-2</v>
      </c>
      <c r="FZ38" s="115">
        <v>-5.8432567155912475E-2</v>
      </c>
      <c r="GA38" s="115">
        <v>0.18544249679350144</v>
      </c>
      <c r="GB38" s="115">
        <v>-0.12625096227867594</v>
      </c>
      <c r="GC38" s="115">
        <v>-0.15438950554994949</v>
      </c>
      <c r="GD38" s="115">
        <v>0.17944397641112056</v>
      </c>
      <c r="GE38" s="115">
        <v>-3.8461538461538464E-2</v>
      </c>
      <c r="GF38" s="115">
        <v>2.8136612988851593E-2</v>
      </c>
      <c r="GG38" s="115">
        <v>6.1581744295092292E-2</v>
      </c>
      <c r="GH38" s="115">
        <v>-7.3826860841423925E-2</v>
      </c>
      <c r="GI38" s="115">
        <v>-0.19694072657743789</v>
      </c>
      <c r="GJ38" s="115">
        <v>-0.18909090909090906</v>
      </c>
      <c r="GK38" s="115"/>
      <c r="GL38" s="115">
        <v>-9.3122337188070559E-2</v>
      </c>
      <c r="GM38" s="115">
        <v>2.0408163265306142E-2</v>
      </c>
      <c r="GN38" s="115">
        <v>0.62702702702702706</v>
      </c>
      <c r="GO38" s="115">
        <v>1.4844804318488452E-2</v>
      </c>
      <c r="GP38" s="115">
        <v>8.6862106406078495E-3</v>
      </c>
      <c r="GQ38" s="115">
        <v>-0.13222380195701253</v>
      </c>
      <c r="GR38" s="115">
        <v>-7.8651685393258494E-2</v>
      </c>
      <c r="GS38" s="115">
        <v>8.2857142857142865E-2</v>
      </c>
    </row>
    <row r="39" spans="1:201" x14ac:dyDescent="0.2">
      <c r="A39" t="s">
        <v>1393</v>
      </c>
      <c r="B39" s="115">
        <v>1.8018018018018018E-2</v>
      </c>
      <c r="C39" s="115">
        <v>-4.833836858006036E-2</v>
      </c>
      <c r="D39" s="115">
        <v>-0.13171993349344174</v>
      </c>
      <c r="E39" s="115">
        <v>-0.29374389051808414</v>
      </c>
      <c r="F39" s="115">
        <v>0.13399999999999998</v>
      </c>
      <c r="G39" s="115">
        <v>1.2950282822268601E-2</v>
      </c>
      <c r="H39" s="115">
        <v>-7.6666666666666661E-2</v>
      </c>
      <c r="I39" s="115">
        <v>8.6133969084057432E-2</v>
      </c>
      <c r="J39" s="115">
        <v>2.8571428571428536E-2</v>
      </c>
      <c r="K39" s="115">
        <v>-4.9180327868852458E-2</v>
      </c>
      <c r="L39" s="115">
        <v>0.14079422382671483</v>
      </c>
      <c r="M39" s="115">
        <v>-2.3023791250960197E-3</v>
      </c>
      <c r="N39" s="115">
        <v>5.9999999999999949E-2</v>
      </c>
      <c r="O39" s="115">
        <v>4.2647058823529496E-2</v>
      </c>
      <c r="P39" s="115">
        <v>0.11326234269119076</v>
      </c>
      <c r="Q39" s="115">
        <v>9.6774193548387094E-2</v>
      </c>
      <c r="R39" s="115">
        <v>3.9960039960040879E-3</v>
      </c>
      <c r="S39" s="115">
        <v>0.10827588833453938</v>
      </c>
      <c r="T39" s="115">
        <v>2.781970017104337E-2</v>
      </c>
      <c r="U39" s="115">
        <v>9.5238095238095108E-2</v>
      </c>
      <c r="V39" s="115">
        <v>-7.5639426076107311E-2</v>
      </c>
      <c r="W39" s="115">
        <v>3.1406138472519593E-2</v>
      </c>
      <c r="X39" s="115">
        <v>-4.5454545454546103E-3</v>
      </c>
      <c r="Y39" s="115">
        <v>-5.8922558922559008E-2</v>
      </c>
      <c r="Z39" s="115">
        <v>1.6458887799410647E-3</v>
      </c>
      <c r="AA39" s="115">
        <v>-5.9523809523810015E-3</v>
      </c>
      <c r="AB39" s="115">
        <v>-3.9277652370203045E-2</v>
      </c>
      <c r="AC39" s="115">
        <v>0.1816016671628459</v>
      </c>
      <c r="AD39" s="115">
        <v>-1.3068181818181883E-2</v>
      </c>
      <c r="AE39" s="115">
        <v>8.2710648148148138</v>
      </c>
      <c r="AF39" s="115">
        <v>-0.18429003021148033</v>
      </c>
      <c r="AG39" s="115">
        <v>-0.10135135135135138</v>
      </c>
      <c r="AH39" s="115">
        <v>-2.4169184290030191E-2</v>
      </c>
      <c r="AI39" s="115">
        <v>2.251184834123238E-2</v>
      </c>
      <c r="AJ39" s="115">
        <v>-8.5673488814851616E-3</v>
      </c>
      <c r="AK39" s="115">
        <v>0</v>
      </c>
      <c r="AL39" s="115">
        <v>3.5508913168487616E-2</v>
      </c>
      <c r="AM39" s="115">
        <v>-4.9734125742883953E-2</v>
      </c>
      <c r="AN39" s="115">
        <v>-9.0543259557344102E-2</v>
      </c>
      <c r="AO39" s="115">
        <v>0.19164802386278898</v>
      </c>
      <c r="AP39" s="115">
        <v>-6.984924623115564E-2</v>
      </c>
      <c r="AQ39" s="115">
        <v>-1.5689512799339347E-2</v>
      </c>
      <c r="AR39" s="115">
        <v>-8.0340100642026763E-2</v>
      </c>
      <c r="AS39" s="115">
        <v>6.4762935198423396E-2</v>
      </c>
      <c r="AT39" s="115">
        <v>3.9789507598131171E-2</v>
      </c>
      <c r="AU39" s="115">
        <v>-1.0775862068965518E-2</v>
      </c>
      <c r="AV39" s="115">
        <v>-9.4843130183916297E-2</v>
      </c>
      <c r="AW39" s="115">
        <v>-9.6287506357009653E-2</v>
      </c>
      <c r="AX39" s="115">
        <v>0.11372867587327379</v>
      </c>
      <c r="AY39" s="115">
        <v>3.6585365853658625E-2</v>
      </c>
      <c r="AZ39" s="115">
        <v>0.73913043478260887</v>
      </c>
      <c r="BA39" s="115">
        <v>-5.3781512605042062E-2</v>
      </c>
      <c r="BB39" s="115">
        <v>5.5122042574442927E-2</v>
      </c>
      <c r="BC39" s="115">
        <v>-0.10852713178294576</v>
      </c>
      <c r="BD39" s="115">
        <v>1.0518407212622132E-2</v>
      </c>
      <c r="BE39" s="115">
        <v>-5.4233431307480789E-2</v>
      </c>
      <c r="BF39" s="115">
        <v>-4.8527581916217262E-2</v>
      </c>
      <c r="BG39" s="115">
        <v>5.5672268907563147E-2</v>
      </c>
      <c r="BH39" s="115">
        <v>1.7369727047146472E-2</v>
      </c>
      <c r="BI39" s="115">
        <v>5.4410674573758359E-2</v>
      </c>
      <c r="BJ39" s="115">
        <v>7.2450014725612896E-2</v>
      </c>
      <c r="BK39" s="115">
        <v>-9.5790520384487918E-2</v>
      </c>
      <c r="BL39" s="115">
        <v>8.7499999999999911E-2</v>
      </c>
      <c r="BM39" s="115">
        <v>-5.0817692898693839E-2</v>
      </c>
      <c r="BN39" s="115">
        <v>-2.6599999999999967E-2</v>
      </c>
      <c r="BO39" s="115">
        <v>0</v>
      </c>
      <c r="BP39" s="115">
        <v>-5.0480769230769218E-2</v>
      </c>
      <c r="BQ39" s="115">
        <v>-4.4135188866799187E-2</v>
      </c>
      <c r="BR39" s="115">
        <v>-4.2857142857142634E-3</v>
      </c>
      <c r="BS39" s="115">
        <v>1.7231738931530453E-2</v>
      </c>
      <c r="BT39" s="115">
        <v>-1.5280373831775749E-2</v>
      </c>
      <c r="BU39" s="115">
        <v>5.8757062146892608E-2</v>
      </c>
      <c r="BV39" s="115">
        <v>-1.6638935108152725E-3</v>
      </c>
      <c r="BW39" s="115">
        <v>-7.7254539858417973E-2</v>
      </c>
      <c r="BX39" s="115">
        <v>-3.1924072476272831E-2</v>
      </c>
      <c r="BY39" s="115">
        <v>7.3315719947159796E-2</v>
      </c>
      <c r="BZ39" s="115">
        <v>-0.10526315789473684</v>
      </c>
      <c r="CA39" s="115">
        <v>0.50621880693971311</v>
      </c>
      <c r="CB39" s="115">
        <v>1.23626373626373E-2</v>
      </c>
      <c r="CC39" s="115">
        <v>0</v>
      </c>
      <c r="CD39" s="115">
        <v>6.1504839213237551E-2</v>
      </c>
      <c r="CE39" s="115">
        <v>-1.9878273493774093E-2</v>
      </c>
      <c r="CF39" s="115">
        <v>-0.12903225806451613</v>
      </c>
      <c r="CG39" s="115">
        <v>-4.999891777234252E-2</v>
      </c>
      <c r="CH39" s="115">
        <v>-0.13683593368294189</v>
      </c>
      <c r="CI39" s="115">
        <v>0.12978142076502733</v>
      </c>
      <c r="CJ39" s="115">
        <v>0.26991199732650112</v>
      </c>
      <c r="CK39" s="115">
        <v>3.9336850037678971E-2</v>
      </c>
      <c r="CL39" s="115">
        <v>4.1666666666666664E-2</v>
      </c>
      <c r="CM39" s="115">
        <v>7.3500967117988369E-2</v>
      </c>
      <c r="CN39" s="115">
        <v>0</v>
      </c>
      <c r="CO39" s="115">
        <v>6.0296371997956039E-2</v>
      </c>
      <c r="CP39" s="115">
        <v>-6.071428571428579E-2</v>
      </c>
      <c r="CQ39" s="115">
        <v>-0.25151515151515141</v>
      </c>
      <c r="CR39" s="115">
        <v>-1.0612244897959247E-2</v>
      </c>
      <c r="CS39" s="115">
        <v>-0.12265758091993181</v>
      </c>
      <c r="CT39" s="115">
        <v>-8.0148548278190443E-2</v>
      </c>
      <c r="CU39" s="115">
        <v>-8.8002615233736384E-2</v>
      </c>
      <c r="CV39" s="115">
        <v>1.731601731601733E-2</v>
      </c>
      <c r="CW39" s="115">
        <v>0.15254237288135594</v>
      </c>
      <c r="CX39" s="115">
        <v>-8.9473684210526275E-2</v>
      </c>
      <c r="CY39" s="115">
        <v>-8.68694226916773E-2</v>
      </c>
      <c r="CZ39" s="115">
        <v>2.414833980163858E-2</v>
      </c>
      <c r="DA39" s="115">
        <v>0.10004631773969432</v>
      </c>
      <c r="DB39" s="115">
        <v>8.2497911445280028E-2</v>
      </c>
      <c r="DC39" s="115">
        <v>0</v>
      </c>
      <c r="DD39" s="115">
        <v>0</v>
      </c>
      <c r="DE39" s="115">
        <v>2.5267041884466605E-3</v>
      </c>
      <c r="DF39" s="115">
        <v>1.7078740939330882E-2</v>
      </c>
      <c r="DG39" s="115">
        <v>0.14605418138987045</v>
      </c>
      <c r="DH39" s="115">
        <v>-6.1099796334012123E-3</v>
      </c>
      <c r="DI39" s="115">
        <v>-8.7609511889862688E-3</v>
      </c>
      <c r="DJ39" s="115"/>
      <c r="DK39" s="115">
        <v>-9.5652173913043384E-2</v>
      </c>
      <c r="DL39" s="115">
        <v>9.9756690997566719E-2</v>
      </c>
      <c r="DM39" s="115">
        <v>4.4368600682593816E-2</v>
      </c>
      <c r="DN39" s="115">
        <v>-1.6161616161616103E-2</v>
      </c>
      <c r="DO39" s="115">
        <v>-9.9667774086378974E-3</v>
      </c>
      <c r="DP39" s="115">
        <v>-2.3821904452388638E-2</v>
      </c>
      <c r="DQ39" s="115">
        <v>0.11344657160711241</v>
      </c>
      <c r="DR39" s="115">
        <v>8.2368421052631646E-2</v>
      </c>
      <c r="DS39" s="115">
        <v>-0.14056141802882963</v>
      </c>
      <c r="DT39" s="115">
        <v>-3.4037353813929055E-2</v>
      </c>
      <c r="DU39" s="115">
        <v>-8.6543768627883905E-2</v>
      </c>
      <c r="DV39" s="115">
        <v>-3.5714285714285712E-2</v>
      </c>
      <c r="DW39" s="115">
        <v>6.6961752355010853E-2</v>
      </c>
      <c r="DX39" s="115">
        <v>2.1897810218978131E-2</v>
      </c>
      <c r="DY39" s="115">
        <v>5.0505050505050504E-2</v>
      </c>
      <c r="DZ39" s="115">
        <v>6.6098081023454158E-2</v>
      </c>
      <c r="EA39" s="115">
        <v>9.0871540685666611E-3</v>
      </c>
      <c r="EB39" s="115">
        <v>0.13636363636363635</v>
      </c>
      <c r="EC39" s="115">
        <v>2.3399169706881363E-2</v>
      </c>
      <c r="ED39" s="115">
        <v>-0.1065616797900263</v>
      </c>
      <c r="EE39" s="115">
        <v>-7.1428571428571426E-3</v>
      </c>
      <c r="EF39" s="115">
        <v>-6.071428571428579E-2</v>
      </c>
      <c r="EG39" s="115">
        <v>0.23239436619718315</v>
      </c>
      <c r="EH39" s="115">
        <v>-1.9607843137254936E-2</v>
      </c>
      <c r="EI39" s="115">
        <v>-8.5142717736033227E-2</v>
      </c>
      <c r="EJ39" s="115">
        <v>-5.2950075642965418E-3</v>
      </c>
      <c r="EK39" s="115">
        <v>0</v>
      </c>
      <c r="EL39" s="115">
        <v>7.3507791825933554E-3</v>
      </c>
      <c r="EM39" s="115">
        <v>0.29674275455244936</v>
      </c>
      <c r="EN39" s="115">
        <v>3.0000000000000044E-2</v>
      </c>
      <c r="EO39" s="115">
        <v>2.7586206896551724E-2</v>
      </c>
      <c r="EP39" s="115">
        <v>-0.16663713154941215</v>
      </c>
      <c r="EQ39" s="115">
        <v>0</v>
      </c>
      <c r="ER39" s="115">
        <v>-5.5834729201572101E-4</v>
      </c>
      <c r="ES39" s="115">
        <v>-0.29411764705882354</v>
      </c>
      <c r="ET39" s="115">
        <v>-8.8659793814432938E-2</v>
      </c>
      <c r="EU39" s="115">
        <v>-9.7864768683273515E-3</v>
      </c>
      <c r="EV39" s="115">
        <v>8.8348271446863053E-2</v>
      </c>
      <c r="EW39" s="115">
        <v>-1.3157894736842105E-2</v>
      </c>
      <c r="EX39" s="115">
        <v>0.27309598918431721</v>
      </c>
      <c r="EY39" s="115">
        <v>-1.7211703958691885E-2</v>
      </c>
      <c r="EZ39" s="115">
        <v>3.7296037296037331E-2</v>
      </c>
      <c r="FA39" s="115">
        <v>-8.2417582417582486E-2</v>
      </c>
      <c r="FB39" s="115">
        <v>-0.10112359550561803</v>
      </c>
      <c r="FC39" s="115">
        <v>0</v>
      </c>
      <c r="FD39" s="115">
        <v>-0.14019801980198021</v>
      </c>
      <c r="FE39" s="115">
        <v>-0.12765957446808504</v>
      </c>
      <c r="FF39" s="115"/>
      <c r="FG39" s="115">
        <v>-1.9329805996472726E-2</v>
      </c>
      <c r="FH39" s="115">
        <v>9.2111709946104806E-2</v>
      </c>
      <c r="FI39" s="115">
        <v>-7.6682615629984116E-2</v>
      </c>
      <c r="FJ39" s="115">
        <v>0</v>
      </c>
      <c r="FK39" s="115">
        <v>0.13297872340425532</v>
      </c>
      <c r="FL39" s="115">
        <v>0</v>
      </c>
      <c r="FM39" s="115">
        <v>-7.6296296296296251E-2</v>
      </c>
      <c r="FN39" s="115">
        <v>-0.11717495987158914</v>
      </c>
      <c r="FO39" s="115">
        <v>-7.7924592226901578E-3</v>
      </c>
      <c r="FP39" s="115">
        <v>2.2306348281887087E-2</v>
      </c>
      <c r="FQ39" s="115">
        <v>5.135658914728676E-2</v>
      </c>
      <c r="FR39" s="115">
        <v>9.5266012018172565E-3</v>
      </c>
      <c r="FS39" s="115">
        <v>-0.14038997214484683</v>
      </c>
      <c r="FT39" s="115">
        <v>4.8655881279657288E-4</v>
      </c>
      <c r="FU39" s="115">
        <v>2.1248339973439594E-2</v>
      </c>
      <c r="FV39" s="115">
        <v>-0.15275345947472474</v>
      </c>
      <c r="FW39" s="115">
        <v>-9.9473684210526339E-2</v>
      </c>
      <c r="FX39" s="115">
        <v>-2.7777777777777842E-2</v>
      </c>
      <c r="FY39" s="115">
        <v>-0.31544715447154476</v>
      </c>
      <c r="FZ39" s="115">
        <v>-4.973684210526317E-2</v>
      </c>
      <c r="GA39" s="115">
        <v>-9.2091217855409954E-2</v>
      </c>
      <c r="GB39" s="115">
        <v>-0.29973045822102429</v>
      </c>
      <c r="GC39" s="115">
        <v>2.1123132405976307E-2</v>
      </c>
      <c r="GD39" s="115">
        <v>-1.0421008753647354E-2</v>
      </c>
      <c r="GE39" s="115">
        <v>-0.1225800645691081</v>
      </c>
      <c r="GF39" s="115">
        <v>-3.6158962988231354E-2</v>
      </c>
      <c r="GG39" s="115">
        <v>0.25648075412411614</v>
      </c>
      <c r="GH39" s="115">
        <v>2.785862785862778E-2</v>
      </c>
      <c r="GI39" s="115">
        <v>-5.424954792043396E-2</v>
      </c>
      <c r="GJ39" s="115">
        <v>0</v>
      </c>
      <c r="GK39" s="115"/>
      <c r="GL39" s="115">
        <v>-8.6206896551724171E-2</v>
      </c>
      <c r="GM39" s="115">
        <v>1.8181818181818139E-2</v>
      </c>
      <c r="GN39" s="115">
        <v>0.12121212121212122</v>
      </c>
      <c r="GO39" s="115">
        <v>-2.7559055118110232E-2</v>
      </c>
      <c r="GP39" s="115">
        <v>-4.3243243243242325E-3</v>
      </c>
      <c r="GQ39" s="115">
        <v>1.7790262172284552E-2</v>
      </c>
      <c r="GR39" s="115">
        <v>-0.19090909090909097</v>
      </c>
      <c r="GS39" s="115">
        <v>9.7178683385579959E-2</v>
      </c>
    </row>
    <row r="40" spans="1:201" x14ac:dyDescent="0.2">
      <c r="A40" t="s">
        <v>1394</v>
      </c>
      <c r="B40" s="115">
        <v>-2.1574973031283254E-3</v>
      </c>
      <c r="C40" s="115">
        <v>-8.2282443430820168E-2</v>
      </c>
      <c r="D40" s="115">
        <v>-8.0203908241291394E-2</v>
      </c>
      <c r="E40" s="115">
        <v>-9.0666666666666632E-2</v>
      </c>
      <c r="F40" s="115">
        <v>-0.16666666666666666</v>
      </c>
      <c r="G40" s="115">
        <v>0.11780366056572372</v>
      </c>
      <c r="H40" s="115">
        <v>-0.14529914529914525</v>
      </c>
      <c r="I40" s="115">
        <v>-0.10385940730530664</v>
      </c>
      <c r="J40" s="115">
        <v>-0.26497443389335279</v>
      </c>
      <c r="K40" s="115">
        <v>-2.513863807073341E-2</v>
      </c>
      <c r="L40" s="115">
        <v>-0.21306818181818182</v>
      </c>
      <c r="M40" s="115">
        <v>-9.7270333933767439E-2</v>
      </c>
      <c r="N40" s="115">
        <v>-0.14614121510673234</v>
      </c>
      <c r="O40" s="115">
        <v>-7.2052401746724906E-2</v>
      </c>
      <c r="P40" s="115">
        <v>3.2999999999999946E-2</v>
      </c>
      <c r="Q40" s="115">
        <v>-0.12131519274376421</v>
      </c>
      <c r="R40" s="115"/>
      <c r="S40" s="115">
        <v>1.54872840225199</v>
      </c>
      <c r="T40" s="115">
        <v>-4.8899521531100471E-2</v>
      </c>
      <c r="U40" s="115">
        <v>-0.31034482758620685</v>
      </c>
      <c r="V40" s="115">
        <v>-0.15675960021041557</v>
      </c>
      <c r="W40" s="115">
        <v>-4.8556876061120538E-2</v>
      </c>
      <c r="X40" s="115">
        <v>0</v>
      </c>
      <c r="Y40" s="115">
        <v>-0.31030478955007257</v>
      </c>
      <c r="Z40" s="115">
        <v>-0.23133243606998655</v>
      </c>
      <c r="AA40" s="115">
        <v>-0.22342064714946072</v>
      </c>
      <c r="AB40" s="115">
        <v>-0.13813229571984439</v>
      </c>
      <c r="AC40" s="115">
        <v>-0.15539351269801355</v>
      </c>
      <c r="AD40" s="115">
        <v>-9.7667264803896495E-2</v>
      </c>
      <c r="AE40" s="115">
        <v>-0.73200161295325539</v>
      </c>
      <c r="AF40" s="115">
        <v>-0.23908045977011486</v>
      </c>
      <c r="AG40" s="115">
        <v>-0.26245847176079723</v>
      </c>
      <c r="AH40" s="115">
        <v>-0.2450877192982456</v>
      </c>
      <c r="AI40" s="115">
        <v>-0.21851851851851861</v>
      </c>
      <c r="AJ40" s="115">
        <v>-6.2053571428571298E-2</v>
      </c>
      <c r="AK40" s="115">
        <v>0</v>
      </c>
      <c r="AL40" s="115">
        <v>-0.10291462470982723</v>
      </c>
      <c r="AM40" s="115">
        <v>0.20187969924812019</v>
      </c>
      <c r="AN40" s="115">
        <v>-0.6153250773993808</v>
      </c>
      <c r="AO40" s="115">
        <v>2.2883295194508064E-2</v>
      </c>
      <c r="AP40" s="115">
        <v>0.23910336239103364</v>
      </c>
      <c r="AQ40" s="115">
        <v>-0.27070159590484799</v>
      </c>
      <c r="AR40" s="115">
        <v>-7.3025575036191073E-2</v>
      </c>
      <c r="AS40" s="115">
        <v>-4.0612430258206766E-2</v>
      </c>
      <c r="AT40" s="115">
        <v>-0.10487146416297484</v>
      </c>
      <c r="AU40" s="115">
        <v>5.4545454545454543E-2</v>
      </c>
      <c r="AV40" s="115">
        <v>-0.33124321717110822</v>
      </c>
      <c r="AW40" s="115">
        <v>-0.22330480579328507</v>
      </c>
      <c r="AX40" s="115">
        <v>-0.23540372670807458</v>
      </c>
      <c r="AY40" s="115">
        <v>9.8522167487684834E-3</v>
      </c>
      <c r="AZ40" s="115">
        <v>-0.48888888888888893</v>
      </c>
      <c r="BA40" s="115">
        <v>-8.3333333333333332E-3</v>
      </c>
      <c r="BB40" s="115">
        <v>-3.8763876387638813E-2</v>
      </c>
      <c r="BC40" s="115">
        <v>3.2000000000000028E-2</v>
      </c>
      <c r="BD40" s="115">
        <v>-5.8698727015558741E-2</v>
      </c>
      <c r="BE40" s="115">
        <v>-1.5495192756464079E-2</v>
      </c>
      <c r="BF40" s="115">
        <v>-0.85972771701186868</v>
      </c>
      <c r="BG40" s="115">
        <v>-0.16417910447761203</v>
      </c>
      <c r="BH40" s="115">
        <v>-0.22440338722093925</v>
      </c>
      <c r="BI40" s="115">
        <v>-0.19673692985590088</v>
      </c>
      <c r="BJ40" s="115">
        <v>-0.24343929490988322</v>
      </c>
      <c r="BK40" s="115">
        <v>-0.23581560283687933</v>
      </c>
      <c r="BL40" s="115">
        <v>-0.17948717948717949</v>
      </c>
      <c r="BM40" s="115">
        <v>1.1921069194031951E-2</v>
      </c>
      <c r="BN40" s="115">
        <v>-0.18949586642891875</v>
      </c>
      <c r="BO40" s="115">
        <v>0</v>
      </c>
      <c r="BP40" s="115">
        <v>-0.21361058601134214</v>
      </c>
      <c r="BQ40" s="115">
        <v>0</v>
      </c>
      <c r="BR40" s="115">
        <v>-0.1773504273504273</v>
      </c>
      <c r="BS40" s="115">
        <v>0.10929629351176622</v>
      </c>
      <c r="BT40" s="115">
        <v>-0.17692307692307693</v>
      </c>
      <c r="BU40" s="115">
        <v>-0.2233435717419921</v>
      </c>
      <c r="BV40" s="115">
        <v>-0.1056547619047619</v>
      </c>
      <c r="BW40" s="115">
        <v>0.91119895528182682</v>
      </c>
      <c r="BX40" s="115">
        <v>-0.12616235234983655</v>
      </c>
      <c r="BY40" s="115">
        <v>-0.12988505747126428</v>
      </c>
      <c r="BZ40" s="115">
        <v>5.5555555555555552E-2</v>
      </c>
      <c r="CA40" s="115">
        <v>-0.21761497458782694</v>
      </c>
      <c r="CB40" s="115">
        <v>-3.6805388501323096E-2</v>
      </c>
      <c r="CC40" s="115">
        <v>8.1081081081081086E-2</v>
      </c>
      <c r="CD40" s="115">
        <v>-7.1594202898550688E-2</v>
      </c>
      <c r="CE40" s="115">
        <v>-5.8263658831571669E-2</v>
      </c>
      <c r="CF40" s="115">
        <v>-0.11097256857855359</v>
      </c>
      <c r="CG40" s="115">
        <v>-0.11830152671755727</v>
      </c>
      <c r="CH40" s="115">
        <v>-4.3095656149027044E-2</v>
      </c>
      <c r="CI40" s="115">
        <v>-0.25351825413012441</v>
      </c>
      <c r="CJ40" s="115">
        <v>1.8031299614424914E-2</v>
      </c>
      <c r="CK40" s="115">
        <v>-2.5697503671071955E-2</v>
      </c>
      <c r="CL40" s="115">
        <v>-0.1946308724832215</v>
      </c>
      <c r="CM40" s="115">
        <v>-0.3960280373831776</v>
      </c>
      <c r="CN40" s="115">
        <v>-0.22975929978118159</v>
      </c>
      <c r="CO40" s="115">
        <v>-6.2739463601532514E-2</v>
      </c>
      <c r="CP40" s="115">
        <v>-9.7380792478173273E-2</v>
      </c>
      <c r="CQ40" s="115">
        <v>-0.14174252275682714</v>
      </c>
      <c r="CR40" s="115">
        <v>8.8888888888888892E-2</v>
      </c>
      <c r="CS40" s="115">
        <v>-2.166666666666665E-2</v>
      </c>
      <c r="CT40" s="115">
        <v>-6.1470215462610903E-2</v>
      </c>
      <c r="CU40" s="115">
        <v>3.6316823633037371E-2</v>
      </c>
      <c r="CV40" s="115">
        <v>-0.33429394812680119</v>
      </c>
      <c r="CW40" s="115">
        <v>-6.3492063492063489E-2</v>
      </c>
      <c r="CX40" s="115">
        <v>-9.5238095238095233E-2</v>
      </c>
      <c r="CY40" s="115">
        <v>5.2834529921813443E-2</v>
      </c>
      <c r="CZ40" s="115">
        <v>-1.3191489361702073E-2</v>
      </c>
      <c r="DA40" s="115">
        <v>-0.2922471725946566</v>
      </c>
      <c r="DB40" s="115">
        <v>-3.3638320775026917E-2</v>
      </c>
      <c r="DC40" s="115">
        <v>1.4610389610389588E-2</v>
      </c>
      <c r="DD40" s="115">
        <v>-0.24916573971078979</v>
      </c>
      <c r="DE40" s="115">
        <v>-0.10952250568445614</v>
      </c>
      <c r="DF40" s="115">
        <v>-0.11564805057955745</v>
      </c>
      <c r="DG40" s="115">
        <v>-0.17170731707317072</v>
      </c>
      <c r="DH40" s="115">
        <v>-0.16543909348441918</v>
      </c>
      <c r="DI40" s="115">
        <v>-0.26562500000000006</v>
      </c>
      <c r="DJ40" s="115"/>
      <c r="DK40" s="115">
        <v>-0.22297297297297303</v>
      </c>
      <c r="DL40" s="115">
        <v>-0.2725663716814159</v>
      </c>
      <c r="DM40" s="115">
        <v>-0.25728770595690742</v>
      </c>
      <c r="DN40" s="115">
        <v>-5.8398326041468523E-2</v>
      </c>
      <c r="DO40" s="115">
        <v>-4.6296296296295314E-3</v>
      </c>
      <c r="DP40" s="115">
        <v>6.8106081643987806E-2</v>
      </c>
      <c r="DQ40" s="115">
        <v>-0.11985</v>
      </c>
      <c r="DR40" s="115">
        <v>-0.20829209854679934</v>
      </c>
      <c r="DS40" s="115">
        <v>-7.5141927664731781E-2</v>
      </c>
      <c r="DT40" s="115">
        <v>-7.1173800259403383E-2</v>
      </c>
      <c r="DU40" s="115">
        <v>6.5764705882352975E-2</v>
      </c>
      <c r="DV40" s="115">
        <v>-0.15090620546048172</v>
      </c>
      <c r="DW40" s="115">
        <v>-0.13592233009708737</v>
      </c>
      <c r="DX40" s="115">
        <v>-0.14526827346161428</v>
      </c>
      <c r="DY40" s="115">
        <v>-8.9655172413793102E-2</v>
      </c>
      <c r="DZ40" s="115">
        <v>-0.10890000000000001</v>
      </c>
      <c r="EA40" s="115">
        <v>-0.23434535104364326</v>
      </c>
      <c r="EB40" s="115">
        <v>-0.13725490196078433</v>
      </c>
      <c r="EC40" s="115">
        <v>-9.1439021602468862E-2</v>
      </c>
      <c r="ED40" s="115">
        <v>-0.15745245466607691</v>
      </c>
      <c r="EE40" s="115">
        <v>4.4620205939411947E-2</v>
      </c>
      <c r="EF40" s="115">
        <v>-9.7380792478173273E-2</v>
      </c>
      <c r="EG40" s="115">
        <v>-0.18076923076923085</v>
      </c>
      <c r="EH40" s="115">
        <v>0.26129032258064511</v>
      </c>
      <c r="EI40" s="115">
        <v>2.475000000000005E-2</v>
      </c>
      <c r="EJ40" s="115">
        <v>1.3026819923371642E-2</v>
      </c>
      <c r="EK40" s="115">
        <v>0</v>
      </c>
      <c r="EL40" s="115">
        <v>-0.13328236493374118</v>
      </c>
      <c r="EM40" s="115">
        <v>-0.20752032520325203</v>
      </c>
      <c r="EN40" s="115">
        <v>-3.3457249070631918E-2</v>
      </c>
      <c r="EO40" s="115">
        <v>-3.6551252151148489E-2</v>
      </c>
      <c r="EP40" s="115">
        <v>0</v>
      </c>
      <c r="EQ40" s="115">
        <v>0</v>
      </c>
      <c r="ER40" s="115">
        <v>-9.086294416243651E-2</v>
      </c>
      <c r="ES40" s="115">
        <v>1.1904761904761934E-2</v>
      </c>
      <c r="ET40" s="115">
        <v>-0.21393841166936794</v>
      </c>
      <c r="EU40" s="115">
        <v>2.8362305580969853E-2</v>
      </c>
      <c r="EV40" s="115">
        <v>-0.13891951488423382</v>
      </c>
      <c r="EW40" s="115">
        <v>-0.10059171597633136</v>
      </c>
      <c r="EX40" s="115">
        <v>-0.10361543122601485</v>
      </c>
      <c r="EY40" s="115">
        <v>-0.17</v>
      </c>
      <c r="EZ40" s="115">
        <v>-0.1765834932821497</v>
      </c>
      <c r="FA40" s="115">
        <v>-0.14150943396226418</v>
      </c>
      <c r="FB40" s="115">
        <v>0.10746606334841628</v>
      </c>
      <c r="FC40" s="115">
        <v>-0.21521035598705504</v>
      </c>
      <c r="FD40" s="115">
        <v>-0.12020905923344948</v>
      </c>
      <c r="FE40" s="115">
        <v>-0.20158550396375993</v>
      </c>
      <c r="FF40" s="115"/>
      <c r="FG40" s="115">
        <v>-0.14782974630275342</v>
      </c>
      <c r="FH40" s="115">
        <v>-0.19803536345776029</v>
      </c>
      <c r="FI40" s="115">
        <v>-0.20224947834495399</v>
      </c>
      <c r="FJ40" s="115">
        <v>0</v>
      </c>
      <c r="FK40" s="115">
        <v>-0.1155913978494624</v>
      </c>
      <c r="FL40" s="115">
        <v>2.1126760563380292E-2</v>
      </c>
      <c r="FM40" s="115">
        <v>-6.8965517241379309E-2</v>
      </c>
      <c r="FN40" s="115">
        <v>-8.3823529411764575E-2</v>
      </c>
      <c r="FO40" s="115">
        <v>-6.08636363636363E-2</v>
      </c>
      <c r="FP40" s="115">
        <v>-0.14995791870884706</v>
      </c>
      <c r="FQ40" s="115">
        <v>-0.16029292107404386</v>
      </c>
      <c r="FR40" s="115">
        <v>-0.14552285535378826</v>
      </c>
      <c r="FS40" s="115">
        <v>3.9374638100752729E-2</v>
      </c>
      <c r="FT40" s="115">
        <v>-4.4069767441860537E-2</v>
      </c>
      <c r="FU40" s="115">
        <v>0.1504965622612682</v>
      </c>
      <c r="FV40" s="115">
        <v>-2.6234737652623373E-2</v>
      </c>
      <c r="FW40" s="115">
        <v>-3.5777721390509942E-2</v>
      </c>
      <c r="FX40" s="115">
        <v>0.20000000000000007</v>
      </c>
      <c r="FY40" s="115">
        <v>-5.3846153846153794E-2</v>
      </c>
      <c r="FZ40" s="115">
        <v>-9.5238095238095233E-2</v>
      </c>
      <c r="GA40" s="115">
        <v>-0.14110685114185703</v>
      </c>
      <c r="GB40" s="115">
        <v>-5.3571428571428603E-2</v>
      </c>
      <c r="GC40" s="115">
        <v>-0.19991755976916739</v>
      </c>
      <c r="GD40" s="115">
        <v>-7.1953578336557175E-2</v>
      </c>
      <c r="GE40" s="115">
        <v>-2.5252192982456109E-2</v>
      </c>
      <c r="GF40" s="115">
        <v>2.4641733659559659E-2</v>
      </c>
      <c r="GG40" s="115">
        <v>-0.14420168067226888</v>
      </c>
      <c r="GH40" s="115">
        <v>-0.17777777777777776</v>
      </c>
      <c r="GI40" s="115">
        <v>-0.16212121212121203</v>
      </c>
      <c r="GJ40" s="115">
        <v>-0.13928012519561814</v>
      </c>
      <c r="GK40" s="115"/>
      <c r="GL40" s="115">
        <v>-0.13847628174413035</v>
      </c>
      <c r="GM40" s="115">
        <v>-0.23153692614770455</v>
      </c>
      <c r="GN40" s="115">
        <v>-8.3333333333333329E-2</v>
      </c>
      <c r="GO40" s="115">
        <v>-0.11188811188811189</v>
      </c>
      <c r="GP40" s="115">
        <v>-0.25821972734562953</v>
      </c>
      <c r="GQ40" s="115">
        <v>-9.4984978044834745E-2</v>
      </c>
      <c r="GR40" s="115">
        <v>-5.9829059829059693E-2</v>
      </c>
      <c r="GS40" s="115">
        <v>-0.10140845070422533</v>
      </c>
    </row>
    <row r="41" spans="1:201" x14ac:dyDescent="0.2">
      <c r="A41" t="s">
        <v>1395</v>
      </c>
      <c r="B41" s="115">
        <v>-8.293487221764223E-2</v>
      </c>
      <c r="C41" s="115">
        <v>-1.1318418958351764E-2</v>
      </c>
      <c r="D41" s="115">
        <v>5.089285714285717E-2</v>
      </c>
      <c r="E41" s="115">
        <v>-3.7227214377406975E-2</v>
      </c>
      <c r="F41" s="115">
        <v>0.17647058823529421</v>
      </c>
      <c r="G41" s="115">
        <v>0</v>
      </c>
      <c r="H41" s="115">
        <v>5.7306590257878431E-3</v>
      </c>
      <c r="I41" s="115">
        <v>1.560859522642955E-2</v>
      </c>
      <c r="J41" s="115">
        <v>-0.26496644295302019</v>
      </c>
      <c r="K41" s="115">
        <v>-1.4598425196850366E-2</v>
      </c>
      <c r="L41" s="115">
        <v>0.15789473684210525</v>
      </c>
      <c r="M41" s="115">
        <v>-9.7310819262038786E-2</v>
      </c>
      <c r="N41" s="115">
        <v>-1.5359741309620095E-2</v>
      </c>
      <c r="O41" s="115">
        <v>-6.0512820512820496E-2</v>
      </c>
      <c r="P41" s="115">
        <v>-4.7619047619047616E-2</v>
      </c>
      <c r="Q41" s="115">
        <v>1.7888055395268453E-2</v>
      </c>
      <c r="R41" s="115"/>
      <c r="S41" s="115">
        <v>1.4371894960965221</v>
      </c>
      <c r="T41" s="115">
        <v>8.0326682518349998E-2</v>
      </c>
      <c r="U41" s="115">
        <v>4.4596912521440789E-2</v>
      </c>
      <c r="V41" s="115">
        <v>4.3788606726149787E-2</v>
      </c>
      <c r="W41" s="115">
        <v>-4.2276422764227668E-2</v>
      </c>
      <c r="X41" s="115">
        <v>-8.3333333333333329E-2</v>
      </c>
      <c r="Y41" s="115">
        <v>0.10700514138817487</v>
      </c>
      <c r="Z41" s="115">
        <v>-9.3902439024390244E-2</v>
      </c>
      <c r="AA41" s="115">
        <v>4.3408360128617436E-2</v>
      </c>
      <c r="AB41" s="115">
        <v>-0.20062208398133746</v>
      </c>
      <c r="AC41" s="115">
        <v>0.14084911072862891</v>
      </c>
      <c r="AD41" s="115">
        <v>-9.2748499930229295E-2</v>
      </c>
      <c r="AE41" s="115">
        <v>-0.25563944494470231</v>
      </c>
      <c r="AF41" s="115">
        <v>-5.7142857142857958E-3</v>
      </c>
      <c r="AG41" s="115">
        <v>0.29184549356223161</v>
      </c>
      <c r="AH41" s="115">
        <v>-3.3898305084745763E-2</v>
      </c>
      <c r="AI41" s="115">
        <v>-8.2644628099173417E-3</v>
      </c>
      <c r="AJ41" s="115">
        <v>1.8181818181818118E-2</v>
      </c>
      <c r="AK41" s="115">
        <v>0</v>
      </c>
      <c r="AL41" s="115">
        <v>-5.9893307468477174E-2</v>
      </c>
      <c r="AM41" s="115">
        <v>-1.4814814814814762E-2</v>
      </c>
      <c r="AN41" s="115">
        <v>1.7315010570824523</v>
      </c>
      <c r="AO41" s="115">
        <v>-5.2060737527115014E-2</v>
      </c>
      <c r="AP41" s="115">
        <v>-0.18311291963377424</v>
      </c>
      <c r="AQ41" s="115">
        <v>-9.0136986301369834E-2</v>
      </c>
      <c r="AR41" s="115">
        <v>3.6166666666666694E-2</v>
      </c>
      <c r="AS41" s="115">
        <v>-1.9447827114269695E-2</v>
      </c>
      <c r="AT41" s="115">
        <v>7.1926013069650407E-2</v>
      </c>
      <c r="AU41" s="115">
        <v>-8.3333333333333329E-2</v>
      </c>
      <c r="AV41" s="115">
        <v>-9.0679824561403458E-2</v>
      </c>
      <c r="AW41" s="115">
        <v>3.4459275401797891E-2</v>
      </c>
      <c r="AX41" s="115">
        <v>4.274611398963743E-2</v>
      </c>
      <c r="AY41" s="115">
        <v>8.2666666666666569E-2</v>
      </c>
      <c r="AZ41" s="115">
        <v>-9.9099099099099114E-2</v>
      </c>
      <c r="BA41" s="115">
        <v>-3.9346755793939925E-2</v>
      </c>
      <c r="BB41" s="115">
        <v>-1.9705882352941143E-2</v>
      </c>
      <c r="BC41" s="115">
        <v>8.601216333622938E-2</v>
      </c>
      <c r="BD41" s="115">
        <v>5.6011949215832711E-2</v>
      </c>
      <c r="BE41" s="115">
        <v>0</v>
      </c>
      <c r="BF41" s="115">
        <v>0.19460661662496526</v>
      </c>
      <c r="BG41" s="115">
        <v>5.268022181146028E-2</v>
      </c>
      <c r="BH41" s="115">
        <v>9.666525960320807E-2</v>
      </c>
      <c r="BI41" s="115">
        <v>-8.7480982395131468E-2</v>
      </c>
      <c r="BJ41" s="115">
        <v>2.9069323074571413E-2</v>
      </c>
      <c r="BK41" s="115">
        <v>-8.1005586592178866E-2</v>
      </c>
      <c r="BL41" s="115">
        <v>9.8591549295774641E-2</v>
      </c>
      <c r="BM41" s="115">
        <v>0.11856054331621677</v>
      </c>
      <c r="BN41" s="115">
        <v>0.21820695102685619</v>
      </c>
      <c r="BO41" s="115">
        <v>0</v>
      </c>
      <c r="BP41" s="115">
        <v>6.4386317907444729E-2</v>
      </c>
      <c r="BQ41" s="115">
        <v>4.7916666666666607E-2</v>
      </c>
      <c r="BR41" s="115">
        <v>-4.9842655567962753E-2</v>
      </c>
      <c r="BS41" s="115">
        <v>0.10751680925914357</v>
      </c>
      <c r="BT41" s="115">
        <v>-2.2556390977443608E-2</v>
      </c>
      <c r="BU41" s="115">
        <v>0.11990171990171979</v>
      </c>
      <c r="BV41" s="115">
        <v>-0.16521739130434793</v>
      </c>
      <c r="BW41" s="115">
        <v>-3.4102272727272717E-2</v>
      </c>
      <c r="BX41" s="115">
        <v>8.1250000000000058E-2</v>
      </c>
      <c r="BY41" s="115">
        <v>-2.1505376344086837E-3</v>
      </c>
      <c r="BZ41" s="115">
        <v>-6.8322981366459645E-2</v>
      </c>
      <c r="CA41" s="115">
        <v>3.4098192539417975E-2</v>
      </c>
      <c r="CB41" s="115">
        <v>0.17329946373130117</v>
      </c>
      <c r="CC41" s="115">
        <v>2.4930747922437674E-2</v>
      </c>
      <c r="CD41" s="115">
        <v>6.1538461538461542E-2</v>
      </c>
      <c r="CE41" s="115">
        <v>2.1705259764680556E-2</v>
      </c>
      <c r="CF41" s="115">
        <v>0.485185185185185</v>
      </c>
      <c r="CG41" s="115">
        <v>-0.12666666666666668</v>
      </c>
      <c r="CH41" s="115">
        <v>-4.6075322101090201E-2</v>
      </c>
      <c r="CI41" s="115">
        <v>0</v>
      </c>
      <c r="CJ41" s="115">
        <v>6.1131167268351536E-2</v>
      </c>
      <c r="CK41" s="115">
        <v>-4.7419219471254735E-2</v>
      </c>
      <c r="CL41" s="115">
        <v>0.14615384615384619</v>
      </c>
      <c r="CM41" s="115">
        <v>8.0808080808080884E-2</v>
      </c>
      <c r="CN41" s="115">
        <v>-6.9534984789222133E-3</v>
      </c>
      <c r="CO41" s="115">
        <v>-0.12818371607515658</v>
      </c>
      <c r="CP41" s="115">
        <v>-7.5729360645561697E-2</v>
      </c>
      <c r="CQ41" s="115">
        <v>-0.19052631578947365</v>
      </c>
      <c r="CR41" s="115">
        <v>2.2727272727272728E-2</v>
      </c>
      <c r="CS41" s="115">
        <v>-0.13169319826338641</v>
      </c>
      <c r="CT41" s="115">
        <v>4.1776698003591406E-2</v>
      </c>
      <c r="CU41" s="115">
        <v>5.0836596653613494E-2</v>
      </c>
      <c r="CV41" s="115">
        <v>2.058823529411773E-2</v>
      </c>
      <c r="CW41" s="115">
        <v>-1.2539184952978056E-2</v>
      </c>
      <c r="CX41" s="115">
        <v>9.9476439790575841E-2</v>
      </c>
      <c r="CY41" s="115">
        <v>0.18832911392405061</v>
      </c>
      <c r="CZ41" s="115">
        <v>-0.06</v>
      </c>
      <c r="DA41" s="115">
        <v>5.1070840197692778E-3</v>
      </c>
      <c r="DB41" s="115">
        <v>5.3437278525868125E-2</v>
      </c>
      <c r="DC41" s="115">
        <v>0</v>
      </c>
      <c r="DD41" s="115">
        <v>0.38307692307692309</v>
      </c>
      <c r="DE41" s="115">
        <v>5.0143767970996393E-2</v>
      </c>
      <c r="DF41" s="115">
        <v>-8.3594566353187728E-3</v>
      </c>
      <c r="DG41" s="115">
        <v>0.14781634938409857</v>
      </c>
      <c r="DH41" s="115">
        <v>1.3203214695751829E-2</v>
      </c>
      <c r="DI41" s="115">
        <v>0.20754716981132088</v>
      </c>
      <c r="DJ41" s="115"/>
      <c r="DK41" s="115">
        <v>-3.8961038961038995E-2</v>
      </c>
      <c r="DL41" s="115">
        <v>3.552397868561361E-3</v>
      </c>
      <c r="DM41" s="115">
        <v>1.2690355329948969E-3</v>
      </c>
      <c r="DN41" s="115">
        <v>2.3559190031152664E-2</v>
      </c>
      <c r="DO41" s="115">
        <v>-2.921348314606742E-2</v>
      </c>
      <c r="DP41" s="115">
        <v>-8.5460317460317514E-2</v>
      </c>
      <c r="DQ41" s="115">
        <v>-9.5595550330107568E-2</v>
      </c>
      <c r="DR41" s="115">
        <v>3.7783783783783831E-2</v>
      </c>
      <c r="DS41" s="115">
        <v>-5.7532764217866975E-2</v>
      </c>
      <c r="DT41" s="115">
        <v>3.6377383852810204E-2</v>
      </c>
      <c r="DU41" s="115">
        <v>-7.2862129144851726E-2</v>
      </c>
      <c r="DV41" s="115">
        <v>-0.22231131445102154</v>
      </c>
      <c r="DW41" s="115">
        <v>6.473843583585677E-2</v>
      </c>
      <c r="DX41" s="115">
        <v>-7.6251303441084266E-3</v>
      </c>
      <c r="DY41" s="115">
        <v>-5.7307062178725832E-2</v>
      </c>
      <c r="DZ41" s="115">
        <v>1.8952516812716522E-2</v>
      </c>
      <c r="EA41" s="115">
        <v>1.7374517374517461E-2</v>
      </c>
      <c r="EB41" s="115">
        <v>-0.17980057896429713</v>
      </c>
      <c r="EC41" s="115">
        <v>7.2530508864839449E-3</v>
      </c>
      <c r="ED41" s="115">
        <v>4.8701298701298738E-2</v>
      </c>
      <c r="EE41" s="115">
        <v>-3.9283154121863728E-2</v>
      </c>
      <c r="EF41" s="115">
        <v>-7.5729360645561697E-2</v>
      </c>
      <c r="EG41" s="115">
        <v>4.0000000000000036E-2</v>
      </c>
      <c r="EH41" s="115">
        <v>-2.9227557411273419E-2</v>
      </c>
      <c r="EI41" s="115">
        <v>7.3825503355704702E-2</v>
      </c>
      <c r="EJ41" s="115">
        <v>-2.247191011235947E-2</v>
      </c>
      <c r="EK41" s="115">
        <v>0</v>
      </c>
      <c r="EL41" s="115">
        <v>7.1545603495357851E-2</v>
      </c>
      <c r="EM41" s="115">
        <v>-4.6604011239220894E-2</v>
      </c>
      <c r="EN41" s="115">
        <v>-2.5362318840579812E-2</v>
      </c>
      <c r="EO41" s="115">
        <v>4.816659121774565E-2</v>
      </c>
      <c r="EP41" s="115">
        <v>0</v>
      </c>
      <c r="EQ41" s="115">
        <v>0</v>
      </c>
      <c r="ER41" s="115">
        <v>8.839779005524849E-2</v>
      </c>
      <c r="ES41" s="115">
        <v>-0.11888111888111895</v>
      </c>
      <c r="ET41" s="115">
        <v>0.32119914346895073</v>
      </c>
      <c r="EU41" s="115">
        <v>-9.6694214876033052E-2</v>
      </c>
      <c r="EV41" s="115">
        <v>7.7777777777778096E-3</v>
      </c>
      <c r="EW41" s="115">
        <v>-2.8735632183908046E-2</v>
      </c>
      <c r="EX41" s="115">
        <v>-8.8549337260677513E-2</v>
      </c>
      <c r="EY41" s="115">
        <v>2.5056947608200441E-2</v>
      </c>
      <c r="EZ41" s="115">
        <v>9.6842105263157882E-2</v>
      </c>
      <c r="FA41" s="115">
        <v>3.9215686274509838E-2</v>
      </c>
      <c r="FB41" s="115">
        <v>-1.7777777777777715E-2</v>
      </c>
      <c r="FC41" s="115">
        <v>8.4210526315789389E-2</v>
      </c>
      <c r="FD41" s="115">
        <v>-1.0344827586206896E-2</v>
      </c>
      <c r="FE41" s="115">
        <v>7.9462102689486599E-2</v>
      </c>
      <c r="FF41" s="115"/>
      <c r="FG41" s="115">
        <v>-0.12452631578947367</v>
      </c>
      <c r="FH41" s="115">
        <v>-1.926782273603083E-2</v>
      </c>
      <c r="FI41" s="115">
        <v>2.3172255780045913E-2</v>
      </c>
      <c r="FJ41" s="115">
        <v>4.4915254237288114E-2</v>
      </c>
      <c r="FK41" s="115">
        <v>-9.8181818181818134E-2</v>
      </c>
      <c r="FL41" s="115">
        <v>0.10122448979591839</v>
      </c>
      <c r="FM41" s="115">
        <v>-3.3011003667889248E-2</v>
      </c>
      <c r="FN41" s="115">
        <v>0.12707182320441973</v>
      </c>
      <c r="FO41" s="115">
        <v>-3.2967032967032968E-2</v>
      </c>
      <c r="FP41" s="115">
        <v>-2.4202898550724595E-2</v>
      </c>
      <c r="FQ41" s="115">
        <v>-1.2851405622489973E-2</v>
      </c>
      <c r="FR41" s="115">
        <v>4.215609501435643E-2</v>
      </c>
      <c r="FS41" s="115">
        <v>4.666666666666671E-2</v>
      </c>
      <c r="FT41" s="115">
        <v>-2.8687598825389724E-2</v>
      </c>
      <c r="FU41" s="115">
        <v>-3.7499999999999985E-2</v>
      </c>
      <c r="FV41" s="115">
        <v>-0.10461064943059406</v>
      </c>
      <c r="FW41" s="115">
        <v>-0.40051718892607241</v>
      </c>
      <c r="FX41" s="115">
        <v>-7.4074074074074139E-2</v>
      </c>
      <c r="FY41" s="115">
        <v>-3.1296572280178833E-2</v>
      </c>
      <c r="FZ41" s="115">
        <v>0.05</v>
      </c>
      <c r="GA41" s="115">
        <v>-0.14998228834573149</v>
      </c>
      <c r="GB41" s="115">
        <v>6.5217391304347991E-2</v>
      </c>
      <c r="GC41" s="115">
        <v>4.5689655172413891E-2</v>
      </c>
      <c r="GD41" s="115">
        <v>8.7047939444911696E-2</v>
      </c>
      <c r="GE41" s="115">
        <v>2.523747962452931E-2</v>
      </c>
      <c r="GF41" s="115">
        <v>-0.13916052354445616</v>
      </c>
      <c r="GG41" s="115">
        <v>-0.23951942740286294</v>
      </c>
      <c r="GH41" s="115">
        <v>0.23783326280152353</v>
      </c>
      <c r="GI41" s="115">
        <v>9.8169717138103144E-2</v>
      </c>
      <c r="GJ41" s="115">
        <v>-9.0002848191398463E-2</v>
      </c>
      <c r="GK41" s="115"/>
      <c r="GL41" s="115">
        <v>0.30682529743268627</v>
      </c>
      <c r="GM41" s="115">
        <v>-0.35686777920410784</v>
      </c>
      <c r="GN41" s="115">
        <v>-9.9099099099099114E-2</v>
      </c>
      <c r="GO41" s="115">
        <v>8.6075949367088567E-2</v>
      </c>
      <c r="GP41" s="115">
        <v>4.8348106365834406E-3</v>
      </c>
      <c r="GQ41" s="115">
        <v>7.8604071458246855E-2</v>
      </c>
      <c r="GR41" s="115">
        <v>0.14705882352941169</v>
      </c>
      <c r="GS41" s="115">
        <v>-7.792207792207799E-2</v>
      </c>
    </row>
    <row r="42" spans="1:201" x14ac:dyDescent="0.2">
      <c r="A42" t="s">
        <v>1396</v>
      </c>
      <c r="B42" s="115">
        <v>-9.308411214953273E-2</v>
      </c>
      <c r="C42" s="115">
        <v>-8.4143181081956592E-2</v>
      </c>
      <c r="D42" s="115">
        <v>-5.5489964580873657E-2</v>
      </c>
      <c r="E42" s="115">
        <v>1.168831168831167E-2</v>
      </c>
      <c r="F42" s="115">
        <v>-0.27142857142857146</v>
      </c>
      <c r="G42" s="115">
        <v>0.10174152153987168</v>
      </c>
      <c r="H42" s="115">
        <v>-0.16306954436450832</v>
      </c>
      <c r="I42" s="115">
        <v>-0.13385874507426485</v>
      </c>
      <c r="J42" s="115">
        <v>-0.13733209819360814</v>
      </c>
      <c r="K42" s="115">
        <v>-8.2250581723056423E-2</v>
      </c>
      <c r="L42" s="115">
        <v>-7.3170731707317013E-2</v>
      </c>
      <c r="M42" s="115">
        <v>-1.2962962962962928E-2</v>
      </c>
      <c r="N42" s="115">
        <v>1.3934426229508219E-2</v>
      </c>
      <c r="O42" s="115">
        <v>6.1368893727037764E-2</v>
      </c>
      <c r="P42" s="115">
        <v>0.34042553191489361</v>
      </c>
      <c r="Q42" s="115">
        <v>-3.7222222222222316E-2</v>
      </c>
      <c r="R42" s="115"/>
      <c r="S42" s="115"/>
      <c r="T42" s="115">
        <v>-6.3510504405073109E-2</v>
      </c>
      <c r="U42" s="115">
        <v>-8.9062500000000044E-2</v>
      </c>
      <c r="V42" s="115">
        <v>-2.8148345784418351E-2</v>
      </c>
      <c r="W42" s="115">
        <v>2.159468438538201E-2</v>
      </c>
      <c r="X42" s="115">
        <v>-7.6923076923076927E-2</v>
      </c>
      <c r="Y42" s="115">
        <v>-0.12902322977889719</v>
      </c>
      <c r="Z42" s="115">
        <v>-1.2423570680372973E-3</v>
      </c>
      <c r="AA42" s="115">
        <v>-0.11773049645390073</v>
      </c>
      <c r="AB42" s="115">
        <v>-0.18172562993128025</v>
      </c>
      <c r="AC42" s="115">
        <v>-0.18854748603351959</v>
      </c>
      <c r="AD42" s="115">
        <v>3.2364945978391402E-2</v>
      </c>
      <c r="AE42" s="115">
        <v>-0.39800683846217999</v>
      </c>
      <c r="AF42" s="115">
        <v>-6.815761448349314E-2</v>
      </c>
      <c r="AG42" s="115">
        <v>-0.10898661567877634</v>
      </c>
      <c r="AH42" s="115">
        <v>-0.10538286580742991</v>
      </c>
      <c r="AI42" s="115">
        <v>-0.13434022257551664</v>
      </c>
      <c r="AJ42" s="115">
        <v>-2.1787461093819408E-2</v>
      </c>
      <c r="AK42" s="115">
        <v>0</v>
      </c>
      <c r="AL42" s="115">
        <v>-1.6104020040558206E-2</v>
      </c>
      <c r="AM42" s="115">
        <v>-0.12052117263843647</v>
      </c>
      <c r="AN42" s="115">
        <v>6.5315315315315314E-2</v>
      </c>
      <c r="AO42" s="115">
        <v>-8.4712111184645889E-2</v>
      </c>
      <c r="AP42" s="115">
        <v>8.5588072887907277E-2</v>
      </c>
      <c r="AQ42" s="115">
        <v>-0.19850680720245936</v>
      </c>
      <c r="AR42" s="115">
        <v>-7.6923076923076927E-2</v>
      </c>
      <c r="AS42" s="115">
        <v>-0.16165356250380924</v>
      </c>
      <c r="AT42" s="115">
        <v>-0.1514151218374723</v>
      </c>
      <c r="AU42" s="115">
        <v>3.4482758620689655E-2</v>
      </c>
      <c r="AV42" s="115">
        <v>-0.11456310679611648</v>
      </c>
      <c r="AW42" s="115">
        <v>-0.29199614271938285</v>
      </c>
      <c r="AX42" s="115">
        <v>-0.18779589689637041</v>
      </c>
      <c r="AY42" s="115">
        <v>7.4498567335243487E-2</v>
      </c>
      <c r="AZ42" s="115">
        <v>-9.0991810737033663E-2</v>
      </c>
      <c r="BA42" s="115">
        <v>-7.1884984025559082E-2</v>
      </c>
      <c r="BB42" s="115">
        <v>-0.12744443874146696</v>
      </c>
      <c r="BC42" s="115">
        <v>0.15099999999999997</v>
      </c>
      <c r="BD42" s="115">
        <v>1.0566037735849099E-2</v>
      </c>
      <c r="BE42" s="115">
        <v>4.9985298441634754E-2</v>
      </c>
      <c r="BF42" s="115">
        <v>-0.27090301003344486</v>
      </c>
      <c r="BG42" s="115">
        <v>-1.4571948998178519E-2</v>
      </c>
      <c r="BH42" s="115">
        <v>-8.4267491302667169E-2</v>
      </c>
      <c r="BI42" s="115">
        <v>-0.19429121793187987</v>
      </c>
      <c r="BJ42" s="115">
        <v>-0.20171246110354085</v>
      </c>
      <c r="BK42" s="115">
        <v>0.23554788610871433</v>
      </c>
      <c r="BL42" s="115">
        <v>-0.15071770334928225</v>
      </c>
      <c r="BM42" s="115">
        <v>-6.005994317076032E-2</v>
      </c>
      <c r="BN42" s="115">
        <v>-0.1423490558048946</v>
      </c>
      <c r="BO42" s="115">
        <v>0</v>
      </c>
      <c r="BP42" s="115">
        <v>4.0404040404039545E-3</v>
      </c>
      <c r="BQ42" s="115">
        <v>0</v>
      </c>
      <c r="BR42" s="115">
        <v>0</v>
      </c>
      <c r="BS42" s="115">
        <v>-8.3806378367220612E-3</v>
      </c>
      <c r="BT42" s="115">
        <v>-6.6666666666666666E-2</v>
      </c>
      <c r="BU42" s="115">
        <v>-0.13219616204690823</v>
      </c>
      <c r="BV42" s="115">
        <v>0.1418439716312058</v>
      </c>
      <c r="BW42" s="115">
        <v>0.10275689223057644</v>
      </c>
      <c r="BX42" s="115">
        <v>-9.582309582309595E-2</v>
      </c>
      <c r="BY42" s="115">
        <v>-0.14918272749451089</v>
      </c>
      <c r="BZ42" s="115">
        <v>-9.230769230769216E-3</v>
      </c>
      <c r="CA42" s="115">
        <v>-0.30915692525681893</v>
      </c>
      <c r="CB42" s="115">
        <v>-0.11722935094057552</v>
      </c>
      <c r="CC42" s="115">
        <v>0</v>
      </c>
      <c r="CD42" s="115">
        <v>-0.23673085955847814</v>
      </c>
      <c r="CE42" s="115">
        <v>-0.10540228780159573</v>
      </c>
      <c r="CF42" s="115">
        <v>-0.22746781115879824</v>
      </c>
      <c r="CG42" s="115">
        <v>-5.5118110236220472E-2</v>
      </c>
      <c r="CH42" s="115">
        <v>1.407035175879397E-2</v>
      </c>
      <c r="CI42" s="115">
        <v>-1.4256619144602909E-3</v>
      </c>
      <c r="CJ42" s="115">
        <v>-5.028571428571435E-2</v>
      </c>
      <c r="CK42" s="115">
        <v>-3.3004193155687971E-2</v>
      </c>
      <c r="CL42" s="115">
        <v>-3.7037037037037035E-2</v>
      </c>
      <c r="CM42" s="115">
        <v>-0.17671517671517667</v>
      </c>
      <c r="CN42" s="115">
        <v>0.21746031746031763</v>
      </c>
      <c r="CO42" s="115">
        <v>1.9148936170212735E-2</v>
      </c>
      <c r="CP42" s="115">
        <v>-0.24394593579876109</v>
      </c>
      <c r="CQ42" s="115">
        <v>-6.2191510365251799E-2</v>
      </c>
      <c r="CR42" s="115">
        <v>-6.3829787234042548E-2</v>
      </c>
      <c r="CS42" s="115">
        <v>-0.13624999999999998</v>
      </c>
      <c r="CT42" s="115">
        <v>-0.15412794853466763</v>
      </c>
      <c r="CU42" s="115">
        <v>4.0177744862062451E-2</v>
      </c>
      <c r="CV42" s="115">
        <v>-0.11917098445595854</v>
      </c>
      <c r="CW42" s="115">
        <v>-0.21209277051893202</v>
      </c>
      <c r="CX42" s="115">
        <v>-4.4999999999999929E-2</v>
      </c>
      <c r="CY42" s="115">
        <v>-0.10227272727272728</v>
      </c>
      <c r="CZ42" s="115">
        <v>-5.4462934947049971E-2</v>
      </c>
      <c r="DA42" s="115">
        <v>-8.5843373493975944E-2</v>
      </c>
      <c r="DB42" s="115">
        <v>-9.7883767022568902E-2</v>
      </c>
      <c r="DC42" s="115">
        <v>0</v>
      </c>
      <c r="DD42" s="115">
        <v>-0.16666666666666666</v>
      </c>
      <c r="DE42" s="115">
        <v>7.2712155348138657E-2</v>
      </c>
      <c r="DF42" s="115">
        <v>-0.27431279620853077</v>
      </c>
      <c r="DG42" s="115">
        <v>-0.37661431064572426</v>
      </c>
      <c r="DH42" s="115">
        <v>-0.15967197298601055</v>
      </c>
      <c r="DI42" s="115">
        <v>-0.24916666666666668</v>
      </c>
      <c r="DJ42" s="115"/>
      <c r="DK42" s="115">
        <v>-6.9486404833836848E-2</v>
      </c>
      <c r="DL42" s="115">
        <v>-6.942148760330577E-2</v>
      </c>
      <c r="DM42" s="115">
        <v>-0.10556186152099893</v>
      </c>
      <c r="DN42" s="115">
        <v>-0.10475858462611118</v>
      </c>
      <c r="DO42" s="115">
        <v>4.1908446163764993E-3</v>
      </c>
      <c r="DP42" s="115">
        <v>-4.455700809851678E-2</v>
      </c>
      <c r="DQ42" s="115">
        <v>-0.10855806828717704</v>
      </c>
      <c r="DR42" s="115">
        <v>-5.5013536292588289E-2</v>
      </c>
      <c r="DS42" s="115">
        <v>-0.22081693835488098</v>
      </c>
      <c r="DT42" s="115">
        <v>-0.13116788321167883</v>
      </c>
      <c r="DU42" s="115">
        <v>-5.4845360824742201E-2</v>
      </c>
      <c r="DV42" s="115">
        <v>-3.2476669277983594E-2</v>
      </c>
      <c r="DW42" s="115">
        <v>-0.12753940056481736</v>
      </c>
      <c r="DX42" s="115">
        <v>-0.12580593089172287</v>
      </c>
      <c r="DY42" s="115">
        <v>-0.18072126583716838</v>
      </c>
      <c r="DZ42" s="115">
        <v>-1.8599999999999995E-2</v>
      </c>
      <c r="EA42" s="115">
        <v>-0.19606828763579925</v>
      </c>
      <c r="EB42" s="115">
        <v>-4.3384615384615452E-2</v>
      </c>
      <c r="EC42" s="115">
        <v>-5.3297002724795643E-2</v>
      </c>
      <c r="ED42" s="115">
        <v>-8.7356321839081041E-3</v>
      </c>
      <c r="EE42" s="115">
        <v>-3.7267080745341651E-2</v>
      </c>
      <c r="EF42" s="115">
        <v>-0.24394593579876109</v>
      </c>
      <c r="EG42" s="115">
        <v>-2.3437500000000021E-2</v>
      </c>
      <c r="EH42" s="115">
        <v>-6.5365853658536574E-2</v>
      </c>
      <c r="EI42" s="115">
        <v>-1.0361317747077593E-2</v>
      </c>
      <c r="EJ42" s="115">
        <v>-7.9310344827586227E-2</v>
      </c>
      <c r="EK42" s="115">
        <v>0</v>
      </c>
      <c r="EL42" s="115">
        <v>-7.9668258356370994E-2</v>
      </c>
      <c r="EM42" s="115">
        <v>-0.11110154164154686</v>
      </c>
      <c r="EN42" s="115">
        <v>-0.10967741935483867</v>
      </c>
      <c r="EO42" s="115">
        <v>-0.1804368796269343</v>
      </c>
      <c r="EP42" s="115">
        <v>0</v>
      </c>
      <c r="EQ42" s="115">
        <v>0</v>
      </c>
      <c r="ER42" s="115">
        <v>-4.7368421052631504E-2</v>
      </c>
      <c r="ES42" s="115">
        <v>-4.0268456375838903E-2</v>
      </c>
      <c r="ET42" s="115">
        <v>-6.6000000000000017E-2</v>
      </c>
      <c r="EU42" s="115">
        <v>-7.3831009023789876E-3</v>
      </c>
      <c r="EV42" s="115">
        <v>-3.1216361679224883E-2</v>
      </c>
      <c r="EW42" s="115">
        <v>0.10441129800063464</v>
      </c>
      <c r="EX42" s="115">
        <v>4.4615384615384619E-2</v>
      </c>
      <c r="EY42" s="115">
        <v>-0.14686285397001672</v>
      </c>
      <c r="EZ42" s="115">
        <v>-5.3784860557768842E-2</v>
      </c>
      <c r="FA42" s="115">
        <v>-0.11688311688311689</v>
      </c>
      <c r="FB42" s="115">
        <v>-4.2553191489361701E-2</v>
      </c>
      <c r="FC42" s="115">
        <v>-0.12307692307692306</v>
      </c>
      <c r="FD42" s="115">
        <v>-9.375E-2</v>
      </c>
      <c r="FE42" s="115">
        <v>-0.16274309109518934</v>
      </c>
      <c r="FF42" s="115"/>
      <c r="FG42" s="115">
        <v>-2.3939175999178035E-2</v>
      </c>
      <c r="FH42" s="115">
        <v>-9.5188284518828464E-2</v>
      </c>
      <c r="FI42" s="115">
        <v>-0.28668003863011676</v>
      </c>
      <c r="FJ42" s="115">
        <v>0</v>
      </c>
      <c r="FK42" s="115">
        <v>0.54349859681945756</v>
      </c>
      <c r="FL42" s="115">
        <v>-6.0851926977687053E-3</v>
      </c>
      <c r="FM42" s="115">
        <v>-7.8648233486943137E-2</v>
      </c>
      <c r="FN42" s="115">
        <v>0.13125000000000009</v>
      </c>
      <c r="FO42" s="115">
        <v>-1.0869565217391304E-2</v>
      </c>
      <c r="FP42" s="115">
        <v>-0.23276501111934769</v>
      </c>
      <c r="FQ42" s="115">
        <v>-0.12323943661971831</v>
      </c>
      <c r="FR42" s="115">
        <v>-7.4861144651050343E-2</v>
      </c>
      <c r="FS42" s="115">
        <v>3.125E-2</v>
      </c>
      <c r="FT42" s="115">
        <v>-4.8979591836734566E-2</v>
      </c>
      <c r="FU42" s="115">
        <v>-0.20234604105571852</v>
      </c>
      <c r="FV42" s="115">
        <v>0</v>
      </c>
      <c r="FW42" s="115">
        <v>-5.0000000000000114E-2</v>
      </c>
      <c r="FX42" s="115">
        <v>-9.5813953488372031E-2</v>
      </c>
      <c r="FY42" s="115">
        <v>-0.17466174661746625</v>
      </c>
      <c r="FZ42" s="115">
        <v>-4.2320139407518468E-3</v>
      </c>
      <c r="GA42" s="115">
        <v>-0.11204076497232009</v>
      </c>
      <c r="GB42" s="115">
        <v>-0.1179290508149569</v>
      </c>
      <c r="GC42" s="115">
        <v>-0.30183569064098703</v>
      </c>
      <c r="GD42" s="115">
        <v>-0.14552641034854463</v>
      </c>
      <c r="GE42" s="115">
        <v>-0.34229205175600741</v>
      </c>
      <c r="GF42" s="115">
        <v>-0.10041954256326975</v>
      </c>
      <c r="GG42" s="115">
        <v>4.5150948437082492E-2</v>
      </c>
      <c r="GH42" s="115">
        <v>-0.10066603235014271</v>
      </c>
      <c r="GI42" s="115">
        <v>-0.10298507462686572</v>
      </c>
      <c r="GJ42" s="115">
        <v>0.15493421052631581</v>
      </c>
      <c r="GK42" s="115"/>
      <c r="GL42" s="115">
        <v>-0.25582479030754895</v>
      </c>
      <c r="GM42" s="115">
        <v>1.5645371577574983E-2</v>
      </c>
      <c r="GN42" s="115">
        <v>-9.9999999999997877E-4</v>
      </c>
      <c r="GO42" s="115">
        <v>-4.4740024183796766E-2</v>
      </c>
      <c r="GP42" s="115">
        <v>-4.538461538461537E-2</v>
      </c>
      <c r="GQ42" s="115">
        <v>-0.18605437576085498</v>
      </c>
      <c r="GR42" s="115">
        <v>-0.12820512820512814</v>
      </c>
      <c r="GS42" s="115">
        <v>2.6666666666666689E-2</v>
      </c>
    </row>
    <row r="43" spans="1:201" x14ac:dyDescent="0.2">
      <c r="A43" t="s">
        <v>1397</v>
      </c>
      <c r="B43" s="115">
        <v>0.33709887033889829</v>
      </c>
      <c r="C43" s="115">
        <v>5.1520054500553497E-2</v>
      </c>
      <c r="D43" s="115">
        <v>-0.15166690513664333</v>
      </c>
      <c r="E43" s="115">
        <v>7.4418604651162859E-2</v>
      </c>
      <c r="F43" s="115">
        <v>-6.9148936170212713E-2</v>
      </c>
      <c r="G43" s="115">
        <v>0.2154634581105169</v>
      </c>
      <c r="H43" s="115">
        <v>-7.1428571428572016E-3</v>
      </c>
      <c r="I43" s="115">
        <v>3.951348626165857E-2</v>
      </c>
      <c r="J43" s="115">
        <v>7.3995771670190308E-2</v>
      </c>
      <c r="K43" s="115">
        <v>0.10452883801861344</v>
      </c>
      <c r="L43" s="115">
        <v>-4.9275362318840686E-2</v>
      </c>
      <c r="M43" s="115">
        <v>0</v>
      </c>
      <c r="N43" s="115">
        <v>-1.1345218800648343E-2</v>
      </c>
      <c r="O43" s="115">
        <v>-4.210114702815438E-2</v>
      </c>
      <c r="P43" s="115">
        <v>-4.0816326530612242E-2</v>
      </c>
      <c r="Q43" s="115">
        <v>-1.3698630136986301E-2</v>
      </c>
      <c r="R43" s="115"/>
      <c r="S43" s="115"/>
      <c r="T43" s="115">
        <v>-1.8295870360689987E-2</v>
      </c>
      <c r="U43" s="115">
        <v>4.9180327868852576E-2</v>
      </c>
      <c r="V43" s="115">
        <v>4.0821993890585918E-2</v>
      </c>
      <c r="W43" s="115">
        <v>4.1522491349481071E-2</v>
      </c>
      <c r="X43" s="115">
        <v>0</v>
      </c>
      <c r="Y43" s="115">
        <v>-0.15929411764705889</v>
      </c>
      <c r="Z43" s="115">
        <v>-7.671719670730065E-2</v>
      </c>
      <c r="AA43" s="115">
        <v>6.3348416289592757E-2</v>
      </c>
      <c r="AB43" s="115">
        <v>-1.7012759569677252E-2</v>
      </c>
      <c r="AC43" s="115">
        <v>3.5929587653725635E-2</v>
      </c>
      <c r="AD43" s="115">
        <v>-5.25908739365816E-2</v>
      </c>
      <c r="AE43" s="115">
        <v>2.1697065820777164</v>
      </c>
      <c r="AF43" s="115">
        <v>0.14512195121951235</v>
      </c>
      <c r="AG43" s="115">
        <v>6.5173116089613084E-2</v>
      </c>
      <c r="AH43" s="115">
        <v>-9.6451568708042099E-2</v>
      </c>
      <c r="AI43" s="115">
        <v>-5.9790732436472399E-2</v>
      </c>
      <c r="AJ43" s="115">
        <v>-4.4444444444451391E-4</v>
      </c>
      <c r="AK43" s="115">
        <v>0</v>
      </c>
      <c r="AL43" s="115">
        <v>0.10535337552742609</v>
      </c>
      <c r="AM43" s="115">
        <v>-6.4724919093850902E-3</v>
      </c>
      <c r="AN43" s="115">
        <v>0.11278195488721808</v>
      </c>
      <c r="AO43" s="115">
        <v>0.35759209344114989</v>
      </c>
      <c r="AP43" s="115">
        <v>0.17216828478964402</v>
      </c>
      <c r="AQ43" s="115">
        <v>0</v>
      </c>
      <c r="AR43" s="115">
        <v>-5.1094890510948905E-2</v>
      </c>
      <c r="AS43" s="115">
        <v>-0.24364692459288464</v>
      </c>
      <c r="AT43" s="115">
        <v>-1.5424463781613734E-3</v>
      </c>
      <c r="AU43" s="115">
        <v>7.819287576020852E-3</v>
      </c>
      <c r="AV43" s="115">
        <v>-1.265337423312877E-2</v>
      </c>
      <c r="AW43" s="115">
        <v>-6.0007251631617027E-2</v>
      </c>
      <c r="AX43" s="115">
        <v>3.596730245231608E-2</v>
      </c>
      <c r="AY43" s="115">
        <v>7.3846153846153909E-2</v>
      </c>
      <c r="AZ43" s="115">
        <v>0</v>
      </c>
      <c r="BA43" s="115">
        <v>7.5429484618457832E-2</v>
      </c>
      <c r="BB43" s="115">
        <v>2.5421052631579014E-2</v>
      </c>
      <c r="BC43" s="115">
        <v>-4.8525214081826813E-2</v>
      </c>
      <c r="BD43" s="115">
        <v>-1.1194029850746339E-2</v>
      </c>
      <c r="BE43" s="115">
        <v>-9.7478991596638628E-2</v>
      </c>
      <c r="BF43" s="115">
        <v>1.4183823529411768</v>
      </c>
      <c r="BG43" s="115">
        <v>2.7397260273973644E-3</v>
      </c>
      <c r="BH43" s="115">
        <v>-2.3773584905660339E-2</v>
      </c>
      <c r="BI43" s="115">
        <v>2.5592672413793052E-2</v>
      </c>
      <c r="BJ43" s="115">
        <v>-3.9630454314621706E-2</v>
      </c>
      <c r="BK43" s="115">
        <v>-7.1562082777036032E-2</v>
      </c>
      <c r="BL43" s="115">
        <v>-0.13133832086450542</v>
      </c>
      <c r="BM43" s="115">
        <v>6.5928138743672787E-2</v>
      </c>
      <c r="BN43" s="115">
        <v>-3.2049180327868826E-2</v>
      </c>
      <c r="BO43" s="115">
        <v>0</v>
      </c>
      <c r="BP43" s="115">
        <v>-0.10244786944696274</v>
      </c>
      <c r="BQ43" s="115">
        <v>0</v>
      </c>
      <c r="BR43" s="115">
        <v>-4.7292069632495166E-2</v>
      </c>
      <c r="BS43" s="115">
        <v>5.7404780093855752E-2</v>
      </c>
      <c r="BT43" s="115">
        <v>-8.0645161290322578E-2</v>
      </c>
      <c r="BU43" s="115">
        <v>-8.6838006230529619E-2</v>
      </c>
      <c r="BV43" s="115">
        <v>1.4204545454545151E-3</v>
      </c>
      <c r="BW43" s="115">
        <v>8.2209986709701921E-2</v>
      </c>
      <c r="BX43" s="115">
        <v>-0.10745614035087715</v>
      </c>
      <c r="BY43" s="115">
        <v>-1.7262047470630516E-2</v>
      </c>
      <c r="BZ43" s="115">
        <v>0</v>
      </c>
      <c r="CA43" s="115">
        <v>-0.17555579892673312</v>
      </c>
      <c r="CB43" s="115">
        <v>-2.8678606001936162E-2</v>
      </c>
      <c r="CC43" s="115">
        <v>0</v>
      </c>
      <c r="CD43" s="115">
        <v>-0.10282343025705863</v>
      </c>
      <c r="CE43" s="115">
        <v>-0.11659307065217395</v>
      </c>
      <c r="CF43" s="115">
        <v>9.3896713615023567E-2</v>
      </c>
      <c r="CG43" s="115">
        <v>-4.7021943573667714E-3</v>
      </c>
      <c r="CH43" s="115">
        <v>0.1903195320070343</v>
      </c>
      <c r="CI43" s="115">
        <v>0</v>
      </c>
      <c r="CJ43" s="115">
        <v>0</v>
      </c>
      <c r="CK43" s="115">
        <v>7.6911871813546986E-2</v>
      </c>
      <c r="CL43" s="115">
        <v>-3.6402569593147735E-2</v>
      </c>
      <c r="CM43" s="115">
        <v>0.36842105263157876</v>
      </c>
      <c r="CN43" s="115">
        <v>-0.21836228287841197</v>
      </c>
      <c r="CO43" s="115">
        <v>7.2867552507501808E-3</v>
      </c>
      <c r="CP43" s="115">
        <v>-3.6708860759493568E-2</v>
      </c>
      <c r="CQ43" s="115">
        <v>-0.10195035460992896</v>
      </c>
      <c r="CR43" s="115">
        <v>-5.5086449537595533E-2</v>
      </c>
      <c r="CS43" s="115">
        <v>0</v>
      </c>
      <c r="CT43" s="115">
        <v>-4.1985876310721169E-2</v>
      </c>
      <c r="CU43" s="115">
        <v>-3.7014584744856097E-2</v>
      </c>
      <c r="CV43" s="115">
        <v>-5.1546391752577371E-3</v>
      </c>
      <c r="CW43" s="115">
        <v>-6.2583931465616985E-2</v>
      </c>
      <c r="CX43" s="115">
        <v>1.0010010010009797E-3</v>
      </c>
      <c r="CY43" s="115">
        <v>-7.3684210526315783E-2</v>
      </c>
      <c r="CZ43" s="115">
        <v>-1.8875047187616896E-3</v>
      </c>
      <c r="DA43" s="115">
        <v>-8.9552238805969304E-3</v>
      </c>
      <c r="DB43" s="115">
        <v>0.11173502025730328</v>
      </c>
      <c r="DC43" s="115">
        <v>0</v>
      </c>
      <c r="DD43" s="115">
        <v>1.2987012987012941E-2</v>
      </c>
      <c r="DE43" s="115">
        <v>-3.3780369290573438E-2</v>
      </c>
      <c r="DF43" s="115">
        <v>4.8846765641569492E-2</v>
      </c>
      <c r="DG43" s="115">
        <v>-2.8813559322033947E-2</v>
      </c>
      <c r="DH43" s="115">
        <v>8.5340314136125597E-2</v>
      </c>
      <c r="DI43" s="115">
        <v>-6.3962558502340117E-2</v>
      </c>
      <c r="DJ43" s="115"/>
      <c r="DK43" s="115">
        <v>3.1152647975077909E-2</v>
      </c>
      <c r="DL43" s="115">
        <v>3.5958904109589039E-2</v>
      </c>
      <c r="DM43" s="115">
        <v>-6.5747613997879026E-2</v>
      </c>
      <c r="DN43" s="115">
        <v>3.5933550018056967E-2</v>
      </c>
      <c r="DO43" s="115">
        <v>2.7833001988071565E-2</v>
      </c>
      <c r="DP43" s="115">
        <v>4.0688131313131266E-2</v>
      </c>
      <c r="DQ43" s="115">
        <v>4.3275296492556112E-2</v>
      </c>
      <c r="DR43" s="115">
        <v>5.0662802554607402E-2</v>
      </c>
      <c r="DS43" s="115">
        <v>0.19269232918040102</v>
      </c>
      <c r="DT43" s="115">
        <v>4.6934584922263588E-3</v>
      </c>
      <c r="DU43" s="115">
        <v>-0.03</v>
      </c>
      <c r="DV43" s="115">
        <v>9.5658333333333304E-2</v>
      </c>
      <c r="DW43" s="115">
        <v>-0.10719804798698664</v>
      </c>
      <c r="DX43" s="115">
        <v>-3.7842035539719376E-2</v>
      </c>
      <c r="DY43" s="115">
        <v>7.4870229007633529E-2</v>
      </c>
      <c r="DZ43" s="115">
        <v>-2.9126213592233011E-2</v>
      </c>
      <c r="EA43" s="115">
        <v>-3.6150585888805854E-2</v>
      </c>
      <c r="EB43" s="115">
        <v>-1.5151515151515152E-2</v>
      </c>
      <c r="EC43" s="115">
        <v>2.3767016291006419E-2</v>
      </c>
      <c r="ED43" s="115">
        <v>-9.375E-2</v>
      </c>
      <c r="EE43" s="115">
        <v>2.0422535211267644E-2</v>
      </c>
      <c r="EF43" s="115">
        <v>-3.6708860759493568E-2</v>
      </c>
      <c r="EG43" s="115">
        <v>0.11304347826086968</v>
      </c>
      <c r="EH43" s="115">
        <v>0</v>
      </c>
      <c r="EI43" s="115">
        <v>5.0734312416554793E-3</v>
      </c>
      <c r="EJ43" s="115">
        <v>3.5714285714285712E-2</v>
      </c>
      <c r="EK43" s="115">
        <v>0</v>
      </c>
      <c r="EL43" s="115">
        <v>-2.9038555392874518E-2</v>
      </c>
      <c r="EM43" s="115">
        <v>9.8277961384588223E-3</v>
      </c>
      <c r="EN43" s="115">
        <v>5.5858310626703017E-2</v>
      </c>
      <c r="EO43" s="115">
        <v>0.11191008098296559</v>
      </c>
      <c r="EP43" s="115">
        <v>0</v>
      </c>
      <c r="EQ43" s="115">
        <v>5.4285714285714215E-2</v>
      </c>
      <c r="ER43" s="115">
        <v>0.1875</v>
      </c>
      <c r="ES43" s="115">
        <v>-6.7000626174076414E-2</v>
      </c>
      <c r="ET43" s="115">
        <v>6.0362173038229876E-3</v>
      </c>
      <c r="EU43" s="115">
        <v>3.0431107354184229E-2</v>
      </c>
      <c r="EV43" s="115">
        <v>-1.4846235418875989E-2</v>
      </c>
      <c r="EW43" s="115">
        <v>-1.8869099514260811E-2</v>
      </c>
      <c r="EX43" s="115">
        <v>-7.8014184397163094E-2</v>
      </c>
      <c r="EY43" s="115">
        <v>5.3832650672908232E-2</v>
      </c>
      <c r="EZ43" s="115">
        <v>0.35675675675675655</v>
      </c>
      <c r="FA43" s="115">
        <v>9.4786729857819996E-2</v>
      </c>
      <c r="FB43" s="115">
        <v>-5.5086449537595533E-2</v>
      </c>
      <c r="FC43" s="115">
        <v>3.8338658146964889E-2</v>
      </c>
      <c r="FD43" s="115">
        <v>1.9108280254777069E-2</v>
      </c>
      <c r="FE43" s="115">
        <v>8.7973273942093436E-2</v>
      </c>
      <c r="FF43" s="115"/>
      <c r="FG43" s="115">
        <v>-1.9994873109459872E-3</v>
      </c>
      <c r="FH43" s="115">
        <v>-1.9487179487179498E-2</v>
      </c>
      <c r="FI43" s="115">
        <v>0.19610805047094371</v>
      </c>
      <c r="FJ43" s="115">
        <v>0</v>
      </c>
      <c r="FK43" s="115">
        <v>-0.13790322580645167</v>
      </c>
      <c r="FL43" s="115">
        <v>-4.9730146491904499E-2</v>
      </c>
      <c r="FM43" s="115">
        <v>0.148148148148148</v>
      </c>
      <c r="FN43" s="115">
        <v>0.1420413990007138</v>
      </c>
      <c r="FO43" s="115">
        <v>1.098901098901099E-2</v>
      </c>
      <c r="FP43" s="115">
        <v>-0.1086001255492781</v>
      </c>
      <c r="FQ43" s="115">
        <v>4.4117647058823505E-2</v>
      </c>
      <c r="FR43" s="115">
        <v>-3.1345029239766162E-2</v>
      </c>
      <c r="FS43" s="115">
        <v>0.12543962485345841</v>
      </c>
      <c r="FT43" s="115">
        <v>-0.234375</v>
      </c>
      <c r="FU43" s="115">
        <v>-0.1105894627021388</v>
      </c>
      <c r="FV43" s="115">
        <v>-9.7500000000000003E-2</v>
      </c>
      <c r="FW43" s="115">
        <v>0</v>
      </c>
      <c r="FX43" s="115">
        <v>-3.6954087346024608E-2</v>
      </c>
      <c r="FY43" s="115">
        <v>-6.5517241379310184E-2</v>
      </c>
      <c r="FZ43" s="115">
        <v>0</v>
      </c>
      <c r="GA43" s="115">
        <v>-0.11086251258530033</v>
      </c>
      <c r="GB43" s="115">
        <v>-2.8411737307871422E-2</v>
      </c>
      <c r="GC43" s="115">
        <v>7.0554123711340136E-2</v>
      </c>
      <c r="GD43" s="115">
        <v>-2.3508771929824621E-2</v>
      </c>
      <c r="GE43" s="115">
        <v>-1.9216823785351705E-2</v>
      </c>
      <c r="GF43" s="115">
        <v>-8.4726867335563019E-2</v>
      </c>
      <c r="GG43" s="115">
        <v>-1.2401055408970947E-2</v>
      </c>
      <c r="GH43" s="115">
        <v>4.3072647876141214E-2</v>
      </c>
      <c r="GI43" s="115">
        <v>-2.4745269286753992E-2</v>
      </c>
      <c r="GJ43" s="115">
        <v>-5.0000000000000044E-2</v>
      </c>
      <c r="GK43" s="115"/>
      <c r="GL43" s="115">
        <v>1.8674136321194744E-3</v>
      </c>
      <c r="GM43" s="115">
        <v>-3.1565656565656568E-2</v>
      </c>
      <c r="GN43" s="115">
        <v>-9.0909090909090912E-2</v>
      </c>
      <c r="GO43" s="115">
        <v>-0.13764337851929095</v>
      </c>
      <c r="GP43" s="115">
        <v>-2.255639097744366E-2</v>
      </c>
      <c r="GQ43" s="115">
        <v>0.17442414614773635</v>
      </c>
      <c r="GR43" s="115">
        <v>-3.703703703703716E-2</v>
      </c>
      <c r="GS43" s="115">
        <v>-6.25E-2</v>
      </c>
    </row>
    <row r="44" spans="1:201" x14ac:dyDescent="0.2">
      <c r="A44" t="s">
        <v>1398</v>
      </c>
      <c r="B44" s="115">
        <v>0.44593813240821034</v>
      </c>
      <c r="C44" s="115">
        <v>-0.11386960458798674</v>
      </c>
      <c r="D44" s="115">
        <v>0.16483333333333333</v>
      </c>
      <c r="E44" s="115">
        <v>-7.5268817204301078E-2</v>
      </c>
      <c r="F44" s="115">
        <v>-0.14545454545454556</v>
      </c>
      <c r="G44" s="115">
        <v>0</v>
      </c>
      <c r="H44" s="115">
        <v>4.4776119402985232E-2</v>
      </c>
      <c r="I44" s="115">
        <v>-7.862036929508763E-2</v>
      </c>
      <c r="J44" s="115">
        <v>-0.13491124260355036</v>
      </c>
      <c r="K44" s="115">
        <v>-7.4902163479288242E-2</v>
      </c>
      <c r="L44" s="115">
        <v>-5.7377049180327856E-2</v>
      </c>
      <c r="M44" s="115">
        <v>0</v>
      </c>
      <c r="N44" s="115">
        <v>-0.11095100864553317</v>
      </c>
      <c r="O44" s="115">
        <v>-6.439024390243904E-2</v>
      </c>
      <c r="P44" s="115">
        <v>-0.18333333333333332</v>
      </c>
      <c r="Q44" s="115">
        <v>0</v>
      </c>
      <c r="R44" s="115"/>
      <c r="S44" s="115"/>
      <c r="T44" s="115">
        <v>-4.4802541988197928E-2</v>
      </c>
      <c r="U44" s="115">
        <v>-0.13475177304964542</v>
      </c>
      <c r="V44" s="115">
        <v>-4.609271523178813E-2</v>
      </c>
      <c r="W44" s="115">
        <v>-3.1045187995860594E-3</v>
      </c>
      <c r="X44" s="115">
        <v>-3.8314176245211272E-3</v>
      </c>
      <c r="Y44" s="115">
        <v>0.24596892406918794</v>
      </c>
      <c r="Z44" s="115">
        <v>-0.10795899123246996</v>
      </c>
      <c r="AA44" s="115">
        <v>-0.24401368301026224</v>
      </c>
      <c r="AB44" s="115">
        <v>-0.12900414033558513</v>
      </c>
      <c r="AC44" s="115">
        <v>-0.15280898876404503</v>
      </c>
      <c r="AD44" s="115">
        <v>-8.6363636363635332E-4</v>
      </c>
      <c r="AE44" s="115">
        <v>-0.74548390352205063</v>
      </c>
      <c r="AF44" s="115">
        <v>-0.28571428571428581</v>
      </c>
      <c r="AG44" s="115">
        <v>-0.16211604095563142</v>
      </c>
      <c r="AH44" s="115">
        <v>-2.6800000000000067E-2</v>
      </c>
      <c r="AI44" s="115">
        <v>-9.3495934959349533E-2</v>
      </c>
      <c r="AJ44" s="115">
        <v>-6.6777270841974268E-2</v>
      </c>
      <c r="AK44" s="115">
        <v>-4.9971181556195891E-2</v>
      </c>
      <c r="AL44" s="115">
        <v>-0.14681066486668914</v>
      </c>
      <c r="AM44" s="115">
        <v>9.4580233793836274E-2</v>
      </c>
      <c r="AN44" s="115">
        <v>-0.27322404371584696</v>
      </c>
      <c r="AO44" s="115">
        <v>-0.12015810276679838</v>
      </c>
      <c r="AP44" s="115">
        <v>-0.20850409836065575</v>
      </c>
      <c r="AQ44" s="115">
        <v>-0.17500000000000004</v>
      </c>
      <c r="AR44" s="115">
        <v>3.663003663003663E-3</v>
      </c>
      <c r="AS44" s="115">
        <v>2.7388711690472939E-3</v>
      </c>
      <c r="AT44" s="115">
        <v>-0.10004387027494219</v>
      </c>
      <c r="AU44" s="115">
        <v>5.2401746724890829E-3</v>
      </c>
      <c r="AV44" s="115">
        <v>-8.3706631532718498E-2</v>
      </c>
      <c r="AW44" s="115">
        <v>-4.5013850415512494E-2</v>
      </c>
      <c r="AX44" s="115">
        <v>-0.1745389113810166</v>
      </c>
      <c r="AY44" s="115">
        <v>-0.20731707317073164</v>
      </c>
      <c r="AZ44" s="115">
        <v>0</v>
      </c>
      <c r="BA44" s="115">
        <v>-8.9751981962324548E-2</v>
      </c>
      <c r="BB44" s="115">
        <v>-8.0837888829761534E-2</v>
      </c>
      <c r="BC44" s="115">
        <v>0</v>
      </c>
      <c r="BD44" s="115">
        <v>-0.11395195062816828</v>
      </c>
      <c r="BE44" s="115">
        <v>0</v>
      </c>
      <c r="BF44" s="115">
        <v>0.15909090909090892</v>
      </c>
      <c r="BG44" s="115">
        <v>4.5871559633026545E-3</v>
      </c>
      <c r="BH44" s="115">
        <v>-5.6939501779359476E-2</v>
      </c>
      <c r="BI44" s="115">
        <v>8.9806915132511152E-5</v>
      </c>
      <c r="BJ44" s="115">
        <v>-0.15049445808721035</v>
      </c>
      <c r="BK44" s="115">
        <v>-0.22543950361944154</v>
      </c>
      <c r="BL44" s="115">
        <v>-6.7803177063153822E-2</v>
      </c>
      <c r="BM44" s="115">
        <v>-0.10931263858093131</v>
      </c>
      <c r="BN44" s="115">
        <v>-0.10102424287082755</v>
      </c>
      <c r="BO44" s="115">
        <v>0</v>
      </c>
      <c r="BP44" s="115">
        <v>-2.7336860670194047E-2</v>
      </c>
      <c r="BQ44" s="115">
        <v>2.5641025641025703E-2</v>
      </c>
      <c r="BR44" s="115">
        <v>0</v>
      </c>
      <c r="BS44" s="115">
        <v>-0.13401379831773932</v>
      </c>
      <c r="BT44" s="115">
        <v>-6.1913696060037465E-2</v>
      </c>
      <c r="BU44" s="115"/>
      <c r="BV44" s="115">
        <v>-0.22637362637362635</v>
      </c>
      <c r="BW44" s="115">
        <v>-0.10555555555555554</v>
      </c>
      <c r="BX44" s="115">
        <v>-0.10937500000000003</v>
      </c>
      <c r="BY44" s="115">
        <v>-9.4835069444444392E-2</v>
      </c>
      <c r="BZ44" s="115">
        <v>0</v>
      </c>
      <c r="CA44" s="115">
        <v>0.34016634050880623</v>
      </c>
      <c r="CB44" s="115">
        <v>-0.14167012879102617</v>
      </c>
      <c r="CC44" s="115">
        <v>-7.9081632653061229E-2</v>
      </c>
      <c r="CD44" s="115">
        <v>-3.438453713123088E-2</v>
      </c>
      <c r="CE44" s="115">
        <v>-8.754208754208688E-3</v>
      </c>
      <c r="CF44" s="115">
        <v>0.15135135135135133</v>
      </c>
      <c r="CG44" s="115">
        <v>-4.6801872074882997E-3</v>
      </c>
      <c r="CH44" s="115">
        <v>-0.11336564876589697</v>
      </c>
      <c r="CI44" s="115">
        <v>-0.1236837408531144</v>
      </c>
      <c r="CJ44" s="115">
        <v>-7.9044311125144776E-2</v>
      </c>
      <c r="CK44" s="115">
        <v>-5.0724637681158593E-3</v>
      </c>
      <c r="CL44" s="115">
        <v>-4.6938775510204048E-2</v>
      </c>
      <c r="CM44" s="115">
        <v>-2.9005524861878448E-2</v>
      </c>
      <c r="CN44" s="115">
        <v>-5.9509918319719995E-2</v>
      </c>
      <c r="CO44" s="115">
        <v>3.0022075055187628E-2</v>
      </c>
      <c r="CP44" s="115">
        <v>-0.18340224453632609</v>
      </c>
      <c r="CQ44" s="115">
        <v>8.4615384615384523E-2</v>
      </c>
      <c r="CR44" s="115">
        <v>-4.3461538461538426E-2</v>
      </c>
      <c r="CS44" s="115">
        <v>-7.4441687344913767E-3</v>
      </c>
      <c r="CT44" s="115">
        <v>2.1532407913433211E-2</v>
      </c>
      <c r="CU44" s="115">
        <v>8.777294147271476E-3</v>
      </c>
      <c r="CV44" s="115">
        <v>-0.24951644100580272</v>
      </c>
      <c r="CW44" s="115">
        <v>-3.5786841694014755E-2</v>
      </c>
      <c r="CX44" s="115">
        <v>-1.5763546798029569E-2</v>
      </c>
      <c r="CY44" s="115">
        <v>0.1043943269007207</v>
      </c>
      <c r="CZ44" s="115">
        <v>-4.135338345864774E-3</v>
      </c>
      <c r="DA44" s="115">
        <v>-0.11270030459541788</v>
      </c>
      <c r="DB44" s="115">
        <v>-0.20437708533619867</v>
      </c>
      <c r="DC44" s="115">
        <v>0</v>
      </c>
      <c r="DD44" s="115">
        <v>-0.18947368421052629</v>
      </c>
      <c r="DE44" s="115">
        <v>2.4165936778405974E-2</v>
      </c>
      <c r="DF44" s="115">
        <v>-0.19876798895438377</v>
      </c>
      <c r="DG44" s="115">
        <v>7.039187227866478E-2</v>
      </c>
      <c r="DH44" s="115">
        <v>-6.9654164637116392E-2</v>
      </c>
      <c r="DI44" s="115">
        <v>-0.21446078431372548</v>
      </c>
      <c r="DJ44" s="115"/>
      <c r="DK44" s="115">
        <v>-0.2753950338600451</v>
      </c>
      <c r="DL44" s="115">
        <v>-0.16927453769559037</v>
      </c>
      <c r="DM44" s="115">
        <v>-5.4162487462387249E-2</v>
      </c>
      <c r="DN44" s="115">
        <v>-0.10957472465632281</v>
      </c>
      <c r="DO44" s="115">
        <v>-6.7078825347758941E-2</v>
      </c>
      <c r="DP44" s="115">
        <v>-9.9283520982599835E-2</v>
      </c>
      <c r="DQ44" s="115">
        <v>-0.14362889865302897</v>
      </c>
      <c r="DR44" s="115">
        <v>-0.14644983967017863</v>
      </c>
      <c r="DS44" s="115">
        <v>-0.11535610141847479</v>
      </c>
      <c r="DT44" s="115">
        <v>-1.8710420264824369E-2</v>
      </c>
      <c r="DU44" s="115">
        <v>-0.17355371900826447</v>
      </c>
      <c r="DV44" s="115">
        <v>4.3478260869565216E-2</v>
      </c>
      <c r="DW44" s="115">
        <v>-9.734968064018798E-2</v>
      </c>
      <c r="DX44" s="115">
        <v>-5.3951269263680192E-2</v>
      </c>
      <c r="DY44" s="115">
        <v>-0.13370674320025927</v>
      </c>
      <c r="DZ44" s="115">
        <v>-6.3125341095142784E-2</v>
      </c>
      <c r="EA44" s="115">
        <v>-0.11476495254910621</v>
      </c>
      <c r="EB44" s="115">
        <v>0.11856823266219246</v>
      </c>
      <c r="EC44" s="115">
        <v>-7.4938067712634102E-2</v>
      </c>
      <c r="ED44" s="115">
        <v>0</v>
      </c>
      <c r="EE44" s="115">
        <v>-7.792207792207792E-2</v>
      </c>
      <c r="EF44" s="115">
        <v>-0.18340224453632609</v>
      </c>
      <c r="EG44" s="115">
        <v>-0.26984126984126988</v>
      </c>
      <c r="EH44" s="115">
        <v>-0.1276595744680851</v>
      </c>
      <c r="EI44" s="115">
        <v>-0.14105504587155959</v>
      </c>
      <c r="EJ44" s="115">
        <v>7.919366450683904E-3</v>
      </c>
      <c r="EK44" s="115">
        <v>0</v>
      </c>
      <c r="EL44" s="115">
        <v>-0.13617200674536259</v>
      </c>
      <c r="EM44" s="115">
        <v>-0.26782985226693828</v>
      </c>
      <c r="EN44" s="115">
        <v>-1.0114632501685795E-2</v>
      </c>
      <c r="EO44" s="115">
        <v>-6.7795507120332693E-2</v>
      </c>
      <c r="EP44" s="115">
        <v>0</v>
      </c>
      <c r="EQ44" s="115">
        <v>0</v>
      </c>
      <c r="ER44" s="115">
        <v>-8.5714285714285715E-2</v>
      </c>
      <c r="ES44" s="115">
        <v>5.2735662491760101E-2</v>
      </c>
      <c r="ET44" s="115">
        <v>-0.1341463414634147</v>
      </c>
      <c r="EU44" s="115">
        <v>1.545064377682401E-2</v>
      </c>
      <c r="EV44" s="115">
        <v>-7.3684210526316091E-3</v>
      </c>
      <c r="EW44" s="115">
        <v>-7.9770773638968409E-2</v>
      </c>
      <c r="EX44" s="115">
        <v>-0.11362564827911369</v>
      </c>
      <c r="EY44" s="115">
        <v>-0.11827679607893721</v>
      </c>
      <c r="EZ44" s="115">
        <v>-0.3833333333333333</v>
      </c>
      <c r="FA44" s="115">
        <v>-0.18532818532818532</v>
      </c>
      <c r="FB44" s="115">
        <v>3.1308314327182361E-2</v>
      </c>
      <c r="FC44" s="115">
        <v>-2.6438569206842913E-2</v>
      </c>
      <c r="FD44" s="115">
        <v>-3.1746031746031746E-3</v>
      </c>
      <c r="FE44" s="115">
        <v>-0.14231136580706782</v>
      </c>
      <c r="FF44" s="115"/>
      <c r="FG44" s="115">
        <v>-0.1386619562817398</v>
      </c>
      <c r="FH44" s="115">
        <v>-2.0428667113194892E-2</v>
      </c>
      <c r="FI44" s="115">
        <v>-0.12763071198790737</v>
      </c>
      <c r="FJ44" s="115">
        <v>0</v>
      </c>
      <c r="FK44" s="115">
        <v>7.3111291632818728E-3</v>
      </c>
      <c r="FL44" s="115">
        <v>0</v>
      </c>
      <c r="FM44" s="115">
        <v>-5.2631578947367925E-3</v>
      </c>
      <c r="FN44" s="115">
        <v>-0.19064124783362213</v>
      </c>
      <c r="FO44" s="115">
        <v>-9.1816367265469059E-2</v>
      </c>
      <c r="FP44" s="115">
        <v>-5.7279013268547889E-2</v>
      </c>
      <c r="FQ44" s="115">
        <v>-4.5614035087719322E-2</v>
      </c>
      <c r="FR44" s="115">
        <v>-0.18602437166793606</v>
      </c>
      <c r="FS44" s="115">
        <v>-7.2826086956521777E-2</v>
      </c>
      <c r="FT44" s="115">
        <v>-0.13136652618044156</v>
      </c>
      <c r="FU44" s="115">
        <v>-9.6181046676096144E-2</v>
      </c>
      <c r="FV44" s="115">
        <v>0</v>
      </c>
      <c r="FW44" s="115">
        <v>0</v>
      </c>
      <c r="FX44" s="115">
        <v>-5.0000000000000031E-2</v>
      </c>
      <c r="FY44" s="115">
        <v>-8.4210526315789555E-2</v>
      </c>
      <c r="FZ44" s="115">
        <v>4.3376623376623423E-2</v>
      </c>
      <c r="GA44" s="115">
        <v>-3.3151262776485835E-2</v>
      </c>
      <c r="GB44" s="115">
        <v>-0.14393939393939392</v>
      </c>
      <c r="GC44" s="115">
        <v>-0.26844213999528638</v>
      </c>
      <c r="GD44" s="115">
        <v>0</v>
      </c>
      <c r="GE44" s="115">
        <v>-4.2028482111844394E-2</v>
      </c>
      <c r="GF44" s="115">
        <v>-0.11129458388375164</v>
      </c>
      <c r="GG44" s="115">
        <v>-2.0671834625323106E-2</v>
      </c>
      <c r="GH44" s="115">
        <v>-0.13688538632859337</v>
      </c>
      <c r="GI44" s="115">
        <v>-0.11583011583011577</v>
      </c>
      <c r="GJ44" s="115">
        <v>-1.689708141321036E-2</v>
      </c>
      <c r="GK44" s="115"/>
      <c r="GL44" s="115">
        <v>-4.4603033006244422E-2</v>
      </c>
      <c r="GM44" s="115">
        <v>0.15620437956204383</v>
      </c>
      <c r="GN44" s="115">
        <v>-6.5420560747663517E-2</v>
      </c>
      <c r="GO44" s="115">
        <v>3.7878787878787838E-2</v>
      </c>
      <c r="GP44" s="115">
        <v>-6.666666666666661E-2</v>
      </c>
      <c r="GQ44" s="115">
        <v>-0.21596711919292566</v>
      </c>
      <c r="GR44" s="115">
        <v>-4.7058823529411632E-2</v>
      </c>
      <c r="GS44" s="115">
        <v>4.7120418848167582E-2</v>
      </c>
    </row>
    <row r="45" spans="1:201" x14ac:dyDescent="0.2">
      <c r="A45" t="s">
        <v>1399</v>
      </c>
      <c r="B45" s="115">
        <v>0.40467005076142148</v>
      </c>
      <c r="C45" s="115">
        <v>2.1506205195406001E-2</v>
      </c>
      <c r="D45" s="115">
        <v>-6.7599067599067517E-2</v>
      </c>
      <c r="E45" s="115">
        <v>7.390300230946889E-2</v>
      </c>
      <c r="F45" s="115">
        <v>0.44262295081967235</v>
      </c>
      <c r="G45" s="115">
        <v>4.3720930232558165E-2</v>
      </c>
      <c r="H45" s="115">
        <v>5.78947368421052E-2</v>
      </c>
      <c r="I45" s="115">
        <v>9.492021107508429E-2</v>
      </c>
      <c r="J45" s="115">
        <v>-6.1300747323772907E-2</v>
      </c>
      <c r="K45" s="115">
        <v>3.4369510425418165E-2</v>
      </c>
      <c r="L45" s="115">
        <v>-9.068322981366464E-2</v>
      </c>
      <c r="M45" s="115">
        <v>0.13876001687051884</v>
      </c>
      <c r="N45" s="115">
        <v>-5.730659025787844E-3</v>
      </c>
      <c r="O45" s="115">
        <v>-4.9165120593691963E-2</v>
      </c>
      <c r="P45" s="115">
        <v>-9.2833383731478689E-2</v>
      </c>
      <c r="Q45" s="115">
        <v>0.23310810810810806</v>
      </c>
      <c r="R45" s="115"/>
      <c r="S45" s="115"/>
      <c r="T45" s="115">
        <v>1.3432698500322091E-2</v>
      </c>
      <c r="U45" s="115">
        <v>0.10675039246467813</v>
      </c>
      <c r="V45" s="115">
        <v>-2.4169574770582972E-2</v>
      </c>
      <c r="W45" s="115">
        <v>-3.0434782608695657E-2</v>
      </c>
      <c r="X45" s="115">
        <v>-3.2616753150481799E-2</v>
      </c>
      <c r="Y45" s="115">
        <v>2.7409638554216763E-2</v>
      </c>
      <c r="Z45" s="115">
        <v>-4.5171548437769361E-2</v>
      </c>
      <c r="AA45" s="115">
        <v>1.5046296296296181E-2</v>
      </c>
      <c r="AB45" s="115">
        <v>-6.461475743986958E-2</v>
      </c>
      <c r="AC45" s="115">
        <v>-3.7743267151562704E-2</v>
      </c>
      <c r="AD45" s="115">
        <v>3.0444964871194378E-2</v>
      </c>
      <c r="AE45" s="115">
        <v>0.12526970587864178</v>
      </c>
      <c r="AF45" s="115">
        <v>-6.1324611610793132E-2</v>
      </c>
      <c r="AG45" s="115">
        <v>0.14677103718199608</v>
      </c>
      <c r="AH45" s="115">
        <v>-7.407407407407407E-2</v>
      </c>
      <c r="AI45" s="115">
        <v>-0.17310924369747907</v>
      </c>
      <c r="AJ45" s="115">
        <v>0.20429570429570429</v>
      </c>
      <c r="AK45" s="115">
        <v>0</v>
      </c>
      <c r="AL45" s="115">
        <v>-2.0603790215954213E-2</v>
      </c>
      <c r="AM45" s="115">
        <v>1.1827956989247379E-2</v>
      </c>
      <c r="AN45" s="115">
        <v>0.30403800475059389</v>
      </c>
      <c r="AO45" s="115">
        <v>-0.10663841807909603</v>
      </c>
      <c r="AP45" s="115">
        <v>0.33607118412046544</v>
      </c>
      <c r="AQ45" s="115">
        <v>-0.11154031868662481</v>
      </c>
      <c r="AR45" s="115">
        <v>1.1560693641618514E-2</v>
      </c>
      <c r="AS45" s="115">
        <v>-6.2227713115287034E-2</v>
      </c>
      <c r="AT45" s="115">
        <v>3.8953175915154722E-2</v>
      </c>
      <c r="AU45" s="115">
        <v>4.0752977962396582E-2</v>
      </c>
      <c r="AV45" s="115">
        <v>3.4999999999999948E-2</v>
      </c>
      <c r="AW45" s="115">
        <v>1.3869625520110662E-3</v>
      </c>
      <c r="AX45" s="115">
        <v>-2.6917900403767934E-3</v>
      </c>
      <c r="AY45" s="115">
        <v>1.736972704714625E-2</v>
      </c>
      <c r="AZ45" s="115">
        <v>-3.1718061674008764E-2</v>
      </c>
      <c r="BA45" s="115">
        <v>-9.2295504060209879E-2</v>
      </c>
      <c r="BB45" s="115">
        <v>3.3550000000000038E-2</v>
      </c>
      <c r="BC45" s="115">
        <v>-8.6086956521739144E-2</v>
      </c>
      <c r="BD45" s="115">
        <v>0.16602415831405812</v>
      </c>
      <c r="BE45" s="115">
        <v>-5.0000000000000024E-2</v>
      </c>
      <c r="BF45" s="115">
        <v>-0.11999999999999993</v>
      </c>
      <c r="BG45" s="115">
        <v>0</v>
      </c>
      <c r="BH45" s="115">
        <v>0.13627173473513954</v>
      </c>
      <c r="BI45" s="115">
        <v>-9.5303867403314951E-2</v>
      </c>
      <c r="BJ45" s="115">
        <v>-3.0000643790639443E-2</v>
      </c>
      <c r="BK45" s="115">
        <v>8.5297418630752062E-2</v>
      </c>
      <c r="BL45" s="115">
        <v>3.239999999999995E-2</v>
      </c>
      <c r="BM45" s="115">
        <v>-4.2801556420233346E-2</v>
      </c>
      <c r="BN45" s="115">
        <v>-1.8585478738790809E-2</v>
      </c>
      <c r="BO45" s="115">
        <v>0</v>
      </c>
      <c r="BP45" s="115">
        <v>9.1434071222329091E-2</v>
      </c>
      <c r="BQ45" s="115">
        <v>5.1212938005390701E-2</v>
      </c>
      <c r="BR45" s="115">
        <v>0</v>
      </c>
      <c r="BS45" s="115">
        <v>0.16170044575217918</v>
      </c>
      <c r="BT45" s="115">
        <v>-8.4598337950138561E-2</v>
      </c>
      <c r="BU45" s="115"/>
      <c r="BV45" s="115">
        <v>0.13749999999999996</v>
      </c>
      <c r="BW45" s="115">
        <v>-6.7600122148455594E-2</v>
      </c>
      <c r="BX45" s="115">
        <v>0.24878048780487813</v>
      </c>
      <c r="BY45" s="115">
        <v>-0.40923076923076923</v>
      </c>
      <c r="BZ45" s="115">
        <v>-0.10468319559228655</v>
      </c>
      <c r="CA45" s="115">
        <v>0.71318414215069992</v>
      </c>
      <c r="CB45" s="115">
        <v>2.3945861530453305E-3</v>
      </c>
      <c r="CC45" s="115">
        <v>4.3663471778487756E-2</v>
      </c>
      <c r="CD45" s="115">
        <v>-9.0725806451613482E-3</v>
      </c>
      <c r="CE45" s="115">
        <v>-4.2476021600709249E-2</v>
      </c>
      <c r="CF45" s="115">
        <v>-1.7699115044247881E-2</v>
      </c>
      <c r="CG45" s="115">
        <v>-0.12077360949180435</v>
      </c>
      <c r="CH45" s="115">
        <v>-2.55400516795866E-2</v>
      </c>
      <c r="CI45" s="115">
        <v>-1.4943741209564019E-2</v>
      </c>
      <c r="CJ45" s="115">
        <v>-0.12027777777777773</v>
      </c>
      <c r="CK45" s="115">
        <v>-6.1932882039465184E-3</v>
      </c>
      <c r="CL45" s="115">
        <v>-8.1250000000000044E-2</v>
      </c>
      <c r="CM45" s="115">
        <v>0.3923076923076923</v>
      </c>
      <c r="CN45" s="115">
        <v>0.94037735849056614</v>
      </c>
      <c r="CO45" s="115">
        <v>-1.5645371577575097E-2</v>
      </c>
      <c r="CP45" s="115">
        <v>5.647425897035889E-2</v>
      </c>
      <c r="CQ45" s="115">
        <v>-7.059874888293112E-2</v>
      </c>
      <c r="CR45" s="115">
        <v>9.2436974789915929E-2</v>
      </c>
      <c r="CS45" s="115">
        <v>0.1514285714285715</v>
      </c>
      <c r="CT45" s="115">
        <v>-4.3551894287864816E-2</v>
      </c>
      <c r="CU45" s="115">
        <v>-8.2541254125412508E-2</v>
      </c>
      <c r="CV45" s="115">
        <v>0.18306636155606404</v>
      </c>
      <c r="CW45" s="115">
        <v>0.15941916446653218</v>
      </c>
      <c r="CX45" s="115">
        <v>1.5000000000000036E-2</v>
      </c>
      <c r="CY45" s="115">
        <v>1.2000000000000054E-2</v>
      </c>
      <c r="CZ45" s="115">
        <v>5.346534653465352E-2</v>
      </c>
      <c r="DA45" s="115">
        <v>-5.6124999999999939E-2</v>
      </c>
      <c r="DB45" s="115">
        <v>0.14542039124238904</v>
      </c>
      <c r="DC45" s="115">
        <v>0</v>
      </c>
      <c r="DD45" s="115">
        <v>5.5555555555555552E-2</v>
      </c>
      <c r="DE45" s="115">
        <v>-9.3212205671614739E-3</v>
      </c>
      <c r="DF45" s="115">
        <v>6.8061936362089501E-2</v>
      </c>
      <c r="DG45" s="115">
        <v>3.9607695209354851E-2</v>
      </c>
      <c r="DH45" s="115">
        <v>-7.1880650994575038E-2</v>
      </c>
      <c r="DI45" s="115">
        <v>0.38305084745762707</v>
      </c>
      <c r="DJ45" s="115"/>
      <c r="DK45" s="115">
        <v>-0.11044176706827323</v>
      </c>
      <c r="DL45" s="115">
        <v>-6.2666666666666634E-2</v>
      </c>
      <c r="DM45" s="115">
        <v>-5.9820538384844192E-3</v>
      </c>
      <c r="DN45" s="115">
        <v>-2.0319760573363772E-2</v>
      </c>
      <c r="DO45" s="115">
        <v>3.1240038253108077E-2</v>
      </c>
      <c r="DP45" s="115">
        <v>-5.3676648639922477E-2</v>
      </c>
      <c r="DQ45" s="115">
        <v>-5.8428566584149896E-2</v>
      </c>
      <c r="DR45" s="115">
        <v>-9.9050763516302098E-2</v>
      </c>
      <c r="DS45" s="115">
        <v>0.12087972965486689</v>
      </c>
      <c r="DT45" s="115">
        <v>5.4244746225627839E-2</v>
      </c>
      <c r="DU45" s="115">
        <v>0.1050228310502283</v>
      </c>
      <c r="DV45" s="115">
        <v>-0.17027417027417027</v>
      </c>
      <c r="DW45" s="115">
        <v>0.19755582908387562</v>
      </c>
      <c r="DX45" s="115">
        <v>3.3239562402321975E-2</v>
      </c>
      <c r="DY45" s="115">
        <v>-5.4881249999999965E-2</v>
      </c>
      <c r="DZ45" s="115">
        <v>-0.14109375000000002</v>
      </c>
      <c r="EA45" s="115">
        <v>5.7713651498336321E-3</v>
      </c>
      <c r="EB45" s="115">
        <v>0.10843101893597819</v>
      </c>
      <c r="EC45" s="115">
        <v>1.0008340283569577E-2</v>
      </c>
      <c r="ED45" s="115">
        <v>0.41259564449676295</v>
      </c>
      <c r="EE45" s="115">
        <v>4.0681173131504329E-2</v>
      </c>
      <c r="EF45" s="115">
        <v>5.647425897035889E-2</v>
      </c>
      <c r="EG45" s="115">
        <v>-8.6956521739130502E-2</v>
      </c>
      <c r="EH45" s="115">
        <v>1.6875811337083539E-2</v>
      </c>
      <c r="EI45" s="115">
        <v>-0.12765106042416957</v>
      </c>
      <c r="EJ45" s="115">
        <v>2.8507960014809312E-2</v>
      </c>
      <c r="EK45" s="115">
        <v>0</v>
      </c>
      <c r="EL45" s="115">
        <v>0.10376919497440673</v>
      </c>
      <c r="EM45" s="115">
        <v>0.27209396516808415</v>
      </c>
      <c r="EN45" s="115">
        <v>-0.10121212121212121</v>
      </c>
      <c r="EO45" s="115">
        <v>7.3871000533685727E-2</v>
      </c>
      <c r="EP45" s="115">
        <v>0</v>
      </c>
      <c r="EQ45" s="115">
        <v>-4.6692607003891023E-2</v>
      </c>
      <c r="ER45" s="115">
        <v>6.124924196482727E-2</v>
      </c>
      <c r="ES45" s="115">
        <v>0.25165016501650173</v>
      </c>
      <c r="ET45" s="115">
        <v>0.15030060120240479</v>
      </c>
      <c r="EU45" s="115">
        <v>3.8324420677361824E-2</v>
      </c>
      <c r="EV45" s="115">
        <v>-2.7635619242579283E-2</v>
      </c>
      <c r="EW45" s="115">
        <v>6.9436783722498091E-2</v>
      </c>
      <c r="EX45" s="115">
        <v>-0.2379640718562874</v>
      </c>
      <c r="EY45" s="115">
        <v>3.400906908508932E-2</v>
      </c>
      <c r="EZ45" s="115">
        <v>0</v>
      </c>
      <c r="FA45" s="115">
        <v>-0.35087719298245623</v>
      </c>
      <c r="FB45" s="115">
        <v>0.19086419753086412</v>
      </c>
      <c r="FC45" s="115">
        <v>-5.3019145802651005E-2</v>
      </c>
      <c r="FD45" s="115">
        <v>1.6129032258064516E-2</v>
      </c>
      <c r="FE45" s="115">
        <v>-5.1630434782608564E-2</v>
      </c>
      <c r="FF45" s="115"/>
      <c r="FG45" s="115">
        <v>-2.3922413793103496E-2</v>
      </c>
      <c r="FH45" s="115">
        <v>-0.10865671641791047</v>
      </c>
      <c r="FI45" s="115">
        <v>-5.4042163153070609E-2</v>
      </c>
      <c r="FJ45" s="115">
        <v>0</v>
      </c>
      <c r="FK45" s="115">
        <v>0.45508274231678481</v>
      </c>
      <c r="FL45" s="115">
        <v>-2.3076923076922585E-3</v>
      </c>
      <c r="FM45" s="115">
        <v>0.13095238095238099</v>
      </c>
      <c r="FN45" s="115">
        <v>-3.5654596100278588E-2</v>
      </c>
      <c r="FO45" s="115">
        <v>0.1360544217687075</v>
      </c>
      <c r="FP45" s="115">
        <v>-6.9364329400852215E-2</v>
      </c>
      <c r="FQ45" s="115">
        <v>-2.3972602739726005E-2</v>
      </c>
      <c r="FR45" s="115">
        <v>0.23591010707142032</v>
      </c>
      <c r="FS45" s="115">
        <v>-0.14814814814814814</v>
      </c>
      <c r="FT45" s="115">
        <v>4.8614232209737894E-2</v>
      </c>
      <c r="FU45" s="115">
        <v>0.18161559888579396</v>
      </c>
      <c r="FV45" s="115">
        <v>7.0294568849671196E-2</v>
      </c>
      <c r="FW45" s="115">
        <v>0</v>
      </c>
      <c r="FX45" s="115">
        <v>-0.12801484230055657</v>
      </c>
      <c r="FY45" s="115">
        <v>0.31944444444444442</v>
      </c>
      <c r="FZ45" s="115">
        <v>4.7619047619047616E-2</v>
      </c>
      <c r="GA45" s="115">
        <v>-7.5496225188740537E-2</v>
      </c>
      <c r="GB45" s="115">
        <v>4.4129891756869224E-2</v>
      </c>
      <c r="GC45" s="115">
        <v>0.87660327288810269</v>
      </c>
      <c r="GD45" s="115">
        <v>9.5642933049946716E-3</v>
      </c>
      <c r="GE45" s="115">
        <v>1.0175438596491228E-2</v>
      </c>
      <c r="GF45" s="115">
        <v>0.25434962717481363</v>
      </c>
      <c r="GG45" s="115">
        <v>-4.8204623708804573E-2</v>
      </c>
      <c r="GH45" s="115">
        <v>9.1844369622147329E-2</v>
      </c>
      <c r="GI45" s="115">
        <v>4.0160642570281103E-2</v>
      </c>
      <c r="GJ45" s="115">
        <v>-7.0000000000000076E-2</v>
      </c>
      <c r="GK45" s="115"/>
      <c r="GL45" s="115">
        <v>0.40125000000000011</v>
      </c>
      <c r="GM45" s="115">
        <v>-0.23463687150837986</v>
      </c>
      <c r="GN45" s="115">
        <v>6.5158371040723875E-2</v>
      </c>
      <c r="GO45" s="115">
        <v>-2.2222222222222126E-2</v>
      </c>
      <c r="GP45" s="115">
        <v>9.4470046082949344E-2</v>
      </c>
      <c r="GQ45" s="115">
        <v>-3.2708872959460143E-2</v>
      </c>
      <c r="GR45" s="115">
        <v>-3.9062500000000902E-3</v>
      </c>
      <c r="GS45" s="115">
        <v>1.3262599469495973E-2</v>
      </c>
    </row>
    <row r="46" spans="1:201" x14ac:dyDescent="0.2">
      <c r="A46" t="s">
        <v>1400</v>
      </c>
      <c r="B46" s="115">
        <v>-5.2884615384615384E-2</v>
      </c>
      <c r="C46" s="115">
        <v>-1.0148023805890527E-2</v>
      </c>
      <c r="D46" s="115">
        <v>-3.2330827067669259E-2</v>
      </c>
      <c r="E46" s="115">
        <v>-0.18883476957662054</v>
      </c>
      <c r="F46" s="115">
        <v>-0.1866666666666667</v>
      </c>
      <c r="G46" s="115">
        <v>0</v>
      </c>
      <c r="H46" s="115">
        <v>-8.433734939759048E-2</v>
      </c>
      <c r="I46" s="115">
        <v>-4.788135593220337E-2</v>
      </c>
      <c r="J46" s="115">
        <v>5.4413800447236711E-2</v>
      </c>
      <c r="K46" s="115">
        <v>3.1285937081554555E-2</v>
      </c>
      <c r="L46" s="115">
        <v>-1.5892420537897189E-2</v>
      </c>
      <c r="M46" s="115">
        <v>0.1651105651105651</v>
      </c>
      <c r="N46" s="115">
        <v>0.23539823008849553</v>
      </c>
      <c r="O46" s="115">
        <v>-2.5536723163841864E-2</v>
      </c>
      <c r="P46" s="115">
        <v>0.2479245283018868</v>
      </c>
      <c r="Q46" s="115">
        <v>3.3519553072625725E-2</v>
      </c>
      <c r="R46" s="115"/>
      <c r="S46" s="115"/>
      <c r="T46" s="115">
        <v>-4.4063324538258619E-2</v>
      </c>
      <c r="U46" s="115">
        <v>-0.13918918918918921</v>
      </c>
      <c r="V46" s="115">
        <v>-3.5407056476748404E-2</v>
      </c>
      <c r="W46" s="115">
        <v>-0.19189189189189193</v>
      </c>
      <c r="X46" s="115">
        <v>-9.1276524082182578E-2</v>
      </c>
      <c r="Y46" s="115">
        <v>3.3945811273746601E-2</v>
      </c>
      <c r="Z46" s="115">
        <v>-5.9441441441441457E-2</v>
      </c>
      <c r="AA46" s="115">
        <v>-2.8121484814398197E-2</v>
      </c>
      <c r="AB46" s="115">
        <v>0.10000000000000002</v>
      </c>
      <c r="AC46" s="115">
        <v>5.9008654602663317E-4</v>
      </c>
      <c r="AD46" s="115">
        <v>-2.9501340970044133E-2</v>
      </c>
      <c r="AE46" s="115">
        <v>6.4255598238545852</v>
      </c>
      <c r="AF46" s="115">
        <v>-8.3895131086142272E-2</v>
      </c>
      <c r="AG46" s="115">
        <v>-0.10507880910683007</v>
      </c>
      <c r="AH46" s="115">
        <v>-1.2195121951219513E-2</v>
      </c>
      <c r="AI46" s="115">
        <v>-0.10391566265060241</v>
      </c>
      <c r="AJ46" s="115">
        <v>9.9999999999997877E-4</v>
      </c>
      <c r="AK46" s="115">
        <v>0</v>
      </c>
      <c r="AL46" s="115">
        <v>8.6295631358468086E-2</v>
      </c>
      <c r="AM46" s="115">
        <v>-0.14153846153846159</v>
      </c>
      <c r="AN46" s="115">
        <v>-9.0712742980561548E-2</v>
      </c>
      <c r="AO46" s="115">
        <v>5.988023952095814E-2</v>
      </c>
      <c r="AP46" s="115">
        <v>-0.29043224866440021</v>
      </c>
      <c r="AQ46" s="115">
        <v>2.6772434308378855E-2</v>
      </c>
      <c r="AR46" s="115">
        <v>-8.8243243243243258E-2</v>
      </c>
      <c r="AS46" s="115">
        <v>0.2271784232365146</v>
      </c>
      <c r="AT46" s="115">
        <v>0.11665058758289586</v>
      </c>
      <c r="AU46" s="115">
        <v>6.812135922330094E-2</v>
      </c>
      <c r="AV46" s="115">
        <v>-0.11992959436754937</v>
      </c>
      <c r="AW46" s="115">
        <v>0.25255157437567866</v>
      </c>
      <c r="AX46" s="115">
        <v>-7.8544853245142709E-2</v>
      </c>
      <c r="AY46" s="115">
        <v>-6.9284064665126974E-2</v>
      </c>
      <c r="AZ46" s="115">
        <v>-5.4166666666666696E-2</v>
      </c>
      <c r="BA46" s="115">
        <v>6.0157480314960619E-2</v>
      </c>
      <c r="BB46" s="115">
        <v>4.8987726843595945E-2</v>
      </c>
      <c r="BC46" s="115">
        <v>9.5238095238095233E-2</v>
      </c>
      <c r="BD46" s="115">
        <v>7.6646375207526179E-2</v>
      </c>
      <c r="BE46" s="115">
        <v>0.14148681055155876</v>
      </c>
      <c r="BF46" s="115">
        <v>0.35869565217391297</v>
      </c>
      <c r="BG46" s="115">
        <v>-9.0909090909090592E-3</v>
      </c>
      <c r="BH46" s="115">
        <v>-1.4348345954563548E-2</v>
      </c>
      <c r="BI46" s="115">
        <v>-7.8994035144285338E-3</v>
      </c>
      <c r="BJ46" s="115">
        <v>-1.6774275224711845E-2</v>
      </c>
      <c r="BK46" s="115">
        <v>0.22155196051549214</v>
      </c>
      <c r="BL46" s="115">
        <v>-0.12080182873219619</v>
      </c>
      <c r="BM46" s="115">
        <v>-2.7586681342872999E-2</v>
      </c>
      <c r="BN46" s="115">
        <v>-1.8803661392180555E-2</v>
      </c>
      <c r="BO46" s="115">
        <v>0</v>
      </c>
      <c r="BP46" s="115">
        <v>-7.2321428571428467E-2</v>
      </c>
      <c r="BQ46" s="115">
        <v>-0.16315789473684209</v>
      </c>
      <c r="BR46" s="115">
        <v>-0.13912247106818745</v>
      </c>
      <c r="BS46" s="115">
        <v>2.3278283338950708E-2</v>
      </c>
      <c r="BT46" s="115">
        <v>6.1764705882352944E-2</v>
      </c>
      <c r="BU46" s="115"/>
      <c r="BV46" s="115">
        <v>-0.23809523809523808</v>
      </c>
      <c r="BW46" s="115">
        <v>-0.11180648336966464</v>
      </c>
      <c r="BX46" s="115">
        <v>-3.5294117647058823E-2</v>
      </c>
      <c r="BY46" s="115">
        <v>0.24184047126253777</v>
      </c>
      <c r="BZ46" s="115">
        <v>0.10000000000000002</v>
      </c>
      <c r="CA46" s="115">
        <v>0.29039584685269315</v>
      </c>
      <c r="CB46" s="115">
        <v>-7.2876447876447856E-2</v>
      </c>
      <c r="CC46" s="115">
        <v>0</v>
      </c>
      <c r="CD46" s="115">
        <v>-6.0606060606060531E-2</v>
      </c>
      <c r="CE46" s="115">
        <v>9.0102359091508114E-2</v>
      </c>
      <c r="CF46" s="115">
        <v>-1.7391304347826025E-2</v>
      </c>
      <c r="CG46" s="115">
        <v>-1.3013698630137609E-3</v>
      </c>
      <c r="CH46" s="115">
        <v>-0.11965423111919928</v>
      </c>
      <c r="CI46" s="115">
        <v>-0.1534454531924393</v>
      </c>
      <c r="CJ46" s="115">
        <v>0.1872045729361328</v>
      </c>
      <c r="CK46" s="115">
        <v>-0.12113924050632903</v>
      </c>
      <c r="CL46" s="115">
        <v>-0.17269906928645293</v>
      </c>
      <c r="CM46" s="115">
        <v>-6.976744186046506E-2</v>
      </c>
      <c r="CN46" s="115">
        <v>0.10508757297748121</v>
      </c>
      <c r="CO46" s="115">
        <v>4.8034934497817898E-3</v>
      </c>
      <c r="CP46" s="115">
        <v>-2.8787878787878873E-2</v>
      </c>
      <c r="CQ46" s="115">
        <v>1.2669683257918441E-2</v>
      </c>
      <c r="CR46" s="115">
        <v>-1.2857735379510524E-2</v>
      </c>
      <c r="CS46" s="115">
        <v>4.4776119402985044E-2</v>
      </c>
      <c r="CT46" s="115">
        <v>1.8115247887263961E-2</v>
      </c>
      <c r="CU46" s="115">
        <v>2.364864864864865E-2</v>
      </c>
      <c r="CV46" s="115">
        <v>-5.2060737527115007E-2</v>
      </c>
      <c r="CW46" s="115">
        <v>0.33950488870397322</v>
      </c>
      <c r="CX46" s="115">
        <v>0</v>
      </c>
      <c r="CY46" s="115">
        <v>3.6256796625460233E-2</v>
      </c>
      <c r="CZ46" s="115">
        <v>1.2226899178192011E-2</v>
      </c>
      <c r="DA46" s="115">
        <v>4.8767697954902975E-2</v>
      </c>
      <c r="DB46" s="115">
        <v>4.0927786393365202E-2</v>
      </c>
      <c r="DC46" s="115">
        <v>0</v>
      </c>
      <c r="DD46" s="115">
        <v>5.8823529411764705E-2</v>
      </c>
      <c r="DE46" s="115">
        <v>-1.2168831168831174E-2</v>
      </c>
      <c r="DF46" s="115">
        <v>0.17399121054734315</v>
      </c>
      <c r="DG46" s="115">
        <v>-4.9820788530465843E-2</v>
      </c>
      <c r="DH46" s="115">
        <v>2.6450116009280756E-2</v>
      </c>
      <c r="DI46" s="115">
        <v>2.7874564459930338E-2</v>
      </c>
      <c r="DJ46" s="115"/>
      <c r="DK46" s="115">
        <v>3.1055900621118085E-2</v>
      </c>
      <c r="DL46" s="115">
        <v>-6.9478908188585667E-2</v>
      </c>
      <c r="DM46" s="115">
        <v>-4.4761904761904822E-2</v>
      </c>
      <c r="DN46" s="115">
        <v>7.4559918754231569E-2</v>
      </c>
      <c r="DO46" s="115">
        <v>-4.4180377818403394E-2</v>
      </c>
      <c r="DP46" s="115">
        <v>3.1099151084725177E-2</v>
      </c>
      <c r="DQ46" s="115">
        <v>-5.362924986508472E-3</v>
      </c>
      <c r="DR46" s="115">
        <v>3.6754952719181902E-2</v>
      </c>
      <c r="DS46" s="115">
        <v>-7.4307692307692352E-2</v>
      </c>
      <c r="DT46" s="115">
        <v>-5.2826201796090004E-3</v>
      </c>
      <c r="DU46" s="115">
        <v>7.3424174100578318E-2</v>
      </c>
      <c r="DV46" s="115">
        <v>0.37841869716558924</v>
      </c>
      <c r="DW46" s="115">
        <v>0.1978936282253817</v>
      </c>
      <c r="DX46" s="115">
        <v>3.4861004068611656E-3</v>
      </c>
      <c r="DY46" s="115">
        <v>0</v>
      </c>
      <c r="DZ46" s="115">
        <v>-9.2879256965943402E-3</v>
      </c>
      <c r="EA46" s="115">
        <v>-3.7393162393162392E-2</v>
      </c>
      <c r="EB46" s="115">
        <v>6.1999092696206079E-3</v>
      </c>
      <c r="EC46" s="115">
        <v>2.0425531914893637E-2</v>
      </c>
      <c r="ED46" s="115">
        <v>-5.0837988826815651E-2</v>
      </c>
      <c r="EE46" s="115">
        <v>-3.3442194644023544E-2</v>
      </c>
      <c r="EF46" s="115">
        <v>-2.8787878787878873E-2</v>
      </c>
      <c r="EG46" s="115">
        <v>0.15000000000000005</v>
      </c>
      <c r="EH46" s="115">
        <v>-9.3725490196078454E-2</v>
      </c>
      <c r="EI46" s="115">
        <v>1.2355681588008902E-2</v>
      </c>
      <c r="EJ46" s="115">
        <v>-0.16892307692307687</v>
      </c>
      <c r="EK46" s="115">
        <v>0</v>
      </c>
      <c r="EL46" s="115">
        <v>2.3333333333333258E-2</v>
      </c>
      <c r="EM46" s="115">
        <v>0.74265951439864475</v>
      </c>
      <c r="EN46" s="115">
        <v>3.125E-2</v>
      </c>
      <c r="EO46" s="115">
        <v>3.5179911474741365E-2</v>
      </c>
      <c r="EP46" s="115">
        <v>0</v>
      </c>
      <c r="EQ46" s="115">
        <v>0</v>
      </c>
      <c r="ER46" s="115">
        <v>-6.0606060606070082E-4</v>
      </c>
      <c r="ES46" s="115">
        <v>-1.0612244897959247E-2</v>
      </c>
      <c r="ET46" s="115">
        <v>-5.6710775047258945E-2</v>
      </c>
      <c r="EU46" s="115">
        <v>1.7857142857144064E-3</v>
      </c>
      <c r="EV46" s="115">
        <v>4.4919786096256679E-2</v>
      </c>
      <c r="EW46" s="115">
        <v>0.14104895104895096</v>
      </c>
      <c r="EX46" s="115">
        <v>0.21472214140238588</v>
      </c>
      <c r="EY46" s="115">
        <v>-8.5944730926879737E-3</v>
      </c>
      <c r="EZ46" s="115">
        <v>5.263157894736839E-2</v>
      </c>
      <c r="FA46" s="115">
        <v>0.78124999999999989</v>
      </c>
      <c r="FB46" s="115">
        <v>1.2500000000000001E-2</v>
      </c>
      <c r="FC46" s="115">
        <v>-2.9999999999999995E-2</v>
      </c>
      <c r="FD46" s="115">
        <v>6.5731573157315745E-2</v>
      </c>
      <c r="FE46" s="115">
        <v>-0.12865035516969225</v>
      </c>
      <c r="FF46" s="115"/>
      <c r="FG46" s="115">
        <v>-1.6949152542372881E-2</v>
      </c>
      <c r="FH46" s="115">
        <v>0.17667720407446438</v>
      </c>
      <c r="FI46" s="115">
        <v>-0.10444575781455215</v>
      </c>
      <c r="FJ46" s="115">
        <v>0</v>
      </c>
      <c r="FK46" s="115">
        <v>0.20684736091298161</v>
      </c>
      <c r="FL46" s="115">
        <v>-6.441165887009713E-2</v>
      </c>
      <c r="FM46" s="115">
        <v>7.2340425531914859E-2</v>
      </c>
      <c r="FN46" s="115">
        <v>0.10055180870631519</v>
      </c>
      <c r="FO46" s="115">
        <v>-0.12326043737574553</v>
      </c>
      <c r="FP46" s="115">
        <v>1.467647058823532E-2</v>
      </c>
      <c r="FQ46" s="115">
        <v>-2.013422818791951E-2</v>
      </c>
      <c r="FR46" s="115">
        <v>-0.14539969834087488</v>
      </c>
      <c r="FS46" s="115">
        <v>-1.5676266861100973E-2</v>
      </c>
      <c r="FT46" s="115">
        <v>-0.16316680248229173</v>
      </c>
      <c r="FU46" s="115">
        <v>0.11283323000619966</v>
      </c>
      <c r="FV46" s="115">
        <v>0.15376910622650303</v>
      </c>
      <c r="FW46" s="115">
        <v>0</v>
      </c>
      <c r="FX46" s="115">
        <v>2.8625954198473282E-2</v>
      </c>
      <c r="FY46" s="115">
        <v>-7.6923076923076886E-2</v>
      </c>
      <c r="FZ46" s="115">
        <v>0</v>
      </c>
      <c r="GA46" s="115">
        <v>4.6022697557659024E-2</v>
      </c>
      <c r="GB46" s="115">
        <v>-7.6153846153846169E-2</v>
      </c>
      <c r="GC46" s="115">
        <v>2.5396825396825338E-2</v>
      </c>
      <c r="GD46" s="115">
        <v>-3.1560891938250367E-2</v>
      </c>
      <c r="GE46" s="115">
        <v>-2.8735788871016167E-2</v>
      </c>
      <c r="GF46" s="115">
        <v>-0.48649223569453309</v>
      </c>
      <c r="GG46" s="115">
        <v>5.6103896103896017E-2</v>
      </c>
      <c r="GH46" s="115">
        <v>-7.4766355140186924E-2</v>
      </c>
      <c r="GI46" s="115">
        <v>-6.7415730337078664E-2</v>
      </c>
      <c r="GJ46" s="115">
        <v>-9.6774193548387094E-2</v>
      </c>
      <c r="GK46" s="115"/>
      <c r="GL46" s="115">
        <v>6.6666666666666666E-2</v>
      </c>
      <c r="GM46" s="115">
        <v>-0.11386138613861391</v>
      </c>
      <c r="GN46" s="115">
        <v>9.4059405940594171E-2</v>
      </c>
      <c r="GO46" s="115">
        <v>-9.3090211132437678E-2</v>
      </c>
      <c r="GP46" s="115">
        <v>1.5384615384615057E-3</v>
      </c>
      <c r="GQ46" s="115">
        <v>-5.3210904528345003E-2</v>
      </c>
      <c r="GR46" s="115">
        <v>-6.9090909090909078E-2</v>
      </c>
      <c r="GS46" s="115">
        <v>-3.3333333333333305E-2</v>
      </c>
    </row>
    <row r="47" spans="1:201" x14ac:dyDescent="0.2">
      <c r="A47" t="s">
        <v>1401</v>
      </c>
      <c r="B47" s="115">
        <v>-0.18737302703547432</v>
      </c>
      <c r="C47" s="115">
        <v>1.2223071046600198E-3</v>
      </c>
      <c r="D47" s="115">
        <v>7.575757575757576E-3</v>
      </c>
      <c r="E47" s="115">
        <v>-2.7686703096539089E-2</v>
      </c>
      <c r="F47" s="115">
        <v>-1.3157894736842059E-2</v>
      </c>
      <c r="G47" s="115">
        <v>-4.0949237220091028E-2</v>
      </c>
      <c r="H47" s="115">
        <v>-7.3660714285714288E-2</v>
      </c>
      <c r="I47" s="115">
        <v>-3.1596224866639398E-2</v>
      </c>
      <c r="J47" s="115">
        <v>2.66922912662823E-3</v>
      </c>
      <c r="K47" s="115">
        <v>1.5859044936627782E-2</v>
      </c>
      <c r="L47" s="115">
        <v>-0.14165792235047217</v>
      </c>
      <c r="M47" s="115">
        <v>-0.44373576309794993</v>
      </c>
      <c r="N47" s="115">
        <v>-0.12157960199004966</v>
      </c>
      <c r="O47" s="115">
        <v>0.20835608956854187</v>
      </c>
      <c r="P47" s="115">
        <v>6.7257349979863143E-2</v>
      </c>
      <c r="Q47" s="115">
        <v>-7.61290322580645E-2</v>
      </c>
      <c r="R47" s="115"/>
      <c r="S47" s="115"/>
      <c r="T47" s="115">
        <v>8.8028169014092023E-4</v>
      </c>
      <c r="U47" s="115">
        <v>-3.8961038961038939E-2</v>
      </c>
      <c r="V47" s="115">
        <v>4.1311967951927677E-3</v>
      </c>
      <c r="W47" s="115">
        <v>-2.1681649920676897E-2</v>
      </c>
      <c r="X47" s="115">
        <v>-8.5617493070526574E-2</v>
      </c>
      <c r="Y47" s="115">
        <v>-2.6969696969696987E-2</v>
      </c>
      <c r="Z47" s="115">
        <v>5.4131054131054131E-2</v>
      </c>
      <c r="AA47" s="115">
        <v>7.367149758454121E-2</v>
      </c>
      <c r="AB47" s="115">
        <v>1.0879419764279329E-2</v>
      </c>
      <c r="AC47" s="115">
        <v>3.3550424314190189E-3</v>
      </c>
      <c r="AD47" s="115">
        <v>-4.5844899375433699E-2</v>
      </c>
      <c r="AE47" s="115">
        <v>-0.19278475268491904</v>
      </c>
      <c r="AF47" s="115">
        <v>-9.3686354378818781E-2</v>
      </c>
      <c r="AG47" s="115">
        <v>-6.546644844517191E-2</v>
      </c>
      <c r="AH47" s="115">
        <v>-8.8888888888888892E-2</v>
      </c>
      <c r="AI47" s="115">
        <v>0.1759149940968123</v>
      </c>
      <c r="AJ47" s="115">
        <v>-0.13681484678463537</v>
      </c>
      <c r="AK47" s="115">
        <v>-1.0268111808328644E-2</v>
      </c>
      <c r="AL47" s="115">
        <v>-8.1666300285777163E-2</v>
      </c>
      <c r="AM47" s="115">
        <v>-1.5151515151515152E-2</v>
      </c>
      <c r="AN47" s="115">
        <v>-4.1407867494824051E-2</v>
      </c>
      <c r="AO47" s="115">
        <v>0.52511415525114158</v>
      </c>
      <c r="AP47" s="115">
        <v>1.4807228915662649</v>
      </c>
      <c r="AQ47" s="115">
        <v>-6.6491823511261886E-2</v>
      </c>
      <c r="AR47" s="115">
        <v>6.8027210884353739E-3</v>
      </c>
      <c r="AS47" s="115">
        <v>-2.9079076493982871E-2</v>
      </c>
      <c r="AT47" s="115">
        <v>0.14424664916642041</v>
      </c>
      <c r="AU47" s="115">
        <v>6.2622511090477714E-2</v>
      </c>
      <c r="AV47" s="115">
        <v>5.6035862952284006E-4</v>
      </c>
      <c r="AW47" s="115">
        <v>9.1620244162616923E-2</v>
      </c>
      <c r="AX47" s="115">
        <v>0.34388888888888897</v>
      </c>
      <c r="AY47" s="115">
        <v>2.3640661938534192E-2</v>
      </c>
      <c r="AZ47" s="115">
        <v>-0.1111111111111111</v>
      </c>
      <c r="BA47" s="115">
        <v>0.24748974067929799</v>
      </c>
      <c r="BB47" s="115">
        <v>-4.6223111555777935E-2</v>
      </c>
      <c r="BC47" s="115">
        <v>-8.6161879895561372E-2</v>
      </c>
      <c r="BD47" s="115">
        <v>-7.2619964074929391E-2</v>
      </c>
      <c r="BE47" s="115">
        <v>0</v>
      </c>
      <c r="BF47" s="115">
        <v>0.79896119767797158</v>
      </c>
      <c r="BG47" s="115">
        <v>4.7619047619047616E-2</v>
      </c>
      <c r="BH47" s="115">
        <v>-3.6852207293666062E-2</v>
      </c>
      <c r="BI47" s="115">
        <v>-1.2182498606576966E-2</v>
      </c>
      <c r="BJ47" s="115">
        <v>-3.7235663355475734E-2</v>
      </c>
      <c r="BK47" s="115">
        <v>0.49405981155264228</v>
      </c>
      <c r="BL47" s="115">
        <v>9.3653846153846101E-2</v>
      </c>
      <c r="BM47" s="115">
        <v>3.7211459559741721E-2</v>
      </c>
      <c r="BN47" s="115">
        <v>3.2076162577810291E-2</v>
      </c>
      <c r="BO47" s="115">
        <v>0</v>
      </c>
      <c r="BP47" s="115">
        <v>-0.13779830638953047</v>
      </c>
      <c r="BQ47" s="115">
        <v>-4.5911047345767488E-2</v>
      </c>
      <c r="BR47" s="115">
        <v>0</v>
      </c>
      <c r="BS47" s="115">
        <v>-6.3900048377258475E-2</v>
      </c>
      <c r="BT47" s="115">
        <v>3.0303030303030304E-2</v>
      </c>
      <c r="BU47" s="115"/>
      <c r="BV47" s="115">
        <v>1.9417475728155269E-2</v>
      </c>
      <c r="BW47" s="115">
        <v>-4.4617835617490123E-2</v>
      </c>
      <c r="BX47" s="115">
        <v>-2.2988505747126436E-2</v>
      </c>
      <c r="BY47" s="115">
        <v>-4.8333333333333298E-2</v>
      </c>
      <c r="BZ47" s="115">
        <v>-9.0090090090089951E-3</v>
      </c>
      <c r="CA47" s="115">
        <v>3.5618279569892393E-2</v>
      </c>
      <c r="CB47" s="115">
        <v>-4.1628122109158186E-2</v>
      </c>
      <c r="CC47" s="115">
        <v>4.3333333333333335E-2</v>
      </c>
      <c r="CD47" s="115">
        <v>6.666666666666661E-2</v>
      </c>
      <c r="CE47" s="115">
        <v>-6.987292117844153E-2</v>
      </c>
      <c r="CF47" s="115">
        <v>-0.10156250000000006</v>
      </c>
      <c r="CG47" s="115">
        <v>2.0023195047997041E-2</v>
      </c>
      <c r="CH47" s="115">
        <v>1.7799922206375399E-2</v>
      </c>
      <c r="CI47" s="115">
        <v>-1.5531135531135564E-2</v>
      </c>
      <c r="CJ47" s="115">
        <v>-5.2395833333333343E-2</v>
      </c>
      <c r="CK47" s="115">
        <v>3.7971357246091193E-2</v>
      </c>
      <c r="CL47" s="115">
        <v>-8.5146641438032203E-2</v>
      </c>
      <c r="CM47" s="115">
        <v>8.1237911025145049E-2</v>
      </c>
      <c r="CN47" s="115">
        <v>-8.3333333333331561E-4</v>
      </c>
      <c r="CO47" s="115">
        <v>2.2321428571428572E-2</v>
      </c>
      <c r="CP47" s="115">
        <v>-1.1087803416242058E-2</v>
      </c>
      <c r="CQ47" s="115">
        <v>7.1774975751697404E-2</v>
      </c>
      <c r="CR47" s="115">
        <v>-8.6742424242424218E-2</v>
      </c>
      <c r="CS47" s="115">
        <v>-0.19277108433734944</v>
      </c>
      <c r="CT47" s="115">
        <v>-6.4109971112660633E-2</v>
      </c>
      <c r="CU47" s="115">
        <v>-8.3591331269349839E-2</v>
      </c>
      <c r="CV47" s="115">
        <v>-3.7578288100208711E-2</v>
      </c>
      <c r="CW47" s="115">
        <v>4.0100973674720534E-2</v>
      </c>
      <c r="CX47" s="115">
        <v>0</v>
      </c>
      <c r="CY47" s="115">
        <v>-2.3616236162361661E-2</v>
      </c>
      <c r="CZ47" s="115">
        <v>3.2919254658385168E-2</v>
      </c>
      <c r="DA47" s="115">
        <v>-0.1477094972067039</v>
      </c>
      <c r="DB47" s="115">
        <v>-5.8169810122563004E-2</v>
      </c>
      <c r="DC47" s="115">
        <v>0</v>
      </c>
      <c r="DD47" s="115">
        <v>-0.22727272727272727</v>
      </c>
      <c r="DE47" s="115">
        <v>4.936084384965525E-2</v>
      </c>
      <c r="DF47" s="115">
        <v>0.41679245283018873</v>
      </c>
      <c r="DG47" s="115">
        <v>-3.5714285714286221E-3</v>
      </c>
      <c r="DH47" s="115">
        <v>7.8578578578578598E-2</v>
      </c>
      <c r="DI47" s="115">
        <v>9.2293054234062866E-2</v>
      </c>
      <c r="DJ47" s="115"/>
      <c r="DK47" s="115">
        <v>0.1180555555555555</v>
      </c>
      <c r="DL47" s="115">
        <v>1.2562814070351825E-2</v>
      </c>
      <c r="DM47" s="115">
        <v>6.711409395973182E-3</v>
      </c>
      <c r="DN47" s="115">
        <v>0.12544051814458523</v>
      </c>
      <c r="DO47" s="115">
        <v>7.6065573770491807E-2</v>
      </c>
      <c r="DP47" s="115">
        <v>1.5380281690140787E-2</v>
      </c>
      <c r="DQ47" s="115">
        <v>-3.6964849788291079E-3</v>
      </c>
      <c r="DR47" s="115">
        <v>0.10962871522172635</v>
      </c>
      <c r="DS47" s="115">
        <v>0.143829188174566</v>
      </c>
      <c r="DT47" s="115">
        <v>-2.5446789733029402E-2</v>
      </c>
      <c r="DU47" s="115">
        <v>-5.493792847878444E-2</v>
      </c>
      <c r="DV47" s="115">
        <v>5.8365349192147829E-2</v>
      </c>
      <c r="DW47" s="115">
        <v>0.16445916114790282</v>
      </c>
      <c r="DX47" s="115">
        <v>8.3159417194886232E-2</v>
      </c>
      <c r="DY47" s="115">
        <v>5.9602649006622516E-2</v>
      </c>
      <c r="DZ47" s="115">
        <v>-0.10333819140814779</v>
      </c>
      <c r="EA47" s="115">
        <v>4.5576407506702395E-2</v>
      </c>
      <c r="EB47" s="115">
        <v>5.3864541832669248E-2</v>
      </c>
      <c r="EC47" s="115">
        <v>-0.06</v>
      </c>
      <c r="ED47" s="115">
        <v>-0.11033797216699813</v>
      </c>
      <c r="EE47" s="115">
        <v>-3.1012658227848138E-2</v>
      </c>
      <c r="EF47" s="115">
        <v>-1.1087803416242058E-2</v>
      </c>
      <c r="EG47" s="115">
        <v>3.2702237521514702E-2</v>
      </c>
      <c r="EH47" s="115">
        <v>0.10341843357853746</v>
      </c>
      <c r="EI47" s="115">
        <v>-1.260000000000005E-2</v>
      </c>
      <c r="EJ47" s="115">
        <v>0.10132158590308364</v>
      </c>
      <c r="EK47" s="115">
        <v>-8.683068017366144E-2</v>
      </c>
      <c r="EL47" s="115">
        <v>-2.6122061268107205E-3</v>
      </c>
      <c r="EM47" s="115">
        <v>7.6813655761025076E-3</v>
      </c>
      <c r="EN47" s="115">
        <v>-4.1916167664670621E-2</v>
      </c>
      <c r="EO47" s="115">
        <v>0.13467910447761197</v>
      </c>
      <c r="EP47" s="115">
        <v>0</v>
      </c>
      <c r="EQ47" s="115">
        <v>0</v>
      </c>
      <c r="ER47" s="115">
        <v>-1.7857142857142898E-2</v>
      </c>
      <c r="ES47" s="115">
        <v>-0.125</v>
      </c>
      <c r="ET47" s="115">
        <v>1.3409961685823811E-2</v>
      </c>
      <c r="EU47" s="115">
        <v>3.2258064516129004E-2</v>
      </c>
      <c r="EV47" s="115">
        <v>-5.8408862034239686E-2</v>
      </c>
      <c r="EW47" s="115">
        <v>-0.15384615384615385</v>
      </c>
      <c r="EX47" s="115">
        <v>0.16213017751479283</v>
      </c>
      <c r="EY47" s="115">
        <v>1.6942315449778013E-2</v>
      </c>
      <c r="EZ47" s="115">
        <v>-8.0645161290322578E-2</v>
      </c>
      <c r="FA47" s="115">
        <v>6.6666666666666721E-2</v>
      </c>
      <c r="FB47" s="115">
        <v>-2.4390243902439025E-2</v>
      </c>
      <c r="FC47" s="115">
        <v>0.16861435726210347</v>
      </c>
      <c r="FD47" s="115">
        <v>2.4225352112676041E-2</v>
      </c>
      <c r="FE47" s="115">
        <v>3.0919446704637983E-2</v>
      </c>
      <c r="FF47" s="115"/>
      <c r="FG47" s="115">
        <v>-9.9236641221374045E-2</v>
      </c>
      <c r="FH47" s="115">
        <v>-7.6249188838416651E-2</v>
      </c>
      <c r="FI47" s="115">
        <v>-3.5653220188715064E-2</v>
      </c>
      <c r="FJ47" s="115">
        <v>-5.4782975136957917E-3</v>
      </c>
      <c r="FK47" s="115">
        <v>-0.11934673366834173</v>
      </c>
      <c r="FL47" s="115">
        <v>2.5461254612546041E-2</v>
      </c>
      <c r="FM47" s="115">
        <v>-2.0833333333333332E-2</v>
      </c>
      <c r="FN47" s="115">
        <v>-7.5396825396825504E-2</v>
      </c>
      <c r="FO47" s="115">
        <v>-0.12369337979094076</v>
      </c>
      <c r="FP47" s="115">
        <v>-5.5555555555555552E-2</v>
      </c>
      <c r="FQ47" s="115">
        <v>2.7586206896551748E-2</v>
      </c>
      <c r="FR47" s="115">
        <v>6.4319349315068552E-2</v>
      </c>
      <c r="FS47" s="115">
        <v>-7.798319327731093E-2</v>
      </c>
      <c r="FT47" s="115">
        <v>-2.926858950955338E-2</v>
      </c>
      <c r="FU47" s="115">
        <v>0.16884057971014479</v>
      </c>
      <c r="FV47" s="115">
        <v>-0.14256470588235287</v>
      </c>
      <c r="FW47" s="115">
        <v>0</v>
      </c>
      <c r="FX47" s="115">
        <v>0</v>
      </c>
      <c r="FY47" s="115">
        <v>0.11908177905308466</v>
      </c>
      <c r="FZ47" s="115">
        <v>1.3623978201634103E-3</v>
      </c>
      <c r="GA47" s="115">
        <v>6.2277777777777821E-2</v>
      </c>
      <c r="GB47" s="115">
        <v>2.2012578616352151E-2</v>
      </c>
      <c r="GC47" s="115">
        <v>-4.5454545454545484E-2</v>
      </c>
      <c r="GD47" s="115">
        <v>-7.4603174603174643E-2</v>
      </c>
      <c r="GE47" s="115">
        <v>1.8861111111111169E-2</v>
      </c>
      <c r="GF47" s="115">
        <v>0.22656114106801178</v>
      </c>
      <c r="GG47" s="115">
        <v>3.9136302294197109E-2</v>
      </c>
      <c r="GH47" s="115">
        <v>-3.4102306920762271E-2</v>
      </c>
      <c r="GI47" s="115">
        <v>-0.11978021978021977</v>
      </c>
      <c r="GJ47" s="115">
        <v>0</v>
      </c>
      <c r="GK47" s="115"/>
      <c r="GL47" s="115">
        <v>-9.3655589123867108E-2</v>
      </c>
      <c r="GM47" s="115">
        <v>-0.12173913043478264</v>
      </c>
      <c r="GN47" s="115">
        <v>-8.1818181818181845E-2</v>
      </c>
      <c r="GO47" s="115">
        <v>3.8535645472060833E-3</v>
      </c>
      <c r="GP47" s="115">
        <v>0</v>
      </c>
      <c r="GQ47" s="115">
        <v>7.8285468298382566E-2</v>
      </c>
      <c r="GR47" s="115">
        <v>-3.1690140845070373E-2</v>
      </c>
      <c r="GS47" s="115">
        <v>-0.15948275862068961</v>
      </c>
    </row>
    <row r="48" spans="1:201" x14ac:dyDescent="0.2">
      <c r="A48" t="s">
        <v>1402</v>
      </c>
      <c r="B48" s="115">
        <v>0.11597488664108821</v>
      </c>
      <c r="C48" s="115">
        <v>-5.3848933863389875E-2</v>
      </c>
      <c r="D48" s="115">
        <v>-7.6406381192275316E-2</v>
      </c>
      <c r="E48" s="115">
        <v>-3.4470629616602196E-2</v>
      </c>
      <c r="F48" s="115">
        <v>8.416547788873037E-2</v>
      </c>
      <c r="G48" s="115">
        <v>-7.5736961451247184E-2</v>
      </c>
      <c r="H48" s="115">
        <v>-8.5714285714285687E-2</v>
      </c>
      <c r="I48" s="115">
        <v>6.6987740805604254E-2</v>
      </c>
      <c r="J48" s="115">
        <v>-0.13149109792284872</v>
      </c>
      <c r="K48" s="115">
        <v>-6.2121962567727777E-2</v>
      </c>
      <c r="L48" s="115">
        <v>-8.3653846153846245E-2</v>
      </c>
      <c r="M48" s="115">
        <v>-8.5035431429762429E-2</v>
      </c>
      <c r="N48" s="115">
        <v>-0.17538461538461547</v>
      </c>
      <c r="O48" s="115">
        <v>-0.11695201350373768</v>
      </c>
      <c r="P48" s="115">
        <v>-5.4095238095238161E-2</v>
      </c>
      <c r="Q48" s="115">
        <v>-6.0606060606060608E-2</v>
      </c>
      <c r="R48" s="115"/>
      <c r="S48" s="115"/>
      <c r="T48" s="115">
        <v>-6.1195818354613456E-2</v>
      </c>
      <c r="U48" s="115">
        <v>-0.15198237885462554</v>
      </c>
      <c r="V48" s="115">
        <v>-8.5639816308799525E-3</v>
      </c>
      <c r="W48" s="115">
        <v>-5.5680399500624145E-2</v>
      </c>
      <c r="X48" s="115">
        <v>0.4056277056277055</v>
      </c>
      <c r="Y48" s="115">
        <v>-0.18357248886689762</v>
      </c>
      <c r="Z48" s="115">
        <v>-4.2727272727272725E-2</v>
      </c>
      <c r="AA48" s="115">
        <v>-5.8020477815699641E-2</v>
      </c>
      <c r="AB48" s="115">
        <v>0.18921832884097023</v>
      </c>
      <c r="AC48" s="115">
        <v>-9.3235504652827497E-2</v>
      </c>
      <c r="AD48" s="115">
        <v>-1.8893617021276586E-2</v>
      </c>
      <c r="AE48" s="115">
        <v>-0.40883483859429492</v>
      </c>
      <c r="AF48" s="115">
        <v>0.49391480730223136</v>
      </c>
      <c r="AG48" s="115">
        <v>-5.5641421947449685E-2</v>
      </c>
      <c r="AH48" s="115">
        <v>-1.5532706191205444E-2</v>
      </c>
      <c r="AI48" s="115">
        <v>0.23739956172388618</v>
      </c>
      <c r="AJ48" s="115">
        <v>-3.0138133110087853E-2</v>
      </c>
      <c r="AK48" s="115">
        <v>0</v>
      </c>
      <c r="AL48" s="115">
        <v>1.5288472268720059E-2</v>
      </c>
      <c r="AM48" s="115">
        <v>-5.1724137931034406E-2</v>
      </c>
      <c r="AN48" s="115">
        <v>-0.12181818181818181</v>
      </c>
      <c r="AO48" s="115">
        <v>1.0380622837370226E-2</v>
      </c>
      <c r="AP48" s="115">
        <v>0.94379391100702614</v>
      </c>
      <c r="AQ48" s="115">
        <v>0.129661903102126</v>
      </c>
      <c r="AR48" s="115">
        <v>3.6671368124118392E-2</v>
      </c>
      <c r="AS48" s="115">
        <v>6.154563149381815E-2</v>
      </c>
      <c r="AT48" s="115">
        <v>5.8302976781837684E-2</v>
      </c>
      <c r="AU48" s="115">
        <v>0.12057803468208088</v>
      </c>
      <c r="AV48" s="115">
        <v>8.0062251426595246E-2</v>
      </c>
      <c r="AW48" s="115">
        <v>7.1165935239001627E-4</v>
      </c>
      <c r="AX48" s="115">
        <v>-0.16897506925207756</v>
      </c>
      <c r="AY48" s="115">
        <v>-0.12603305785123955</v>
      </c>
      <c r="AZ48" s="115">
        <v>0.70886075949367078</v>
      </c>
      <c r="BA48" s="115">
        <v>-0.30653022917865036</v>
      </c>
      <c r="BB48" s="115">
        <v>1.98979591836735E-2</v>
      </c>
      <c r="BC48" s="115">
        <v>4.4545454545454562E-2</v>
      </c>
      <c r="BD48" s="115">
        <v>-5.5501696558410064E-2</v>
      </c>
      <c r="BE48" s="115">
        <v>-3.9170506912442393E-2</v>
      </c>
      <c r="BF48" s="115">
        <v>0.20998151571164494</v>
      </c>
      <c r="BG48" s="115">
        <v>-1.0367577756833123E-2</v>
      </c>
      <c r="BH48" s="115">
        <v>-0.23382352941176468</v>
      </c>
      <c r="BI48" s="115">
        <v>-5.1506683785212545E-2</v>
      </c>
      <c r="BJ48" s="115">
        <v>-4.4669238046721405E-2</v>
      </c>
      <c r="BK48" s="115">
        <v>-0.1310074759700961</v>
      </c>
      <c r="BL48" s="115">
        <v>-0.11939034716342078</v>
      </c>
      <c r="BM48" s="115">
        <v>-0.19038128249566716</v>
      </c>
      <c r="BN48" s="115">
        <v>-0.17800385263664817</v>
      </c>
      <c r="BO48" s="115">
        <v>0</v>
      </c>
      <c r="BP48" s="115">
        <v>-0.15649350649350649</v>
      </c>
      <c r="BQ48" s="115">
        <v>0</v>
      </c>
      <c r="BR48" s="115">
        <v>-5.4251968503937015E-2</v>
      </c>
      <c r="BS48" s="115">
        <v>-3.0110773373589816E-2</v>
      </c>
      <c r="BT48" s="115">
        <v>0</v>
      </c>
      <c r="BU48" s="115"/>
      <c r="BV48" s="115">
        <v>0</v>
      </c>
      <c r="BW48" s="115">
        <v>4.2032942305961503E-2</v>
      </c>
      <c r="BX48" s="115">
        <v>0.16872649113379906</v>
      </c>
      <c r="BY48" s="115">
        <v>-7.0708590341507279E-3</v>
      </c>
      <c r="BZ48" s="115">
        <v>8.5869565217391405E-2</v>
      </c>
      <c r="CA48" s="115">
        <v>-3.3766233766233812E-2</v>
      </c>
      <c r="CB48" s="115">
        <v>-6.6493955094991397E-2</v>
      </c>
      <c r="CC48" s="115">
        <v>7.4973424268122243E-2</v>
      </c>
      <c r="CD48" s="115">
        <v>-4.3478260869565216E-2</v>
      </c>
      <c r="CE48" s="115">
        <v>3.9943908553945424E-2</v>
      </c>
      <c r="CF48" s="115">
        <v>-0.29592959295929588</v>
      </c>
      <c r="CG48" s="115">
        <v>0.17322950819672125</v>
      </c>
      <c r="CH48" s="115">
        <v>-0.10017583479862335</v>
      </c>
      <c r="CI48" s="115">
        <v>-6.1726697827880053E-2</v>
      </c>
      <c r="CJ48" s="115">
        <v>-6.3414634146341464E-2</v>
      </c>
      <c r="CK48" s="115">
        <v>7.1217452498240713E-2</v>
      </c>
      <c r="CL48" s="115">
        <v>5.700000000000003E-2</v>
      </c>
      <c r="CM48" s="115">
        <v>2.9880478087649476E-2</v>
      </c>
      <c r="CN48" s="115">
        <v>-8.5365853658536536E-2</v>
      </c>
      <c r="CO48" s="115">
        <v>-6.0796645702306196E-2</v>
      </c>
      <c r="CP48" s="115">
        <v>-0.24159090909090916</v>
      </c>
      <c r="CQ48" s="115">
        <v>-0.12180579216354341</v>
      </c>
      <c r="CR48" s="115">
        <v>2.2779043280181746E-3</v>
      </c>
      <c r="CS48" s="115">
        <v>-0.17165668662674641</v>
      </c>
      <c r="CT48" s="115">
        <v>1.6263082802039325E-3</v>
      </c>
      <c r="CU48" s="115">
        <v>-9.014084507042254E-2</v>
      </c>
      <c r="CV48" s="115">
        <v>-0.1431127012522361</v>
      </c>
      <c r="CW48" s="115">
        <v>-0.12330066392665191</v>
      </c>
      <c r="CX48" s="115">
        <v>5.2631578947368418E-2</v>
      </c>
      <c r="CY48" s="115">
        <v>-0.11568421052631576</v>
      </c>
      <c r="CZ48" s="115">
        <v>0.10450491653327237</v>
      </c>
      <c r="DA48" s="115">
        <v>-0.23907498724706686</v>
      </c>
      <c r="DB48" s="115">
        <v>-1.9611505416511056E-2</v>
      </c>
      <c r="DC48" s="115">
        <v>0</v>
      </c>
      <c r="DD48" s="115">
        <v>0.14583333333333337</v>
      </c>
      <c r="DE48" s="115">
        <v>-0.17636098327533956</v>
      </c>
      <c r="DF48" s="115">
        <v>0.29284059031589227</v>
      </c>
      <c r="DG48" s="115">
        <v>-4.4368600682593878E-2</v>
      </c>
      <c r="DH48" s="115">
        <v>-0.1236842105263158</v>
      </c>
      <c r="DI48" s="115">
        <v>0.14115092290988043</v>
      </c>
      <c r="DJ48" s="115"/>
      <c r="DK48" s="115">
        <v>-0.38197424892703863</v>
      </c>
      <c r="DL48" s="115">
        <v>-0.11457174638487211</v>
      </c>
      <c r="DM48" s="115">
        <v>-6.3734290843806177E-2</v>
      </c>
      <c r="DN48" s="115">
        <v>8.9371516432826502E-3</v>
      </c>
      <c r="DO48" s="115">
        <v>-8.0494422671088375E-2</v>
      </c>
      <c r="DP48" s="115">
        <v>-0.13149847094801223</v>
      </c>
      <c r="DQ48" s="115">
        <v>-0.11639646059742263</v>
      </c>
      <c r="DR48" s="115">
        <v>-0.24931389671026835</v>
      </c>
      <c r="DS48" s="115">
        <v>-6.0634328358210145E-3</v>
      </c>
      <c r="DT48" s="115">
        <v>-8.1345855009796589E-2</v>
      </c>
      <c r="DU48" s="115">
        <v>-6.8117068117068122E-2</v>
      </c>
      <c r="DV48" s="115">
        <v>5.6785317018909848E-2</v>
      </c>
      <c r="DW48" s="115">
        <v>-1.9598412889262902E-2</v>
      </c>
      <c r="DX48" s="115">
        <v>-7.664246661288876E-2</v>
      </c>
      <c r="DY48" s="115">
        <v>-0.15830546265328874</v>
      </c>
      <c r="DZ48" s="115">
        <v>-7.0387096774193525E-2</v>
      </c>
      <c r="EA48" s="115">
        <v>-0.1674107142857143</v>
      </c>
      <c r="EB48" s="115">
        <v>-9.5299884659746245E-2</v>
      </c>
      <c r="EC48" s="115">
        <v>-9.9342520039628943E-2</v>
      </c>
      <c r="ED48" s="115">
        <v>-4.4180522565320651E-2</v>
      </c>
      <c r="EE48" s="115">
        <v>-1.2500000000000001E-2</v>
      </c>
      <c r="EF48" s="115">
        <v>-0.24159090909090916</v>
      </c>
      <c r="EG48" s="115">
        <v>-0.13412816691505222</v>
      </c>
      <c r="EH48" s="115">
        <v>-3.7885095753538725E-2</v>
      </c>
      <c r="EI48" s="115">
        <v>-0.13329866527994449</v>
      </c>
      <c r="EJ48" s="115">
        <v>-1.633333333333328E-2</v>
      </c>
      <c r="EK48" s="115">
        <v>-0.24480874316939893</v>
      </c>
      <c r="EL48" s="115">
        <v>-0.12507791398296286</v>
      </c>
      <c r="EM48" s="115">
        <v>-2.3611111111111152E-2</v>
      </c>
      <c r="EN48" s="115">
        <v>-1.2418687167356644E-2</v>
      </c>
      <c r="EO48" s="115">
        <v>3.7071434099527976E-2</v>
      </c>
      <c r="EP48" s="115">
        <v>0</v>
      </c>
      <c r="EQ48" s="115">
        <v>4.8979591836734664E-2</v>
      </c>
      <c r="ER48" s="115">
        <v>-1.3505578391074599E-2</v>
      </c>
      <c r="ES48" s="115">
        <v>-8.4368868541530362E-2</v>
      </c>
      <c r="ET48" s="115">
        <v>-7.6106194690265583E-2</v>
      </c>
      <c r="EU48" s="115">
        <v>-7.319304666056731E-3</v>
      </c>
      <c r="EV48" s="115">
        <v>0.14797687861271669</v>
      </c>
      <c r="EW48" s="115">
        <v>0.27547169811320754</v>
      </c>
      <c r="EX48" s="115">
        <v>5.6249999999999974E-2</v>
      </c>
      <c r="EY48" s="115">
        <v>1.9185966835685977E-2</v>
      </c>
      <c r="EZ48" s="115">
        <v>7.0811744386873945E-2</v>
      </c>
      <c r="FA48" s="115">
        <v>-0.19540229885057464</v>
      </c>
      <c r="FB48" s="115">
        <v>-2.3809523809523808E-2</v>
      </c>
      <c r="FC48" s="115">
        <v>-0.25124999999999997</v>
      </c>
      <c r="FD48" s="115">
        <v>0</v>
      </c>
      <c r="FE48" s="115">
        <v>-5.2428681572860562E-2</v>
      </c>
      <c r="FF48" s="115"/>
      <c r="FG48" s="115">
        <v>-4.7272727272727272E-2</v>
      </c>
      <c r="FH48" s="115">
        <v>-5.1692307692307683E-2</v>
      </c>
      <c r="FI48" s="115">
        <v>-9.9843237850933519E-2</v>
      </c>
      <c r="FJ48" s="115">
        <v>2.2844827586206946E-2</v>
      </c>
      <c r="FK48" s="115">
        <v>-5.0000000000000044E-3</v>
      </c>
      <c r="FL48" s="115">
        <v>7.1146245059288557E-2</v>
      </c>
      <c r="FM48" s="115">
        <v>-0.20529801324503311</v>
      </c>
      <c r="FN48" s="115">
        <v>-7.157894736842102E-2</v>
      </c>
      <c r="FO48" s="115">
        <v>-1.3745704467353952E-2</v>
      </c>
      <c r="FP48" s="115">
        <v>2.880658436213987E-2</v>
      </c>
      <c r="FQ48" s="115">
        <v>-0.1217443973349486</v>
      </c>
      <c r="FR48" s="115">
        <v>0.65938554430829321</v>
      </c>
      <c r="FS48" s="115">
        <v>-8.3333333333333332E-3</v>
      </c>
      <c r="FT48" s="115">
        <v>-3.9999999999999793E-3</v>
      </c>
      <c r="FU48" s="115">
        <v>0.29699248120300753</v>
      </c>
      <c r="FV48" s="115">
        <v>0</v>
      </c>
      <c r="FW48" s="115">
        <v>0</v>
      </c>
      <c r="FX48" s="115">
        <v>0.24761904761904757</v>
      </c>
      <c r="FY48" s="115">
        <v>-7.1904127829560599E-2</v>
      </c>
      <c r="FZ48" s="115">
        <v>0</v>
      </c>
      <c r="GA48" s="115">
        <v>-6.1837455830388941E-3</v>
      </c>
      <c r="GB48" s="115">
        <v>-7.7592458303118103E-2</v>
      </c>
      <c r="GC48" s="115">
        <v>-0.16756756756756752</v>
      </c>
      <c r="GD48" s="115">
        <v>-7.3256840247131569E-2</v>
      </c>
      <c r="GE48" s="115">
        <v>-2.3020089149416906E-2</v>
      </c>
      <c r="GF48" s="115">
        <v>0.10387864823348701</v>
      </c>
      <c r="GG48" s="115">
        <v>-0.11785714285714292</v>
      </c>
      <c r="GH48" s="115">
        <v>-0.18855127509495387</v>
      </c>
      <c r="GI48" s="115">
        <v>-3.601694915254236E-2</v>
      </c>
      <c r="GJ48" s="115">
        <v>-3.125E-2</v>
      </c>
      <c r="GK48" s="115"/>
      <c r="GL48" s="115">
        <v>3.5021888680425294E-2</v>
      </c>
      <c r="GM48" s="115">
        <v>1.4364406779661019</v>
      </c>
      <c r="GN48" s="115">
        <v>-0.18518518518518517</v>
      </c>
      <c r="GO48" s="115">
        <v>-0.10977701543739274</v>
      </c>
      <c r="GP48" s="115">
        <v>1.5624999999999944E-2</v>
      </c>
      <c r="GQ48" s="115">
        <v>-0.15628080734706573</v>
      </c>
      <c r="GR48" s="115">
        <v>-7.792207792207799E-2</v>
      </c>
      <c r="GS48" s="115">
        <v>-7.2000000000000064E-2</v>
      </c>
    </row>
    <row r="49" spans="1:201" x14ac:dyDescent="0.2">
      <c r="A49" t="s">
        <v>1403</v>
      </c>
      <c r="B49" s="115">
        <v>0.66202898550724643</v>
      </c>
      <c r="C49" s="115">
        <v>0.12042436022027851</v>
      </c>
      <c r="D49" s="115">
        <v>0.27835420393559923</v>
      </c>
      <c r="E49" s="115">
        <v>-6.7868852459016402E-2</v>
      </c>
      <c r="F49" s="115">
        <v>5.8912386706948594E-2</v>
      </c>
      <c r="G49" s="115">
        <v>0.10250000000000005</v>
      </c>
      <c r="H49" s="115">
        <v>-5.0387596899224764E-2</v>
      </c>
      <c r="I49" s="115">
        <v>4.9977014513692679E-2</v>
      </c>
      <c r="J49" s="115">
        <v>0.37410805300713557</v>
      </c>
      <c r="K49" s="115">
        <v>-2.6803190090853354E-2</v>
      </c>
      <c r="L49" s="115">
        <v>0.10992529348986139</v>
      </c>
      <c r="M49" s="115">
        <v>-3.2661290322580624E-2</v>
      </c>
      <c r="N49" s="115">
        <v>0.39285714285714285</v>
      </c>
      <c r="O49" s="115">
        <v>0.1506659267480577</v>
      </c>
      <c r="P49" s="115">
        <v>0.05</v>
      </c>
      <c r="Q49" s="115">
        <v>-8.3333333333333329E-2</v>
      </c>
      <c r="R49" s="115"/>
      <c r="S49" s="115"/>
      <c r="T49" s="115">
        <v>1.761836683205785E-2</v>
      </c>
      <c r="U49" s="115">
        <v>-0.19646017699115048</v>
      </c>
      <c r="V49" s="115">
        <v>2.2461928934010101E-2</v>
      </c>
      <c r="W49" s="115">
        <v>-4.8693586698337392E-2</v>
      </c>
      <c r="X49" s="115">
        <v>5.0000000000000065E-2</v>
      </c>
      <c r="Y49" s="115">
        <v>0.24791602346403213</v>
      </c>
      <c r="Z49" s="115">
        <v>-5.1724137931034482E-2</v>
      </c>
      <c r="AA49" s="115">
        <v>-2.4417314095449571E-2</v>
      </c>
      <c r="AB49" s="115">
        <v>-5.7897409852717144E-2</v>
      </c>
      <c r="AC49" s="115">
        <v>9.7623256727558561E-2</v>
      </c>
      <c r="AD49" s="115">
        <v>-7.1146245059288543E-2</v>
      </c>
      <c r="AE49" s="115">
        <v>0.21363069075912966</v>
      </c>
      <c r="AF49" s="115">
        <v>-7.243650047036701E-2</v>
      </c>
      <c r="AG49" s="115">
        <v>-5.5474452554744515E-2</v>
      </c>
      <c r="AH49" s="115">
        <v>0.17870036101083031</v>
      </c>
      <c r="AI49" s="115">
        <v>2.7777777777777717E-2</v>
      </c>
      <c r="AJ49" s="115">
        <v>9.6877869605142303E-2</v>
      </c>
      <c r="AK49" s="115">
        <v>0</v>
      </c>
      <c r="AL49" s="115">
        <v>5.9219858156028433E-2</v>
      </c>
      <c r="AM49" s="115">
        <v>8.7499999999999911E-2</v>
      </c>
      <c r="AN49" s="115">
        <v>-1.6100178890876539E-2</v>
      </c>
      <c r="AO49" s="115">
        <v>5.2184466019417439E-2</v>
      </c>
      <c r="AP49" s="115">
        <v>6.7499999999999893E-2</v>
      </c>
      <c r="AQ49" s="115">
        <v>0.14851881505204167</v>
      </c>
      <c r="AR49" s="115">
        <v>-1.5277777777777699E-2</v>
      </c>
      <c r="AS49" s="115">
        <v>9.1080402010050215E-2</v>
      </c>
      <c r="AT49" s="115">
        <v>0.20164481683726479</v>
      </c>
      <c r="AU49" s="115">
        <v>-3.888888888888889E-2</v>
      </c>
      <c r="AV49" s="115">
        <v>-2.8964822433045108E-2</v>
      </c>
      <c r="AW49" s="115">
        <v>0.18280022446689115</v>
      </c>
      <c r="AX49" s="115">
        <v>0.2808988764044944</v>
      </c>
      <c r="AY49" s="115">
        <v>0.13615023474178406</v>
      </c>
      <c r="AZ49" s="115">
        <v>-0.21782178217821777</v>
      </c>
      <c r="BA49" s="115">
        <v>3.8743356709330462E-2</v>
      </c>
      <c r="BB49" s="115">
        <v>0.18421847622500157</v>
      </c>
      <c r="BC49" s="115">
        <v>0</v>
      </c>
      <c r="BD49" s="115">
        <v>8.6933614330874528E-2</v>
      </c>
      <c r="BE49" s="115">
        <v>0.1060142711518859</v>
      </c>
      <c r="BF49" s="115">
        <v>1.2846283783783785</v>
      </c>
      <c r="BG49" s="115">
        <v>1.0476190476190422E-2</v>
      </c>
      <c r="BH49" s="115">
        <v>0.3551215623754484</v>
      </c>
      <c r="BI49" s="115">
        <v>3.7858598526414787E-2</v>
      </c>
      <c r="BJ49" s="115">
        <v>5.0872604353079727E-2</v>
      </c>
      <c r="BK49" s="115">
        <v>2.1454545454545448E-2</v>
      </c>
      <c r="BL49" s="115">
        <v>-2.4772914946325351E-2</v>
      </c>
      <c r="BM49" s="115">
        <v>0.772022316629984</v>
      </c>
      <c r="BN49" s="115">
        <v>-2.3742360131640761E-2</v>
      </c>
      <c r="BO49" s="115">
        <v>0</v>
      </c>
      <c r="BP49" s="115">
        <v>0.63829787234042545</v>
      </c>
      <c r="BQ49" s="115">
        <v>0.29373549883990713</v>
      </c>
      <c r="BR49" s="115">
        <v>-9.7465886939571145E-3</v>
      </c>
      <c r="BS49" s="115">
        <v>-8.3105757360368127E-2</v>
      </c>
      <c r="BT49" s="115">
        <v>6.0975609756097563E-3</v>
      </c>
      <c r="BU49" s="115"/>
      <c r="BV49" s="115">
        <v>-0.22556390977443608</v>
      </c>
      <c r="BW49" s="115">
        <v>-5.6669811320754764E-2</v>
      </c>
      <c r="BX49" s="115">
        <v>3.3888888888888857E-2</v>
      </c>
      <c r="BY49" s="115">
        <v>-0.10175675675675677</v>
      </c>
      <c r="BZ49" s="115">
        <v>-0.12380952380952388</v>
      </c>
      <c r="CA49" s="115">
        <v>-2.7061177213856934E-2</v>
      </c>
      <c r="CB49" s="115">
        <v>0.10951422822650179</v>
      </c>
      <c r="CC49" s="115">
        <v>-5.2371250707413677E-2</v>
      </c>
      <c r="CD49" s="115">
        <v>0.27777777777777779</v>
      </c>
      <c r="CE49" s="115">
        <v>-1.4943491000418556E-2</v>
      </c>
      <c r="CF49" s="115">
        <v>0.35874439461883401</v>
      </c>
      <c r="CG49" s="115">
        <v>-0.15478516301561573</v>
      </c>
      <c r="CH49" s="115">
        <v>0.10819796274576812</v>
      </c>
      <c r="CI49" s="115">
        <v>-4.788616773840587E-3</v>
      </c>
      <c r="CJ49" s="115">
        <v>0.12761276127612753</v>
      </c>
      <c r="CK49" s="115">
        <v>4.4852941176470547E-2</v>
      </c>
      <c r="CL49" s="115">
        <v>0.1661807580174928</v>
      </c>
      <c r="CM49" s="115">
        <v>-8.7272727272727349E-2</v>
      </c>
      <c r="CN49" s="115">
        <v>4.9599999999999936E-2</v>
      </c>
      <c r="CO49" s="115">
        <v>8.4566596194504372E-3</v>
      </c>
      <c r="CP49" s="115">
        <v>-8.0555845784139532E-2</v>
      </c>
      <c r="CQ49" s="115">
        <v>-0.10244648318042812</v>
      </c>
      <c r="CR49" s="115">
        <v>9.7499999999999989E-2</v>
      </c>
      <c r="CS49" s="115">
        <v>-0.16500000000000004</v>
      </c>
      <c r="CT49" s="115">
        <v>4.7205591950600201E-2</v>
      </c>
      <c r="CU49" s="115">
        <v>-4.3899811473202294E-2</v>
      </c>
      <c r="CV49" s="115">
        <v>-4.6075085324232157E-2</v>
      </c>
      <c r="CW49" s="115">
        <v>-0.11645576692086371</v>
      </c>
      <c r="CX49" s="115">
        <v>-5.472636815920405E-2</v>
      </c>
      <c r="CY49" s="115">
        <v>-5.3539761292765067E-2</v>
      </c>
      <c r="CZ49" s="115">
        <v>-3.1912468657396987E-3</v>
      </c>
      <c r="DA49" s="115">
        <v>0.6216737901557976</v>
      </c>
      <c r="DB49" s="115">
        <v>-2.8605987299667311E-2</v>
      </c>
      <c r="DC49" s="115">
        <v>0</v>
      </c>
      <c r="DD49" s="115">
        <v>9.71428571428571E-2</v>
      </c>
      <c r="DE49" s="115">
        <v>-3.9647292169713667E-2</v>
      </c>
      <c r="DF49" s="115">
        <v>0.25635917866993546</v>
      </c>
      <c r="DG49" s="115">
        <v>-5.0243111831442484E-2</v>
      </c>
      <c r="DH49" s="115">
        <v>-1.7241379310344768E-2</v>
      </c>
      <c r="DI49" s="115">
        <v>-4.855371900826435E-2</v>
      </c>
      <c r="DJ49" s="115"/>
      <c r="DK49" s="115">
        <v>0.93628808864265944</v>
      </c>
      <c r="DL49" s="115">
        <v>-1.8558951965065493E-2</v>
      </c>
      <c r="DM49" s="115">
        <v>-5.2721088435374083E-2</v>
      </c>
      <c r="DN49" s="115">
        <v>3.5938277750124432E-2</v>
      </c>
      <c r="DO49" s="115">
        <v>-6.721034870641171E-2</v>
      </c>
      <c r="DP49" s="115">
        <v>0.32758452694144019</v>
      </c>
      <c r="DQ49" s="115">
        <v>-3.5505059470975959E-3</v>
      </c>
      <c r="DR49" s="115">
        <v>0.50593097525629327</v>
      </c>
      <c r="DS49" s="115">
        <v>2.7065868263473115E-2</v>
      </c>
      <c r="DT49" s="115">
        <v>2.5497124644910815E-2</v>
      </c>
      <c r="DU49" s="115">
        <v>7.0814458722381401E-2</v>
      </c>
      <c r="DV49" s="115">
        <v>-2.8108108108108109E-2</v>
      </c>
      <c r="DW49" s="115">
        <v>0.24898633428442704</v>
      </c>
      <c r="DX49" s="115">
        <v>0.12273957714872251</v>
      </c>
      <c r="DY49" s="115">
        <v>-1.0550815440702049E-2</v>
      </c>
      <c r="DZ49" s="115">
        <v>-4.0069362729918866E-2</v>
      </c>
      <c r="EA49" s="115">
        <v>-6.3414634146341478E-2</v>
      </c>
      <c r="EB49" s="115">
        <v>-9.7491948863081962E-2</v>
      </c>
      <c r="EC49" s="115">
        <v>-6.8618404496267035E-2</v>
      </c>
      <c r="ED49" s="115">
        <v>-0.14081632653061221</v>
      </c>
      <c r="EE49" s="115">
        <v>-5.5489964580873706E-2</v>
      </c>
      <c r="EF49" s="115">
        <v>-8.0555845784139532E-2</v>
      </c>
      <c r="EG49" s="115">
        <v>-0.34344422700587091</v>
      </c>
      <c r="EH49" s="115">
        <v>7.7130044843049278E-2</v>
      </c>
      <c r="EI49" s="115">
        <v>0.1993762993762993</v>
      </c>
      <c r="EJ49" s="115">
        <v>7.3875083948958652E-3</v>
      </c>
      <c r="EK49" s="115">
        <v>0.22162883845126838</v>
      </c>
      <c r="EL49" s="115">
        <v>-5.9409810435802207E-2</v>
      </c>
      <c r="EM49" s="115">
        <v>2.447353443369378E-2</v>
      </c>
      <c r="EN49" s="115">
        <v>-4.1926345609065073E-2</v>
      </c>
      <c r="EO49" s="115">
        <v>-6.0229396833247392E-2</v>
      </c>
      <c r="EP49" s="115">
        <v>0.10243553008595982</v>
      </c>
      <c r="EQ49" s="115">
        <v>6.9868995633187839E-2</v>
      </c>
      <c r="ER49" s="115">
        <v>0.62190476190476196</v>
      </c>
      <c r="ES49" s="115">
        <v>1.8654230512991296E-2</v>
      </c>
      <c r="ET49" s="115">
        <v>-2.7538726333906929E-2</v>
      </c>
      <c r="EU49" s="115">
        <v>5.5197792088316931E-3</v>
      </c>
      <c r="EV49" s="115">
        <v>5.4878048780487937E-2</v>
      </c>
      <c r="EW49" s="115">
        <v>0.10416666666666667</v>
      </c>
      <c r="EX49" s="115">
        <v>-0.10685805422647532</v>
      </c>
      <c r="EY49" s="115">
        <v>-1.578095495009444E-2</v>
      </c>
      <c r="EZ49" s="115">
        <v>9.8671726755218306E-2</v>
      </c>
      <c r="FA49" s="115">
        <v>0.18099547511312214</v>
      </c>
      <c r="FB49" s="115">
        <v>1.8181818181818181E-2</v>
      </c>
      <c r="FC49" s="115">
        <v>0.2403100775193798</v>
      </c>
      <c r="FD49" s="115">
        <v>9.424366186329651E-2</v>
      </c>
      <c r="FE49" s="115">
        <v>2.2870662460567896E-2</v>
      </c>
      <c r="FF49" s="115"/>
      <c r="FG49" s="115">
        <v>-0.1641337386018237</v>
      </c>
      <c r="FH49" s="115">
        <v>-8.0622347949080658E-2</v>
      </c>
      <c r="FI49" s="115">
        <v>4.8189531548757152E-2</v>
      </c>
      <c r="FJ49" s="115">
        <v>0</v>
      </c>
      <c r="FK49" s="115">
        <v>-0.1111111111111111</v>
      </c>
      <c r="FL49" s="115">
        <v>-9.8360655737704847E-2</v>
      </c>
      <c r="FM49" s="115">
        <v>1.820633850303436E-2</v>
      </c>
      <c r="FN49" s="115">
        <v>9.8265895953757176E-2</v>
      </c>
      <c r="FO49" s="115">
        <v>0.2</v>
      </c>
      <c r="FP49" s="115">
        <v>4.0623327187295617E-2</v>
      </c>
      <c r="FQ49" s="115">
        <v>6.516129032258075E-2</v>
      </c>
      <c r="FR49" s="115">
        <v>0.29269972451790632</v>
      </c>
      <c r="FS49" s="115">
        <v>3.6269430051813496E-2</v>
      </c>
      <c r="FT49" s="115">
        <v>3.125E-2</v>
      </c>
      <c r="FU49" s="115">
        <v>-4.6594982078853008E-2</v>
      </c>
      <c r="FV49" s="115">
        <v>7.5949367088607597E-2</v>
      </c>
      <c r="FW49" s="115">
        <v>0</v>
      </c>
      <c r="FX49" s="115">
        <v>-4.7186932849364753E-2</v>
      </c>
      <c r="FY49" s="115">
        <v>-3.2216494845360828E-2</v>
      </c>
      <c r="FZ49" s="115">
        <v>-0.41746031746031742</v>
      </c>
      <c r="GA49" s="115">
        <v>4.0680303378533747E-2</v>
      </c>
      <c r="GB49" s="115">
        <v>0.14297554910899293</v>
      </c>
      <c r="GC49" s="115">
        <v>0.15625</v>
      </c>
      <c r="GD49" s="115">
        <v>0.19263157894736849</v>
      </c>
      <c r="GE49" s="115">
        <v>-1.5483164229749208E-2</v>
      </c>
      <c r="GF49" s="115">
        <v>0.18148820326678766</v>
      </c>
      <c r="GG49" s="115">
        <v>-0.11578947368421053</v>
      </c>
      <c r="GH49" s="115">
        <v>0.44634098489307439</v>
      </c>
      <c r="GI49" s="115">
        <v>5.9483726150392748E-2</v>
      </c>
      <c r="GJ49" s="115">
        <v>-4.7392236246725457E-2</v>
      </c>
      <c r="GK49" s="115"/>
      <c r="GL49" s="115">
        <v>0</v>
      </c>
      <c r="GM49" s="115">
        <v>0.17412935323383091</v>
      </c>
      <c r="GN49" s="115">
        <v>0.45161290322580633</v>
      </c>
      <c r="GO49" s="115">
        <v>7.8630897317298762E-2</v>
      </c>
      <c r="GP49" s="115">
        <v>-4.1916167664670566E-2</v>
      </c>
      <c r="GQ49" s="115">
        <v>0.1942619903333746</v>
      </c>
      <c r="GR49" s="115">
        <v>-4.0498442367601216E-2</v>
      </c>
      <c r="GS49" s="115">
        <v>3.0927835051546466E-2</v>
      </c>
    </row>
    <row r="50" spans="1:201" x14ac:dyDescent="0.2">
      <c r="A50" t="s">
        <v>1404</v>
      </c>
      <c r="B50" s="115">
        <v>-4.6961325966850903E-2</v>
      </c>
      <c r="C50" s="115">
        <v>0.16424665283801623</v>
      </c>
      <c r="D50" s="115">
        <v>-3.1195840554592794E-2</v>
      </c>
      <c r="E50" s="115">
        <v>4.6312178387650137E-2</v>
      </c>
      <c r="F50" s="115">
        <v>-2.0710059171597586E-2</v>
      </c>
      <c r="G50" s="115">
        <v>0</v>
      </c>
      <c r="H50" s="115">
        <v>1.9762845849802479E-2</v>
      </c>
      <c r="I50" s="115">
        <v>6.2744276940256902E-2</v>
      </c>
      <c r="J50" s="115">
        <v>0.14053189943322195</v>
      </c>
      <c r="K50" s="115">
        <v>7.8345514112903247E-2</v>
      </c>
      <c r="L50" s="115">
        <v>1.737242128121589E-2</v>
      </c>
      <c r="M50" s="115">
        <v>0.33894827772378794</v>
      </c>
      <c r="N50" s="115">
        <v>1.1012818198230717E-2</v>
      </c>
      <c r="O50" s="115">
        <v>-2.4495872242522698E-2</v>
      </c>
      <c r="P50" s="115">
        <v>4.821802935010476E-2</v>
      </c>
      <c r="Q50" s="115">
        <v>5.8201058201058101E-2</v>
      </c>
      <c r="R50" s="115"/>
      <c r="S50" s="115"/>
      <c r="T50" s="115">
        <v>7.5670541408476136E-2</v>
      </c>
      <c r="U50" s="115">
        <v>0.53741496598639471</v>
      </c>
      <c r="V50" s="115">
        <v>3.848181338956249E-2</v>
      </c>
      <c r="W50" s="115">
        <v>-2.0930232558139503E-2</v>
      </c>
      <c r="X50" s="115">
        <v>0</v>
      </c>
      <c r="Y50" s="115">
        <v>-7.4571428571428552E-2</v>
      </c>
      <c r="Z50" s="115">
        <v>3.5899267726379754E-2</v>
      </c>
      <c r="AA50" s="115">
        <v>-0.11925708699902254</v>
      </c>
      <c r="AB50" s="115">
        <v>0.12353780313837391</v>
      </c>
      <c r="AC50" s="115">
        <v>-7.5036337209302376E-2</v>
      </c>
      <c r="AD50" s="115">
        <v>4.2739974446688395E-2</v>
      </c>
      <c r="AE50" s="115">
        <v>-0.47003508368321162</v>
      </c>
      <c r="AF50" s="115">
        <v>-0.11637572734829582</v>
      </c>
      <c r="AG50" s="115">
        <v>-5.1246537396121901E-2</v>
      </c>
      <c r="AH50" s="115">
        <v>9.7650721766204443E-2</v>
      </c>
      <c r="AI50" s="115">
        <v>0.12121212121212116</v>
      </c>
      <c r="AJ50" s="115">
        <v>0.11692307692307698</v>
      </c>
      <c r="AK50" s="115">
        <v>0</v>
      </c>
      <c r="AL50" s="115">
        <v>6.4239828693789204E-3</v>
      </c>
      <c r="AM50" s="115">
        <v>-9.5945527700403051E-3</v>
      </c>
      <c r="AN50" s="115">
        <v>-0.11968503937007871</v>
      </c>
      <c r="AO50" s="115">
        <v>-4.0745052386495888E-2</v>
      </c>
      <c r="AP50" s="115">
        <v>-2.2004889975550088E-2</v>
      </c>
      <c r="AQ50" s="115">
        <v>3.5440414507772036E-2</v>
      </c>
      <c r="AR50" s="115">
        <v>9.9404489234997798E-2</v>
      </c>
      <c r="AS50" s="115">
        <v>0.175796155942814</v>
      </c>
      <c r="AT50" s="115">
        <v>4.8698777024285621E-2</v>
      </c>
      <c r="AU50" s="115">
        <v>0.1076923076923077</v>
      </c>
      <c r="AV50" s="115">
        <v>4.3360196215837449E-2</v>
      </c>
      <c r="AW50" s="115">
        <v>1.9450800915331801E-2</v>
      </c>
      <c r="AX50" s="115">
        <v>-8.9391491653204105E-2</v>
      </c>
      <c r="AY50" s="115">
        <v>-8.1896551724137914E-2</v>
      </c>
      <c r="AZ50" s="115">
        <v>-0.32305630026809651</v>
      </c>
      <c r="BA50" s="115">
        <v>-4.38335577194019E-3</v>
      </c>
      <c r="BB50" s="115">
        <v>-0.16176247151177514</v>
      </c>
      <c r="BC50" s="115">
        <v>6.7961165048543618E-2</v>
      </c>
      <c r="BD50" s="115">
        <v>0.15767002134797201</v>
      </c>
      <c r="BE50" s="115">
        <v>0.12719751809720778</v>
      </c>
      <c r="BF50" s="115">
        <v>-0.1524695776664281</v>
      </c>
      <c r="BG50" s="115">
        <v>5.6338028169014134E-2</v>
      </c>
      <c r="BH50" s="115">
        <v>-7.8251285819250518E-2</v>
      </c>
      <c r="BI50" s="115">
        <v>0.18118692713637619</v>
      </c>
      <c r="BJ50" s="115">
        <v>0.23664598622985553</v>
      </c>
      <c r="BK50" s="115">
        <v>-6.4943896633798029E-2</v>
      </c>
      <c r="BL50" s="115">
        <v>-0.1705479452054795</v>
      </c>
      <c r="BM50" s="115">
        <v>0.38865591015708301</v>
      </c>
      <c r="BN50" s="115">
        <v>0.15668547345523745</v>
      </c>
      <c r="BO50" s="115">
        <v>0</v>
      </c>
      <c r="BP50" s="115">
        <v>-0.20271416454622554</v>
      </c>
      <c r="BQ50" s="115">
        <v>-0.11607875307629198</v>
      </c>
      <c r="BR50" s="115">
        <v>-6.8965517241379309E-2</v>
      </c>
      <c r="BS50" s="115">
        <v>0.2376608945272711</v>
      </c>
      <c r="BT50" s="115">
        <v>-6.0907245234992609E-3</v>
      </c>
      <c r="BU50" s="115"/>
      <c r="BV50" s="115">
        <v>0.40740740740740761</v>
      </c>
      <c r="BW50" s="115">
        <v>-7.4813434582720892E-3</v>
      </c>
      <c r="BX50" s="115">
        <v>-0.10022494376405894</v>
      </c>
      <c r="BY50" s="115">
        <v>-1.2477480483085371E-2</v>
      </c>
      <c r="BZ50" s="115">
        <v>0.14130434782608706</v>
      </c>
      <c r="CA50" s="115">
        <v>-5.8304412493802638E-2</v>
      </c>
      <c r="CB50" s="115">
        <v>-7.9840319361276415E-3</v>
      </c>
      <c r="CC50" s="115">
        <v>-5.401788104288243E-2</v>
      </c>
      <c r="CD50" s="115">
        <v>3.8461538461538464E-2</v>
      </c>
      <c r="CE50" s="115">
        <v>0.14552865020378802</v>
      </c>
      <c r="CF50" s="115">
        <v>-5.1063829787233964E-2</v>
      </c>
      <c r="CG50" s="115">
        <v>-7.5690628962231415E-2</v>
      </c>
      <c r="CH50" s="115">
        <v>-7.3038565252750209E-2</v>
      </c>
      <c r="CI50" s="115">
        <v>-1.0933442667759778E-3</v>
      </c>
      <c r="CJ50" s="115">
        <v>-2.2685732716912151E-2</v>
      </c>
      <c r="CK50" s="115">
        <v>-6.2068965517241378E-2</v>
      </c>
      <c r="CL50" s="115">
        <v>2.0833333333333207E-2</v>
      </c>
      <c r="CM50" s="115">
        <v>-5.9829059829059769E-2</v>
      </c>
      <c r="CN50" s="115">
        <v>0.11507582515611053</v>
      </c>
      <c r="CO50" s="115">
        <v>2.9155787641427247E-2</v>
      </c>
      <c r="CP50" s="115">
        <v>-0.10979863274891882</v>
      </c>
      <c r="CQ50" s="115">
        <v>-5.2173913043478307E-2</v>
      </c>
      <c r="CR50" s="115">
        <v>-4.3824701195219175E-2</v>
      </c>
      <c r="CS50" s="115">
        <v>0.3777267508610791</v>
      </c>
      <c r="CT50" s="115">
        <v>7.659167604049498E-2</v>
      </c>
      <c r="CU50" s="115">
        <v>5.3662135701921243E-2</v>
      </c>
      <c r="CV50" s="115">
        <v>-0.17231638418079093</v>
      </c>
      <c r="CW50" s="115">
        <v>0.10150769230769234</v>
      </c>
      <c r="CX50" s="115">
        <v>0.11666666666666675</v>
      </c>
      <c r="CY50" s="115">
        <v>0.15372413793103448</v>
      </c>
      <c r="CZ50" s="115">
        <v>7.5245098039215697E-2</v>
      </c>
      <c r="DA50" s="115">
        <v>9.7276853252647622E-2</v>
      </c>
      <c r="DB50" s="115">
        <v>0.17236245036868975</v>
      </c>
      <c r="DC50" s="115">
        <v>0</v>
      </c>
      <c r="DD50" s="115">
        <v>-0.16666666666666666</v>
      </c>
      <c r="DE50" s="115">
        <v>-2.4254791004901508E-2</v>
      </c>
      <c r="DF50" s="115">
        <v>-0.10773858353841941</v>
      </c>
      <c r="DG50" s="115">
        <v>0.14301593182660258</v>
      </c>
      <c r="DH50" s="115">
        <v>-3.1719532554257163E-2</v>
      </c>
      <c r="DI50" s="115">
        <v>-7.897240723120838E-2</v>
      </c>
      <c r="DJ50" s="115"/>
      <c r="DK50" s="115">
        <v>-0.11302211302211311</v>
      </c>
      <c r="DL50" s="115">
        <v>-0.25709651257096511</v>
      </c>
      <c r="DM50" s="115">
        <v>-0.10091743119266057</v>
      </c>
      <c r="DN50" s="115">
        <v>-4.287756074321105E-2</v>
      </c>
      <c r="DO50" s="115">
        <v>0.14672686230248308</v>
      </c>
      <c r="DP50" s="115">
        <v>0.15167950923917115</v>
      </c>
      <c r="DQ50" s="115">
        <v>-7.4027397260273922E-2</v>
      </c>
      <c r="DR50" s="115">
        <v>-2.7508090614886783E-2</v>
      </c>
      <c r="DS50" s="115">
        <v>4.5112781954887221E-3</v>
      </c>
      <c r="DT50" s="115">
        <v>7.236793223865079E-2</v>
      </c>
      <c r="DU50" s="115">
        <v>1.425222691045472E-2</v>
      </c>
      <c r="DV50" s="115">
        <v>-8.4158415841584164E-2</v>
      </c>
      <c r="DW50" s="115">
        <v>-0.10749229325827632</v>
      </c>
      <c r="DX50" s="115">
        <v>0.24022464898595947</v>
      </c>
      <c r="DY50" s="115">
        <v>0.18457226483385833</v>
      </c>
      <c r="DZ50" s="115">
        <v>-3.9954813009096847E-2</v>
      </c>
      <c r="EA50" s="115">
        <v>5.9431524547803594E-2</v>
      </c>
      <c r="EB50" s="115">
        <v>-1.0142967542503791E-2</v>
      </c>
      <c r="EC50" s="115">
        <v>0.15603180760279275</v>
      </c>
      <c r="ED50" s="115">
        <v>-9.2256391256020698E-2</v>
      </c>
      <c r="EE50" s="115">
        <v>9.8573281452659006E-2</v>
      </c>
      <c r="EF50" s="115">
        <v>-0.10979863274891882</v>
      </c>
      <c r="EG50" s="115">
        <v>1.3767441860465119</v>
      </c>
      <c r="EH50" s="115">
        <v>-6.6815144766146362E-3</v>
      </c>
      <c r="EI50" s="115">
        <v>1.3698630136986271E-2</v>
      </c>
      <c r="EJ50" s="115">
        <v>7.3153153153153197E-2</v>
      </c>
      <c r="EK50" s="115">
        <v>-2.6007802340702234E-2</v>
      </c>
      <c r="EL50" s="115">
        <v>-7.5185252123621843E-2</v>
      </c>
      <c r="EM50" s="115">
        <v>0.13813765182186236</v>
      </c>
      <c r="EN50" s="115">
        <v>0.17666666666666658</v>
      </c>
      <c r="EO50" s="115">
        <v>0.31046150326921979</v>
      </c>
      <c r="EP50" s="115">
        <v>0.15276630883567294</v>
      </c>
      <c r="EQ50" s="115">
        <v>2.9213483146067351E-2</v>
      </c>
      <c r="ER50" s="115">
        <v>0.57894736842105254</v>
      </c>
      <c r="ES50" s="115">
        <v>-0.12324766355140193</v>
      </c>
      <c r="ET50" s="115">
        <v>-9.0766823161189378E-2</v>
      </c>
      <c r="EU50" s="115">
        <v>1.5887850467289712E-2</v>
      </c>
      <c r="EV50" s="115">
        <v>0.12328767123287664</v>
      </c>
      <c r="EW50" s="115">
        <v>-0.13043478260869565</v>
      </c>
      <c r="EX50" s="115">
        <v>-8.0375476679378166E-2</v>
      </c>
      <c r="EY50" s="115">
        <v>0.24521330198186095</v>
      </c>
      <c r="EZ50" s="115">
        <v>-0.10221465076660997</v>
      </c>
      <c r="FA50" s="115">
        <v>-7.1428571428571397E-2</v>
      </c>
      <c r="FB50" s="115">
        <v>-2.9411764705882353E-2</v>
      </c>
      <c r="FC50" s="115">
        <v>0.37234042553191488</v>
      </c>
      <c r="FD50" s="115">
        <v>-1.7692307692306905E-3</v>
      </c>
      <c r="FE50" s="115">
        <v>-2.909647779479332E-2</v>
      </c>
      <c r="FF50" s="115"/>
      <c r="FG50" s="115">
        <v>0.15438596491228071</v>
      </c>
      <c r="FH50" s="115">
        <v>-8.4151472650770588E-3</v>
      </c>
      <c r="FI50" s="115">
        <v>-9.9091904043540277E-3</v>
      </c>
      <c r="FJ50" s="115">
        <v>0</v>
      </c>
      <c r="FK50" s="115">
        <v>-7.2164948453608185E-2</v>
      </c>
      <c r="FL50" s="115">
        <v>0.2754545454545454</v>
      </c>
      <c r="FM50" s="115">
        <v>-3.7012987012987032E-2</v>
      </c>
      <c r="FN50" s="115">
        <v>0</v>
      </c>
      <c r="FO50" s="115">
        <v>4.9783549783549784E-2</v>
      </c>
      <c r="FP50" s="115">
        <v>9.6059193585188468E-2</v>
      </c>
      <c r="FQ50" s="115">
        <v>3.3333333333333333E-2</v>
      </c>
      <c r="FR50" s="115">
        <v>-5.7142857142857155E-2</v>
      </c>
      <c r="FS50" s="115">
        <v>-2.6890756302521031E-2</v>
      </c>
      <c r="FT50" s="115">
        <v>9.9656357388316158E-2</v>
      </c>
      <c r="FU50" s="115">
        <v>-0.16341829085457268</v>
      </c>
      <c r="FV50" s="115">
        <v>-1.2500000000000001E-2</v>
      </c>
      <c r="FW50" s="115">
        <v>0</v>
      </c>
      <c r="FX50" s="115">
        <v>-0.24906303236797281</v>
      </c>
      <c r="FY50" s="115">
        <v>-3.9603960396039639E-2</v>
      </c>
      <c r="FZ50" s="115">
        <v>-1.0989010989011033E-2</v>
      </c>
      <c r="GA50" s="115">
        <v>8.870261478793931E-2</v>
      </c>
      <c r="GB50" s="115">
        <v>-2.5837706903512336E-2</v>
      </c>
      <c r="GC50" s="115">
        <v>0.11627906976744186</v>
      </c>
      <c r="GD50" s="115">
        <v>1.7857142857142856E-2</v>
      </c>
      <c r="GE50" s="115">
        <v>-3.2749709264762929E-2</v>
      </c>
      <c r="GF50" s="115">
        <v>-7.4338513229735392E-2</v>
      </c>
      <c r="GG50" s="115">
        <v>-0.24507310870947235</v>
      </c>
      <c r="GH50" s="115">
        <v>0.15840909090909089</v>
      </c>
      <c r="GI50" s="115">
        <v>-6.2105263157894719E-2</v>
      </c>
      <c r="GJ50" s="115">
        <v>-2.3809523809519072E-4</v>
      </c>
      <c r="GK50" s="115"/>
      <c r="GL50" s="115">
        <v>0.23</v>
      </c>
      <c r="GM50" s="115">
        <v>4.9999999999998934E-3</v>
      </c>
      <c r="GN50" s="115">
        <v>0</v>
      </c>
      <c r="GO50" s="115">
        <v>0.19447513812154693</v>
      </c>
      <c r="GP50" s="115">
        <v>5.1140833988984939E-2</v>
      </c>
      <c r="GQ50" s="115">
        <v>-2.5836049740432219E-2</v>
      </c>
      <c r="GR50" s="115">
        <v>0.12237762237762241</v>
      </c>
      <c r="GS50" s="115">
        <v>0.21249999999999991</v>
      </c>
    </row>
    <row r="51" spans="1:201" x14ac:dyDescent="0.2">
      <c r="A51" t="s">
        <v>1405</v>
      </c>
      <c r="B51" s="115">
        <v>-3.4666666666666589E-2</v>
      </c>
      <c r="C51" s="115">
        <v>-6.2775227208844908E-3</v>
      </c>
      <c r="D51" s="115">
        <v>0.29633790159514728</v>
      </c>
      <c r="E51" s="115">
        <v>0.15766481334392371</v>
      </c>
      <c r="F51" s="115">
        <v>-5.9805285118219829E-2</v>
      </c>
      <c r="G51" s="115">
        <v>-2.2222222222222223E-2</v>
      </c>
      <c r="H51" s="115">
        <v>0.3041237113402061</v>
      </c>
      <c r="I51" s="115">
        <v>3.7133550488599315E-2</v>
      </c>
      <c r="J51" s="115">
        <v>0.19234101542193729</v>
      </c>
      <c r="K51" s="115">
        <v>9.5697495814852609E-2</v>
      </c>
      <c r="L51" s="115">
        <v>-1.2861736334405061E-2</v>
      </c>
      <c r="M51" s="115">
        <v>9.5976331360946743E-2</v>
      </c>
      <c r="N51" s="115">
        <v>-0.12121212121212122</v>
      </c>
      <c r="O51" s="115">
        <v>9.6453479744769255E-2</v>
      </c>
      <c r="P51" s="115">
        <v>0.19250000000000006</v>
      </c>
      <c r="Q51" s="115">
        <v>-0.24867491166077735</v>
      </c>
      <c r="R51" s="115"/>
      <c r="S51" s="115"/>
      <c r="T51" s="115">
        <v>3.5889987349482247E-2</v>
      </c>
      <c r="U51" s="115">
        <v>0.43274853801169588</v>
      </c>
      <c r="V51" s="115">
        <v>2.7905716607965356E-2</v>
      </c>
      <c r="W51" s="115">
        <v>-0.11248710010319922</v>
      </c>
      <c r="X51" s="115">
        <v>0</v>
      </c>
      <c r="Y51" s="115">
        <v>-7.0921985815602835E-3</v>
      </c>
      <c r="Z51" s="115">
        <v>0.17873684210526311</v>
      </c>
      <c r="AA51" s="115">
        <v>0.30152671755725191</v>
      </c>
      <c r="AB51" s="115">
        <v>6.1799454710693709E-2</v>
      </c>
      <c r="AC51" s="115"/>
      <c r="AD51" s="115">
        <v>3.7013292302431923E-2</v>
      </c>
      <c r="AE51" s="115">
        <v>-0.60952659001077969</v>
      </c>
      <c r="AF51" s="115">
        <v>0.51893939393939392</v>
      </c>
      <c r="AG51" s="115">
        <v>0.20534223706176954</v>
      </c>
      <c r="AH51" s="115">
        <v>0.10406249999999995</v>
      </c>
      <c r="AI51" s="115">
        <v>0.20977596741344201</v>
      </c>
      <c r="AJ51" s="115">
        <v>0.24521072796934865</v>
      </c>
      <c r="AK51" s="115">
        <v>0.10244638701968443</v>
      </c>
      <c r="AL51" s="115">
        <v>6.2839802756353508E-2</v>
      </c>
      <c r="AM51" s="115">
        <v>9.6369189005768699E-2</v>
      </c>
      <c r="AN51" s="115">
        <v>6.0100166944908086E-2</v>
      </c>
      <c r="AO51" s="115">
        <v>0.41749174917491755</v>
      </c>
      <c r="AP51" s="115">
        <v>0.3236245954692557</v>
      </c>
      <c r="AQ51" s="115">
        <v>-5.2062868369351645E-2</v>
      </c>
      <c r="AR51" s="115">
        <v>4.0349483717235776E-2</v>
      </c>
      <c r="AS51" s="115">
        <v>5.2235215750129342E-2</v>
      </c>
      <c r="AT51" s="115">
        <v>0.26662849088186069</v>
      </c>
      <c r="AU51" s="115">
        <v>1.5625E-2</v>
      </c>
      <c r="AV51" s="115">
        <v>3.932993445010919E-2</v>
      </c>
      <c r="AW51" s="115">
        <v>5.4282267792521245E-2</v>
      </c>
      <c r="AX51" s="115">
        <v>0.32737669764117228</v>
      </c>
      <c r="AY51" s="115">
        <v>0.49677419354838698</v>
      </c>
      <c r="AZ51" s="115">
        <v>-0.1097852028639619</v>
      </c>
      <c r="BA51" s="115">
        <v>6.5165916291478942E-2</v>
      </c>
      <c r="BB51" s="115">
        <v>0.32516778523489925</v>
      </c>
      <c r="BC51" s="115">
        <v>-1.904761904761898E-2</v>
      </c>
      <c r="BD51" s="115">
        <v>0.11227951153324284</v>
      </c>
      <c r="BE51" s="115">
        <v>3.5578296049500177E-2</v>
      </c>
      <c r="BF51" s="115">
        <v>0.17890295358649799</v>
      </c>
      <c r="BG51" s="115">
        <v>4.0404040404039545E-3</v>
      </c>
      <c r="BH51" s="115">
        <v>-9.8217533648599347E-3</v>
      </c>
      <c r="BI51" s="115">
        <v>0.1849698299506308</v>
      </c>
      <c r="BJ51" s="115">
        <v>7.2982627049845594E-2</v>
      </c>
      <c r="BK51" s="115">
        <v>-1.9666666666666662E-2</v>
      </c>
      <c r="BL51" s="115">
        <v>0.33211678832116798</v>
      </c>
      <c r="BM51" s="115">
        <v>8.2230769230769218E-2</v>
      </c>
      <c r="BN51" s="115">
        <v>6.4625850340136098E-2</v>
      </c>
      <c r="BO51" s="115">
        <v>0</v>
      </c>
      <c r="BP51" s="115">
        <v>0.47374999999999989</v>
      </c>
      <c r="BQ51" s="115">
        <v>-0.22356687898089173</v>
      </c>
      <c r="BR51" s="115">
        <v>0.23310357174827687</v>
      </c>
      <c r="BS51" s="115">
        <v>8.9405059141005244E-2</v>
      </c>
      <c r="BT51" s="115">
        <v>6.1091283238481078E-2</v>
      </c>
      <c r="BU51" s="115"/>
      <c r="BV51" s="115">
        <v>0.32911392405063278</v>
      </c>
      <c r="BW51" s="115">
        <v>0.37194424818549676</v>
      </c>
      <c r="BX51" s="115">
        <v>0.21242424242424238</v>
      </c>
      <c r="BY51" s="115">
        <v>0.15284615384615388</v>
      </c>
      <c r="BZ51" s="115">
        <v>2.1087680355160877E-2</v>
      </c>
      <c r="CA51" s="115">
        <v>0.39952817096863713</v>
      </c>
      <c r="CB51" s="115">
        <v>1.3876843018213335E-2</v>
      </c>
      <c r="CC51" s="115">
        <v>7.4901884056303061E-2</v>
      </c>
      <c r="CD51" s="115">
        <v>-1.0152284263959355E-2</v>
      </c>
      <c r="CE51" s="115">
        <v>3.5090331546555602E-2</v>
      </c>
      <c r="CF51" s="115">
        <v>6.8181818181818218E-2</v>
      </c>
      <c r="CG51" s="115">
        <v>0.58379310344827573</v>
      </c>
      <c r="CH51" s="115">
        <v>-4.640816326530605E-2</v>
      </c>
      <c r="CI51" s="115">
        <v>0.11914958702967279</v>
      </c>
      <c r="CJ51" s="115">
        <v>-0.11419047619047615</v>
      </c>
      <c r="CK51" s="115">
        <v>0.2267343485617597</v>
      </c>
      <c r="CL51" s="115">
        <v>4.9344159900062405E-2</v>
      </c>
      <c r="CM51" s="115">
        <v>0.16999999999999993</v>
      </c>
      <c r="CN51" s="115">
        <v>0.26238738738738737</v>
      </c>
      <c r="CO51" s="115">
        <v>3.8409399005874444E-2</v>
      </c>
      <c r="CP51" s="115">
        <v>0.15297587131367293</v>
      </c>
      <c r="CQ51" s="115">
        <v>-0.21052631578947367</v>
      </c>
      <c r="CR51" s="115">
        <v>9.1304347826087012E-2</v>
      </c>
      <c r="CS51" s="115">
        <v>0.67500000000000016</v>
      </c>
      <c r="CT51" s="115">
        <v>0.10778816199376948</v>
      </c>
      <c r="CU51" s="115">
        <v>6.7848484848484811E-2</v>
      </c>
      <c r="CV51" s="115">
        <v>5.6818181818181872E-3</v>
      </c>
      <c r="CW51" s="115">
        <v>0.12659456461453125</v>
      </c>
      <c r="CX51" s="115">
        <v>4.5296167247386832E-2</v>
      </c>
      <c r="CY51" s="115">
        <v>-2.130627488919393E-2</v>
      </c>
      <c r="CZ51" s="115">
        <v>0.14929577464788724</v>
      </c>
      <c r="DA51" s="115">
        <v>0.34595805334962321</v>
      </c>
      <c r="DB51" s="115">
        <v>2.986772863035041E-3</v>
      </c>
      <c r="DC51" s="115">
        <v>0</v>
      </c>
      <c r="DD51" s="115">
        <v>-0.125</v>
      </c>
      <c r="DE51" s="115">
        <v>-9.924300561824366E-2</v>
      </c>
      <c r="DF51" s="115">
        <v>0.21859380206597795</v>
      </c>
      <c r="DG51" s="115">
        <v>7.9599999999999935E-2</v>
      </c>
      <c r="DH51" s="115">
        <v>0.22369765066394295</v>
      </c>
      <c r="DI51" s="115">
        <v>0.16518847006651888</v>
      </c>
      <c r="DJ51" s="115"/>
      <c r="DK51" s="115">
        <v>0.60236220472440949</v>
      </c>
      <c r="DL51" s="115">
        <v>0.53932584269662931</v>
      </c>
      <c r="DM51" s="115">
        <v>0.34706488156539639</v>
      </c>
      <c r="DN51" s="115">
        <v>0.20910138248847934</v>
      </c>
      <c r="DO51" s="115">
        <v>3.7123745819398098E-2</v>
      </c>
      <c r="DP51" s="115">
        <v>0.330049751243781</v>
      </c>
      <c r="DQ51" s="115">
        <v>6.1478508695399246E-2</v>
      </c>
      <c r="DR51" s="115">
        <v>2.9280610326116247E-2</v>
      </c>
      <c r="DS51" s="115">
        <v>0.38518580236627231</v>
      </c>
      <c r="DT51" s="115">
        <v>2.070377673289845E-2</v>
      </c>
      <c r="DU51" s="115">
        <v>0.19629837352776219</v>
      </c>
      <c r="DV51" s="115">
        <v>-3.3492822966507178E-2</v>
      </c>
      <c r="DW51" s="115">
        <v>0.29150077895101256</v>
      </c>
      <c r="DX51" s="115">
        <v>0.13843028046943812</v>
      </c>
      <c r="DY51" s="115">
        <v>0.13214888014438286</v>
      </c>
      <c r="DZ51" s="115">
        <v>-7.0105600707690646E-2</v>
      </c>
      <c r="EA51" s="115">
        <v>9.1678420310296133E-2</v>
      </c>
      <c r="EB51" s="115">
        <v>3.5200000000000009E-2</v>
      </c>
      <c r="EC51" s="115">
        <v>3.4095467308463759E-2</v>
      </c>
      <c r="ED51" s="115">
        <v>0.15836909871244625</v>
      </c>
      <c r="EE51" s="115">
        <v>-4.8030621064328941E-2</v>
      </c>
      <c r="EF51" s="115">
        <v>0.15297587131367293</v>
      </c>
      <c r="EG51" s="115">
        <v>7.4999999999999956E-2</v>
      </c>
      <c r="EH51" s="115">
        <v>-2.3913043478260902E-2</v>
      </c>
      <c r="EI51" s="115">
        <v>0.11647058823529419</v>
      </c>
      <c r="EJ51" s="115">
        <v>3.2366071428571466E-2</v>
      </c>
      <c r="EK51" s="115">
        <v>0.28166666666666673</v>
      </c>
      <c r="EL51" s="115">
        <v>0.17623299319727889</v>
      </c>
      <c r="EM51" s="115">
        <v>-3.515625E-2</v>
      </c>
      <c r="EN51" s="115">
        <v>4.8951048951048896E-2</v>
      </c>
      <c r="EO51" s="115">
        <v>7.4429083461341597E-2</v>
      </c>
      <c r="EP51" s="115">
        <v>-0.1184567533584806</v>
      </c>
      <c r="EQ51" s="115">
        <v>-5.5201698513800454E-2</v>
      </c>
      <c r="ER51" s="115">
        <v>0.66250000000000009</v>
      </c>
      <c r="ES51" s="115">
        <v>4.5177045177045301E-2</v>
      </c>
      <c r="ET51" s="115">
        <v>0.37419354838709662</v>
      </c>
      <c r="EU51" s="115">
        <v>1.2298959318826774E-2</v>
      </c>
      <c r="EV51" s="115">
        <v>6.8965517241379067E-3</v>
      </c>
      <c r="EW51" s="115">
        <v>0.13114754098360656</v>
      </c>
      <c r="EX51" s="115">
        <v>-9.515593895155923E-2</v>
      </c>
      <c r="EY51" s="115">
        <v>6.1886927055466362E-2</v>
      </c>
      <c r="EZ51" s="115">
        <v>0.15098039215686285</v>
      </c>
      <c r="FA51" s="115">
        <v>0.58666666666666656</v>
      </c>
      <c r="FB51" s="115">
        <v>3.6585365853658534E-2</v>
      </c>
      <c r="FC51" s="115">
        <v>0.15479115479115477</v>
      </c>
      <c r="FD51" s="115">
        <v>9.7231600270087745E-2</v>
      </c>
      <c r="FE51" s="115">
        <v>0.19816513761467891</v>
      </c>
      <c r="FF51" s="115"/>
      <c r="FG51" s="115">
        <v>-3.3963799064470147E-2</v>
      </c>
      <c r="FH51" s="115">
        <v>1.8862532152043341E-2</v>
      </c>
      <c r="FI51" s="115">
        <v>0.34287984111221448</v>
      </c>
      <c r="FJ51" s="115">
        <v>0</v>
      </c>
      <c r="FK51" s="115">
        <v>0.63299663299663278</v>
      </c>
      <c r="FL51" s="115">
        <v>-3.5510740903112618E-2</v>
      </c>
      <c r="FM51" s="115">
        <v>0.31567706108500643</v>
      </c>
      <c r="FN51" s="115">
        <v>0.21830985915492968</v>
      </c>
      <c r="FO51" s="115">
        <v>0.1501979236686832</v>
      </c>
      <c r="FP51" s="115">
        <v>0.25011205737337527</v>
      </c>
      <c r="FQ51" s="115">
        <v>8.6956521739130377E-2</v>
      </c>
      <c r="FR51" s="115">
        <v>0.20000000000000007</v>
      </c>
      <c r="FS51" s="115">
        <v>0.20202020202020202</v>
      </c>
      <c r="FT51" s="115">
        <v>9.3984962406015032E-2</v>
      </c>
      <c r="FU51" s="115">
        <v>0.47078280044101428</v>
      </c>
      <c r="FV51" s="115">
        <v>-9.297052154195011E-2</v>
      </c>
      <c r="FW51" s="115">
        <v>4.8802667474992401E-2</v>
      </c>
      <c r="FX51" s="115">
        <v>0.65305547733032965</v>
      </c>
      <c r="FY51" s="115">
        <v>0.20958083832335336</v>
      </c>
      <c r="FZ51" s="115">
        <v>-2.036659877800336E-3</v>
      </c>
      <c r="GA51" s="115">
        <v>0.26782456975176466</v>
      </c>
      <c r="GB51" s="115">
        <v>0.17728136882129281</v>
      </c>
      <c r="GC51" s="115">
        <v>4.7247929858743244E-2</v>
      </c>
      <c r="GD51" s="115">
        <v>-3.2480995162405019E-2</v>
      </c>
      <c r="GE51" s="115">
        <v>0.27840228622401353</v>
      </c>
      <c r="GF51" s="115">
        <v>0.10679837303893083</v>
      </c>
      <c r="GG51" s="115">
        <v>0.21749226006191955</v>
      </c>
      <c r="GH51" s="115">
        <v>2.017157431022484E-2</v>
      </c>
      <c r="GI51" s="115">
        <v>-3.1600407747196788E-2</v>
      </c>
      <c r="GJ51" s="115">
        <v>0.27465857359635804</v>
      </c>
      <c r="GK51" s="115"/>
      <c r="GL51" s="115">
        <v>-0.11564625850340132</v>
      </c>
      <c r="GM51" s="115">
        <v>-0.33333333333333331</v>
      </c>
      <c r="GN51" s="115">
        <v>2.1978021978022098E-2</v>
      </c>
      <c r="GO51" s="115">
        <v>0.22795115332428773</v>
      </c>
      <c r="GP51" s="115">
        <v>9.0051457975986335E-2</v>
      </c>
      <c r="GQ51" s="115">
        <v>0.23793154984307283</v>
      </c>
      <c r="GR51" s="115">
        <v>0.23809523809523803</v>
      </c>
      <c r="GS51" s="115">
        <v>-2.4390243902438939E-2</v>
      </c>
    </row>
    <row r="52" spans="1:201" x14ac:dyDescent="0.2">
      <c r="A52" t="s">
        <v>1406</v>
      </c>
      <c r="B52" s="115">
        <v>-5.3269376420095924E-2</v>
      </c>
      <c r="C52" s="115">
        <v>-0.1043886884282957</v>
      </c>
      <c r="D52" s="115">
        <v>-8.9786756453421213E-4</v>
      </c>
      <c r="E52" s="115">
        <v>-0.13112491373360941</v>
      </c>
      <c r="F52" s="115">
        <v>-7.4646074646074548E-2</v>
      </c>
      <c r="G52" s="115">
        <v>-2.1739130434782608E-2</v>
      </c>
      <c r="H52" s="115">
        <v>-5.825242718446607E-2</v>
      </c>
      <c r="I52" s="115">
        <v>-1.9517388218594747E-2</v>
      </c>
      <c r="J52" s="115">
        <v>0.21853885135135137</v>
      </c>
      <c r="K52" s="115">
        <v>0.11428846153846144</v>
      </c>
      <c r="L52" s="115">
        <v>1.3029315960911966E-2</v>
      </c>
      <c r="M52" s="115">
        <v>-1.1695906432748537E-2</v>
      </c>
      <c r="N52" s="115">
        <v>0.16034609720176732</v>
      </c>
      <c r="O52" s="115">
        <v>-0.11130159567453511</v>
      </c>
      <c r="P52" s="115">
        <v>0</v>
      </c>
      <c r="Q52" s="115">
        <v>0.19157894736842107</v>
      </c>
      <c r="R52" s="115"/>
      <c r="S52" s="115"/>
      <c r="T52" s="115">
        <v>-3.3378623188405815E-2</v>
      </c>
      <c r="U52" s="115">
        <v>-6.8965517241379296E-2</v>
      </c>
      <c r="V52" s="115">
        <v>-0.1179352371848489</v>
      </c>
      <c r="W52" s="115">
        <v>-4.3057475804858775E-2</v>
      </c>
      <c r="X52" s="115">
        <v>0.1</v>
      </c>
      <c r="Y52" s="115">
        <v>-2.3004434589800397E-2</v>
      </c>
      <c r="Z52" s="115">
        <v>-1.1549266465508296E-2</v>
      </c>
      <c r="AA52" s="115">
        <v>-0.2186878727634195</v>
      </c>
      <c r="AB52" s="115">
        <v>-0.14148244473342014</v>
      </c>
      <c r="AC52" s="115"/>
      <c r="AD52" s="115">
        <v>0.12485576923076923</v>
      </c>
      <c r="AE52" s="115">
        <v>4.4111070603961586</v>
      </c>
      <c r="AF52" s="115">
        <v>0.15789473684210528</v>
      </c>
      <c r="AG52" s="115">
        <v>-0.10194902548725633</v>
      </c>
      <c r="AH52" s="115">
        <v>-1.5384615384615385E-2</v>
      </c>
      <c r="AI52" s="115">
        <v>-0.11611161116111604</v>
      </c>
      <c r="AJ52" s="115">
        <v>-1.1363636363636347E-2</v>
      </c>
      <c r="AK52" s="115">
        <v>1.180608886450905</v>
      </c>
      <c r="AL52" s="115">
        <v>0.12792355961209353</v>
      </c>
      <c r="AM52" s="115">
        <v>-0.25786955426844627</v>
      </c>
      <c r="AN52" s="115">
        <v>0</v>
      </c>
      <c r="AO52" s="115">
        <v>-0.29942196531791915</v>
      </c>
      <c r="AP52" s="115">
        <v>-0.10174418604651166</v>
      </c>
      <c r="AQ52" s="115">
        <v>-7.4377159483542524E-2</v>
      </c>
      <c r="AR52" s="115">
        <v>-0.11362996339059411</v>
      </c>
      <c r="AS52" s="115">
        <v>-0.11666830113432053</v>
      </c>
      <c r="AT52" s="115">
        <v>3.0634186573977543E-3</v>
      </c>
      <c r="AU52" s="115">
        <v>-2.1406727828746176E-2</v>
      </c>
      <c r="AV52" s="115">
        <v>-0.11182986981482977</v>
      </c>
      <c r="AW52" s="115">
        <v>-6.2879751307051049E-2</v>
      </c>
      <c r="AX52" s="115">
        <v>-0.12343358395989978</v>
      </c>
      <c r="AY52" s="115">
        <v>0.16981132075471705</v>
      </c>
      <c r="AZ52" s="115">
        <v>0.46375545851528405</v>
      </c>
      <c r="BA52" s="115">
        <v>4.4773519163763147E-2</v>
      </c>
      <c r="BB52" s="115">
        <v>0.14615384615384616</v>
      </c>
      <c r="BC52" s="115">
        <v>0.10526315789473684</v>
      </c>
      <c r="BD52" s="115">
        <v>2.610511660285416E-2</v>
      </c>
      <c r="BE52" s="115">
        <v>-7.6483516483516409E-2</v>
      </c>
      <c r="BF52" s="115">
        <v>0.10130111524163568</v>
      </c>
      <c r="BG52" s="115">
        <v>-7.9069767441860436E-2</v>
      </c>
      <c r="BH52" s="115">
        <v>-0.2900309917355372</v>
      </c>
      <c r="BI52" s="115">
        <v>-4.8538622129436236E-2</v>
      </c>
      <c r="BJ52" s="115">
        <v>-0.14085440278988662</v>
      </c>
      <c r="BK52" s="115">
        <v>0.32743362831858397</v>
      </c>
      <c r="BL52" s="115">
        <v>-8.4530571333110635E-2</v>
      </c>
      <c r="BM52" s="115">
        <v>-0.12310286677908938</v>
      </c>
      <c r="BN52" s="115">
        <v>-0.161986779064831</v>
      </c>
      <c r="BO52" s="115">
        <v>0</v>
      </c>
      <c r="BP52" s="115">
        <v>-6.2111801242236905E-3</v>
      </c>
      <c r="BQ52" s="115">
        <v>0.30833333333333329</v>
      </c>
      <c r="BR52" s="115">
        <v>0.16364583333333327</v>
      </c>
      <c r="BS52" s="115">
        <v>-1.1960828287358928E-2</v>
      </c>
      <c r="BT52" s="115">
        <v>-0.11114604172620746</v>
      </c>
      <c r="BU52" s="115"/>
      <c r="BV52" s="115">
        <v>-0.4148148148148148</v>
      </c>
      <c r="BW52" s="115">
        <v>-0.18473252063172885</v>
      </c>
      <c r="BX52" s="115">
        <v>0.24060150375939843</v>
      </c>
      <c r="BY52" s="115">
        <v>0.1523801081464409</v>
      </c>
      <c r="BZ52" s="115">
        <v>8.9585666293393144E-3</v>
      </c>
      <c r="CA52" s="115">
        <v>0.24198552223371247</v>
      </c>
      <c r="CB52" s="115">
        <v>-2.0196191575303705E-3</v>
      </c>
      <c r="CC52" s="115">
        <v>-3.8913776892870913E-2</v>
      </c>
      <c r="CD52" s="115">
        <v>5.1020408163264218E-3</v>
      </c>
      <c r="CE52" s="115">
        <v>1.3582855418050049E-2</v>
      </c>
      <c r="CF52" s="115">
        <v>-3.6496350364963508E-2</v>
      </c>
      <c r="CG52" s="115">
        <v>-3.3333333333333333E-2</v>
      </c>
      <c r="CH52" s="115">
        <v>5.6034482758620691E-2</v>
      </c>
      <c r="CI52" s="115">
        <v>4.9269780131599952E-2</v>
      </c>
      <c r="CJ52" s="115">
        <v>-7.6029567053854274E-2</v>
      </c>
      <c r="CK52" s="115">
        <v>-4.2914979757084998E-2</v>
      </c>
      <c r="CL52" s="115">
        <v>-9.8028169014084413E-2</v>
      </c>
      <c r="CM52" s="115">
        <v>-5.3030303030303073E-2</v>
      </c>
      <c r="CN52" s="115">
        <v>-7.4999999999999886E-2</v>
      </c>
      <c r="CO52" s="115">
        <v>-0.1978977890540051</v>
      </c>
      <c r="CP52" s="115">
        <v>-0.13801072286929197</v>
      </c>
      <c r="CQ52" s="115">
        <v>-0.1473170731707317</v>
      </c>
      <c r="CR52" s="115">
        <v>2.2222222222222223E-2</v>
      </c>
      <c r="CS52" s="115">
        <v>-0.19003115264797504</v>
      </c>
      <c r="CT52" s="115">
        <v>-5.4213317619328225E-2</v>
      </c>
      <c r="CU52" s="115">
        <v>-0.12696103071509832</v>
      </c>
      <c r="CV52" s="115">
        <v>-0.13300492610837431</v>
      </c>
      <c r="CW52" s="115">
        <v>-5.6871057801674329E-3</v>
      </c>
      <c r="CX52" s="115">
        <v>-0.1525590551181103</v>
      </c>
      <c r="CY52" s="115">
        <v>-0.11604550336104365</v>
      </c>
      <c r="CZ52" s="115">
        <v>-0.17499419009993031</v>
      </c>
      <c r="DA52" s="115">
        <v>0.19780487804878047</v>
      </c>
      <c r="DB52" s="115">
        <v>-4.3191956383203658E-3</v>
      </c>
      <c r="DC52" s="115">
        <v>0</v>
      </c>
      <c r="DD52" s="115">
        <v>0.3043478260869566</v>
      </c>
      <c r="DE52" s="115">
        <v>-8.0311242005472058E-2</v>
      </c>
      <c r="DF52" s="115">
        <v>-9.5130408563244312E-2</v>
      </c>
      <c r="DG52" s="115">
        <v>8.6484137331594879E-2</v>
      </c>
      <c r="DH52" s="115">
        <v>-0.17209302325581396</v>
      </c>
      <c r="DI52" s="115">
        <v>-0.17247706422018355</v>
      </c>
      <c r="DJ52" s="115"/>
      <c r="DK52" s="115">
        <v>-3.4220532319391581E-2</v>
      </c>
      <c r="DL52" s="115">
        <v>-2.0782396088019552E-2</v>
      </c>
      <c r="DM52" s="115">
        <v>-6.903163950143805E-2</v>
      </c>
      <c r="DN52" s="115">
        <v>-9.3661898298005627E-2</v>
      </c>
      <c r="DO52" s="115">
        <v>-3.5794904869397064E-2</v>
      </c>
      <c r="DP52" s="115">
        <v>-9.852216748768473E-3</v>
      </c>
      <c r="DQ52" s="115">
        <v>-0.10685714285714282</v>
      </c>
      <c r="DR52" s="115">
        <v>-7.2179851453068225E-2</v>
      </c>
      <c r="DS52" s="115">
        <v>-4.4350664861852115E-2</v>
      </c>
      <c r="DT52" s="115">
        <v>-8.2731648616124719E-3</v>
      </c>
      <c r="DU52" s="115">
        <v>0.10075317940486493</v>
      </c>
      <c r="DV52" s="115">
        <v>0.66666666666666663</v>
      </c>
      <c r="DW52" s="115">
        <v>-0.18964791695890029</v>
      </c>
      <c r="DX52" s="115">
        <v>7.9164047286833572E-2</v>
      </c>
      <c r="DY52" s="115">
        <v>-5.972194209329329E-2</v>
      </c>
      <c r="DZ52" s="115">
        <v>1.8985915492957771E-2</v>
      </c>
      <c r="EA52" s="115">
        <v>-0.2219783665151277</v>
      </c>
      <c r="EB52" s="115">
        <v>-9.0909090909090912E-2</v>
      </c>
      <c r="EC52" s="115">
        <v>1.5788937557298533E-2</v>
      </c>
      <c r="ED52" s="115">
        <v>-6.7999999999999977E-2</v>
      </c>
      <c r="EE52" s="115">
        <v>0.23366336633663348</v>
      </c>
      <c r="EF52" s="115">
        <v>-0.13801072286929197</v>
      </c>
      <c r="EG52" s="115">
        <v>-0.16142557651991607</v>
      </c>
      <c r="EH52" s="115">
        <v>-7.4446680080482955E-2</v>
      </c>
      <c r="EI52" s="115">
        <v>2.0163226116178674E-2</v>
      </c>
      <c r="EJ52" s="115">
        <v>-2.6086956521739216E-2</v>
      </c>
      <c r="EK52" s="115">
        <v>-0.16666666666666669</v>
      </c>
      <c r="EL52" s="115">
        <v>-9.3816220381429352E-2</v>
      </c>
      <c r="EM52" s="115">
        <v>-5.1992297437416748E-2</v>
      </c>
      <c r="EN52" s="115">
        <v>-2.3224043715846986E-2</v>
      </c>
      <c r="EO52" s="115">
        <v>2.3016563125307771E-2</v>
      </c>
      <c r="EP52" s="115">
        <v>0</v>
      </c>
      <c r="EQ52" s="115">
        <v>0.23298429319371722</v>
      </c>
      <c r="ER52" s="115">
        <v>-0.21722113502935425</v>
      </c>
      <c r="ES52" s="115">
        <v>-0.10000000000000002</v>
      </c>
      <c r="ET52" s="115">
        <v>-0.1666666666666666</v>
      </c>
      <c r="EU52" s="115">
        <v>8.5877862595419713E-3</v>
      </c>
      <c r="EV52" s="115">
        <v>1.3812154696132301E-3</v>
      </c>
      <c r="EW52" s="115">
        <v>0.10657596371882086</v>
      </c>
      <c r="EX52" s="115">
        <v>0.34553571428571417</v>
      </c>
      <c r="EY52" s="115">
        <v>2.6547052361772298E-2</v>
      </c>
      <c r="EZ52" s="115">
        <v>1.9999999999999928E-2</v>
      </c>
      <c r="FA52" s="115">
        <v>-0.18478260869565222</v>
      </c>
      <c r="FB52" s="115">
        <v>0.10155830198817843</v>
      </c>
      <c r="FC52" s="115">
        <v>-0.18599999999999994</v>
      </c>
      <c r="FD52" s="115">
        <v>-0.12321468215792195</v>
      </c>
      <c r="FE52" s="115">
        <v>-0.17673716012084592</v>
      </c>
      <c r="FF52" s="115"/>
      <c r="FG52" s="115">
        <v>9.5425516114659104E-2</v>
      </c>
      <c r="FH52" s="115">
        <v>-0.10282051282051277</v>
      </c>
      <c r="FI52" s="115">
        <v>-3.7947110975236953E-2</v>
      </c>
      <c r="FJ52" s="115">
        <v>-4.2983252206913569E-2</v>
      </c>
      <c r="FK52" s="115">
        <v>-4.8076923076923045E-2</v>
      </c>
      <c r="FL52" s="115">
        <v>-6.6693944353518927E-2</v>
      </c>
      <c r="FM52" s="115">
        <v>-0.10819047619047618</v>
      </c>
      <c r="FN52" s="115">
        <v>9.1468101460415036E-2</v>
      </c>
      <c r="FO52" s="115">
        <v>5.9815303430079195E-2</v>
      </c>
      <c r="FP52" s="115">
        <v>-2.2777047744196231E-2</v>
      </c>
      <c r="FQ52" s="115">
        <v>-1.4285714285714235E-2</v>
      </c>
      <c r="FR52" s="115">
        <v>-4.6793760831889096E-2</v>
      </c>
      <c r="FS52" s="115">
        <v>0.12781954887218044</v>
      </c>
      <c r="FT52" s="115">
        <v>-0.10256410256410249</v>
      </c>
      <c r="FU52" s="115">
        <v>-0.1090373280943025</v>
      </c>
      <c r="FV52" s="115">
        <v>0.10526315789473684</v>
      </c>
      <c r="FW52" s="115">
        <v>4.9801113762927646E-2</v>
      </c>
      <c r="FX52" s="115">
        <v>-4.9772544822049763E-2</v>
      </c>
      <c r="FY52" s="115">
        <v>-0.26431718061674014</v>
      </c>
      <c r="FZ52" s="115">
        <v>-6.7085647471499615E-2</v>
      </c>
      <c r="GA52" s="115">
        <v>-1.9975128244986734E-2</v>
      </c>
      <c r="GB52" s="115">
        <v>-8.1623745089480615E-2</v>
      </c>
      <c r="GC52" s="115">
        <v>-0.22906496432594811</v>
      </c>
      <c r="GD52" s="115">
        <v>-4.3305785123966899E-2</v>
      </c>
      <c r="GE52" s="115">
        <v>-5.2881493823973398E-2</v>
      </c>
      <c r="GF52" s="115">
        <v>6.3150508712430361E-3</v>
      </c>
      <c r="GG52" s="115">
        <v>0.58771121351766531</v>
      </c>
      <c r="GH52" s="115">
        <v>-4.0489432703003342E-2</v>
      </c>
      <c r="GI52" s="115">
        <v>1.0204081632652843E-3</v>
      </c>
      <c r="GJ52" s="115">
        <v>0.26730769230769241</v>
      </c>
      <c r="GK52" s="115"/>
      <c r="GL52" s="115">
        <v>-2.0000000000000049E-2</v>
      </c>
      <c r="GM52" s="115">
        <v>2</v>
      </c>
      <c r="GN52" s="115">
        <v>-4.2105263157894778E-2</v>
      </c>
      <c r="GO52" s="115">
        <v>-5.5128205128205092E-2</v>
      </c>
      <c r="GP52" s="115">
        <v>-6.2700964630225037E-2</v>
      </c>
      <c r="GQ52" s="115">
        <v>0.18782176460145569</v>
      </c>
      <c r="GR52" s="115">
        <v>-8.6956521739130349E-2</v>
      </c>
      <c r="GS52" s="115">
        <v>0.35761589403973498</v>
      </c>
    </row>
    <row r="53" spans="1:201" x14ac:dyDescent="0.2">
      <c r="A53" t="s">
        <v>1407</v>
      </c>
      <c r="B53" s="115">
        <v>-2.79754601226994E-2</v>
      </c>
      <c r="C53" s="115">
        <v>-4.2272763802941454E-2</v>
      </c>
      <c r="D53" s="115">
        <v>-0.10864345738295318</v>
      </c>
      <c r="E53" s="115">
        <v>-6.8965517241377841E-4</v>
      </c>
      <c r="F53" s="115">
        <v>0.21406249999999988</v>
      </c>
      <c r="G53" s="115">
        <v>0</v>
      </c>
      <c r="H53" s="115">
        <v>2.48756218905474E-2</v>
      </c>
      <c r="I53" s="115">
        <v>0.12253027405991085</v>
      </c>
      <c r="J53" s="115">
        <v>-0.21563431599867511</v>
      </c>
      <c r="K53" s="115">
        <v>-2.4993751562108596E-4</v>
      </c>
      <c r="L53" s="115">
        <v>0</v>
      </c>
      <c r="M53" s="115">
        <v>-0.1381917145449047</v>
      </c>
      <c r="N53" s="115">
        <v>-6.2478425957887426E-2</v>
      </c>
      <c r="O53" s="115">
        <v>1.0931875749899922E-2</v>
      </c>
      <c r="P53" s="115">
        <v>-0.31010693342531903</v>
      </c>
      <c r="Q53" s="115">
        <v>1.010101010101017E-2</v>
      </c>
      <c r="R53" s="115"/>
      <c r="S53" s="115"/>
      <c r="T53" s="115">
        <v>5.2832347892428057E-2</v>
      </c>
      <c r="U53" s="115">
        <v>0.26376146788990812</v>
      </c>
      <c r="V53" s="115">
        <v>-4.2777078805901966E-2</v>
      </c>
      <c r="W53" s="115">
        <v>0.27211055276381924</v>
      </c>
      <c r="X53" s="115">
        <v>-2.4390243902439025E-2</v>
      </c>
      <c r="Y53" s="115">
        <v>0.65201465201465192</v>
      </c>
      <c r="Z53" s="115">
        <v>6.8292466042727318E-2</v>
      </c>
      <c r="AA53" s="115">
        <v>0.11529933481153004</v>
      </c>
      <c r="AB53" s="115">
        <v>0.12756598240469211</v>
      </c>
      <c r="AC53" s="115"/>
      <c r="AD53" s="115">
        <v>0.15376081650765475</v>
      </c>
      <c r="AE53" s="115">
        <v>4.5414141414141422</v>
      </c>
      <c r="AF53" s="115">
        <v>0.80474934036939305</v>
      </c>
      <c r="AG53" s="115">
        <v>9.5238095238095247E-2</v>
      </c>
      <c r="AH53" s="115">
        <v>0.1111111111111111</v>
      </c>
      <c r="AI53" s="115">
        <v>-5.4468085106383027E-2</v>
      </c>
      <c r="AJ53" s="115">
        <v>3.1250000000000028E-2</v>
      </c>
      <c r="AK53" s="115">
        <v>4.9964002879769598E-2</v>
      </c>
      <c r="AL53" s="115">
        <v>7.6946705575180546E-2</v>
      </c>
      <c r="AM53" s="115">
        <v>-4.9772672888250741E-2</v>
      </c>
      <c r="AN53" s="115">
        <v>-3.2310177705977411E-2</v>
      </c>
      <c r="AO53" s="115">
        <v>1.0023148148148147</v>
      </c>
      <c r="AP53" s="115">
        <v>0.49565217391304356</v>
      </c>
      <c r="AQ53" s="115">
        <v>-3.5263157894736809E-2</v>
      </c>
      <c r="AR53" s="115">
        <v>0.1388710711994868</v>
      </c>
      <c r="AS53" s="115">
        <v>0.33291213699047967</v>
      </c>
      <c r="AT53" s="115">
        <v>0.21838214183175433</v>
      </c>
      <c r="AU53" s="115">
        <v>0.1065989847715736</v>
      </c>
      <c r="AV53" s="115">
        <v>6.3279167741380787E-2</v>
      </c>
      <c r="AW53" s="115">
        <v>-1.8990851122816808E-2</v>
      </c>
      <c r="AX53" s="115">
        <v>0.92057761732851984</v>
      </c>
      <c r="AY53" s="115">
        <v>8.1632653061224372E-2</v>
      </c>
      <c r="AZ53" s="115">
        <v>0.43124999999999991</v>
      </c>
      <c r="BA53" s="115">
        <v>1.9719310712382348E-2</v>
      </c>
      <c r="BB53" s="115">
        <v>0.12078627467885167</v>
      </c>
      <c r="BC53" s="115">
        <v>0.11764705882352941</v>
      </c>
      <c r="BD53" s="115">
        <v>-2.6101694915254221E-2</v>
      </c>
      <c r="BE53" s="115">
        <v>-1.0869565217391304E-2</v>
      </c>
      <c r="BF53" s="115">
        <v>0.23112128146453084</v>
      </c>
      <c r="BG53" s="115">
        <v>2.2835394862036177E-2</v>
      </c>
      <c r="BH53" s="115">
        <v>0.21531701192718142</v>
      </c>
      <c r="BI53" s="115">
        <v>-0.11435703059998155</v>
      </c>
      <c r="BJ53" s="115">
        <v>1.2660462980947432E-2</v>
      </c>
      <c r="BK53" s="115">
        <v>5.338078291814991E-3</v>
      </c>
      <c r="BL53" s="115">
        <v>2.9406706792777314E-2</v>
      </c>
      <c r="BM53" s="115">
        <v>0.15738933562338978</v>
      </c>
      <c r="BN53" s="115">
        <v>4.3145441892832245E-2</v>
      </c>
      <c r="BO53" s="115">
        <v>0</v>
      </c>
      <c r="BP53" s="115">
        <v>0.19791666666666682</v>
      </c>
      <c r="BQ53" s="115">
        <v>-3.9615846338535356E-2</v>
      </c>
      <c r="BR53" s="115">
        <v>4.3478260869565216E-2</v>
      </c>
      <c r="BS53" s="115">
        <v>1.5434832114572057E-2</v>
      </c>
      <c r="BT53" s="115">
        <v>3.520710059171591E-2</v>
      </c>
      <c r="BU53" s="115"/>
      <c r="BV53" s="115">
        <v>5.652173913043481E-2</v>
      </c>
      <c r="BW53" s="115">
        <v>0.87080467877505452</v>
      </c>
      <c r="BX53" s="115">
        <v>6.1876247504990045E-2</v>
      </c>
      <c r="BY53" s="115">
        <v>0.11197634302612124</v>
      </c>
      <c r="BZ53" s="115">
        <v>-3.9784946236559246E-2</v>
      </c>
      <c r="CA53" s="115">
        <v>0.54761269671912505</v>
      </c>
      <c r="CB53" s="115">
        <v>-6.290555155010806E-2</v>
      </c>
      <c r="CC53" s="115">
        <v>0.11336206896551719</v>
      </c>
      <c r="CD53" s="115">
        <v>0.30972268626795868</v>
      </c>
      <c r="CE53" s="115">
        <v>-2.6590274717202912E-2</v>
      </c>
      <c r="CF53" s="115">
        <v>0.21238938053097331</v>
      </c>
      <c r="CG53" s="115">
        <v>5.2631578947368418E-2</v>
      </c>
      <c r="CH53" s="115">
        <v>-0.10077519379844961</v>
      </c>
      <c r="CI53" s="115">
        <v>0.32349192863211562</v>
      </c>
      <c r="CJ53" s="115">
        <v>0.26266666666666666</v>
      </c>
      <c r="CK53" s="115">
        <v>5.7003257328990461E-3</v>
      </c>
      <c r="CL53" s="115">
        <v>0.18333333333333332</v>
      </c>
      <c r="CM53" s="115">
        <v>-0.2884097035040431</v>
      </c>
      <c r="CN53" s="115">
        <v>0.11627906976744186</v>
      </c>
      <c r="CO53" s="115">
        <v>3.410794602698651E-2</v>
      </c>
      <c r="CP53" s="115">
        <v>-0.10224066390041488</v>
      </c>
      <c r="CQ53" s="115">
        <v>0.43156424581005581</v>
      </c>
      <c r="CR53" s="115">
        <v>-2.3013460703430355E-2</v>
      </c>
      <c r="CS53" s="115">
        <v>0.34591194968553468</v>
      </c>
      <c r="CT53" s="115">
        <v>6.726874795602629E-2</v>
      </c>
      <c r="CU53" s="115">
        <v>0.32155094049367189</v>
      </c>
      <c r="CV53" s="115">
        <v>0.89277389277389263</v>
      </c>
      <c r="CW53" s="115">
        <v>0.21612105461709352</v>
      </c>
      <c r="CX53" s="115">
        <v>-5.1353874883286708E-2</v>
      </c>
      <c r="CY53" s="115">
        <v>2.7211440245148096E-2</v>
      </c>
      <c r="CZ53" s="115">
        <v>0.20532212885154055</v>
      </c>
      <c r="DA53" s="115">
        <v>0.24280084874204297</v>
      </c>
      <c r="DB53" s="115">
        <v>7.6341324200912761E-3</v>
      </c>
      <c r="DC53" s="115">
        <v>0</v>
      </c>
      <c r="DD53" s="115">
        <v>-0.17857142857142858</v>
      </c>
      <c r="DE53" s="115">
        <v>-5.4287456532129047E-2</v>
      </c>
      <c r="DF53" s="115">
        <v>0.37329192546583856</v>
      </c>
      <c r="DG53" s="115">
        <v>4.3478260869572012E-4</v>
      </c>
      <c r="DH53" s="115">
        <v>-4.7906602254428395E-2</v>
      </c>
      <c r="DI53" s="115">
        <v>0.19780219780219788</v>
      </c>
      <c r="DJ53" s="115"/>
      <c r="DK53" s="115">
        <v>1.0708661417322833</v>
      </c>
      <c r="DL53" s="115">
        <v>7.6315789473684226E-2</v>
      </c>
      <c r="DM53" s="115">
        <v>0.20857473928157574</v>
      </c>
      <c r="DN53" s="115">
        <v>5.5433105576372065E-2</v>
      </c>
      <c r="DO53" s="115">
        <v>-0.10115942028985503</v>
      </c>
      <c r="DP53" s="115">
        <v>-1.6663437318349145E-2</v>
      </c>
      <c r="DQ53" s="115">
        <v>2.4535632550960744E-2</v>
      </c>
      <c r="DR53" s="115">
        <v>0.14726066567539745</v>
      </c>
      <c r="DS53" s="115">
        <v>-6.9841504962227866E-2</v>
      </c>
      <c r="DT53" s="115">
        <v>-0.10759111349755017</v>
      </c>
      <c r="DU53" s="115">
        <v>-2.5859995188838171E-2</v>
      </c>
      <c r="DV53" s="115">
        <v>1.1290322580645161E-2</v>
      </c>
      <c r="DW53" s="115">
        <v>0.14301747635080983</v>
      </c>
      <c r="DX53" s="115">
        <v>0.22327675138328815</v>
      </c>
      <c r="DY53" s="115">
        <v>0.44007651937021741</v>
      </c>
      <c r="DZ53" s="115">
        <v>-2.4618089899988954E-2</v>
      </c>
      <c r="EA53" s="115">
        <v>0.11814198071866788</v>
      </c>
      <c r="EB53" s="115">
        <v>-6.024096385542169E-3</v>
      </c>
      <c r="EC53" s="115">
        <v>2.1859061101280407E-2</v>
      </c>
      <c r="ED53" s="115">
        <v>0.12866817155756216</v>
      </c>
      <c r="EE53" s="115">
        <v>-3.7936267071320179E-3</v>
      </c>
      <c r="EF53" s="115">
        <v>-0.10224066390041488</v>
      </c>
      <c r="EG53" s="115">
        <v>0.13571428571428557</v>
      </c>
      <c r="EH53" s="115">
        <v>0.12494341330918975</v>
      </c>
      <c r="EI53" s="115">
        <v>8.0674448767833973E-2</v>
      </c>
      <c r="EJ53" s="115">
        <v>8.2352941176470643E-2</v>
      </c>
      <c r="EK53" s="115">
        <v>0.30909090909090914</v>
      </c>
      <c r="EL53" s="115">
        <v>9.8159509202453837E-2</v>
      </c>
      <c r="EM53" s="115">
        <v>-3.5571428571428497E-2</v>
      </c>
      <c r="EN53" s="115">
        <v>6.0869565217391293E-2</v>
      </c>
      <c r="EO53" s="115">
        <v>-1.1484849112487346E-2</v>
      </c>
      <c r="EP53" s="115">
        <v>0</v>
      </c>
      <c r="EQ53" s="115">
        <v>5.5248618784530384E-2</v>
      </c>
      <c r="ER53" s="115">
        <v>0.23132530120481926</v>
      </c>
      <c r="ES53" s="115">
        <v>-5.257678292555968E-2</v>
      </c>
      <c r="ET53" s="115">
        <v>0.61739130434782608</v>
      </c>
      <c r="EU53" s="115">
        <v>1.158301158301168E-2</v>
      </c>
      <c r="EV53" s="115">
        <v>0.10365853658536595</v>
      </c>
      <c r="EW53" s="115">
        <v>0.28197674418604651</v>
      </c>
      <c r="EX53" s="115">
        <v>0.17894736842105263</v>
      </c>
      <c r="EY53" s="115">
        <v>4.4958867419169588E-2</v>
      </c>
      <c r="EZ53" s="115">
        <v>-7.936507936507943E-3</v>
      </c>
      <c r="FA53" s="115">
        <v>0.50819672131147553</v>
      </c>
      <c r="FB53" s="115">
        <v>3.1596452328159663E-2</v>
      </c>
      <c r="FC53" s="115">
        <v>0.19047619047619044</v>
      </c>
      <c r="FD53" s="115">
        <v>6.4015748031496025E-2</v>
      </c>
      <c r="FE53" s="115">
        <v>-4.5112781954887594E-3</v>
      </c>
      <c r="FF53" s="115"/>
      <c r="FG53" s="115">
        <v>-2.5185185185185436E-3</v>
      </c>
      <c r="FH53" s="115">
        <v>0.20184899845916784</v>
      </c>
      <c r="FI53" s="115">
        <v>3.5495231688496692E-2</v>
      </c>
      <c r="FJ53" s="115">
        <v>0</v>
      </c>
      <c r="FK53" s="115">
        <v>0.24800000000000005</v>
      </c>
      <c r="FL53" s="115">
        <v>0</v>
      </c>
      <c r="FM53" s="115">
        <v>6.7941415785191292E-2</v>
      </c>
      <c r="FN53" s="115">
        <v>4.0799999999999982E-2</v>
      </c>
      <c r="FO53" s="115">
        <v>0.26649958228905596</v>
      </c>
      <c r="FP53" s="115">
        <v>-4.6293483214339959E-2</v>
      </c>
      <c r="FQ53" s="115">
        <v>-2.1382751247326702E-3</v>
      </c>
      <c r="FR53" s="115">
        <v>8.9560291340706782E-2</v>
      </c>
      <c r="FS53" s="115">
        <v>-8.5624999999999993E-2</v>
      </c>
      <c r="FT53" s="115">
        <v>-1.2000000000000077E-2</v>
      </c>
      <c r="FU53" s="115">
        <v>0.1199119911991199</v>
      </c>
      <c r="FV53" s="115">
        <v>0.17647058823529418</v>
      </c>
      <c r="FW53" s="115">
        <v>0.34467265725288831</v>
      </c>
      <c r="FX53" s="115">
        <v>-9.9518072289156684E-2</v>
      </c>
      <c r="FY53" s="115">
        <v>0.41874999999999996</v>
      </c>
      <c r="FZ53" s="115">
        <v>2.8872180451127844E-2</v>
      </c>
      <c r="GA53" s="115">
        <v>3.6410504269373256E-2</v>
      </c>
      <c r="GB53" s="115">
        <v>0.18827800829875513</v>
      </c>
      <c r="GC53" s="115">
        <v>0.15331312256388044</v>
      </c>
      <c r="GD53" s="115">
        <v>4.3463263194204953E-2</v>
      </c>
      <c r="GE53" s="115">
        <v>0.11917248141760262</v>
      </c>
      <c r="GF53" s="115">
        <v>7.1822511907746356E-2</v>
      </c>
      <c r="GG53" s="115">
        <v>6.0606060606060469E-2</v>
      </c>
      <c r="GH53" s="115">
        <v>3.0490600641907506E-2</v>
      </c>
      <c r="GI53" s="115">
        <v>0.19658119658119674</v>
      </c>
      <c r="GJ53" s="115">
        <v>0.12847222222222227</v>
      </c>
      <c r="GK53" s="115"/>
      <c r="GL53" s="115">
        <v>3.4482758620689655E-2</v>
      </c>
      <c r="GM53" s="115">
        <v>0</v>
      </c>
      <c r="GN53" s="115">
        <v>-4.9049049049049068E-2</v>
      </c>
      <c r="GO53" s="115">
        <v>0.27659574468085096</v>
      </c>
      <c r="GP53" s="115">
        <v>3.926482873851285E-2</v>
      </c>
      <c r="GQ53" s="115">
        <v>-1.4003150708909579E-2</v>
      </c>
      <c r="GR53" s="115">
        <v>-0.19169329073482433</v>
      </c>
      <c r="GS53" s="115">
        <v>-5.625000000000005E-2</v>
      </c>
    </row>
    <row r="54" spans="1:201" x14ac:dyDescent="0.2">
      <c r="A54" t="s">
        <v>1408</v>
      </c>
      <c r="B54" s="115">
        <v>-5.8550866064894357E-3</v>
      </c>
      <c r="C54" s="115">
        <v>-5.7491289198606292E-2</v>
      </c>
      <c r="D54" s="115">
        <v>-8.6121777290181042E-2</v>
      </c>
      <c r="E54" s="115">
        <v>-0.15795586527293839</v>
      </c>
      <c r="F54" s="115">
        <v>0.22605363984674343</v>
      </c>
      <c r="G54" s="115">
        <v>-5.737704918032787E-2</v>
      </c>
      <c r="H54" s="115">
        <v>-2.4271844660194303E-2</v>
      </c>
      <c r="I54" s="115">
        <v>3.8385175380542695E-2</v>
      </c>
      <c r="J54" s="115">
        <v>0.20087509944311857</v>
      </c>
      <c r="K54" s="115">
        <v>8.9779584311096269E-2</v>
      </c>
      <c r="L54" s="115">
        <v>0.11907654921020661</v>
      </c>
      <c r="M54" s="115">
        <v>-2.0825108566916696E-2</v>
      </c>
      <c r="N54" s="115">
        <v>9.4076655052264656E-3</v>
      </c>
      <c r="O54" s="115">
        <v>7.9280575539568424E-2</v>
      </c>
      <c r="P54" s="115">
        <v>7.3703703703703646E-2</v>
      </c>
      <c r="Q54" s="115">
        <v>0.13999999999999993</v>
      </c>
      <c r="R54" s="115"/>
      <c r="S54" s="115"/>
      <c r="T54" s="115">
        <v>-5.1083661372788525E-2</v>
      </c>
      <c r="U54" s="115">
        <v>1.6317016317016382E-2</v>
      </c>
      <c r="V54" s="115">
        <v>-6.2514207774493876E-3</v>
      </c>
      <c r="W54" s="115">
        <v>0.10555555555555547</v>
      </c>
      <c r="X54" s="115">
        <v>-2.0076481835564132E-2</v>
      </c>
      <c r="Y54" s="115">
        <v>0.1773584905660377</v>
      </c>
      <c r="Z54" s="115">
        <v>0.25304326025794582</v>
      </c>
      <c r="AA54" s="115">
        <v>9.3333333333333282E-2</v>
      </c>
      <c r="AB54" s="115">
        <v>0.14583333333333331</v>
      </c>
      <c r="AC54" s="115"/>
      <c r="AD54" s="115">
        <v>-4.4114528101802719E-2</v>
      </c>
      <c r="AE54" s="115">
        <v>-0.65034141747115604</v>
      </c>
      <c r="AF54" s="115">
        <v>0.5099601593625499</v>
      </c>
      <c r="AG54" s="115">
        <v>0.15999999999999998</v>
      </c>
      <c r="AH54" s="115">
        <v>0.13196594427244582</v>
      </c>
      <c r="AI54" s="115">
        <v>8.6956521739130391E-2</v>
      </c>
      <c r="AJ54" s="115">
        <v>0.11385061638868749</v>
      </c>
      <c r="AK54" s="115">
        <v>0</v>
      </c>
      <c r="AL54" s="115">
        <v>2.0532915360501603E-2</v>
      </c>
      <c r="AM54" s="115">
        <v>4.7368421052631594E-2</v>
      </c>
      <c r="AN54" s="115">
        <v>0.13162705667276065</v>
      </c>
      <c r="AO54" s="115">
        <v>9.3670886075949394E-2</v>
      </c>
      <c r="AP54" s="115">
        <v>-0.17857142857142858</v>
      </c>
      <c r="AQ54" s="115">
        <v>-8.1977774198743816E-2</v>
      </c>
      <c r="AR54" s="115">
        <v>3.553636665559616E-2</v>
      </c>
      <c r="AS54" s="115">
        <v>0.14847248980408831</v>
      </c>
      <c r="AT54" s="115">
        <v>-2.5972664033278591E-2</v>
      </c>
      <c r="AU54" s="115">
        <v>-1.1705685618729096E-2</v>
      </c>
      <c r="AV54" s="115">
        <v>-5.9132826403494598E-2</v>
      </c>
      <c r="AW54" s="115">
        <v>6.8387997208652455E-3</v>
      </c>
      <c r="AX54" s="115">
        <v>0.16061452513966484</v>
      </c>
      <c r="AY54" s="115">
        <v>2.0833333333333447E-2</v>
      </c>
      <c r="AZ54" s="115">
        <v>0.33333333333333331</v>
      </c>
      <c r="BA54" s="115">
        <v>1.9746376811594163E-2</v>
      </c>
      <c r="BB54" s="115">
        <v>0.19577319587628861</v>
      </c>
      <c r="BC54" s="115">
        <v>-0.16992187500000003</v>
      </c>
      <c r="BD54" s="115">
        <v>8.2171680117388055E-2</v>
      </c>
      <c r="BE54" s="115">
        <v>-7.0707070707070704E-2</v>
      </c>
      <c r="BF54" s="115">
        <v>3.0660377358490538E-2</v>
      </c>
      <c r="BG54" s="115">
        <v>9.5238095238093211E-4</v>
      </c>
      <c r="BH54" s="115">
        <v>0.31598513011152407</v>
      </c>
      <c r="BI54" s="115">
        <v>-4.2489156413207024E-2</v>
      </c>
      <c r="BJ54" s="115">
        <v>-9.4796676869260323E-3</v>
      </c>
      <c r="BK54" s="115">
        <v>8.3373493975903629E-2</v>
      </c>
      <c r="BL54" s="115">
        <v>0.18311291963377416</v>
      </c>
      <c r="BM54" s="115">
        <v>0.10489088242905198</v>
      </c>
      <c r="BN54" s="115">
        <v>-1.3172680734174139E-2</v>
      </c>
      <c r="BO54" s="115">
        <v>0</v>
      </c>
      <c r="BP54" s="115">
        <v>0.1646447140381283</v>
      </c>
      <c r="BQ54" s="115">
        <v>3.0515463917525708E-2</v>
      </c>
      <c r="BR54" s="115">
        <v>0.12883435582822086</v>
      </c>
      <c r="BS54" s="115">
        <v>0.13429194650134885</v>
      </c>
      <c r="BT54" s="115">
        <v>0.25650557620817843</v>
      </c>
      <c r="BU54" s="115"/>
      <c r="BV54" s="115">
        <v>-2.2108843537414949E-2</v>
      </c>
      <c r="BW54" s="115">
        <v>0.47086455331412097</v>
      </c>
      <c r="BX54" s="115">
        <v>-1.7647058823529384E-2</v>
      </c>
      <c r="BY54" s="115">
        <v>8.3983331552516291E-2</v>
      </c>
      <c r="BZ54" s="115">
        <v>3.3333333333333409E-2</v>
      </c>
      <c r="CA54" s="115">
        <v>0.13606060606060613</v>
      </c>
      <c r="CB54" s="115">
        <v>-2.392681210415212E-2</v>
      </c>
      <c r="CC54" s="115">
        <v>9.7297297297297303E-2</v>
      </c>
      <c r="CD54" s="115">
        <v>0.11016320474777444</v>
      </c>
      <c r="CE54" s="115">
        <v>0.10157514294961707</v>
      </c>
      <c r="CF54" s="115">
        <v>0.41250000000000009</v>
      </c>
      <c r="CG54" s="115">
        <v>-8.4120982986767484E-2</v>
      </c>
      <c r="CH54" s="115">
        <v>0.43333333333333335</v>
      </c>
      <c r="CI54" s="115">
        <v>-0.13804467228121567</v>
      </c>
      <c r="CJ54" s="115">
        <v>-4.3570669500531289E-2</v>
      </c>
      <c r="CK54" s="115">
        <v>2.333333333333331E-2</v>
      </c>
      <c r="CL54" s="115">
        <v>-0.11764705882352941</v>
      </c>
      <c r="CM54" s="115">
        <v>1.7179487179487178</v>
      </c>
      <c r="CN54" s="115">
        <v>-3.3707865168539401E-2</v>
      </c>
      <c r="CO54" s="115">
        <v>6.7199999999999982E-2</v>
      </c>
      <c r="CP54" s="115">
        <v>-0.10641453466814976</v>
      </c>
      <c r="CQ54" s="115">
        <v>0.69067296340023598</v>
      </c>
      <c r="CR54" s="115">
        <v>-0.10214424951267047</v>
      </c>
      <c r="CS54" s="115">
        <v>-0.19152542372881368</v>
      </c>
      <c r="CT54" s="115">
        <v>1.88514821032667E-2</v>
      </c>
      <c r="CU54" s="115">
        <v>1.3536498936924143E-2</v>
      </c>
      <c r="CV54" s="115">
        <v>0.74390243902439024</v>
      </c>
      <c r="CW54" s="115">
        <v>0.11988921748110591</v>
      </c>
      <c r="CX54" s="115">
        <v>0.16286644951140064</v>
      </c>
      <c r="CY54" s="115">
        <v>0.10247747747747747</v>
      </c>
      <c r="CZ54" s="115">
        <v>0.14975845410628025</v>
      </c>
      <c r="DA54" s="115">
        <v>0.13758620689655179</v>
      </c>
      <c r="DB54" s="115">
        <v>2.6662760035159581E-2</v>
      </c>
      <c r="DC54" s="115">
        <v>0.10221426973831359</v>
      </c>
      <c r="DD54" s="115">
        <v>0</v>
      </c>
      <c r="DE54" s="115">
        <v>0.67384827586206897</v>
      </c>
      <c r="DF54" s="115">
        <v>0.14563567362428845</v>
      </c>
      <c r="DG54" s="115">
        <v>-4.1666666666666664E-2</v>
      </c>
      <c r="DH54" s="115">
        <v>0.10596616206589488</v>
      </c>
      <c r="DI54" s="115">
        <v>2.3622047244094384E-2</v>
      </c>
      <c r="DJ54" s="115"/>
      <c r="DK54" s="115">
        <v>0.41111111111111109</v>
      </c>
      <c r="DL54" s="115">
        <v>-1.8087855297157694E-2</v>
      </c>
      <c r="DM54" s="115">
        <v>7.8750000000000098E-2</v>
      </c>
      <c r="DN54" s="115">
        <v>9.0756100492847672E-2</v>
      </c>
      <c r="DO54" s="115">
        <v>0.11722797927461144</v>
      </c>
      <c r="DP54" s="115">
        <v>1.1167711598746088E-2</v>
      </c>
      <c r="DQ54" s="115">
        <v>4.3891327295960757E-2</v>
      </c>
      <c r="DR54" s="115">
        <v>0.52822933053661958</v>
      </c>
      <c r="DS54" s="115">
        <v>-3.5571428571428497E-2</v>
      </c>
      <c r="DT54" s="115">
        <v>-1.2657388999337287E-2</v>
      </c>
      <c r="DU54" s="115">
        <v>-9.6206109359712952E-2</v>
      </c>
      <c r="DV54" s="115">
        <v>9.7345132743362831E-2</v>
      </c>
      <c r="DW54" s="115">
        <v>0.12581227436823103</v>
      </c>
      <c r="DX54" s="115">
        <v>0.14503242987844159</v>
      </c>
      <c r="DY54" s="115">
        <v>0.10870023874299051</v>
      </c>
      <c r="DZ54" s="115">
        <v>7.5722645859194915E-2</v>
      </c>
      <c r="EA54" s="115">
        <v>-1.1950121233114043E-2</v>
      </c>
      <c r="EB54" s="115">
        <v>-5.6791386118923856E-2</v>
      </c>
      <c r="EC54" s="115">
        <v>7.5811870100783829E-2</v>
      </c>
      <c r="ED54" s="115">
        <v>-1.9477644975653002E-2</v>
      </c>
      <c r="EE54" s="115">
        <v>-3.5844915874176868E-2</v>
      </c>
      <c r="EF54" s="115">
        <v>-0.10641453466814976</v>
      </c>
      <c r="EG54" s="115">
        <v>5.2631578947368411E-2</v>
      </c>
      <c r="EH54" s="115">
        <v>2.7441860465116274E-2</v>
      </c>
      <c r="EI54" s="115">
        <v>5.7396295330028402E-3</v>
      </c>
      <c r="EJ54" s="115">
        <v>-1.9230769230769232E-2</v>
      </c>
      <c r="EK54" s="115">
        <v>0.1</v>
      </c>
      <c r="EL54" s="115">
        <v>6.8490054249547946E-2</v>
      </c>
      <c r="EM54" s="115">
        <v>-1.3806706114398477E-2</v>
      </c>
      <c r="EN54" s="115">
        <v>3.636363636363688E-3</v>
      </c>
      <c r="EO54" s="115">
        <v>-6.134337882624216E-3</v>
      </c>
      <c r="EP54" s="115">
        <v>0</v>
      </c>
      <c r="EQ54" s="115">
        <v>-0.13397129186602857</v>
      </c>
      <c r="ER54" s="115">
        <v>0.23880597014925381</v>
      </c>
      <c r="ES54" s="115">
        <v>0.67043478260869571</v>
      </c>
      <c r="ET54" s="115">
        <v>0.30188679245283029</v>
      </c>
      <c r="EU54" s="115">
        <v>2.9041626331073921E-3</v>
      </c>
      <c r="EV54" s="115">
        <v>-4.7895500725689419E-2</v>
      </c>
      <c r="EW54" s="115">
        <v>0.10185778347213328</v>
      </c>
      <c r="EX54" s="115">
        <v>-0.2288961038961039</v>
      </c>
      <c r="EY54" s="115">
        <v>-3.0516879649055235E-3</v>
      </c>
      <c r="EZ54" s="115">
        <v>0.22926829268292695</v>
      </c>
      <c r="FA54" s="115">
        <v>7.0175438596491294E-2</v>
      </c>
      <c r="FB54" s="115">
        <v>-1.150684931506854E-2</v>
      </c>
      <c r="FC54" s="115">
        <v>1.2048192771084293E-2</v>
      </c>
      <c r="FD54" s="115">
        <v>-7.8125E-3</v>
      </c>
      <c r="FE54" s="115">
        <v>-2.4211298606016146E-2</v>
      </c>
      <c r="FF54" s="115"/>
      <c r="FG54" s="115">
        <v>5.8823529411764705E-2</v>
      </c>
      <c r="FH54" s="115">
        <v>0.1151202749140894</v>
      </c>
      <c r="FI54" s="115">
        <v>0.43462957706500144</v>
      </c>
      <c r="FJ54" s="115">
        <v>0</v>
      </c>
      <c r="FK54" s="115">
        <v>-9.9009900990098664E-3</v>
      </c>
      <c r="FL54" s="115">
        <v>-4.9766718506998354E-2</v>
      </c>
      <c r="FM54" s="115">
        <v>0.39263456090651561</v>
      </c>
      <c r="FN54" s="115">
        <v>0.15420129270544783</v>
      </c>
      <c r="FO54" s="115">
        <v>0.20180722891566266</v>
      </c>
      <c r="FP54" s="115">
        <v>-1.7426023359080622E-2</v>
      </c>
      <c r="FQ54" s="115">
        <v>2.142857142857097E-3</v>
      </c>
      <c r="FR54" s="115">
        <v>0.24104452628054901</v>
      </c>
      <c r="FS54" s="115">
        <v>9.0165796048148963E-2</v>
      </c>
      <c r="FT54" s="115">
        <v>-1.9607843137254902E-2</v>
      </c>
      <c r="FU54" s="115">
        <v>0.14195979899497485</v>
      </c>
      <c r="FV54" s="115">
        <v>0</v>
      </c>
      <c r="FW54" s="115">
        <v>0.33542857142857146</v>
      </c>
      <c r="FX54" s="115">
        <v>-2.2379269729093116E-2</v>
      </c>
      <c r="FY54" s="115">
        <v>0.36170212765957449</v>
      </c>
      <c r="FZ54" s="115">
        <v>-7.3145245559037902E-3</v>
      </c>
      <c r="GA54" s="115">
        <v>-5.1135060765879474E-2</v>
      </c>
      <c r="GB54" s="115">
        <v>0.10995970063327576</v>
      </c>
      <c r="GC54" s="115">
        <v>0.19451629591308855</v>
      </c>
      <c r="GD54" s="115">
        <v>1.7192982456140295E-2</v>
      </c>
      <c r="GE54" s="115">
        <v>0.3517278106508876</v>
      </c>
      <c r="GF54" s="115">
        <v>5.9354667374850602E-2</v>
      </c>
      <c r="GG54" s="115">
        <v>0</v>
      </c>
      <c r="GH54" s="115">
        <v>-6.8728522336772367E-4</v>
      </c>
      <c r="GI54" s="115">
        <v>0.10675675675675664</v>
      </c>
      <c r="GJ54" s="115">
        <v>5.6880733944954055E-2</v>
      </c>
      <c r="GK54" s="115"/>
      <c r="GL54" s="115">
        <v>7.0110701107011009E-2</v>
      </c>
      <c r="GM54" s="115">
        <v>-0.33333333333333331</v>
      </c>
      <c r="GN54" s="115">
        <v>0</v>
      </c>
      <c r="GO54" s="115">
        <v>4.4444444444444564E-2</v>
      </c>
      <c r="GP54" s="115">
        <v>4.8161120840630532E-2</v>
      </c>
      <c r="GQ54" s="115">
        <v>5.5519630484988501E-2</v>
      </c>
      <c r="GR54" s="115">
        <v>1.2517985611510791</v>
      </c>
      <c r="GS54" s="115">
        <v>-1.2345679012345689E-2</v>
      </c>
    </row>
    <row r="55" spans="1:201" x14ac:dyDescent="0.2">
      <c r="A55" t="s">
        <v>1409</v>
      </c>
      <c r="B55" s="115">
        <v>-8.6268390548372653E-2</v>
      </c>
      <c r="C55" s="115">
        <v>9.9616858237547956E-2</v>
      </c>
      <c r="D55" s="115">
        <v>4.9712092130518165E-2</v>
      </c>
      <c r="E55" s="115">
        <v>0</v>
      </c>
      <c r="F55" s="115">
        <v>-0.13000000000000003</v>
      </c>
      <c r="G55" s="115">
        <v>0.21302510564255528</v>
      </c>
      <c r="H55" s="115">
        <v>3.0000000000000027E-2</v>
      </c>
      <c r="I55" s="115">
        <v>0.12029657089898044</v>
      </c>
      <c r="J55" s="115">
        <v>0.11436170212765966</v>
      </c>
      <c r="K55" s="115">
        <v>9.0825981624537075E-2</v>
      </c>
      <c r="L55" s="115">
        <v>2.109181141439205E-2</v>
      </c>
      <c r="M55" s="115">
        <v>-8.2223962411903228E-3</v>
      </c>
      <c r="N55" s="115">
        <v>-5.108282360720786E-2</v>
      </c>
      <c r="O55" s="115">
        <v>4.1198501872659173E-2</v>
      </c>
      <c r="P55" s="115">
        <v>-4.9964813511611597E-2</v>
      </c>
      <c r="Q55" s="115">
        <v>-8.5872576177285359E-2</v>
      </c>
      <c r="R55" s="115"/>
      <c r="S55" s="115"/>
      <c r="T55" s="115">
        <v>4.4995909462775228E-3</v>
      </c>
      <c r="U55" s="115">
        <v>0.18181818181818185</v>
      </c>
      <c r="V55" s="115">
        <v>-1.4229691876750656E-2</v>
      </c>
      <c r="W55" s="115">
        <v>3.8961038961039002E-2</v>
      </c>
      <c r="X55" s="115">
        <v>0</v>
      </c>
      <c r="Y55" s="115">
        <v>-0.2106382978723404</v>
      </c>
      <c r="Z55" s="115">
        <v>-1.3763736263736238E-2</v>
      </c>
      <c r="AA55" s="115">
        <v>2.4301336573511025E-3</v>
      </c>
      <c r="AB55" s="115">
        <v>8.8135593220339519E-3</v>
      </c>
      <c r="AC55" s="115"/>
      <c r="AD55" s="115">
        <v>4.5454545454545393E-2</v>
      </c>
      <c r="AE55" s="115">
        <v>-0.12414930913590437</v>
      </c>
      <c r="AF55" s="115">
        <v>9.1304347826086943E-2</v>
      </c>
      <c r="AG55" s="115">
        <v>-8.854166666666663E-2</v>
      </c>
      <c r="AH55" s="115">
        <v>0.10191897654584224</v>
      </c>
      <c r="AI55" s="115">
        <v>3.6433365292425773E-2</v>
      </c>
      <c r="AJ55" s="115">
        <v>5.1868802440884799E-2</v>
      </c>
      <c r="AK55" s="115">
        <v>4.9886621315192697E-2</v>
      </c>
      <c r="AL55" s="115">
        <v>0.10687022900763353</v>
      </c>
      <c r="AM55" s="115">
        <v>0</v>
      </c>
      <c r="AN55" s="115">
        <v>-5.4545454545455001E-3</v>
      </c>
      <c r="AO55" s="115">
        <v>-2.5252525252524713E-3</v>
      </c>
      <c r="AP55" s="115">
        <v>0.11999999999999993</v>
      </c>
      <c r="AQ55" s="115">
        <v>0.30715789473684219</v>
      </c>
      <c r="AR55" s="115">
        <v>0.13280662151993985</v>
      </c>
      <c r="AS55" s="115">
        <v>0.11300788103261034</v>
      </c>
      <c r="AT55" s="115">
        <v>3.3143358176238253E-3</v>
      </c>
      <c r="AU55" s="115">
        <v>-1.9672131147540985E-2</v>
      </c>
      <c r="AV55" s="115">
        <v>7.0303030303030339E-2</v>
      </c>
      <c r="AW55" s="115">
        <v>0.10827532869296209</v>
      </c>
      <c r="AX55" s="115">
        <v>0.18739635157545603</v>
      </c>
      <c r="AY55" s="115">
        <v>0</v>
      </c>
      <c r="AZ55" s="115">
        <v>0</v>
      </c>
      <c r="BA55" s="115">
        <v>6.1538461538461542E-2</v>
      </c>
      <c r="BB55" s="115">
        <v>-2.5125628140703519E-2</v>
      </c>
      <c r="BC55" s="115">
        <v>-9.7560975609754016E-4</v>
      </c>
      <c r="BD55" s="115">
        <v>6.6093077825576899E-2</v>
      </c>
      <c r="BE55" s="115">
        <v>0.17035110533159945</v>
      </c>
      <c r="BF55" s="115">
        <v>0.13066666666666674</v>
      </c>
      <c r="BG55" s="115">
        <v>0</v>
      </c>
      <c r="BH55" s="115">
        <v>0.37556818181818175</v>
      </c>
      <c r="BI55" s="115">
        <v>7.0704198654155948E-2</v>
      </c>
      <c r="BJ55" s="115">
        <v>6.6399328546115868E-2</v>
      </c>
      <c r="BK55" s="115">
        <v>6.5195071868583143E-2</v>
      </c>
      <c r="BL55" s="115">
        <v>0.18433734939759033</v>
      </c>
      <c r="BM55" s="115">
        <v>0.10937799043062207</v>
      </c>
      <c r="BN55" s="115">
        <v>8.5631532552576106E-3</v>
      </c>
      <c r="BO55" s="115">
        <v>0</v>
      </c>
      <c r="BP55" s="115">
        <v>-0.13102409638554219</v>
      </c>
      <c r="BQ55" s="115">
        <v>-2.2177419354838739E-2</v>
      </c>
      <c r="BR55" s="115">
        <v>0.11050551846300585</v>
      </c>
      <c r="BS55" s="115">
        <v>2.7051916657073721E-3</v>
      </c>
      <c r="BT55" s="115">
        <v>7.4906367041198503E-3</v>
      </c>
      <c r="BU55" s="115"/>
      <c r="BV55" s="115">
        <v>-7.8369905956112859E-2</v>
      </c>
      <c r="BW55" s="115">
        <v>8.4375000000000006E-2</v>
      </c>
      <c r="BX55" s="115">
        <v>1.2708498808578248E-2</v>
      </c>
      <c r="BY55" s="115">
        <v>-8.3704174613264681E-3</v>
      </c>
      <c r="BZ55" s="115">
        <v>0.2</v>
      </c>
      <c r="CA55" s="115">
        <v>5.6000000000000001E-2</v>
      </c>
      <c r="CB55" s="115">
        <v>-9.0655509065550206E-3</v>
      </c>
      <c r="CC55" s="115">
        <v>9.6734990292413225E-2</v>
      </c>
      <c r="CD55" s="115">
        <v>0.33465346534653473</v>
      </c>
      <c r="CE55" s="115">
        <v>4.7818222925616147E-2</v>
      </c>
      <c r="CF55" s="115">
        <v>3.3591731266149845E-2</v>
      </c>
      <c r="CG55" s="115">
        <v>2.1038409573441375E-2</v>
      </c>
      <c r="CH55" s="115">
        <v>-4.7619047619047616E-2</v>
      </c>
      <c r="CI55" s="115">
        <v>-9.1785833056202248E-2</v>
      </c>
      <c r="CJ55" s="115">
        <v>-4.949494949494955E-2</v>
      </c>
      <c r="CK55" s="115">
        <v>5.8574453069865917E-2</v>
      </c>
      <c r="CL55" s="115">
        <v>5.2631578947368515E-2</v>
      </c>
      <c r="CM55" s="115">
        <v>-9.9009900990098959E-2</v>
      </c>
      <c r="CN55" s="115">
        <v>-4.3010752688172081E-2</v>
      </c>
      <c r="CO55" s="115">
        <v>0</v>
      </c>
      <c r="CP55" s="115">
        <v>-0.14364640883977903</v>
      </c>
      <c r="CQ55" s="115">
        <v>-2.1939953810623501E-2</v>
      </c>
      <c r="CR55" s="115">
        <v>0.11521739130434776</v>
      </c>
      <c r="CS55" s="115">
        <v>0.25000000000000017</v>
      </c>
      <c r="CT55" s="115">
        <v>3.4893899204243961E-2</v>
      </c>
      <c r="CU55" s="115">
        <v>-4.6621621621621659E-2</v>
      </c>
      <c r="CV55" s="115">
        <v>2.5000000000000022E-2</v>
      </c>
      <c r="CW55" s="115">
        <v>9.1062740076824591E-2</v>
      </c>
      <c r="CX55" s="115">
        <v>-0.19563318777292563</v>
      </c>
      <c r="CY55" s="115">
        <v>-1.6611295681063124E-2</v>
      </c>
      <c r="CZ55" s="115">
        <v>3.5000000000000024E-2</v>
      </c>
      <c r="DA55" s="115">
        <v>3.5714285714285712E-2</v>
      </c>
      <c r="DB55" s="115">
        <v>-1.1226189613963808E-2</v>
      </c>
      <c r="DC55" s="115">
        <v>0.10204584668474244</v>
      </c>
      <c r="DD55" s="115">
        <v>0</v>
      </c>
      <c r="DE55" s="115">
        <v>0.17312017604893126</v>
      </c>
      <c r="DF55" s="115">
        <v>3.4855179185075955E-2</v>
      </c>
      <c r="DG55" s="115">
        <v>-6.7961165048543687E-2</v>
      </c>
      <c r="DH55" s="115">
        <v>9.3476144109055595E-2</v>
      </c>
      <c r="DI55" s="115">
        <v>4.5882352941176541E-2</v>
      </c>
      <c r="DJ55" s="115"/>
      <c r="DK55" s="115">
        <v>-0.11764705882352941</v>
      </c>
      <c r="DL55" s="115">
        <v>9.3220338983050863E-2</v>
      </c>
      <c r="DM55" s="115">
        <v>-0.11209766925638177</v>
      </c>
      <c r="DN55" s="115">
        <v>0.12494929006085186</v>
      </c>
      <c r="DO55" s="115">
        <v>2.8647568287808109E-2</v>
      </c>
      <c r="DP55" s="115">
        <v>6.9908814589665677E-2</v>
      </c>
      <c r="DQ55" s="115">
        <v>5.3281446586886029E-2</v>
      </c>
      <c r="DR55" s="115">
        <v>0.17728161333470527</v>
      </c>
      <c r="DS55" s="115">
        <v>-1.4084507042253521E-2</v>
      </c>
      <c r="DT55" s="115">
        <v>1.3636058305904487E-2</v>
      </c>
      <c r="DU55" s="115">
        <v>-0.31417281741593978</v>
      </c>
      <c r="DV55" s="115">
        <v>8.9285714285714281E-3</v>
      </c>
      <c r="DW55" s="115">
        <v>0.17822203317737123</v>
      </c>
      <c r="DX55" s="115">
        <v>4.6290054379578498E-2</v>
      </c>
      <c r="DY55" s="115">
        <v>-6.0978280137222007E-2</v>
      </c>
      <c r="DZ55" s="115">
        <v>9.9791964633987748E-2</v>
      </c>
      <c r="EA55" s="115">
        <v>0.10591840643554877</v>
      </c>
      <c r="EB55" s="115">
        <v>0.17330000000000004</v>
      </c>
      <c r="EC55" s="115">
        <v>-7.3365940417963165E-3</v>
      </c>
      <c r="ED55" s="115">
        <v>0.67333333333333334</v>
      </c>
      <c r="EE55" s="115">
        <v>0.10135352884305497</v>
      </c>
      <c r="EF55" s="115">
        <v>-0.14364640883977903</v>
      </c>
      <c r="EG55" s="115">
        <v>2.3076923076923155E-2</v>
      </c>
      <c r="EH55" s="115">
        <v>9.1370558375634556E-2</v>
      </c>
      <c r="EI55" s="115">
        <v>2.6513122656668314E-2</v>
      </c>
      <c r="EJ55" s="115">
        <v>6.2959934587080907E-2</v>
      </c>
      <c r="EK55" s="115">
        <v>-1.9607843137254832E-2</v>
      </c>
      <c r="EL55" s="115">
        <v>0.22243713733075449</v>
      </c>
      <c r="EM55" s="115">
        <v>4.6131171702284597E-2</v>
      </c>
      <c r="EN55" s="115">
        <v>-3.305203938115335E-2</v>
      </c>
      <c r="EO55" s="115">
        <v>6.9762832793816495E-2</v>
      </c>
      <c r="EP55" s="115">
        <v>0</v>
      </c>
      <c r="EQ55" s="115">
        <v>-4.76190476190483E-3</v>
      </c>
      <c r="ER55" s="115">
        <v>3.0769230769230795E-2</v>
      </c>
      <c r="ES55" s="115">
        <v>1.8600531443755612E-2</v>
      </c>
      <c r="ET55" s="115">
        <v>3.5156249999999944E-2</v>
      </c>
      <c r="EU55" s="115">
        <v>-4.3518518518518574E-2</v>
      </c>
      <c r="EV55" s="115">
        <v>-8.633093525179927E-3</v>
      </c>
      <c r="EW55" s="115">
        <v>-5.2561301286720062E-2</v>
      </c>
      <c r="EX55" s="115">
        <v>7.8431372549019676E-2</v>
      </c>
      <c r="EY55" s="115">
        <v>4.5255183413078215E-2</v>
      </c>
      <c r="EZ55" s="115">
        <v>-0.14583333333333337</v>
      </c>
      <c r="FA55" s="115">
        <v>4.5871559633027359E-2</v>
      </c>
      <c r="FB55" s="115">
        <v>-4.0927694406548048E-3</v>
      </c>
      <c r="FC55" s="115">
        <v>3.7500000000000089E-2</v>
      </c>
      <c r="FD55" s="115">
        <v>-1.5384615384615385E-2</v>
      </c>
      <c r="FE55" s="115">
        <v>0.58672875436554139</v>
      </c>
      <c r="FF55" s="115"/>
      <c r="FG55" s="115">
        <v>-4.8507462686567165E-2</v>
      </c>
      <c r="FH55" s="115">
        <v>-6.1475409836065477E-3</v>
      </c>
      <c r="FI55" s="115">
        <v>0.1280819724623759</v>
      </c>
      <c r="FJ55" s="115">
        <v>0</v>
      </c>
      <c r="FK55" s="115">
        <v>0</v>
      </c>
      <c r="FL55" s="115">
        <v>4.9795918367346891E-2</v>
      </c>
      <c r="FM55" s="115">
        <v>-2.4861878453038829E-2</v>
      </c>
      <c r="FN55" s="115">
        <v>-5.8260869565217387E-2</v>
      </c>
      <c r="FO55" s="115">
        <v>0.15341856586992778</v>
      </c>
      <c r="FP55" s="115">
        <v>0.12265929370365716</v>
      </c>
      <c r="FQ55" s="115">
        <v>1.4492753623188354E-2</v>
      </c>
      <c r="FR55" s="115">
        <v>0.12293233082706764</v>
      </c>
      <c r="FS55" s="115">
        <v>-3.2520325203251967E-2</v>
      </c>
      <c r="FT55" s="115">
        <v>-4.7025848645281913E-2</v>
      </c>
      <c r="FU55" s="115">
        <v>3.7809647979139507E-2</v>
      </c>
      <c r="FV55" s="115">
        <v>-2.5000000000000668E-3</v>
      </c>
      <c r="FW55" s="115">
        <v>0</v>
      </c>
      <c r="FX55" s="115">
        <v>-5.6666666666666601E-2</v>
      </c>
      <c r="FY55" s="115">
        <v>3.7527593818984531E-2</v>
      </c>
      <c r="FZ55" s="115">
        <v>0</v>
      </c>
      <c r="GA55" s="115">
        <v>9.4170778623400689E-2</v>
      </c>
      <c r="GB55" s="115">
        <v>2.5383707201889E-2</v>
      </c>
      <c r="GC55" s="115">
        <v>1.7368421052631488E-2</v>
      </c>
      <c r="GD55" s="115">
        <v>7.3446327683615795E-2</v>
      </c>
      <c r="GE55" s="115">
        <v>-4.4387899349731412E-2</v>
      </c>
      <c r="GF55" s="115">
        <v>0.12085131716029178</v>
      </c>
      <c r="GG55" s="115">
        <v>-0.33600173085244478</v>
      </c>
      <c r="GH55" s="115">
        <v>2.585193889541719E-2</v>
      </c>
      <c r="GI55" s="115">
        <v>2.6352288488210873E-2</v>
      </c>
      <c r="GJ55" s="115">
        <v>3.8095238095238126E-2</v>
      </c>
      <c r="GK55" s="115"/>
      <c r="GL55" s="115">
        <v>0.17316017316017315</v>
      </c>
      <c r="GM55" s="115">
        <v>-0.25</v>
      </c>
      <c r="GN55" s="115">
        <v>-9.9999999999997877E-4</v>
      </c>
      <c r="GO55" s="115">
        <v>-1.5151515151515277E-2</v>
      </c>
      <c r="GP55" s="115">
        <v>8.4520417853751251E-2</v>
      </c>
      <c r="GQ55" s="115">
        <v>0.15528281750266806</v>
      </c>
      <c r="GR55" s="115">
        <v>6.1068702290076216E-2</v>
      </c>
      <c r="GS55" s="115">
        <v>-5.8139534883720853E-2</v>
      </c>
    </row>
    <row r="56" spans="1:201" x14ac:dyDescent="0.2">
      <c r="A56" t="s">
        <v>1410</v>
      </c>
      <c r="B56" s="115">
        <v>9.4146341463414621E-2</v>
      </c>
      <c r="C56" s="115">
        <v>4.3455588388666783E-2</v>
      </c>
      <c r="D56" s="115">
        <v>-1.3070657321462356E-2</v>
      </c>
      <c r="E56" s="115">
        <v>0.15415549597855221</v>
      </c>
      <c r="F56" s="115">
        <v>-9.2284417549167969E-2</v>
      </c>
      <c r="G56" s="115">
        <v>0.10243341006247943</v>
      </c>
      <c r="H56" s="115">
        <v>-5.8823529411764705E-2</v>
      </c>
      <c r="I56" s="115">
        <v>-5.134517320203965E-2</v>
      </c>
      <c r="J56" s="115">
        <v>-1.913043478260875E-2</v>
      </c>
      <c r="K56" s="115">
        <v>3.7070395828395455E-2</v>
      </c>
      <c r="L56" s="115">
        <v>6.754966887417227E-2</v>
      </c>
      <c r="M56" s="115">
        <v>5.9091851544681766E-2</v>
      </c>
      <c r="N56" s="115">
        <v>-0.15986111111111109</v>
      </c>
      <c r="O56" s="115">
        <v>-0.13870967741935483</v>
      </c>
      <c r="P56" s="115">
        <v>1.500000000000006E-2</v>
      </c>
      <c r="Q56" s="115">
        <v>-0.14047619047619045</v>
      </c>
      <c r="R56" s="115"/>
      <c r="S56" s="115"/>
      <c r="T56" s="115">
        <v>6.9980061275105851E-2</v>
      </c>
      <c r="U56" s="115">
        <v>1.1142061281337058E-2</v>
      </c>
      <c r="V56" s="115">
        <v>5.3967879074161465E-2</v>
      </c>
      <c r="W56" s="115">
        <v>1.0204081632653104E-2</v>
      </c>
      <c r="X56" s="115">
        <v>-3.3718244803695008E-2</v>
      </c>
      <c r="Y56" s="115">
        <v>-4.3549043549043563E-2</v>
      </c>
      <c r="Z56" s="115">
        <v>-3.7037037037037035E-2</v>
      </c>
      <c r="AA56" s="115">
        <v>-0.10152838427947596</v>
      </c>
      <c r="AB56" s="115">
        <v>2.4305555555555532E-2</v>
      </c>
      <c r="AC56" s="115"/>
      <c r="AD56" s="115">
        <v>6.3594778533973828E-3</v>
      </c>
      <c r="AE56" s="115">
        <v>2.0412457912457885E-2</v>
      </c>
      <c r="AF56" s="115">
        <v>1.3215859030836918E-2</v>
      </c>
      <c r="AG56" s="115">
        <v>-0.15169366715758473</v>
      </c>
      <c r="AH56" s="115">
        <v>-2.2916666666666696E-2</v>
      </c>
      <c r="AI56" s="115">
        <v>-8.4284460052677854E-2</v>
      </c>
      <c r="AJ56" s="115">
        <v>-4.5156591405681061E-2</v>
      </c>
      <c r="AK56" s="115">
        <v>0</v>
      </c>
      <c r="AL56" s="115">
        <v>1.1405509738550597E-2</v>
      </c>
      <c r="AM56" s="115">
        <v>-5.0000000000000031E-2</v>
      </c>
      <c r="AN56" s="115">
        <v>-0.19825072886297379</v>
      </c>
      <c r="AO56" s="115">
        <v>-0.1081081081081082</v>
      </c>
      <c r="AP56" s="115">
        <v>-0.23547400611620795</v>
      </c>
      <c r="AQ56" s="115">
        <v>0.14018242918867027</v>
      </c>
      <c r="AR56" s="115">
        <v>-0.1089507207509219</v>
      </c>
      <c r="AS56" s="115">
        <v>0.22589785606991655</v>
      </c>
      <c r="AT56" s="115">
        <v>-1.4703849609509972E-2</v>
      </c>
      <c r="AU56" s="115">
        <v>3.0405405405405407E-2</v>
      </c>
      <c r="AV56" s="115">
        <v>-3.5329491355550018E-2</v>
      </c>
      <c r="AW56" s="115">
        <v>3.6389868547611462E-2</v>
      </c>
      <c r="AX56" s="115">
        <v>-0.14346590909090906</v>
      </c>
      <c r="AY56" s="115">
        <v>-0.16955017301038069</v>
      </c>
      <c r="AZ56" s="115">
        <v>0.5</v>
      </c>
      <c r="BA56" s="115">
        <v>-4.0413360398597484E-2</v>
      </c>
      <c r="BB56" s="115">
        <v>0.25949367088607594</v>
      </c>
      <c r="BC56" s="115">
        <v>0.20446533490011753</v>
      </c>
      <c r="BD56" s="115">
        <v>5.6175134242048716E-2</v>
      </c>
      <c r="BE56" s="115">
        <v>-0.22180312787488499</v>
      </c>
      <c r="BF56" s="115">
        <v>-1.5748031496063006E-2</v>
      </c>
      <c r="BG56" s="115">
        <v>1.2536162005785997E-2</v>
      </c>
      <c r="BH56" s="115">
        <v>-4.3478260869565064E-2</v>
      </c>
      <c r="BI56" s="115">
        <v>0.10181704260651629</v>
      </c>
      <c r="BJ56" s="115">
        <v>0.13567040881169234</v>
      </c>
      <c r="BK56" s="115">
        <v>-0.11815301041195109</v>
      </c>
      <c r="BL56" s="115">
        <v>-7.7777777777777779E-2</v>
      </c>
      <c r="BM56" s="115">
        <v>-6.3703969178389025E-2</v>
      </c>
      <c r="BN56" s="115">
        <v>8.0334671110808803E-2</v>
      </c>
      <c r="BO56" s="115">
        <v>0</v>
      </c>
      <c r="BP56" s="115">
        <v>-6.3469675599435851E-2</v>
      </c>
      <c r="BQ56" s="115">
        <v>0.16981132075471705</v>
      </c>
      <c r="BR56" s="115">
        <v>-4.3778501628664486E-2</v>
      </c>
      <c r="BS56" s="115">
        <v>8.0357401874040172E-3</v>
      </c>
      <c r="BT56" s="115">
        <v>-1.1111111111111112E-2</v>
      </c>
      <c r="BU56" s="115"/>
      <c r="BV56" s="115">
        <v>0.15999999999999998</v>
      </c>
      <c r="BW56" s="115">
        <v>-0.19395465994962216</v>
      </c>
      <c r="BX56" s="115">
        <v>-0.10071428571428573</v>
      </c>
      <c r="BY56" s="115">
        <v>3.5322509872751193E-2</v>
      </c>
      <c r="BZ56" s="115">
        <v>0</v>
      </c>
      <c r="CA56" s="115">
        <v>-3.1897926634769191E-3</v>
      </c>
      <c r="CB56" s="115">
        <v>1.2890693978456593E-2</v>
      </c>
      <c r="CC56" s="115">
        <v>0.22400000000000003</v>
      </c>
      <c r="CD56" s="115">
        <v>-0.22575699501724802</v>
      </c>
      <c r="CE56" s="115">
        <v>4.5070588930238027E-2</v>
      </c>
      <c r="CF56" s="115">
        <v>-3.2499999999999973E-2</v>
      </c>
      <c r="CG56" s="115">
        <v>-9.4705573999650419E-2</v>
      </c>
      <c r="CH56" s="115">
        <v>0.05</v>
      </c>
      <c r="CI56" s="115">
        <v>0.20111843419213102</v>
      </c>
      <c r="CJ56" s="115">
        <v>-4.4585987261146535E-2</v>
      </c>
      <c r="CK56" s="115">
        <v>0.168659793814433</v>
      </c>
      <c r="CL56" s="115">
        <v>-7.9772079772079896E-2</v>
      </c>
      <c r="CM56" s="115">
        <v>-3.1948881789137407E-2</v>
      </c>
      <c r="CN56" s="115">
        <v>-8.8235294117646926E-2</v>
      </c>
      <c r="CO56" s="115">
        <v>-3.5493827160493888E-2</v>
      </c>
      <c r="CP56" s="115">
        <v>9.4986440442250172E-2</v>
      </c>
      <c r="CQ56" s="115">
        <v>0.70472440944881887</v>
      </c>
      <c r="CR56" s="115">
        <v>-2.1276595744680851E-2</v>
      </c>
      <c r="CS56" s="115">
        <v>-6.3157894736842633E-3</v>
      </c>
      <c r="CT56" s="115">
        <v>0.14233770168926604</v>
      </c>
      <c r="CU56" s="115">
        <v>-5.7324840764331211E-2</v>
      </c>
      <c r="CV56" s="115">
        <v>-5.1383399209486126E-2</v>
      </c>
      <c r="CW56" s="115">
        <v>6.7546663916675381E-3</v>
      </c>
      <c r="CX56" s="115">
        <v>0.11707317073170725</v>
      </c>
      <c r="CY56" s="115">
        <v>2.5297483876828019E-2</v>
      </c>
      <c r="CZ56" s="115">
        <v>-5.6307014784523407E-2</v>
      </c>
      <c r="DA56" s="115">
        <v>-0.12472647702406998</v>
      </c>
      <c r="DB56" s="115">
        <v>-9.825014343086665E-3</v>
      </c>
      <c r="DC56" s="115">
        <v>0</v>
      </c>
      <c r="DD56" s="115">
        <v>-0.15151515151515152</v>
      </c>
      <c r="DE56" s="115">
        <v>-1.3834812025275993E-2</v>
      </c>
      <c r="DF56" s="115">
        <v>-0.18519999999999995</v>
      </c>
      <c r="DG56" s="115">
        <v>7.2916666666666671E-2</v>
      </c>
      <c r="DH56" s="115">
        <v>-5.6499770326136907E-2</v>
      </c>
      <c r="DI56" s="115">
        <v>-7.0021881838074451E-2</v>
      </c>
      <c r="DJ56" s="115"/>
      <c r="DK56" s="115">
        <v>-3.7735849056603807E-2</v>
      </c>
      <c r="DL56" s="115">
        <v>-7.4509803921568668E-2</v>
      </c>
      <c r="DM56" s="115">
        <v>-6.5352697095435758E-2</v>
      </c>
      <c r="DN56" s="115">
        <v>-6.8639798488665013E-2</v>
      </c>
      <c r="DO56" s="115">
        <v>4.2361111111111072E-2</v>
      </c>
      <c r="DP56" s="115">
        <v>-0.11337236316327481</v>
      </c>
      <c r="DQ56" s="115">
        <v>3.5572523709965789E-2</v>
      </c>
      <c r="DR56" s="115">
        <v>6.7083882301273601E-2</v>
      </c>
      <c r="DS56" s="115">
        <v>-4.7491279849745181E-2</v>
      </c>
      <c r="DT56" s="115">
        <v>0.12917172330097088</v>
      </c>
      <c r="DU56" s="115">
        <v>-8.7551020408163302E-2</v>
      </c>
      <c r="DV56" s="115">
        <v>-3.614457831325301E-2</v>
      </c>
      <c r="DW56" s="115">
        <v>-7.640934983303857E-2</v>
      </c>
      <c r="DX56" s="115">
        <v>1.1340135899825033E-2</v>
      </c>
      <c r="DY56" s="115">
        <v>-0.11301943157330081</v>
      </c>
      <c r="DZ56" s="115">
        <v>-4.6373217606943691E-2</v>
      </c>
      <c r="EA56" s="115">
        <v>-1.720841300191134E-3</v>
      </c>
      <c r="EB56" s="115">
        <v>4.4895684580822631E-2</v>
      </c>
      <c r="EC56" s="115">
        <v>5.8602024005648262E-2</v>
      </c>
      <c r="ED56" s="115">
        <v>-0.20588235294117646</v>
      </c>
      <c r="EE56" s="115">
        <v>-4.5230769230769192E-2</v>
      </c>
      <c r="EF56" s="115">
        <v>9.4986440442250172E-2</v>
      </c>
      <c r="EG56" s="115">
        <v>5.4054054054053981E-2</v>
      </c>
      <c r="EH56" s="115">
        <v>-3.5731767009300072E-2</v>
      </c>
      <c r="EI56" s="115">
        <v>6.4424173318130135E-2</v>
      </c>
      <c r="EJ56" s="115">
        <v>6.5843621399177014E-3</v>
      </c>
      <c r="EK56" s="115">
        <v>-7.2727272727272793E-2</v>
      </c>
      <c r="EL56" s="115">
        <v>-9.5702148925537356E-2</v>
      </c>
      <c r="EM56" s="115">
        <v>-4.4366197183098671E-2</v>
      </c>
      <c r="EN56" s="115">
        <v>3.418181818181823E-2</v>
      </c>
      <c r="EO56" s="115">
        <v>3.2560995020350605E-2</v>
      </c>
      <c r="EP56" s="115">
        <v>0</v>
      </c>
      <c r="EQ56" s="115">
        <v>0</v>
      </c>
      <c r="ER56" s="115">
        <v>-9.9722991689750656E-2</v>
      </c>
      <c r="ES56" s="115">
        <v>-5.7595993322203776E-2</v>
      </c>
      <c r="ET56" s="115">
        <v>-0.22188449848024316</v>
      </c>
      <c r="EU56" s="115">
        <v>9.3457943925234974E-3</v>
      </c>
      <c r="EV56" s="115">
        <v>2.2058823529411818E-2</v>
      </c>
      <c r="EW56" s="115">
        <v>-8.4666666666666723E-2</v>
      </c>
      <c r="EX56" s="115">
        <v>1.0162372043769856</v>
      </c>
      <c r="EY56" s="115">
        <v>-4.2199732671376763E-2</v>
      </c>
      <c r="EZ56" s="115">
        <v>0.19999999999999996</v>
      </c>
      <c r="FA56" s="115">
        <v>-9.0909090909090974E-3</v>
      </c>
      <c r="FB56" s="115">
        <v>4.6843758926021155E-2</v>
      </c>
      <c r="FC56" s="115">
        <v>-5.8823529411764705E-2</v>
      </c>
      <c r="FD56" s="115">
        <v>0.04</v>
      </c>
      <c r="FE56" s="115">
        <v>-7.3354908306364583E-2</v>
      </c>
      <c r="FF56" s="115"/>
      <c r="FG56" s="115">
        <v>0.31372549019607843</v>
      </c>
      <c r="FH56" s="115">
        <v>-3.493737640079099E-2</v>
      </c>
      <c r="FI56" s="115">
        <v>-8.5084767286812066E-3</v>
      </c>
      <c r="FJ56" s="115">
        <v>5.3999999999999944E-2</v>
      </c>
      <c r="FK56" s="115">
        <v>-7.3394495412844096E-2</v>
      </c>
      <c r="FL56" s="115">
        <v>-1.9215372297838287E-2</v>
      </c>
      <c r="FM56" s="115">
        <v>-0.1017369727047145</v>
      </c>
      <c r="FN56" s="115">
        <v>1.7421602787456073E-3</v>
      </c>
      <c r="FO56" s="115">
        <v>-4.477876106194692E-2</v>
      </c>
      <c r="FP56" s="115">
        <v>6.7576028622540307E-2</v>
      </c>
      <c r="FQ56" s="115">
        <v>-3.6985345429169529E-2</v>
      </c>
      <c r="FR56" s="115">
        <v>-8.3390764989662233E-2</v>
      </c>
      <c r="FS56" s="115">
        <v>-2.1290322580645202E-2</v>
      </c>
      <c r="FT56" s="115">
        <v>-6.1111111111111047E-2</v>
      </c>
      <c r="FU56" s="115">
        <v>-5.8895705521472441E-2</v>
      </c>
      <c r="FV56" s="115">
        <v>-2.8571428571428571E-2</v>
      </c>
      <c r="FW56" s="115">
        <v>0</v>
      </c>
      <c r="FX56" s="115">
        <v>0</v>
      </c>
      <c r="FY56" s="115">
        <v>-0.21896551724137925</v>
      </c>
      <c r="FZ56" s="115">
        <v>0.30712195121951208</v>
      </c>
      <c r="GA56" s="115">
        <v>6.3317029791018137E-2</v>
      </c>
      <c r="GB56" s="115">
        <v>-1.2820512820512754E-2</v>
      </c>
      <c r="GC56" s="115">
        <v>-1.5544041450777238E-2</v>
      </c>
      <c r="GD56" s="115">
        <v>4.0768326146609135E-2</v>
      </c>
      <c r="GE56" s="115">
        <v>8.4982637823776963E-2</v>
      </c>
      <c r="GF56" s="115">
        <v>-5.7908020190689788E-2</v>
      </c>
      <c r="GG56" s="115">
        <v>-0.65899365500959128</v>
      </c>
      <c r="GH56" s="115">
        <v>-3.0309936189608144E-2</v>
      </c>
      <c r="GI56" s="115">
        <v>-0.12393681652490891</v>
      </c>
      <c r="GJ56" s="115">
        <v>0</v>
      </c>
      <c r="GK56" s="115"/>
      <c r="GL56" s="115">
        <v>0</v>
      </c>
      <c r="GM56" s="115">
        <v>-0.33333333333333331</v>
      </c>
      <c r="GN56" s="115">
        <v>-4.7619047619047616E-2</v>
      </c>
      <c r="GO56" s="115">
        <v>-1.6556291390728419E-2</v>
      </c>
      <c r="GP56" s="115">
        <v>-6.4831261101243376E-2</v>
      </c>
      <c r="GQ56" s="115">
        <v>-1.4514093395035711E-2</v>
      </c>
      <c r="GR56" s="115">
        <v>-7.7464788732394277E-2</v>
      </c>
      <c r="GS56" s="115">
        <v>4.2424242424242462E-2</v>
      </c>
    </row>
    <row r="57" spans="1:201" x14ac:dyDescent="0.2">
      <c r="A57" t="s">
        <v>1411</v>
      </c>
      <c r="B57" s="115">
        <v>3.1808172253487291E-3</v>
      </c>
      <c r="C57" s="115">
        <v>5.9191751818098194E-2</v>
      </c>
      <c r="D57" s="115">
        <v>7.6350448558885013E-3</v>
      </c>
      <c r="E57" s="115">
        <v>-4.9984081502706154E-2</v>
      </c>
      <c r="F57" s="115">
        <v>0.14956521739130441</v>
      </c>
      <c r="G57" s="115">
        <v>0.14754716981132079</v>
      </c>
      <c r="H57" s="115">
        <v>-1.1627906976744146E-2</v>
      </c>
      <c r="I57" s="115">
        <v>6.1007462686567086E-2</v>
      </c>
      <c r="J57" s="115">
        <v>1.7924319539721227E-2</v>
      </c>
      <c r="K57" s="115">
        <v>-5.0843644544432E-2</v>
      </c>
      <c r="L57" s="115">
        <v>4.8611111111111063E-2</v>
      </c>
      <c r="M57" s="115">
        <v>1.1445086705202312</v>
      </c>
      <c r="N57" s="115">
        <v>0.27456186935740834</v>
      </c>
      <c r="O57" s="115">
        <v>0.19230769230769232</v>
      </c>
      <c r="P57" s="115">
        <v>-6.3545150501672198E-2</v>
      </c>
      <c r="Q57" s="115">
        <v>0.16343490304709138</v>
      </c>
      <c r="R57" s="115"/>
      <c r="S57" s="115"/>
      <c r="T57" s="115">
        <v>-2.7892024771899993E-2</v>
      </c>
      <c r="U57" s="115">
        <v>3.4582132564841397E-2</v>
      </c>
      <c r="V57" s="115">
        <v>0.12666311868014915</v>
      </c>
      <c r="W57" s="115">
        <v>-1.691028948122681E-2</v>
      </c>
      <c r="X57" s="115">
        <v>2.4609559867486967E-2</v>
      </c>
      <c r="Y57" s="115">
        <v>0.57298335467349559</v>
      </c>
      <c r="Z57" s="115">
        <v>3.8604203874158569E-2</v>
      </c>
      <c r="AA57" s="115">
        <v>4.805491990846681E-2</v>
      </c>
      <c r="AB57" s="115">
        <v>9.4637223974763252E-3</v>
      </c>
      <c r="AC57" s="115"/>
      <c r="AD57" s="115">
        <v>0.37892307692307686</v>
      </c>
      <c r="AE57" s="115">
        <v>-0.6153005464480874</v>
      </c>
      <c r="AF57" s="115">
        <v>3.1818181818181746E-2</v>
      </c>
      <c r="AG57" s="115">
        <v>0.18706293706293711</v>
      </c>
      <c r="AH57" s="115">
        <v>-5.8823529411764705E-2</v>
      </c>
      <c r="AI57" s="115">
        <v>-2.6269702276706971E-3</v>
      </c>
      <c r="AJ57" s="115">
        <v>-5.3103448275862039E-2</v>
      </c>
      <c r="AK57" s="115">
        <v>0.32300000000000012</v>
      </c>
      <c r="AL57" s="115">
        <v>2.6846846846846881E-2</v>
      </c>
      <c r="AM57" s="115">
        <v>4.3219076005961303E-2</v>
      </c>
      <c r="AN57" s="115">
        <v>-0.14249999999999996</v>
      </c>
      <c r="AO57" s="115">
        <v>-3.056768558951958E-2</v>
      </c>
      <c r="AP57" s="115">
        <v>0.42794759825327511</v>
      </c>
      <c r="AQ57" s="115">
        <v>6.8205128205128113E-2</v>
      </c>
      <c r="AR57" s="115">
        <v>8.7297248040823755E-2</v>
      </c>
      <c r="AS57" s="115">
        <v>3.9055017558795327E-2</v>
      </c>
      <c r="AT57" s="115">
        <v>0.112037659717552</v>
      </c>
      <c r="AU57" s="115">
        <v>-8.1015392924658754E-4</v>
      </c>
      <c r="AV57" s="115">
        <v>8.7564719774729766E-2</v>
      </c>
      <c r="AW57" s="115">
        <v>-8.8973625675245506E-3</v>
      </c>
      <c r="AX57" s="115">
        <v>0.2034188034188035</v>
      </c>
      <c r="AY57" s="115">
        <v>0.25108225108225113</v>
      </c>
      <c r="AZ57" s="115">
        <v>-0.2</v>
      </c>
      <c r="BA57" s="115">
        <v>-2.1841155234657079E-2</v>
      </c>
      <c r="BB57" s="115">
        <v>0</v>
      </c>
      <c r="BC57" s="115">
        <v>-5.549389567147614E-2</v>
      </c>
      <c r="BD57" s="115">
        <v>-4.042806183115337E-2</v>
      </c>
      <c r="BE57" s="115">
        <v>-5.0655021834061113E-2</v>
      </c>
      <c r="BF57" s="115">
        <v>0.28067226890756303</v>
      </c>
      <c r="BG57" s="115">
        <v>1.6666666666666659E-2</v>
      </c>
      <c r="BH57" s="115">
        <v>0.34699853587115653</v>
      </c>
      <c r="BI57" s="115">
        <v>-1.251564455569361E-3</v>
      </c>
      <c r="BJ57" s="115">
        <v>6.7785492954560933E-2</v>
      </c>
      <c r="BK57" s="115">
        <v>0.11791497975708493</v>
      </c>
      <c r="BL57" s="115">
        <v>-0.18181818181818182</v>
      </c>
      <c r="BM57" s="115">
        <v>6.3053624154681451E-2</v>
      </c>
      <c r="BN57" s="115">
        <v>4.8050188921365797E-2</v>
      </c>
      <c r="BO57" s="115">
        <v>0</v>
      </c>
      <c r="BP57" s="115">
        <v>9.2449922958397476E-2</v>
      </c>
      <c r="BQ57" s="115">
        <v>-1.1655011655011656E-2</v>
      </c>
      <c r="BR57" s="115">
        <v>0.12273259215915741</v>
      </c>
      <c r="BS57" s="115">
        <v>7.597465430595865E-2</v>
      </c>
      <c r="BT57" s="115">
        <v>3.703840882992298E-5</v>
      </c>
      <c r="BU57" s="115"/>
      <c r="BV57" s="115">
        <v>0</v>
      </c>
      <c r="BW57" s="115">
        <v>0.28587160717756038</v>
      </c>
      <c r="BX57" s="115">
        <v>0.16038126813095735</v>
      </c>
      <c r="BY57" s="115">
        <v>-3.5037578067111275E-2</v>
      </c>
      <c r="BZ57" s="115">
        <v>0</v>
      </c>
      <c r="CA57" s="115">
        <v>-8.9456869009584619E-2</v>
      </c>
      <c r="CB57" s="115">
        <v>5.643130305008872E-2</v>
      </c>
      <c r="CC57" s="115">
        <v>9.375E-2</v>
      </c>
      <c r="CD57" s="115">
        <v>0.28269419862340217</v>
      </c>
      <c r="CE57" s="115">
        <v>3.2633890447724745E-2</v>
      </c>
      <c r="CF57" s="115">
        <v>-7.192575406032474E-2</v>
      </c>
      <c r="CG57" s="115">
        <v>-9.4103680253264807E-2</v>
      </c>
      <c r="CH57" s="115">
        <v>2.8571428571428571E-2</v>
      </c>
      <c r="CI57" s="115">
        <v>1.2947602670443063E-2</v>
      </c>
      <c r="CJ57" s="115">
        <v>-0.10941125913192944</v>
      </c>
      <c r="CK57" s="115">
        <v>-0.16652345763876952</v>
      </c>
      <c r="CL57" s="115">
        <v>4.4642857142857144E-2</v>
      </c>
      <c r="CM57" s="115">
        <v>-2.1875000000000089E-2</v>
      </c>
      <c r="CN57" s="115">
        <v>-0.13559322033898316</v>
      </c>
      <c r="CO57" s="115">
        <v>5.0243111831442547E-2</v>
      </c>
      <c r="CP57" s="115">
        <v>1.3789909015715467</v>
      </c>
      <c r="CQ57" s="115">
        <v>0.6387096774193548</v>
      </c>
      <c r="CR57" s="115">
        <v>0</v>
      </c>
      <c r="CS57" s="115">
        <v>3.036876355748366E-2</v>
      </c>
      <c r="CT57" s="115">
        <v>-1.5585384041759949E-2</v>
      </c>
      <c r="CU57" s="115">
        <v>-3.1746031746031746E-3</v>
      </c>
      <c r="CV57" s="115">
        <v>4.5454545454545407E-2</v>
      </c>
      <c r="CW57" s="115">
        <v>9.9495436249220554E-2</v>
      </c>
      <c r="CX57" s="115">
        <v>-5.8769513314967908E-2</v>
      </c>
      <c r="CY57" s="115">
        <v>-6.3163493245399424E-2</v>
      </c>
      <c r="CZ57" s="115">
        <v>-2.3348694316436193E-2</v>
      </c>
      <c r="DA57" s="115">
        <v>0.33291666666666658</v>
      </c>
      <c r="DB57" s="115">
        <v>6.1671996345363134E-2</v>
      </c>
      <c r="DC57" s="115">
        <v>4.9948240165631465E-2</v>
      </c>
      <c r="DD57" s="115">
        <v>-0.10386965376782085</v>
      </c>
      <c r="DE57" s="115">
        <v>-7.88046274382984E-2</v>
      </c>
      <c r="DF57" s="115">
        <v>8.1081081081081086E-2</v>
      </c>
      <c r="DG57" s="115">
        <v>-2.0008166598611616E-2</v>
      </c>
      <c r="DH57" s="115">
        <v>1.5865608959402699E-2</v>
      </c>
      <c r="DI57" s="115">
        <v>-5.2849740932642462E-2</v>
      </c>
      <c r="DJ57" s="115"/>
      <c r="DK57" s="115">
        <v>-8.6206896551724033E-2</v>
      </c>
      <c r="DL57" s="115">
        <v>-2.6075619295957723E-3</v>
      </c>
      <c r="DM57" s="115">
        <v>0.18137254901960789</v>
      </c>
      <c r="DN57" s="115">
        <v>0.17874109263657967</v>
      </c>
      <c r="DO57" s="115">
        <v>-1.4036288942143106E-2</v>
      </c>
      <c r="DP57" s="115">
        <v>-4.1464392286108771E-2</v>
      </c>
      <c r="DQ57" s="115">
        <v>8.1356487549148052E-2</v>
      </c>
      <c r="DR57" s="115">
        <v>-7.9349034670979562E-2</v>
      </c>
      <c r="DS57" s="115">
        <v>0.19264000000000009</v>
      </c>
      <c r="DT57" s="115">
        <v>7.7828646173970006E-2</v>
      </c>
      <c r="DU57" s="115">
        <v>1.0973034669710371</v>
      </c>
      <c r="DV57" s="115">
        <v>3.4542314335060447E-3</v>
      </c>
      <c r="DW57" s="115">
        <v>-3.0100971613640795E-2</v>
      </c>
      <c r="DX57" s="115">
        <v>6.2079119499891311E-2</v>
      </c>
      <c r="DY57" s="115">
        <v>8.5159966421043832E-3</v>
      </c>
      <c r="DZ57" s="115">
        <v>-0.14179303006118638</v>
      </c>
      <c r="EA57" s="115">
        <v>-4.3175997072813749E-2</v>
      </c>
      <c r="EB57" s="115">
        <v>9.3419148449996312E-2</v>
      </c>
      <c r="EC57" s="115">
        <v>-5.2197189382110112E-2</v>
      </c>
      <c r="ED57" s="115">
        <v>-5.5555555555555552E-2</v>
      </c>
      <c r="EE57" s="115">
        <v>-1.960784313725486E-2</v>
      </c>
      <c r="EF57" s="115">
        <v>1.3789909015715467</v>
      </c>
      <c r="EG57" s="115">
        <v>-7.4999999999999956E-2</v>
      </c>
      <c r="EH57" s="115">
        <v>4.769230769230768E-2</v>
      </c>
      <c r="EI57" s="115">
        <v>3.1764705882352889E-2</v>
      </c>
      <c r="EJ57" s="115">
        <v>1.7587939698492535E-2</v>
      </c>
      <c r="EK57" s="115">
        <v>-0.11290322580645164</v>
      </c>
      <c r="EL57" s="115">
        <v>7.899703424103531E-2</v>
      </c>
      <c r="EM57" s="115">
        <v>0.18392529598132401</v>
      </c>
      <c r="EN57" s="115">
        <v>2.6119402985074598E-2</v>
      </c>
      <c r="EO57" s="115">
        <v>0.1631732765574789</v>
      </c>
      <c r="EP57" s="115">
        <v>0</v>
      </c>
      <c r="EQ57" s="115">
        <v>0</v>
      </c>
      <c r="ER57" s="115">
        <v>0.24482758620689654</v>
      </c>
      <c r="ES57" s="115">
        <v>0.48819875776397509</v>
      </c>
      <c r="ET57" s="115">
        <v>9.3023255813953584E-2</v>
      </c>
      <c r="EU57" s="115">
        <v>7.5329566854990659E-3</v>
      </c>
      <c r="EV57" s="115">
        <v>4.6153846153846129E-2</v>
      </c>
      <c r="EW57" s="115">
        <v>6.3829787234042631E-2</v>
      </c>
      <c r="EX57" s="115">
        <v>1.0830882352941176</v>
      </c>
      <c r="EY57" s="115">
        <v>-5.91088753144089E-2</v>
      </c>
      <c r="EZ57" s="115">
        <v>-0.10514541387024604</v>
      </c>
      <c r="FA57" s="115">
        <v>-5.1724137931034343E-2</v>
      </c>
      <c r="FB57" s="115">
        <v>6.090909090909085E-2</v>
      </c>
      <c r="FC57" s="115">
        <v>0</v>
      </c>
      <c r="FD57" s="115">
        <v>0.14217836257309943</v>
      </c>
      <c r="FE57" s="115">
        <v>6.797235023041473E-2</v>
      </c>
      <c r="FF57" s="115"/>
      <c r="FG57" s="115">
        <v>9.9009900990099011E-3</v>
      </c>
      <c r="FH57" s="115">
        <v>0.47138700290979624</v>
      </c>
      <c r="FI57" s="115">
        <v>-2.5553768098007645E-2</v>
      </c>
      <c r="FJ57" s="115">
        <v>-2.1276595744680851E-2</v>
      </c>
      <c r="FK57" s="115">
        <v>-6.0344827586206837E-2</v>
      </c>
      <c r="FL57" s="115">
        <v>-1.0693069306930677E-2</v>
      </c>
      <c r="FM57" s="115">
        <v>0.11325966850828713</v>
      </c>
      <c r="FN57" s="115">
        <v>0.27555555555555561</v>
      </c>
      <c r="FO57" s="115">
        <v>5.1162790697674418E-2</v>
      </c>
      <c r="FP57" s="115">
        <v>-1.2060570867021495E-3</v>
      </c>
      <c r="FQ57" s="115">
        <v>1.4872521246458985E-2</v>
      </c>
      <c r="FR57" s="115">
        <v>6.8965517241377841E-4</v>
      </c>
      <c r="FS57" s="115">
        <v>0.19230769230769232</v>
      </c>
      <c r="FT57" s="115">
        <v>-1.1560693641618497E-2</v>
      </c>
      <c r="FU57" s="115">
        <v>2.0025031289111407E-2</v>
      </c>
      <c r="FV57" s="115">
        <v>-4.7619047619047616E-2</v>
      </c>
      <c r="FW57" s="115">
        <v>0</v>
      </c>
      <c r="FX57" s="115">
        <v>0</v>
      </c>
      <c r="FY57" s="115">
        <v>0.15768463073852296</v>
      </c>
      <c r="FZ57" s="115">
        <v>0.69927055702917773</v>
      </c>
      <c r="GA57" s="115">
        <v>7.4359433793226865E-3</v>
      </c>
      <c r="GB57" s="115">
        <v>3.1870114251353047E-2</v>
      </c>
      <c r="GC57" s="115">
        <v>8.793686583990995E-2</v>
      </c>
      <c r="GD57" s="115">
        <v>-6.2132352941176389E-2</v>
      </c>
      <c r="GE57" s="115">
        <v>1.41358585418663E-2</v>
      </c>
      <c r="GF57" s="115">
        <v>2.2802237200630848E-2</v>
      </c>
      <c r="GG57" s="115">
        <v>0.94239036973344781</v>
      </c>
      <c r="GH57" s="115">
        <v>-5.917667238421951E-2</v>
      </c>
      <c r="GI57" s="115">
        <v>8.2894736842105368E-2</v>
      </c>
      <c r="GJ57" s="115">
        <v>2.4390243902439025E-2</v>
      </c>
      <c r="GK57" s="115"/>
      <c r="GL57" s="115">
        <v>-3.7499999999999943E-2</v>
      </c>
      <c r="GM57" s="115">
        <v>-0.25</v>
      </c>
      <c r="GN57" s="115">
        <v>2.9411764705882425E-2</v>
      </c>
      <c r="GO57" s="115">
        <v>-6.9337442218798173E-2</v>
      </c>
      <c r="GP57" s="115">
        <v>-6.1666666666666682E-2</v>
      </c>
      <c r="GQ57" s="115">
        <v>0.12894799335074802</v>
      </c>
      <c r="GR57" s="115">
        <v>-5.3333333333333378E-2</v>
      </c>
      <c r="GS57" s="115">
        <v>-4.8991354466858893E-2</v>
      </c>
    </row>
    <row r="58" spans="1:201" x14ac:dyDescent="0.2">
      <c r="A58" t="s">
        <v>1412</v>
      </c>
      <c r="B58" s="115">
        <v>-9.3791574279379245E-2</v>
      </c>
      <c r="C58" s="115">
        <v>3.9123780371149691E-2</v>
      </c>
      <c r="D58" s="115">
        <v>0.18128523111612174</v>
      </c>
      <c r="E58" s="115">
        <v>-3.1826861871424452E-4</v>
      </c>
      <c r="F58" s="115">
        <v>-1.5410958904109566E-2</v>
      </c>
      <c r="G58" s="115">
        <v>-4.790419161676647E-2</v>
      </c>
      <c r="H58" s="115">
        <v>7.4999999999999956E-2</v>
      </c>
      <c r="I58" s="115">
        <v>0.11888111888111888</v>
      </c>
      <c r="J58" s="115">
        <v>-9.6741954827103807E-2</v>
      </c>
      <c r="K58" s="115">
        <v>3.1705505524092528E-2</v>
      </c>
      <c r="L58" s="115">
        <v>1.4084507042253596E-2</v>
      </c>
      <c r="M58" s="115">
        <v>0.1836842105263157</v>
      </c>
      <c r="N58" s="115">
        <v>0.15758196721311485</v>
      </c>
      <c r="O58" s="115">
        <v>0</v>
      </c>
      <c r="P58" s="115">
        <v>-3.3333333333333808E-3</v>
      </c>
      <c r="Q58" s="115">
        <v>0.53095843935538611</v>
      </c>
      <c r="R58" s="115"/>
      <c r="S58" s="115"/>
      <c r="T58" s="115">
        <v>2.6695141484249868E-2</v>
      </c>
      <c r="U58" s="115">
        <v>0.1086261980830672</v>
      </c>
      <c r="V58" s="115">
        <v>-2.6046391084618439E-2</v>
      </c>
      <c r="W58" s="115">
        <v>-6.5489749430523029E-3</v>
      </c>
      <c r="X58" s="115">
        <v>-5.0337078651685435E-2</v>
      </c>
      <c r="Y58" s="115">
        <v>1.3666666666666667</v>
      </c>
      <c r="Z58" s="115">
        <v>5.3589679843098195E-3</v>
      </c>
      <c r="AA58" s="115">
        <v>0.10214375788146286</v>
      </c>
      <c r="AB58" s="115">
        <v>5.4713493530499091E-2</v>
      </c>
      <c r="AC58" s="115"/>
      <c r="AD58" s="115">
        <v>1.5386982612717521E-4</v>
      </c>
      <c r="AE58" s="115">
        <v>0</v>
      </c>
      <c r="AF58" s="115">
        <v>-7.1729957805907144E-2</v>
      </c>
      <c r="AG58" s="115">
        <v>-0.4268537074148297</v>
      </c>
      <c r="AH58" s="115">
        <v>-2.8571428571428571E-2</v>
      </c>
      <c r="AI58" s="115">
        <v>0.25082146768893743</v>
      </c>
      <c r="AJ58" s="115">
        <v>2.4734982332155452E-2</v>
      </c>
      <c r="AK58" s="115">
        <v>0</v>
      </c>
      <c r="AL58" s="115">
        <v>-9.1950261780104681E-2</v>
      </c>
      <c r="AM58" s="115">
        <v>5.9473684210526262E-2</v>
      </c>
      <c r="AN58" s="115">
        <v>-0.1111111111111111</v>
      </c>
      <c r="AO58" s="115">
        <v>0.20209973753280841</v>
      </c>
      <c r="AP58" s="115">
        <v>0.13930348258706482</v>
      </c>
      <c r="AQ58" s="115">
        <v>-2.7431421446384073E-2</v>
      </c>
      <c r="AR58" s="115">
        <v>0.25762090304836111</v>
      </c>
      <c r="AS58" s="115">
        <v>0.11674061163048656</v>
      </c>
      <c r="AT58" s="115">
        <v>-1.7110158448376697E-2</v>
      </c>
      <c r="AU58" s="115">
        <v>4.2033898305085058E-3</v>
      </c>
      <c r="AV58" s="115">
        <v>0.10509937763501304</v>
      </c>
      <c r="AW58" s="115">
        <v>4.0846700843393403E-2</v>
      </c>
      <c r="AX58" s="115">
        <v>4.4642857142857144E-2</v>
      </c>
      <c r="AY58" s="115">
        <v>-7.5999999999999984E-2</v>
      </c>
      <c r="AZ58" s="115">
        <v>0</v>
      </c>
      <c r="BA58" s="115">
        <v>0.10362962667835368</v>
      </c>
      <c r="BB58" s="115">
        <v>0</v>
      </c>
      <c r="BC58" s="115">
        <v>-9.9000000000000019E-2</v>
      </c>
      <c r="BD58" s="115">
        <v>1.2846246487354487E-2</v>
      </c>
      <c r="BE58" s="115">
        <v>0</v>
      </c>
      <c r="BF58" s="115">
        <v>0.17821782178217829</v>
      </c>
      <c r="BG58" s="115">
        <v>-4.8780487804878743E-3</v>
      </c>
      <c r="BH58" s="115">
        <v>0.3134615384615384</v>
      </c>
      <c r="BI58" s="115">
        <v>3.9800455482051862E-2</v>
      </c>
      <c r="BJ58" s="115">
        <v>6.0069626157591444E-3</v>
      </c>
      <c r="BK58" s="115">
        <v>5.9517426273458608E-2</v>
      </c>
      <c r="BL58" s="115">
        <v>6.7961165048543687E-2</v>
      </c>
      <c r="BM58" s="115">
        <v>2.8104191147669311E-2</v>
      </c>
      <c r="BN58" s="115">
        <v>6.9294099710321716E-2</v>
      </c>
      <c r="BO58" s="115">
        <v>0</v>
      </c>
      <c r="BP58" s="115">
        <v>8.1666666666666707E-2</v>
      </c>
      <c r="BQ58" s="115">
        <v>-3.3348355114916718E-2</v>
      </c>
      <c r="BR58" s="115">
        <v>0.10347054075867629</v>
      </c>
      <c r="BS58" s="115">
        <v>0.2416960582923143</v>
      </c>
      <c r="BT58" s="115">
        <v>1.8868636552322727E-2</v>
      </c>
      <c r="BU58" s="115"/>
      <c r="BV58" s="115">
        <v>0.1</v>
      </c>
      <c r="BW58" s="115">
        <v>-4.0645161290322291E-3</v>
      </c>
      <c r="BX58" s="115">
        <v>7.006651884700657E-2</v>
      </c>
      <c r="BY58" s="115">
        <v>-5.7882551041885623E-3</v>
      </c>
      <c r="BZ58" s="115">
        <v>0</v>
      </c>
      <c r="CA58" s="115">
        <v>0.1171317326411421</v>
      </c>
      <c r="CB58" s="115">
        <v>5.5336709810541096E-3</v>
      </c>
      <c r="CC58" s="115">
        <v>-1.1764705882352941E-2</v>
      </c>
      <c r="CD58" s="115">
        <v>5.1162790697674335E-2</v>
      </c>
      <c r="CE58" s="115">
        <v>8.4115857690781642E-2</v>
      </c>
      <c r="CF58" s="115">
        <v>3.1100478468899496E-2</v>
      </c>
      <c r="CG58" s="115">
        <v>-0.21031250000000001</v>
      </c>
      <c r="CH58" s="115">
        <v>0.19863013698630136</v>
      </c>
      <c r="CI58" s="115">
        <v>-4.8141729250914693E-2</v>
      </c>
      <c r="CJ58" s="115">
        <v>2.0614035087719248E-2</v>
      </c>
      <c r="CK58" s="115">
        <v>0.14434611602753189</v>
      </c>
      <c r="CL58" s="115">
        <v>-3.4482758620689537E-2</v>
      </c>
      <c r="CM58" s="115">
        <v>0.39130434782608714</v>
      </c>
      <c r="CN58" s="115">
        <v>-0.14924297043979803</v>
      </c>
      <c r="CO58" s="115">
        <v>-2.8346456692913344E-2</v>
      </c>
      <c r="CP58" s="115">
        <v>0.33961218836565105</v>
      </c>
      <c r="CQ58" s="115">
        <v>3.3333333333333361E-2</v>
      </c>
      <c r="CR58" s="115">
        <v>-2.0833333333333332E-2</v>
      </c>
      <c r="CS58" s="115">
        <v>-5.9183673469387757E-2</v>
      </c>
      <c r="CT58" s="115">
        <v>1.2610435701880274E-2</v>
      </c>
      <c r="CU58" s="115">
        <v>-6.8417567865813782E-3</v>
      </c>
      <c r="CV58" s="115">
        <v>4.1493775933609074E-3</v>
      </c>
      <c r="CW58" s="115">
        <v>-2.7779308824340078E-2</v>
      </c>
      <c r="CX58" s="115">
        <v>8.9000000000000051E-2</v>
      </c>
      <c r="CY58" s="115">
        <v>-4.307729891492431E-2</v>
      </c>
      <c r="CZ58" s="115">
        <v>0.2850375049348598</v>
      </c>
      <c r="DA58" s="115">
        <v>-3.9615846338535356E-2</v>
      </c>
      <c r="DB58" s="115">
        <v>0.1476756378888501</v>
      </c>
      <c r="DC58" s="115">
        <v>0</v>
      </c>
      <c r="DD58" s="115">
        <v>0</v>
      </c>
      <c r="DE58" s="115">
        <v>-0.14953119139892487</v>
      </c>
      <c r="DF58" s="115">
        <v>5.6534029136768426E-3</v>
      </c>
      <c r="DG58" s="115">
        <v>0.27552083333333333</v>
      </c>
      <c r="DH58" s="115">
        <v>0.21485260770975051</v>
      </c>
      <c r="DI58" s="115">
        <v>0.10792192881745113</v>
      </c>
      <c r="DJ58" s="115"/>
      <c r="DK58" s="115">
        <v>0.11538461538461527</v>
      </c>
      <c r="DL58" s="115">
        <v>1.0540184453227941E-2</v>
      </c>
      <c r="DM58" s="115">
        <v>0.24012158054711247</v>
      </c>
      <c r="DN58" s="115">
        <v>0.19221238938053095</v>
      </c>
      <c r="DO58" s="115">
        <v>1.6000000000000028E-2</v>
      </c>
      <c r="DP58" s="115">
        <v>1.5972850678733035E-2</v>
      </c>
      <c r="DQ58" s="115">
        <v>0.1127315152399009</v>
      </c>
      <c r="DR58" s="115">
        <v>0.1017930727252478</v>
      </c>
      <c r="DS58" s="115">
        <v>2.7031468244187055E-2</v>
      </c>
      <c r="DT58" s="115">
        <v>4.5167118337849817E-3</v>
      </c>
      <c r="DU58" s="115">
        <v>0.20844827586206902</v>
      </c>
      <c r="DV58" s="115">
        <v>2.4960169941582622E-2</v>
      </c>
      <c r="DW58" s="115">
        <v>6.133793367835926E-3</v>
      </c>
      <c r="DX58" s="115">
        <v>-3.6376322828235809E-2</v>
      </c>
      <c r="DY58" s="115">
        <v>9.3979591836734599E-2</v>
      </c>
      <c r="DZ58" s="115">
        <v>4.1274238227146751E-2</v>
      </c>
      <c r="EA58" s="115">
        <v>2.2637979420018592E-2</v>
      </c>
      <c r="EB58" s="115">
        <v>-9.1320754716981735E-3</v>
      </c>
      <c r="EC58" s="115">
        <v>-2.5434782608695691E-2</v>
      </c>
      <c r="ED58" s="115">
        <v>-6.347554630593126E-2</v>
      </c>
      <c r="EE58" s="115">
        <v>-5.0143266475644703E-2</v>
      </c>
      <c r="EF58" s="115">
        <v>0.33961218836565105</v>
      </c>
      <c r="EG58" s="115">
        <v>0.29032258064516125</v>
      </c>
      <c r="EH58" s="115">
        <v>0.20593692022263438</v>
      </c>
      <c r="EI58" s="115">
        <v>6.382978723404252E-2</v>
      </c>
      <c r="EJ58" s="115">
        <v>-0.27083969465648861</v>
      </c>
      <c r="EK58" s="115">
        <v>-0.22499999999999998</v>
      </c>
      <c r="EL58" s="115">
        <v>5.9411596686661114E-2</v>
      </c>
      <c r="EM58" s="115">
        <v>0.21519756838905768</v>
      </c>
      <c r="EN58" s="115">
        <v>-4.285714285714283E-2</v>
      </c>
      <c r="EO58" s="115">
        <v>7.6473016641280089E-2</v>
      </c>
      <c r="EP58" s="115">
        <v>0</v>
      </c>
      <c r="EQ58" s="115">
        <v>0</v>
      </c>
      <c r="ER58" s="115">
        <v>7.4074074074073973E-2</v>
      </c>
      <c r="ES58" s="115">
        <v>0.37606837606837629</v>
      </c>
      <c r="ET58" s="115">
        <v>0.18972332015810278</v>
      </c>
      <c r="EU58" s="115">
        <v>1.72413793103448E-2</v>
      </c>
      <c r="EV58" s="115">
        <v>-3.0674846625766221E-3</v>
      </c>
      <c r="EW58" s="115">
        <v>0.16689655172413786</v>
      </c>
      <c r="EX58" s="115">
        <v>-6.7854694996573012E-2</v>
      </c>
      <c r="EY58" s="115">
        <v>3.9790771529983102E-2</v>
      </c>
      <c r="EZ58" s="115">
        <v>0.20810810810810798</v>
      </c>
      <c r="FA58" s="115">
        <v>0.1262135922330096</v>
      </c>
      <c r="FB58" s="115">
        <v>6.1434544869733036E-2</v>
      </c>
      <c r="FC58" s="115">
        <v>0</v>
      </c>
      <c r="FD58" s="115">
        <v>-9.5537190082644649E-2</v>
      </c>
      <c r="FE58" s="115">
        <v>0</v>
      </c>
      <c r="FF58" s="115"/>
      <c r="FG58" s="115">
        <v>-5.3864168618266976E-2</v>
      </c>
      <c r="FH58" s="115">
        <v>0.20373613543490965</v>
      </c>
      <c r="FI58" s="115">
        <v>-2.2912762227192986E-2</v>
      </c>
      <c r="FJ58" s="115">
        <v>6.7890575297646083E-2</v>
      </c>
      <c r="FK58" s="115">
        <v>0.15999999999999998</v>
      </c>
      <c r="FL58" s="115">
        <v>0</v>
      </c>
      <c r="FM58" s="115">
        <v>0.13125000000000009</v>
      </c>
      <c r="FN58" s="115">
        <v>-3.2258064516129108E-2</v>
      </c>
      <c r="FO58" s="115">
        <v>-2.2727272727272728E-2</v>
      </c>
      <c r="FP58" s="115">
        <v>9.7401960784313749E-2</v>
      </c>
      <c r="FQ58" s="115">
        <v>1.291248206599711E-2</v>
      </c>
      <c r="FR58" s="115">
        <v>3.8075458636206102E-3</v>
      </c>
      <c r="FS58" s="115">
        <v>-4.878048780487805E-2</v>
      </c>
      <c r="FT58" s="115">
        <v>-6.7385444743935305E-2</v>
      </c>
      <c r="FU58" s="115">
        <v>7.6819407008086288E-2</v>
      </c>
      <c r="FV58" s="115">
        <v>0.27383015597920279</v>
      </c>
      <c r="FW58" s="115">
        <v>0</v>
      </c>
      <c r="FX58" s="115">
        <v>0</v>
      </c>
      <c r="FY58" s="115">
        <v>0.49552238805970139</v>
      </c>
      <c r="FZ58" s="115">
        <v>-0.29201877934272302</v>
      </c>
      <c r="GA58" s="115">
        <v>3.4380502270410604E-2</v>
      </c>
      <c r="GB58" s="115">
        <v>0.122132253711201</v>
      </c>
      <c r="GC58" s="115">
        <v>0.15120051914341326</v>
      </c>
      <c r="GD58" s="115">
        <v>2.1788129226145689E-2</v>
      </c>
      <c r="GE58" s="115">
        <v>-9.8382174752053186E-2</v>
      </c>
      <c r="GF58" s="115">
        <v>1.8997515709484099E-2</v>
      </c>
      <c r="GG58" s="115">
        <v>1.0736998514115901</v>
      </c>
      <c r="GH58" s="115">
        <v>-2.3655013606866285E-2</v>
      </c>
      <c r="GI58" s="115">
        <v>-3.9318479685452488E-3</v>
      </c>
      <c r="GJ58" s="115">
        <v>0.10810810810810811</v>
      </c>
      <c r="GK58" s="115"/>
      <c r="GL58" s="115">
        <v>-0.14285714285714285</v>
      </c>
      <c r="GM58" s="115">
        <v>-5.8823529411764705E-2</v>
      </c>
      <c r="GN58" s="115">
        <v>-0.3154362416107383</v>
      </c>
      <c r="GO58" s="115">
        <v>-5.9420289855072479E-2</v>
      </c>
      <c r="GP58" s="115">
        <v>0.11627906976744186</v>
      </c>
      <c r="GQ58" s="115">
        <v>0.18203508771929822</v>
      </c>
      <c r="GR58" s="115">
        <v>9.4890510948905021E-2</v>
      </c>
      <c r="GS58" s="115">
        <v>-4.6703296703296683E-2</v>
      </c>
    </row>
    <row r="59" spans="1:201" x14ac:dyDescent="0.2">
      <c r="A59" t="s">
        <v>1413</v>
      </c>
      <c r="B59" s="115">
        <v>1.776988005330926E-3</v>
      </c>
      <c r="C59" s="115">
        <v>-1.1442080378250532E-2</v>
      </c>
      <c r="D59" s="115">
        <v>6.4059500959692942E-2</v>
      </c>
      <c r="E59" s="115">
        <v>-0.1136812411847673</v>
      </c>
      <c r="F59" s="115">
        <v>-4.2622950819672101E-2</v>
      </c>
      <c r="G59" s="115">
        <v>0</v>
      </c>
      <c r="H59" s="115">
        <v>0</v>
      </c>
      <c r="I59" s="115">
        <v>2.910848549946303E-2</v>
      </c>
      <c r="J59" s="115">
        <v>-7.9888156580785194E-4</v>
      </c>
      <c r="K59" s="115">
        <v>2.5809523809523751E-2</v>
      </c>
      <c r="L59" s="115">
        <v>5.029585798816566E-2</v>
      </c>
      <c r="M59" s="115">
        <v>-6.7484662576687116E-2</v>
      </c>
      <c r="N59" s="115">
        <v>0</v>
      </c>
      <c r="O59" s="115">
        <v>5.7082452431289607E-2</v>
      </c>
      <c r="P59" s="115">
        <v>-6.25E-2</v>
      </c>
      <c r="Q59" s="115">
        <v>0.63522884882108177</v>
      </c>
      <c r="R59" s="115"/>
      <c r="S59" s="115"/>
      <c r="T59" s="115">
        <v>5.1817439248519531E-2</v>
      </c>
      <c r="U59" s="115">
        <v>-2.1875000000000089E-2</v>
      </c>
      <c r="V59" s="115">
        <v>-3.5977514053716374E-2</v>
      </c>
      <c r="W59" s="115">
        <v>3.4285714285713555E-3</v>
      </c>
      <c r="X59" s="115">
        <v>0</v>
      </c>
      <c r="Y59" s="115">
        <v>0.28906249999999989</v>
      </c>
      <c r="Z59" s="115">
        <v>-8.1917808219178333E-3</v>
      </c>
      <c r="AA59" s="115">
        <v>0.19788519637462229</v>
      </c>
      <c r="AB59" s="115">
        <v>0.15106382978723407</v>
      </c>
      <c r="AC59" s="115"/>
      <c r="AD59" s="115">
        <v>-6.482480754011094E-2</v>
      </c>
      <c r="AE59" s="115">
        <v>-1</v>
      </c>
      <c r="AF59" s="115">
        <v>-8.8461538461538453E-2</v>
      </c>
      <c r="AG59" s="115">
        <v>7.7753779697624259E-2</v>
      </c>
      <c r="AH59" s="115">
        <v>-1.9790888722927599E-2</v>
      </c>
      <c r="AI59" s="115">
        <v>-5.7791537667698532E-2</v>
      </c>
      <c r="AJ59" s="115">
        <v>-2.2114720110573621E-2</v>
      </c>
      <c r="AK59" s="115">
        <v>0</v>
      </c>
      <c r="AL59" s="115">
        <v>0.11593938287383593</v>
      </c>
      <c r="AM59" s="115">
        <v>-7.3170731707317069E-2</v>
      </c>
      <c r="AN59" s="115">
        <v>0</v>
      </c>
      <c r="AO59" s="115">
        <v>0.10115606936416188</v>
      </c>
      <c r="AP59" s="115">
        <v>-0.12608695652173915</v>
      </c>
      <c r="AQ59" s="115">
        <v>2.5000000000000356E-3</v>
      </c>
      <c r="AR59" s="115">
        <v>-7.5831391654310493E-2</v>
      </c>
      <c r="AS59" s="115">
        <v>4.4176042356055621E-2</v>
      </c>
      <c r="AT59" s="115">
        <v>0.13998148506964625</v>
      </c>
      <c r="AU59" s="115">
        <v>1.7241379310344827E-2</v>
      </c>
      <c r="AV59" s="115">
        <v>0.12045889101338442</v>
      </c>
      <c r="AW59" s="115">
        <v>8.0014288265761679E-2</v>
      </c>
      <c r="AX59" s="115">
        <v>0.20171673819742478</v>
      </c>
      <c r="AY59" s="115">
        <v>3.7344398340248899E-2</v>
      </c>
      <c r="AZ59" s="115">
        <v>-4.7619047619047616E-2</v>
      </c>
      <c r="BA59" s="115">
        <v>-2.3423213104548393E-2</v>
      </c>
      <c r="BB59" s="115">
        <v>6.9591118331979424E-2</v>
      </c>
      <c r="BC59" s="115">
        <v>-9.0909090909090912E-2</v>
      </c>
      <c r="BD59" s="115">
        <v>-7.8431372549019635E-2</v>
      </c>
      <c r="BE59" s="115">
        <v>0</v>
      </c>
      <c r="BF59" s="115">
        <v>-3.2567049808429109E-2</v>
      </c>
      <c r="BG59" s="115">
        <v>-1.2524084778420113E-2</v>
      </c>
      <c r="BH59" s="115">
        <v>-2.8037383177569996E-2</v>
      </c>
      <c r="BI59" s="115">
        <v>0.13657093553556021</v>
      </c>
      <c r="BJ59" s="115">
        <v>8.9977927134743757E-2</v>
      </c>
      <c r="BK59" s="115">
        <v>1.5795206971677515E-2</v>
      </c>
      <c r="BL59" s="115">
        <v>-1.9047619047619049E-2</v>
      </c>
      <c r="BM59" s="115">
        <v>5.2783505154639219E-2</v>
      </c>
      <c r="BN59" s="115">
        <v>0.12813897488820095</v>
      </c>
      <c r="BO59" s="115">
        <v>0</v>
      </c>
      <c r="BP59" s="115">
        <v>-0.10447761194029853</v>
      </c>
      <c r="BQ59" s="115">
        <v>-0.37316384180790957</v>
      </c>
      <c r="BR59" s="115">
        <v>8.6842105263157943E-2</v>
      </c>
      <c r="BS59" s="115">
        <v>9.2383250772682987E-2</v>
      </c>
      <c r="BT59" s="115">
        <v>0.20176870748299325</v>
      </c>
      <c r="BU59" s="115"/>
      <c r="BV59" s="115">
        <v>0.1111111111111111</v>
      </c>
      <c r="BW59" s="115">
        <v>1.9770387183788912E-2</v>
      </c>
      <c r="BX59" s="115">
        <v>-9.7999999999999976E-2</v>
      </c>
      <c r="BY59" s="115">
        <v>-5.2925346357021855E-2</v>
      </c>
      <c r="BZ59" s="115">
        <v>0</v>
      </c>
      <c r="CA59" s="115">
        <v>8.3304042179261906E-2</v>
      </c>
      <c r="CB59" s="115">
        <v>-2.33580654025831E-2</v>
      </c>
      <c r="CC59" s="115">
        <v>0</v>
      </c>
      <c r="CD59" s="115">
        <v>9.8183881952326926E-2</v>
      </c>
      <c r="CE59" s="115">
        <v>1.921420526071636E-3</v>
      </c>
      <c r="CF59" s="115">
        <v>-0.10874200426439246</v>
      </c>
      <c r="CG59" s="115">
        <v>-1.2345679012345678E-2</v>
      </c>
      <c r="CH59" s="115">
        <v>-5.5346351437038165E-2</v>
      </c>
      <c r="CI59" s="115">
        <v>8.7767071638039332E-2</v>
      </c>
      <c r="CJ59" s="115">
        <v>-0.12943871706758298</v>
      </c>
      <c r="CK59" s="115">
        <v>-5.7809894385769826E-2</v>
      </c>
      <c r="CL59" s="115">
        <v>-3.3333333333333409E-2</v>
      </c>
      <c r="CM59" s="115">
        <v>0</v>
      </c>
      <c r="CN59" s="115">
        <v>5.0724637681158332E-3</v>
      </c>
      <c r="CO59" s="115">
        <v>-3.787878787878788E-2</v>
      </c>
      <c r="CP59" s="115">
        <v>0.12925425425425424</v>
      </c>
      <c r="CQ59" s="115">
        <v>-0.21052631578947364</v>
      </c>
      <c r="CR59" s="115">
        <v>4.3478260869565216E-2</v>
      </c>
      <c r="CS59" s="115">
        <v>-1.9999999999999928E-2</v>
      </c>
      <c r="CT59" s="115">
        <v>1.8817700640078809E-2</v>
      </c>
      <c r="CU59" s="115">
        <v>7.5152542372881409E-2</v>
      </c>
      <c r="CV59" s="115">
        <v>0.13679245283018868</v>
      </c>
      <c r="CW59" s="115">
        <v>-9.284999999999996E-2</v>
      </c>
      <c r="CX59" s="115">
        <v>0.12359550561797748</v>
      </c>
      <c r="CY59" s="115">
        <v>-1.9227697468253327E-2</v>
      </c>
      <c r="CZ59" s="115">
        <v>-6.6666666666667339E-3</v>
      </c>
      <c r="DA59" s="115">
        <v>-0.22583643122676589</v>
      </c>
      <c r="DB59" s="115">
        <v>6.9033162073797297E-2</v>
      </c>
      <c r="DC59" s="115">
        <v>0</v>
      </c>
      <c r="DD59" s="115">
        <v>-7.9374999999999973E-2</v>
      </c>
      <c r="DE59" s="115">
        <v>1.26598303582732E-2</v>
      </c>
      <c r="DF59" s="115">
        <v>5.2402745995423321E-2</v>
      </c>
      <c r="DG59" s="115">
        <v>-1.5600624024961589E-3</v>
      </c>
      <c r="DH59" s="115">
        <v>0.10181136789506551</v>
      </c>
      <c r="DI59" s="115">
        <v>-2.7901785714285712E-2</v>
      </c>
      <c r="DJ59" s="115"/>
      <c r="DK59" s="115">
        <v>-9.5652173913043384E-2</v>
      </c>
      <c r="DL59" s="115">
        <v>6.4516129032258063E-2</v>
      </c>
      <c r="DM59" s="115">
        <v>5.2800000000000014E-2</v>
      </c>
      <c r="DN59" s="115">
        <v>-5.817636272712122E-2</v>
      </c>
      <c r="DO59" s="115">
        <v>-8.6206896551724137E-3</v>
      </c>
      <c r="DP59" s="115">
        <v>-3.7959254744906835E-2</v>
      </c>
      <c r="DQ59" s="115">
        <v>-7.2908568531350512E-2</v>
      </c>
      <c r="DR59" s="115">
        <v>-5.2071792599157861E-3</v>
      </c>
      <c r="DS59" s="115">
        <v>7.0448548812664824E-2</v>
      </c>
      <c r="DT59" s="115">
        <v>5.7306590257879604E-2</v>
      </c>
      <c r="DU59" s="115">
        <v>-2.439024390243907E-2</v>
      </c>
      <c r="DV59" s="115">
        <v>-0.15052631578947373</v>
      </c>
      <c r="DW59" s="115">
        <v>5.7785888077858907E-2</v>
      </c>
      <c r="DX59" s="115">
        <v>7.1681229356508761E-3</v>
      </c>
      <c r="DY59" s="115">
        <v>-3.0758579764612819E-2</v>
      </c>
      <c r="DZ59" s="115">
        <v>-7.6726342710997444E-2</v>
      </c>
      <c r="EA59" s="115">
        <v>0.11330972714017923</v>
      </c>
      <c r="EB59" s="115">
        <v>-7.0175438596491224E-2</v>
      </c>
      <c r="EC59" s="115">
        <v>9.5107725270801025E-2</v>
      </c>
      <c r="ED59" s="115">
        <v>-0.12317518248175194</v>
      </c>
      <c r="EE59" s="115">
        <v>3.8832158780381996E-3</v>
      </c>
      <c r="EF59" s="115">
        <v>0.12925425425425424</v>
      </c>
      <c r="EG59" s="115">
        <v>-0.11174785100286536</v>
      </c>
      <c r="EH59" s="115">
        <v>4.3478260869565391E-3</v>
      </c>
      <c r="EI59" s="115">
        <v>-4.5970149253731316E-2</v>
      </c>
      <c r="EJ59" s="115">
        <v>0.16880799428979301</v>
      </c>
      <c r="EK59" s="115">
        <v>-0.1111111111111111</v>
      </c>
      <c r="EL59" s="115">
        <v>-0.12627901172947348</v>
      </c>
      <c r="EM59" s="115">
        <v>2.8125000000000028E-2</v>
      </c>
      <c r="EN59" s="115">
        <v>-6.6044029352901948E-2</v>
      </c>
      <c r="EO59" s="115">
        <v>0.21004943758289848</v>
      </c>
      <c r="EP59" s="115">
        <v>0</v>
      </c>
      <c r="EQ59" s="115">
        <v>0.3125</v>
      </c>
      <c r="ER59" s="115">
        <v>-9.9999999999999936E-2</v>
      </c>
      <c r="ES59" s="115">
        <v>0.29711751662971175</v>
      </c>
      <c r="ET59" s="115">
        <v>0.11946902654867259</v>
      </c>
      <c r="EU59" s="115">
        <v>4.3999999999999949E-2</v>
      </c>
      <c r="EV59" s="115">
        <v>5.1612903225806354E-2</v>
      </c>
      <c r="EW59" s="115">
        <v>-1.6282225237449155E-2</v>
      </c>
      <c r="EX59" s="115">
        <v>0.13895394223263069</v>
      </c>
      <c r="EY59" s="115">
        <v>1.942487145305662E-2</v>
      </c>
      <c r="EZ59" s="115">
        <v>-0.1741071428571429</v>
      </c>
      <c r="FA59" s="115">
        <v>1.980198019801982E-2</v>
      </c>
      <c r="FB59" s="115">
        <v>3.6333333333333329E-2</v>
      </c>
      <c r="FC59" s="115">
        <v>-5.5555555555555552E-2</v>
      </c>
      <c r="FD59" s="115">
        <v>8.3333333333333332E-3</v>
      </c>
      <c r="FE59" s="115">
        <v>-2.2988505747125951E-3</v>
      </c>
      <c r="FF59" s="115"/>
      <c r="FG59" s="115">
        <v>0.14828161135911361</v>
      </c>
      <c r="FH59" s="115">
        <v>-4.1946308724832217E-2</v>
      </c>
      <c r="FI59" s="115">
        <v>0.12081582870307618</v>
      </c>
      <c r="FJ59" s="115">
        <v>-0.13600314095013738</v>
      </c>
      <c r="FK59" s="115">
        <v>-3.1007751937984523E-2</v>
      </c>
      <c r="FL59" s="115">
        <v>-6.4814814814814811E-2</v>
      </c>
      <c r="FM59" s="115">
        <v>-1.4778325123152615E-2</v>
      </c>
      <c r="FN59" s="115">
        <v>3.3333333333333409E-2</v>
      </c>
      <c r="FO59" s="115">
        <v>-4.3478260869565216E-2</v>
      </c>
      <c r="FP59" s="115">
        <v>0.26042632066728455</v>
      </c>
      <c r="FQ59" s="115">
        <v>-5.4915254237288172E-2</v>
      </c>
      <c r="FR59" s="115">
        <v>-5.2476221712036669E-2</v>
      </c>
      <c r="FS59" s="115">
        <v>0</v>
      </c>
      <c r="FT59" s="115">
        <v>-1.0824934677118333E-2</v>
      </c>
      <c r="FU59" s="115">
        <v>0.10252600297176812</v>
      </c>
      <c r="FV59" s="115">
        <v>0.1640104902158564</v>
      </c>
      <c r="FW59" s="115">
        <v>0</v>
      </c>
      <c r="FX59" s="115">
        <v>0</v>
      </c>
      <c r="FY59" s="115">
        <v>-0.20238095238095238</v>
      </c>
      <c r="FZ59" s="115">
        <v>5.1592199456924302E-2</v>
      </c>
      <c r="GA59" s="115">
        <v>0.18869795109054852</v>
      </c>
      <c r="GB59" s="115">
        <v>3.9270687237026682E-2</v>
      </c>
      <c r="GC59" s="115">
        <v>1.0491803278688533E-2</v>
      </c>
      <c r="GD59" s="115">
        <v>-8.2068965517241341E-2</v>
      </c>
      <c r="GE59" s="115">
        <v>1.8663070435090735E-2</v>
      </c>
      <c r="GF59" s="115">
        <v>1.0484347312463201E-2</v>
      </c>
      <c r="GG59" s="115">
        <v>0.15239726027397257</v>
      </c>
      <c r="GH59" s="115">
        <v>-0.25649805447470814</v>
      </c>
      <c r="GI59" s="115">
        <v>9.4691535150645642E-2</v>
      </c>
      <c r="GJ59" s="115">
        <v>8.8235294117647065E-2</v>
      </c>
      <c r="GK59" s="115"/>
      <c r="GL59" s="115">
        <v>-0.13312693498452005</v>
      </c>
      <c r="GM59" s="115">
        <v>-2.9680365296803631E-2</v>
      </c>
      <c r="GN59" s="115">
        <v>-0.19935518538420199</v>
      </c>
      <c r="GO59" s="115">
        <v>-1.9886363636363591E-2</v>
      </c>
      <c r="GP59" s="115">
        <v>4.878048780487805E-2</v>
      </c>
      <c r="GQ59" s="115">
        <v>-2.6595744680850747E-3</v>
      </c>
      <c r="GR59" s="115">
        <v>1.4814814814814828E-2</v>
      </c>
      <c r="GS59" s="115">
        <v>-1.0869565217391313E-2</v>
      </c>
    </row>
    <row r="60" spans="1:201" x14ac:dyDescent="0.2">
      <c r="A60" t="s">
        <v>1414</v>
      </c>
      <c r="B60" s="115">
        <v>0.12550000000000008</v>
      </c>
      <c r="C60" s="115">
        <v>3.7171439780306063E-2</v>
      </c>
      <c r="D60" s="115">
        <v>6.7632850241546166E-3</v>
      </c>
      <c r="E60" s="115">
        <v>-9.7964376590330651E-2</v>
      </c>
      <c r="F60" s="115">
        <v>-8.1325301204819289E-2</v>
      </c>
      <c r="G60" s="115">
        <v>-0.18137254901960784</v>
      </c>
      <c r="H60" s="115">
        <v>-9.0909090909090981E-2</v>
      </c>
      <c r="I60" s="115">
        <v>-3.7128968869583237E-2</v>
      </c>
      <c r="J60" s="115">
        <v>-0.1670271169522542</v>
      </c>
      <c r="K60" s="115">
        <v>-3.2258064516129031E-2</v>
      </c>
      <c r="L60" s="115">
        <v>-2.5936599423631211E-2</v>
      </c>
      <c r="M60" s="115">
        <v>4.4871794871794872E-2</v>
      </c>
      <c r="N60" s="115">
        <v>-3.937007874015748E-2</v>
      </c>
      <c r="O60" s="115">
        <v>-1.6260162601622783E-4</v>
      </c>
      <c r="P60" s="115">
        <v>-7.7519379844961239E-3</v>
      </c>
      <c r="Q60" s="115">
        <v>-0.16454229432213219</v>
      </c>
      <c r="R60" s="115"/>
      <c r="S60" s="115"/>
      <c r="T60" s="115">
        <v>1.6555088484093611E-2</v>
      </c>
      <c r="U60" s="115">
        <v>-7.5144508670520166E-2</v>
      </c>
      <c r="V60" s="115">
        <v>1.3291139240506292E-2</v>
      </c>
      <c r="W60" s="115">
        <v>0</v>
      </c>
      <c r="X60" s="115">
        <v>-3.2608695652173912E-2</v>
      </c>
      <c r="Y60" s="115">
        <v>-8.7344028520499148E-2</v>
      </c>
      <c r="Z60" s="115">
        <v>-1.3513513513513514E-2</v>
      </c>
      <c r="AA60" s="115">
        <v>-3.2163742690058443E-2</v>
      </c>
      <c r="AB60" s="115">
        <v>2.1739130434782608E-2</v>
      </c>
      <c r="AC60" s="115"/>
      <c r="AD60" s="115">
        <v>-7.7104304990360832E-3</v>
      </c>
      <c r="AE60" s="115">
        <v>0</v>
      </c>
      <c r="AF60" s="115">
        <v>-5.4545454545454515E-2</v>
      </c>
      <c r="AG60" s="115">
        <v>-0.32898550724637687</v>
      </c>
      <c r="AH60" s="115">
        <v>0.1275789473684211</v>
      </c>
      <c r="AI60" s="115">
        <v>0.12152777777777765</v>
      </c>
      <c r="AJ60" s="115">
        <v>-3.9176626826029202E-2</v>
      </c>
      <c r="AK60" s="115">
        <v>0</v>
      </c>
      <c r="AL60" s="115">
        <v>-1.7578475336322813E-2</v>
      </c>
      <c r="AM60" s="115">
        <v>0</v>
      </c>
      <c r="AN60" s="115">
        <v>-0.256198347107438</v>
      </c>
      <c r="AO60" s="115">
        <v>-9.4240837696335053E-2</v>
      </c>
      <c r="AP60" s="115">
        <v>9.5238095238095108E-2</v>
      </c>
      <c r="AQ60" s="115">
        <v>-4.7619047619047616E-2</v>
      </c>
      <c r="AR60" s="115">
        <v>6.9309173272933233E-2</v>
      </c>
      <c r="AS60" s="115">
        <v>-1.9944867844981416E-2</v>
      </c>
      <c r="AT60" s="115">
        <v>-6.1579489666040398E-2</v>
      </c>
      <c r="AU60" s="115">
        <v>-6.3004846526655903E-2</v>
      </c>
      <c r="AV60" s="115">
        <v>2.2541690626796937E-2</v>
      </c>
      <c r="AW60" s="115">
        <v>-9.1366439467705216E-2</v>
      </c>
      <c r="AX60" s="115">
        <v>-3.9175257731958665E-2</v>
      </c>
      <c r="AY60" s="115">
        <v>-0.18305084745762712</v>
      </c>
      <c r="AZ60" s="115">
        <v>-4.5454545454545456E-2</v>
      </c>
      <c r="BA60" s="115">
        <v>-3.914311350381347E-2</v>
      </c>
      <c r="BB60" s="115">
        <v>0.14653834212977332</v>
      </c>
      <c r="BC60" s="115"/>
      <c r="BD60" s="115">
        <v>3.9615384615384656E-2</v>
      </c>
      <c r="BE60" s="115">
        <v>0</v>
      </c>
      <c r="BF60" s="115">
        <v>4.1916167664670656E-2</v>
      </c>
      <c r="BG60" s="115">
        <v>1.4662756598240503E-2</v>
      </c>
      <c r="BH60" s="115">
        <v>-8.4687767322497887E-2</v>
      </c>
      <c r="BI60" s="115">
        <v>-3.6460807600950204E-2</v>
      </c>
      <c r="BJ60" s="115">
        <v>-2.6462563681580113E-2</v>
      </c>
      <c r="BK60" s="115">
        <v>-7.5675675675675987E-3</v>
      </c>
      <c r="BL60" s="115">
        <v>-4.7532656023222014E-2</v>
      </c>
      <c r="BM60" s="115">
        <v>-6.6499855644307548E-2</v>
      </c>
      <c r="BN60" s="115">
        <v>2.6573673523439614E-2</v>
      </c>
      <c r="BO60" s="115">
        <v>0</v>
      </c>
      <c r="BP60" s="115">
        <v>-4.285714285714283E-2</v>
      </c>
      <c r="BQ60" s="115">
        <v>-0.27562922038060161</v>
      </c>
      <c r="BR60" s="115">
        <v>0.15618661257606498</v>
      </c>
      <c r="BS60" s="115">
        <v>0.10637998875772911</v>
      </c>
      <c r="BT60" s="115">
        <v>-8.151789061523719E-2</v>
      </c>
      <c r="BU60" s="115"/>
      <c r="BV60" s="115">
        <v>9.7560975609756198E-2</v>
      </c>
      <c r="BW60" s="115">
        <v>-0.1308363116511794</v>
      </c>
      <c r="BX60" s="115">
        <v>2.375102375102368E-2</v>
      </c>
      <c r="BY60" s="115">
        <v>0.19043663977218792</v>
      </c>
      <c r="BZ60" s="115">
        <v>-3.2258064516129031E-2</v>
      </c>
      <c r="CA60" s="115">
        <v>-3.5593220338983073E-2</v>
      </c>
      <c r="CB60" s="115">
        <v>-1.7813765182186268E-2</v>
      </c>
      <c r="CC60" s="115">
        <v>-2.8571428571428571E-2</v>
      </c>
      <c r="CD60" s="115">
        <v>5.5721989215098841E-2</v>
      </c>
      <c r="CE60" s="115">
        <v>4.8634753004932953E-2</v>
      </c>
      <c r="CF60" s="115">
        <v>-0.1742957746478872</v>
      </c>
      <c r="CG60" s="115">
        <v>-4.7058823529411764E-2</v>
      </c>
      <c r="CH60" s="115">
        <v>-3.282853566958701E-2</v>
      </c>
      <c r="CI60" s="115">
        <v>5.2642661612971146E-3</v>
      </c>
      <c r="CJ60" s="115">
        <v>0</v>
      </c>
      <c r="CK60" s="115">
        <v>-4.9321824907521648E-2</v>
      </c>
      <c r="CL60" s="115">
        <v>-4.4585987261146487E-2</v>
      </c>
      <c r="CM60" s="115">
        <v>-0.14814814814814828</v>
      </c>
      <c r="CN60" s="115">
        <v>0.15481171548117167</v>
      </c>
      <c r="CO60" s="115">
        <v>-3.9301310043668186E-2</v>
      </c>
      <c r="CP60" s="115">
        <v>0.20871143375680576</v>
      </c>
      <c r="CQ60" s="115">
        <v>-0.13636363636363646</v>
      </c>
      <c r="CR60" s="115">
        <v>-0.20387677397023193</v>
      </c>
      <c r="CS60" s="115">
        <v>-0.2537313432835821</v>
      </c>
      <c r="CT60" s="115">
        <v>6.5442622950819609E-2</v>
      </c>
      <c r="CU60" s="115">
        <v>-5.4487179487179488E-2</v>
      </c>
      <c r="CV60" s="115">
        <v>-0.18146718146718138</v>
      </c>
      <c r="CW60" s="115">
        <v>-4.2466606022885066E-2</v>
      </c>
      <c r="CX60" s="115">
        <v>0.12658227848101264</v>
      </c>
      <c r="CY60" s="115">
        <v>-0.15111864406779665</v>
      </c>
      <c r="CZ60" s="115">
        <v>-7.7821011673151474E-3</v>
      </c>
      <c r="DA60" s="115">
        <v>-2.7803521779424254E-3</v>
      </c>
      <c r="DB60" s="115">
        <v>-1.9957887027373493E-2</v>
      </c>
      <c r="DC60" s="115">
        <v>0.62626262626262619</v>
      </c>
      <c r="DD60" s="115">
        <v>-4.7619047619047658E-2</v>
      </c>
      <c r="DE60" s="115">
        <v>-5.5617990961478667E-2</v>
      </c>
      <c r="DF60" s="115">
        <v>-8.9583333333333279E-2</v>
      </c>
      <c r="DG60" s="115">
        <v>-4.9901185770750894E-2</v>
      </c>
      <c r="DH60" s="115">
        <v>-6.5927654609101452E-2</v>
      </c>
      <c r="DI60" s="115">
        <v>-0.10399999999999991</v>
      </c>
      <c r="DJ60" s="115"/>
      <c r="DK60" s="115">
        <v>-2.5423728813559344E-2</v>
      </c>
      <c r="DL60" s="115">
        <v>-8.1185567010309267E-2</v>
      </c>
      <c r="DM60" s="115">
        <v>-5.8734939759036098E-2</v>
      </c>
      <c r="DN60" s="115">
        <v>-9.3532789362345187E-2</v>
      </c>
      <c r="DO60" s="115">
        <v>-4.3220059386341103E-2</v>
      </c>
      <c r="DP60" s="115">
        <v>-1.1956989247311834E-2</v>
      </c>
      <c r="DQ60" s="115">
        <v>-0.10348484848484842</v>
      </c>
      <c r="DR60" s="115">
        <v>2.4982966159436779E-2</v>
      </c>
      <c r="DS60" s="115">
        <v>-9.7619047619047591E-2</v>
      </c>
      <c r="DT60" s="115">
        <v>4.5479302832244058E-2</v>
      </c>
      <c r="DU60" s="115">
        <v>-3.3333333333333284E-2</v>
      </c>
      <c r="DV60" s="115">
        <v>2.465331278890601E-2</v>
      </c>
      <c r="DW60" s="115">
        <v>-0.13700787401574802</v>
      </c>
      <c r="DX60" s="115">
        <v>-3.4229220397267085E-2</v>
      </c>
      <c r="DY60" s="115">
        <v>-2.1153008374074276E-2</v>
      </c>
      <c r="DZ60" s="115">
        <v>2.5641025641025641E-3</v>
      </c>
      <c r="EA60" s="115">
        <v>-0.10645821701098082</v>
      </c>
      <c r="EB60" s="115">
        <v>1.6006559480945454E-2</v>
      </c>
      <c r="EC60" s="115">
        <v>-6.6555555555555493E-2</v>
      </c>
      <c r="ED60" s="115">
        <v>-8.5904920767306034E-2</v>
      </c>
      <c r="EE60" s="115">
        <v>-4.753424657534245E-2</v>
      </c>
      <c r="EF60" s="115">
        <v>0.20871143375680576</v>
      </c>
      <c r="EG60" s="115">
        <v>-0.20681818181818185</v>
      </c>
      <c r="EH60" s="115">
        <v>-6.2317996505532915E-2</v>
      </c>
      <c r="EI60" s="115">
        <v>-4.2583595312946608E-2</v>
      </c>
      <c r="EJ60" s="115">
        <v>3.0525928650238995E-2</v>
      </c>
      <c r="EK60" s="115">
        <v>-0.1</v>
      </c>
      <c r="EL60" s="115">
        <v>3.4064516129032267E-2</v>
      </c>
      <c r="EM60" s="115">
        <v>-0.19986664444074015</v>
      </c>
      <c r="EN60" s="115">
        <v>-1.3815789473684151E-2</v>
      </c>
      <c r="EO60" s="115">
        <v>-5.6769623214779033E-2</v>
      </c>
      <c r="EP60" s="115">
        <v>0</v>
      </c>
      <c r="EQ60" s="115">
        <v>0</v>
      </c>
      <c r="ER60" s="115">
        <v>9.0909090909090912E-2</v>
      </c>
      <c r="ES60" s="115">
        <v>4.1570438799076147E-2</v>
      </c>
      <c r="ET60" s="115">
        <v>-9.6000000000000085E-2</v>
      </c>
      <c r="EU60" s="115">
        <v>1.0010010010009797E-3</v>
      </c>
      <c r="EV60" s="115">
        <v>-0.1079136690647482</v>
      </c>
      <c r="EW60" s="115">
        <v>-6.7088607594936678E-2</v>
      </c>
      <c r="EX60" s="115">
        <v>-5.1111111111111072E-2</v>
      </c>
      <c r="EY60" s="115">
        <v>-5.4555275477133618E-2</v>
      </c>
      <c r="EZ60" s="115">
        <v>-1.5384615384615252E-2</v>
      </c>
      <c r="FA60" s="115">
        <v>-0.1583333333333333</v>
      </c>
      <c r="FB60" s="115">
        <v>-0.11504424778761058</v>
      </c>
      <c r="FC60" s="115">
        <v>-6.2499999999999965E-2</v>
      </c>
      <c r="FD60" s="115">
        <v>-0.15889815658512643</v>
      </c>
      <c r="FE60" s="115">
        <v>4.6931407942238122E-2</v>
      </c>
      <c r="FF60" s="115"/>
      <c r="FG60" s="115">
        <v>-5.6192893401015194E-2</v>
      </c>
      <c r="FH60" s="115">
        <v>9.5588235294117571E-2</v>
      </c>
      <c r="FI60" s="115">
        <v>-0.1513513513513513</v>
      </c>
      <c r="FJ60" s="115">
        <v>1.8799999999999956E-2</v>
      </c>
      <c r="FK60" s="115">
        <v>-0.13999999999999999</v>
      </c>
      <c r="FL60" s="115">
        <v>0</v>
      </c>
      <c r="FM60" s="115">
        <v>-6.1538461538471157E-4</v>
      </c>
      <c r="FN60" s="115">
        <v>-0.1</v>
      </c>
      <c r="FO60" s="115">
        <v>0</v>
      </c>
      <c r="FP60" s="115">
        <v>-5.4061952074810057E-2</v>
      </c>
      <c r="FQ60" s="115">
        <v>-4.8387096774193547E-2</v>
      </c>
      <c r="FR60" s="115">
        <v>7.0575842696629143E-2</v>
      </c>
      <c r="FS60" s="115">
        <v>-8.1952530228392231E-2</v>
      </c>
      <c r="FT60" s="115">
        <v>0.25020000000000003</v>
      </c>
      <c r="FU60" s="115">
        <v>-7.9343365253077863E-2</v>
      </c>
      <c r="FV60" s="115">
        <v>-3.6409229632797392E-2</v>
      </c>
      <c r="FW60" s="115">
        <v>-4.2674253200568587E-3</v>
      </c>
      <c r="FX60" s="115">
        <v>0</v>
      </c>
      <c r="FY60" s="115">
        <v>-0.10638297872340426</v>
      </c>
      <c r="FZ60" s="115">
        <v>-5.7906976744186094E-2</v>
      </c>
      <c r="GA60" s="115">
        <v>-7.2253449156872693E-2</v>
      </c>
      <c r="GB60" s="115">
        <v>-0.12622549019607845</v>
      </c>
      <c r="GC60" s="115">
        <v>-8.7918660287081271E-2</v>
      </c>
      <c r="GD60" s="115">
        <v>-4.886848146933416E-2</v>
      </c>
      <c r="GE60" s="115">
        <v>-2.1811067635550577E-2</v>
      </c>
      <c r="GF60" s="115">
        <v>-6.0879212314519496E-2</v>
      </c>
      <c r="GG60" s="115">
        <v>0</v>
      </c>
      <c r="GH60" s="115">
        <v>0.17030965391621133</v>
      </c>
      <c r="GI60" s="115">
        <v>-0.12875000000000003</v>
      </c>
      <c r="GJ60" s="115">
        <v>-5.0279329608938474E-2</v>
      </c>
      <c r="GK60" s="115"/>
      <c r="GL60" s="115">
        <v>-3.9262343842950638E-2</v>
      </c>
      <c r="GM60" s="115">
        <v>0</v>
      </c>
      <c r="GN60" s="115">
        <v>0</v>
      </c>
      <c r="GO60" s="115">
        <v>1.1494252873563229E-2</v>
      </c>
      <c r="GP60" s="115">
        <v>-7.2398190045248931E-2</v>
      </c>
      <c r="GQ60" s="115">
        <v>-0.10933798778207202</v>
      </c>
      <c r="GR60" s="115">
        <v>-0.22857142857142851</v>
      </c>
      <c r="GS60" s="115">
        <v>0.11515151515151525</v>
      </c>
    </row>
    <row r="61" spans="1:201" x14ac:dyDescent="0.2">
      <c r="A61" t="s">
        <v>1415</v>
      </c>
      <c r="B61" s="115">
        <v>-2.4390243902439025E-2</v>
      </c>
      <c r="C61" s="115">
        <v>-6.2378167641325595E-3</v>
      </c>
      <c r="D61" s="115">
        <v>-2.5653094845846162E-2</v>
      </c>
      <c r="E61" s="115">
        <v>0</v>
      </c>
      <c r="F61" s="115">
        <v>-0.22248243559718966</v>
      </c>
      <c r="G61" s="115">
        <v>-0.11611785095320629</v>
      </c>
      <c r="H61" s="115">
        <v>3.5294117647058906E-2</v>
      </c>
      <c r="I61" s="115">
        <v>1.9184146727100171E-2</v>
      </c>
      <c r="J61" s="115">
        <v>-9.2953070771087928E-2</v>
      </c>
      <c r="K61" s="115">
        <v>-0.14079822616407983</v>
      </c>
      <c r="L61" s="115">
        <v>-6.7204301075268813E-2</v>
      </c>
      <c r="M61" s="115">
        <v>-2.5000000000000001E-2</v>
      </c>
      <c r="N61" s="115">
        <v>0</v>
      </c>
      <c r="O61" s="115">
        <v>-5.3846153846153849E-2</v>
      </c>
      <c r="P61" s="115">
        <v>7.8125E-3</v>
      </c>
      <c r="Q61" s="115">
        <v>8.1775700934579761E-3</v>
      </c>
      <c r="R61" s="115"/>
      <c r="S61" s="115"/>
      <c r="T61" s="115">
        <v>-0.1114134194143417</v>
      </c>
      <c r="U61" s="115">
        <v>-0.14987714987714995</v>
      </c>
      <c r="V61" s="115">
        <v>-2.4691358024691357E-2</v>
      </c>
      <c r="W61" s="115">
        <v>8.8308457711442898E-2</v>
      </c>
      <c r="X61" s="115">
        <v>-1.7513882956001713E-2</v>
      </c>
      <c r="Y61" s="115">
        <v>-0.12206572769953042</v>
      </c>
      <c r="Z61" s="115">
        <v>2.7777777777777776E-2</v>
      </c>
      <c r="AA61" s="115">
        <v>-0.15867158671586726</v>
      </c>
      <c r="AB61" s="115">
        <v>-0.11162611046736194</v>
      </c>
      <c r="AC61" s="115"/>
      <c r="AD61" s="115">
        <v>5.7146939067064851E-4</v>
      </c>
      <c r="AE61" s="115"/>
      <c r="AF61" s="115">
        <v>-0.14596273291925471</v>
      </c>
      <c r="AG61" s="115">
        <v>-0.17365269461077837</v>
      </c>
      <c r="AH61" s="115">
        <v>-0.15133107021618722</v>
      </c>
      <c r="AI61" s="115">
        <v>-3.0303030303030255E-2</v>
      </c>
      <c r="AJ61" s="115">
        <v>-2.3979261179520366E-2</v>
      </c>
      <c r="AK61" s="115">
        <v>0</v>
      </c>
      <c r="AL61" s="115">
        <v>-0.11550055529113122</v>
      </c>
      <c r="AM61" s="115">
        <v>-7.5743913435527485E-2</v>
      </c>
      <c r="AN61" s="115">
        <v>-0.28823529411764709</v>
      </c>
      <c r="AO61" s="115">
        <v>-0.13574660633484165</v>
      </c>
      <c r="AP61" s="115">
        <v>-0.10638297872340426</v>
      </c>
      <c r="AQ61" s="115">
        <v>-0.11485774499473135</v>
      </c>
      <c r="AR61" s="115">
        <v>-0.12729788495750158</v>
      </c>
      <c r="AS61" s="115">
        <v>3.2393069389805011E-2</v>
      </c>
      <c r="AT61" s="115">
        <v>-0.10456428532662763</v>
      </c>
      <c r="AU61" s="115">
        <v>6.7241379310344823E-2</v>
      </c>
      <c r="AV61" s="115">
        <v>0.11388675377914426</v>
      </c>
      <c r="AW61" s="115">
        <v>-1.4710585225455736E-2</v>
      </c>
      <c r="AX61" s="115">
        <v>-9.1760299625468209E-2</v>
      </c>
      <c r="AY61" s="115">
        <v>3.5087719298245647E-2</v>
      </c>
      <c r="AZ61" s="115">
        <v>0</v>
      </c>
      <c r="BA61" s="115">
        <v>-6.147368421052625E-2</v>
      </c>
      <c r="BB61" s="115">
        <v>-4.9992626456274891E-2</v>
      </c>
      <c r="BC61" s="115"/>
      <c r="BD61" s="115">
        <v>-9.784871616932686E-2</v>
      </c>
      <c r="BE61" s="115">
        <v>0</v>
      </c>
      <c r="BF61" s="115">
        <v>-0.14358974358974358</v>
      </c>
      <c r="BG61" s="115">
        <v>2.3000000000000041E-2</v>
      </c>
      <c r="BH61" s="115">
        <v>-0.12696041822255422</v>
      </c>
      <c r="BI61" s="115">
        <v>0.12898900509519984</v>
      </c>
      <c r="BJ61" s="115">
        <v>4.6597427538978588E-2</v>
      </c>
      <c r="BK61" s="115">
        <v>-2.7850761954808255E-2</v>
      </c>
      <c r="BL61" s="115">
        <v>-3.972125435540072E-2</v>
      </c>
      <c r="BM61" s="115">
        <v>-0.10615053763440863</v>
      </c>
      <c r="BN61" s="115">
        <v>2.8792007266121723E-2</v>
      </c>
      <c r="BO61" s="115">
        <v>0</v>
      </c>
      <c r="BP61" s="115">
        <v>-5.4054054054054099E-2</v>
      </c>
      <c r="BQ61" s="115">
        <v>-6.7073170731708409E-3</v>
      </c>
      <c r="BR61" s="115">
        <v>0</v>
      </c>
      <c r="BS61" s="115">
        <v>-0.20349227669576897</v>
      </c>
      <c r="BT61" s="115">
        <v>-6.3327814569536477E-3</v>
      </c>
      <c r="BU61" s="115"/>
      <c r="BV61" s="115">
        <v>0</v>
      </c>
      <c r="BW61" s="115">
        <v>-5.4729729729729733E-2</v>
      </c>
      <c r="BX61" s="115">
        <v>-9.5555555555555491E-2</v>
      </c>
      <c r="BY61" s="115">
        <v>-4.2599113938430078E-2</v>
      </c>
      <c r="BZ61" s="115">
        <v>0</v>
      </c>
      <c r="CA61" s="115">
        <v>-7.8125E-2</v>
      </c>
      <c r="CB61" s="115">
        <v>-5.7891167994575332E-2</v>
      </c>
      <c r="CC61" s="115">
        <v>-4.5454545454545456E-2</v>
      </c>
      <c r="CD61" s="115">
        <v>4.1172800998128513E-2</v>
      </c>
      <c r="CE61" s="115">
        <v>-7.1119716037431321E-2</v>
      </c>
      <c r="CF61" s="115">
        <v>7.5757575757575649E-2</v>
      </c>
      <c r="CG61" s="115">
        <v>-8.8305642851779984E-2</v>
      </c>
      <c r="CH61" s="115">
        <v>0.29918699186991871</v>
      </c>
      <c r="CI61" s="115">
        <v>3.5768811341330434E-2</v>
      </c>
      <c r="CJ61" s="115">
        <v>-4.1825095057035086E-3</v>
      </c>
      <c r="CK61" s="115">
        <v>0.31564310544611829</v>
      </c>
      <c r="CL61" s="115">
        <v>2.5585193249863844E-2</v>
      </c>
      <c r="CM61" s="115">
        <v>-3.5714285714285587E-2</v>
      </c>
      <c r="CN61" s="115">
        <v>7.6576576576576544E-2</v>
      </c>
      <c r="CO61" s="115">
        <v>1.0294117647058865E-2</v>
      </c>
      <c r="CP61" s="115">
        <v>0.14394463667820082</v>
      </c>
      <c r="CQ61" s="115">
        <v>0</v>
      </c>
      <c r="CR61" s="115">
        <v>-3.6999999999999984E-2</v>
      </c>
      <c r="CS61" s="115">
        <v>0.2407407407407407</v>
      </c>
      <c r="CT61" s="115">
        <v>-3.937007874015748E-2</v>
      </c>
      <c r="CU61" s="115">
        <v>-0.22</v>
      </c>
      <c r="CV61" s="115">
        <v>-0.10689655172413795</v>
      </c>
      <c r="CW61" s="115">
        <v>9.0338164251207945E-3</v>
      </c>
      <c r="CX61" s="115">
        <v>0</v>
      </c>
      <c r="CY61" s="115">
        <v>-3.5490673685243064E-2</v>
      </c>
      <c r="CZ61" s="115">
        <v>3.4205231388329892E-2</v>
      </c>
      <c r="DA61" s="115">
        <v>3.0235518777848368E-2</v>
      </c>
      <c r="DB61" s="115">
        <v>-6.9115391170956192E-2</v>
      </c>
      <c r="DC61" s="115"/>
      <c r="DD61" s="115">
        <v>-1.0017678255745325E-2</v>
      </c>
      <c r="DE61" s="115">
        <v>-0.16270083587767165</v>
      </c>
      <c r="DF61" s="115">
        <v>-0.10946196660482373</v>
      </c>
      <c r="DG61" s="115">
        <v>-8.0000000000000071E-2</v>
      </c>
      <c r="DH61" s="115">
        <v>-0.22020018198362146</v>
      </c>
      <c r="DI61" s="115">
        <v>-0.16107382550335569</v>
      </c>
      <c r="DJ61" s="115"/>
      <c r="DK61" s="115">
        <v>-0.11278195488721814</v>
      </c>
      <c r="DL61" s="115">
        <v>-8.2742316784870096E-2</v>
      </c>
      <c r="DM61" s="115">
        <v>0</v>
      </c>
      <c r="DN61" s="115">
        <v>-5.2541159627773629E-2</v>
      </c>
      <c r="DO61" s="115">
        <v>-7.4503816793893174E-2</v>
      </c>
      <c r="DP61" s="115">
        <v>-1.7204210170351241E-2</v>
      </c>
      <c r="DQ61" s="115">
        <v>8.8713668305235679E-2</v>
      </c>
      <c r="DR61" s="115">
        <v>-0.10234454638124356</v>
      </c>
      <c r="DS61" s="115">
        <v>0</v>
      </c>
      <c r="DT61" s="115">
        <v>-7.5373510156118886E-2</v>
      </c>
      <c r="DU61" s="115">
        <v>-0.15753424657534246</v>
      </c>
      <c r="DV61" s="115">
        <v>-7.8059521272817733E-2</v>
      </c>
      <c r="DW61" s="115">
        <v>-4.8609955052438848E-2</v>
      </c>
      <c r="DX61" s="115">
        <v>-8.677327383165985E-2</v>
      </c>
      <c r="DY61" s="115">
        <v>4.8151750972763091E-3</v>
      </c>
      <c r="DZ61" s="115">
        <v>-2.4951247562378164E-2</v>
      </c>
      <c r="EA61" s="115">
        <v>-0.13589578642650374</v>
      </c>
      <c r="EB61" s="115">
        <v>-8.6286644951140093E-2</v>
      </c>
      <c r="EC61" s="115">
        <v>-4.5194143857415714E-2</v>
      </c>
      <c r="ED61" s="115">
        <v>-2.5203252032520364E-2</v>
      </c>
      <c r="EE61" s="115">
        <v>-2.6666666666666668E-2</v>
      </c>
      <c r="EF61" s="115">
        <v>0.14394463667820082</v>
      </c>
      <c r="EG61" s="115">
        <v>-0.11999999999999993</v>
      </c>
      <c r="EH61" s="115">
        <v>-6.4305177111716599E-2</v>
      </c>
      <c r="EI61" s="115">
        <v>-7.9452775585372171E-2</v>
      </c>
      <c r="EJ61" s="115">
        <v>7.6831683168316886E-2</v>
      </c>
      <c r="EK61" s="115">
        <v>0</v>
      </c>
      <c r="EL61" s="115">
        <v>6.9260485651214065E-2</v>
      </c>
      <c r="EM61" s="115">
        <v>-0.10059970014992504</v>
      </c>
      <c r="EN61" s="115">
        <v>4.6265697290151031E-3</v>
      </c>
      <c r="EO61" s="115">
        <v>-0.11715007028717325</v>
      </c>
      <c r="EP61" s="115">
        <v>0</v>
      </c>
      <c r="EQ61" s="115">
        <v>-4.1916167664670621E-2</v>
      </c>
      <c r="ER61" s="115">
        <v>-0.2005813953488372</v>
      </c>
      <c r="ES61" s="115">
        <v>-0.31269841269841264</v>
      </c>
      <c r="ET61" s="115">
        <v>-0.1694352159468438</v>
      </c>
      <c r="EU61" s="115">
        <v>-6.8965517241379323E-2</v>
      </c>
      <c r="EV61" s="115">
        <v>-4.5329670329670335E-2</v>
      </c>
      <c r="EW61" s="115">
        <v>-0.1119604316546762</v>
      </c>
      <c r="EX61" s="115">
        <v>-0.13738019169329074</v>
      </c>
      <c r="EY61" s="115">
        <v>-1.7165103521500601E-2</v>
      </c>
      <c r="EZ61" s="115">
        <v>0.21010638297872342</v>
      </c>
      <c r="FA61" s="115">
        <v>-0.13043478260869562</v>
      </c>
      <c r="FB61" s="115">
        <v>4.3076923076923034E-2</v>
      </c>
      <c r="FC61" s="115">
        <v>-8.5714285714285743E-2</v>
      </c>
      <c r="FD61" s="115">
        <v>-7.9548387096774267E-2</v>
      </c>
      <c r="FE61" s="115">
        <v>-0.11122994652406408</v>
      </c>
      <c r="FF61" s="115"/>
      <c r="FG61" s="115">
        <v>-6.1413121158702115E-2</v>
      </c>
      <c r="FH61" s="115">
        <v>-3.7735849056603807E-2</v>
      </c>
      <c r="FI61" s="115">
        <v>-5.7248183888105833E-2</v>
      </c>
      <c r="FJ61" s="115">
        <v>1.2145748987854251E-2</v>
      </c>
      <c r="FK61" s="115">
        <v>-1.6393442622950762E-2</v>
      </c>
      <c r="FL61" s="115">
        <v>0</v>
      </c>
      <c r="FM61" s="115">
        <v>-0.12162162162162163</v>
      </c>
      <c r="FN61" s="115">
        <v>1.0101010101010065E-2</v>
      </c>
      <c r="FO61" s="115">
        <v>0</v>
      </c>
      <c r="FP61" s="115">
        <v>1.997019374068551E-2</v>
      </c>
      <c r="FQ61" s="115">
        <v>-0.10404624277456651</v>
      </c>
      <c r="FR61" s="115">
        <v>-0.18278335724533717</v>
      </c>
      <c r="FS61" s="115">
        <v>3.5955056179774515E-3</v>
      </c>
      <c r="FT61" s="115">
        <v>3.4482758620689655E-2</v>
      </c>
      <c r="FU61" s="115">
        <v>-0.11501210653753029</v>
      </c>
      <c r="FV61" s="115">
        <v>-9.7491228070175531E-2</v>
      </c>
      <c r="FW61" s="115">
        <v>0</v>
      </c>
      <c r="FX61" s="115">
        <v>-4.2553191489361701E-2</v>
      </c>
      <c r="FY61" s="115">
        <v>-0.18965517241379304</v>
      </c>
      <c r="FZ61" s="115">
        <v>3.0927835051546372E-2</v>
      </c>
      <c r="GA61" s="115">
        <v>8.5052117986249579E-2</v>
      </c>
      <c r="GB61" s="115">
        <v>-7.7966101694915205E-2</v>
      </c>
      <c r="GC61" s="115">
        <v>-0.16400000000000006</v>
      </c>
      <c r="GD61" s="115">
        <v>6.2706270627061952E-3</v>
      </c>
      <c r="GE61" s="115">
        <v>5.2352941176470588E-2</v>
      </c>
      <c r="GF61" s="115">
        <v>3.4576757532281156E-2</v>
      </c>
      <c r="GG61" s="115">
        <v>0</v>
      </c>
      <c r="GH61" s="115">
        <v>-0.11594202898550729</v>
      </c>
      <c r="GI61" s="115">
        <v>0</v>
      </c>
      <c r="GJ61" s="115">
        <v>-6.5762004175365429E-2</v>
      </c>
      <c r="GK61" s="115"/>
      <c r="GL61" s="115">
        <v>5.391849529780561E-2</v>
      </c>
      <c r="GM61" s="115">
        <v>16.52</v>
      </c>
      <c r="GN61" s="115">
        <v>-6.9370330843115807E-3</v>
      </c>
      <c r="GO61" s="115">
        <v>-0.10193548387096775</v>
      </c>
      <c r="GP61" s="115">
        <v>-3.9130434782608636E-2</v>
      </c>
      <c r="GQ61" s="115">
        <v>-9.8764044943820295E-2</v>
      </c>
      <c r="GR61" s="115">
        <v>1.1560693641618507E-2</v>
      </c>
      <c r="GS61" s="115">
        <v>9.9999999999999936E-2</v>
      </c>
    </row>
    <row r="62" spans="1:201" x14ac:dyDescent="0.2">
      <c r="A62" t="s">
        <v>1416</v>
      </c>
      <c r="B62" s="115">
        <v>0</v>
      </c>
      <c r="C62" s="115">
        <v>1.1435331230283879E-2</v>
      </c>
      <c r="D62" s="115">
        <v>3.6594291290558668E-2</v>
      </c>
      <c r="E62" s="115">
        <v>0.15929203539823006</v>
      </c>
      <c r="F62" s="115">
        <v>0.14323962516733593</v>
      </c>
      <c r="G62" s="115">
        <v>-0.12905660377358485</v>
      </c>
      <c r="H62" s="115">
        <v>2.4096385542168586E-2</v>
      </c>
      <c r="I62" s="115">
        <v>-2.0342833539859551E-2</v>
      </c>
      <c r="J62" s="115">
        <v>0.13011596180081847</v>
      </c>
      <c r="K62" s="115">
        <v>3.6462501282445839E-2</v>
      </c>
      <c r="L62" s="115">
        <v>3.3333333333333361E-2</v>
      </c>
      <c r="M62" s="115">
        <v>-2.4390243902439025E-2</v>
      </c>
      <c r="N62" s="115">
        <v>0</v>
      </c>
      <c r="O62" s="115">
        <v>-8.2439299830604218E-2</v>
      </c>
      <c r="P62" s="115">
        <v>-1.8404907975460166E-2</v>
      </c>
      <c r="Q62" s="115">
        <v>-0.25435540069686408</v>
      </c>
      <c r="R62" s="115"/>
      <c r="S62" s="115"/>
      <c r="T62" s="115">
        <v>5.605337489042559E-2</v>
      </c>
      <c r="U62" s="115">
        <v>4.938271604938386E-3</v>
      </c>
      <c r="V62" s="115">
        <v>-2.6676279740446996E-2</v>
      </c>
      <c r="W62" s="115">
        <v>-8.6313193588163119E-3</v>
      </c>
      <c r="X62" s="115">
        <v>0</v>
      </c>
      <c r="Y62" s="115">
        <v>0.25048923679060653</v>
      </c>
      <c r="Z62" s="115">
        <v>-2.777700619424712E-5</v>
      </c>
      <c r="AA62" s="115">
        <v>-3.7869822485206928E-2</v>
      </c>
      <c r="AB62" s="115">
        <v>0.11068211068211077</v>
      </c>
      <c r="AC62" s="115"/>
      <c r="AD62" s="115">
        <v>-6.8162151367902421E-2</v>
      </c>
      <c r="AE62" s="115">
        <v>-1</v>
      </c>
      <c r="AF62" s="115">
        <v>2.2222222222222313E-2</v>
      </c>
      <c r="AG62" s="115">
        <v>-0.10215053763440871</v>
      </c>
      <c r="AH62" s="115">
        <v>1.9489981785063757E-2</v>
      </c>
      <c r="AI62" s="115">
        <v>6.578947368421062E-2</v>
      </c>
      <c r="AJ62" s="115">
        <v>7.1801566579634095E-3</v>
      </c>
      <c r="AK62" s="115">
        <v>-0.1425141485165495</v>
      </c>
      <c r="AL62" s="115">
        <v>7.6883649410558683E-2</v>
      </c>
      <c r="AM62" s="115">
        <v>-6.9825959320612252E-2</v>
      </c>
      <c r="AN62" s="115">
        <v>0.64569215876089059</v>
      </c>
      <c r="AO62" s="115">
        <v>-3.4934497816593919E-2</v>
      </c>
      <c r="AP62" s="115">
        <v>-4.0816326530612276E-2</v>
      </c>
      <c r="AQ62" s="115">
        <v>0.43962378640776706</v>
      </c>
      <c r="AR62" s="115">
        <v>-0.16005312966959978</v>
      </c>
      <c r="AS62" s="115">
        <v>2.6506852257593277E-2</v>
      </c>
      <c r="AT62" s="115">
        <v>-4.7933172580089632E-2</v>
      </c>
      <c r="AU62" s="115">
        <v>-6.8493150684931503E-3</v>
      </c>
      <c r="AV62" s="115">
        <v>4.8066595059076234E-2</v>
      </c>
      <c r="AW62" s="115">
        <v>-1.6202611294635853E-2</v>
      </c>
      <c r="AX62" s="115">
        <v>4.2968749999999951E-2</v>
      </c>
      <c r="AY62" s="115">
        <v>8.7786259541984726E-2</v>
      </c>
      <c r="AZ62" s="115">
        <v>0.1</v>
      </c>
      <c r="BA62" s="115">
        <v>2.5179856115107913E-2</v>
      </c>
      <c r="BB62" s="115">
        <v>6.7874015748031535E-2</v>
      </c>
      <c r="BC62" s="115"/>
      <c r="BD62" s="115">
        <v>2.3437500000000003E-2</v>
      </c>
      <c r="BE62" s="115">
        <v>-6.5075921908893707E-3</v>
      </c>
      <c r="BF62" s="115">
        <v>1.7391304347826025E-2</v>
      </c>
      <c r="BG62" s="115">
        <v>-1.0880316518298658E-2</v>
      </c>
      <c r="BH62" s="115">
        <v>-4.0830945558739271E-2</v>
      </c>
      <c r="BI62" s="115">
        <v>0.15270479134466761</v>
      </c>
      <c r="BJ62" s="115">
        <v>3.2940930803163591E-2</v>
      </c>
      <c r="BK62" s="115">
        <v>-6.7613914747672657E-2</v>
      </c>
      <c r="BL62" s="115">
        <v>3.4234234234234211E-2</v>
      </c>
      <c r="BM62" s="115">
        <v>1.025462761797173E-2</v>
      </c>
      <c r="BN62" s="115">
        <v>-4.5679119355118404E-2</v>
      </c>
      <c r="BO62" s="115">
        <v>0</v>
      </c>
      <c r="BP62" s="115">
        <v>-5.3763440860215101E-3</v>
      </c>
      <c r="BQ62" s="115">
        <v>6.9565217391304404E-2</v>
      </c>
      <c r="BR62" s="115">
        <v>0</v>
      </c>
      <c r="BS62" s="115">
        <v>-8.5973467926201391E-2</v>
      </c>
      <c r="BT62" s="115">
        <v>-7.9794324890497106E-2</v>
      </c>
      <c r="BU62" s="115"/>
      <c r="BV62" s="115">
        <v>-8.9900110987791396E-2</v>
      </c>
      <c r="BW62" s="115">
        <v>-7.4652994873077458E-2</v>
      </c>
      <c r="BX62" s="115">
        <v>-1.8181818181818181E-2</v>
      </c>
      <c r="BY62" s="115">
        <v>-0.32476796809081848</v>
      </c>
      <c r="BZ62" s="115">
        <v>7.6388888888888867E-2</v>
      </c>
      <c r="CA62" s="115">
        <v>6.4891846921796975E-2</v>
      </c>
      <c r="CB62" s="115">
        <v>-1.7979024471449948E-2</v>
      </c>
      <c r="CC62" s="115">
        <v>0</v>
      </c>
      <c r="CD62" s="115">
        <v>-8.3999999999999936E-2</v>
      </c>
      <c r="CE62" s="115">
        <v>-2.6879356905105831E-2</v>
      </c>
      <c r="CF62" s="115">
        <v>0.12340425531914895</v>
      </c>
      <c r="CG62" s="115">
        <v>-0.15242727272727269</v>
      </c>
      <c r="CH62" s="115">
        <v>-0.18</v>
      </c>
      <c r="CI62" s="115">
        <v>-0.20121951219512191</v>
      </c>
      <c r="CJ62" s="115">
        <v>0</v>
      </c>
      <c r="CK62" s="115">
        <v>-0.19345794392523366</v>
      </c>
      <c r="CL62" s="115">
        <v>0.14812500000000006</v>
      </c>
      <c r="CM62" s="115">
        <v>7.6923076923076816E-2</v>
      </c>
      <c r="CN62" s="115">
        <v>-0.17777777777777781</v>
      </c>
      <c r="CO62" s="115">
        <v>-1.834862385321127E-3</v>
      </c>
      <c r="CP62" s="115">
        <v>0</v>
      </c>
      <c r="CQ62" s="115">
        <v>0.14285714285714293</v>
      </c>
      <c r="CR62" s="115">
        <v>5.3619302949061707E-3</v>
      </c>
      <c r="CS62" s="115">
        <v>3.8461538461538491E-2</v>
      </c>
      <c r="CT62" s="115">
        <v>-8.989325176353067E-3</v>
      </c>
      <c r="CU62" s="115">
        <v>3.0927835051546393E-2</v>
      </c>
      <c r="CV62" s="115">
        <v>-0.14956011730205285</v>
      </c>
      <c r="CW62" s="115">
        <v>-1.3534121235226855E-2</v>
      </c>
      <c r="CX62" s="115">
        <v>0.14492753623188406</v>
      </c>
      <c r="CY62" s="115">
        <v>-7.3798167915814977E-2</v>
      </c>
      <c r="CZ62" s="115">
        <v>-3.2697547683923696E-2</v>
      </c>
      <c r="DA62" s="115">
        <v>0.11775168979011036</v>
      </c>
      <c r="DB62" s="115">
        <v>-2.8803178281741351E-2</v>
      </c>
      <c r="DC62" s="115"/>
      <c r="DD62" s="115">
        <v>-3.0839520274129222E-2</v>
      </c>
      <c r="DE62" s="115">
        <v>-3.2493946731234825E-2</v>
      </c>
      <c r="DF62" s="115">
        <v>-6.423611111111116E-2</v>
      </c>
      <c r="DG62" s="115">
        <v>-0.12871287128712872</v>
      </c>
      <c r="DH62" s="115">
        <v>-1.16906474820143E-2</v>
      </c>
      <c r="DI62" s="115">
        <v>0.11401869158878511</v>
      </c>
      <c r="DJ62" s="115"/>
      <c r="DK62" s="115">
        <v>-5.6737588652482164E-2</v>
      </c>
      <c r="DL62" s="115">
        <v>-9.3676814988288403E-3</v>
      </c>
      <c r="DM62" s="115">
        <v>7.0967741935483789E-2</v>
      </c>
      <c r="DN62" s="115">
        <v>0.13540312093628074</v>
      </c>
      <c r="DO62" s="115">
        <v>-7.8764010905785532E-3</v>
      </c>
      <c r="DP62" s="115">
        <v>1.6325127808566323E-2</v>
      </c>
      <c r="DQ62" s="115">
        <v>0.18402343750000005</v>
      </c>
      <c r="DR62" s="115">
        <v>-5.7274649240822678E-2</v>
      </c>
      <c r="DS62" s="115">
        <v>0</v>
      </c>
      <c r="DT62" s="115">
        <v>1.1890606420927517E-2</v>
      </c>
      <c r="DU62" s="115">
        <v>4.2559268780348533E-2</v>
      </c>
      <c r="DV62" s="115">
        <v>-1.489361702127595E-3</v>
      </c>
      <c r="DW62" s="115"/>
      <c r="DX62" s="115">
        <v>-1.7238228665407827E-2</v>
      </c>
      <c r="DY62" s="115">
        <v>2.388398637477343E-2</v>
      </c>
      <c r="DZ62" s="115">
        <v>3.2526201662450363E-2</v>
      </c>
      <c r="EA62" s="115">
        <v>-6.55056718325617E-3</v>
      </c>
      <c r="EB62" s="115">
        <v>-5.5384615384615386E-2</v>
      </c>
      <c r="EC62" s="115">
        <v>4.9040511727079742E-3</v>
      </c>
      <c r="ED62" s="115">
        <v>-7.2639225181597945E-3</v>
      </c>
      <c r="EE62" s="115">
        <v>1.3513513513513514E-2</v>
      </c>
      <c r="EF62" s="115">
        <v>0</v>
      </c>
      <c r="EG62" s="115">
        <v>-3.9840637450198361E-3</v>
      </c>
      <c r="EH62" s="115">
        <v>-8.020050125313273E-2</v>
      </c>
      <c r="EI62" s="115">
        <v>-1.4519056261343071E-2</v>
      </c>
      <c r="EJ62" s="115">
        <v>9.7826086956521743E-2</v>
      </c>
      <c r="EK62" s="115">
        <v>-3.8461538461538491E-2</v>
      </c>
      <c r="EL62" s="115">
        <v>4.7130579428888743E-3</v>
      </c>
      <c r="EM62" s="115">
        <v>4.4997750112496081E-4</v>
      </c>
      <c r="EN62" s="115">
        <v>0.10036363636363642</v>
      </c>
      <c r="EO62" s="115">
        <v>0.36261287674445875</v>
      </c>
      <c r="EP62" s="115">
        <v>0</v>
      </c>
      <c r="EQ62" s="115">
        <v>0</v>
      </c>
      <c r="ER62" s="115">
        <v>-0.31062124248496997</v>
      </c>
      <c r="ES62" s="115">
        <v>-0.11267605633802814</v>
      </c>
      <c r="ET62" s="115">
        <v>-1.9543973941368097E-2</v>
      </c>
      <c r="EU62" s="115">
        <v>3.1730769230769236E-2</v>
      </c>
      <c r="EV62" s="115">
        <v>5.5072463768115927E-2</v>
      </c>
      <c r="EW62" s="115">
        <v>1.6685714285714214E-2</v>
      </c>
      <c r="EX62" s="115">
        <v>-5.7228915662650662E-2</v>
      </c>
      <c r="EY62" s="115">
        <v>1.1998567335243456E-2</v>
      </c>
      <c r="EZ62" s="115">
        <v>-8.2926829268292659E-2</v>
      </c>
      <c r="FA62" s="115">
        <v>-8.0000000000000071E-2</v>
      </c>
      <c r="FB62" s="115">
        <v>-0.12162162162162163</v>
      </c>
      <c r="FC62" s="115">
        <v>9.3750000000000042E-2</v>
      </c>
      <c r="FD62" s="115">
        <v>-7.1077550041951418E-2</v>
      </c>
      <c r="FE62" s="115">
        <v>6.3708759954493807E-2</v>
      </c>
      <c r="FF62" s="115"/>
      <c r="FG62" s="115">
        <v>0.16605555555555548</v>
      </c>
      <c r="FH62" s="115">
        <v>-5.7777777777777733E-2</v>
      </c>
      <c r="FI62" s="115">
        <v>7.4378239850894118E-2</v>
      </c>
      <c r="FJ62" s="115">
        <v>-8.5185185185185183E-2</v>
      </c>
      <c r="FK62" s="115">
        <v>-4.5383411580594689E-2</v>
      </c>
      <c r="FL62" s="115">
        <v>0</v>
      </c>
      <c r="FM62" s="115">
        <v>0</v>
      </c>
      <c r="FN62" s="115">
        <v>-6.6037735849056534E-2</v>
      </c>
      <c r="FO62" s="115">
        <v>-1.3041777159501428E-4</v>
      </c>
      <c r="FP62" s="115">
        <v>-1.5475269329206054E-3</v>
      </c>
      <c r="FQ62" s="115">
        <v>3.480278422273914E-3</v>
      </c>
      <c r="FR62" s="115">
        <v>-0.39296289844974736</v>
      </c>
      <c r="FS62" s="115">
        <v>-3.4707158351410007E-2</v>
      </c>
      <c r="FT62" s="115">
        <v>-0.16666666666666666</v>
      </c>
      <c r="FU62" s="115">
        <v>-4.6189376443418056E-2</v>
      </c>
      <c r="FV62" s="115">
        <v>-4.839813686372061E-2</v>
      </c>
      <c r="FW62" s="115">
        <v>0</v>
      </c>
      <c r="FX62" s="115">
        <v>-2.0833333333333332E-2</v>
      </c>
      <c r="FY62" s="115">
        <v>-3.3333333333333361E-2</v>
      </c>
      <c r="FZ62" s="115">
        <v>8.1971465629053275E-2</v>
      </c>
      <c r="GA62" s="115">
        <v>0.11470951792336218</v>
      </c>
      <c r="GB62" s="115">
        <v>-4.0130151843817893E-2</v>
      </c>
      <c r="GC62" s="115">
        <v>8.6956521739130516E-2</v>
      </c>
      <c r="GD62" s="115">
        <v>0.10342316096139839</v>
      </c>
      <c r="GE62" s="115">
        <v>0</v>
      </c>
      <c r="GF62" s="115">
        <v>-8.7696335078534068E-2</v>
      </c>
      <c r="GG62" s="115">
        <v>6.5494657014821692E-3</v>
      </c>
      <c r="GH62" s="115">
        <v>-3.6611852311510901E-2</v>
      </c>
      <c r="GI62" s="115">
        <v>-4.7619047619047658E-2</v>
      </c>
      <c r="GJ62" s="115">
        <v>0</v>
      </c>
      <c r="GK62" s="115"/>
      <c r="GL62" s="115">
        <v>6.3333333333333283E-2</v>
      </c>
      <c r="GM62" s="115">
        <v>0</v>
      </c>
      <c r="GN62" s="115">
        <v>-2.1299254526093024E-3</v>
      </c>
      <c r="GO62" s="115">
        <v>-6.4102564102563875E-3</v>
      </c>
      <c r="GP62" s="115">
        <v>4.072398190045242E-2</v>
      </c>
      <c r="GQ62" s="115">
        <v>3.3719231201529884E-4</v>
      </c>
      <c r="GR62" s="115">
        <v>-5.9782608695652224E-2</v>
      </c>
      <c r="GS62" s="115">
        <v>-7.4074074074074139E-2</v>
      </c>
    </row>
    <row r="63" spans="1:201" x14ac:dyDescent="0.2">
      <c r="A63" t="s">
        <v>1417</v>
      </c>
      <c r="B63" s="115">
        <v>-2.3809523809523808E-2</v>
      </c>
      <c r="C63" s="115">
        <v>-2.7047765202378737E-2</v>
      </c>
      <c r="D63" s="115">
        <v>-8.4022346368715042E-2</v>
      </c>
      <c r="E63" s="115">
        <v>-2.9411764705882769E-3</v>
      </c>
      <c r="F63" s="115">
        <v>-4.2307692307692317E-2</v>
      </c>
      <c r="G63" s="115">
        <v>-5.8882022870942484E-2</v>
      </c>
      <c r="H63" s="115">
        <v>0</v>
      </c>
      <c r="I63" s="115">
        <v>-5.9166423783153628E-2</v>
      </c>
      <c r="J63" s="115">
        <v>-7.1858182969294068E-2</v>
      </c>
      <c r="K63" s="115">
        <v>-5.9169884169884127E-2</v>
      </c>
      <c r="L63" s="115">
        <v>-4.8877146631439904E-2</v>
      </c>
      <c r="M63" s="115">
        <v>2.5000000000000001E-2</v>
      </c>
      <c r="N63" s="115">
        <v>-8.4354722422494588E-2</v>
      </c>
      <c r="O63" s="115">
        <v>-4.8616706956755178E-2</v>
      </c>
      <c r="P63" s="115">
        <v>-4.9008168028004659E-2</v>
      </c>
      <c r="Q63" s="115">
        <v>8.8151658767772478E-2</v>
      </c>
      <c r="R63" s="115"/>
      <c r="S63" s="115"/>
      <c r="T63" s="115">
        <v>-0.16143259688814474</v>
      </c>
      <c r="U63" s="115">
        <v>-8.5778781038374705E-2</v>
      </c>
      <c r="V63" s="115">
        <v>-1.7125310027164317E-2</v>
      </c>
      <c r="W63" s="115">
        <v>-0.13262032085561501</v>
      </c>
      <c r="X63" s="115">
        <v>0</v>
      </c>
      <c r="Y63" s="115">
        <v>7.3529411764705996E-2</v>
      </c>
      <c r="Z63" s="115">
        <v>2.7777777777752514E-5</v>
      </c>
      <c r="AA63" s="115">
        <v>-9.3347639484978651E-2</v>
      </c>
      <c r="AB63" s="115">
        <v>-0.13666666666666671</v>
      </c>
      <c r="AC63" s="115"/>
      <c r="AD63" s="115">
        <v>9.8816886259747178E-3</v>
      </c>
      <c r="AE63" s="115">
        <v>-0.5975886232481451</v>
      </c>
      <c r="AF63" s="115">
        <v>-9.4339622641510211E-3</v>
      </c>
      <c r="AG63" s="115">
        <v>8.6767895878525018E-3</v>
      </c>
      <c r="AH63" s="115">
        <v>-1.9642857142857167E-2</v>
      </c>
      <c r="AI63" s="115">
        <v>-9.5238095238095316E-2</v>
      </c>
      <c r="AJ63" s="115">
        <v>-6.6991473812423957E-2</v>
      </c>
      <c r="AK63" s="115">
        <v>-0.16100719424460427</v>
      </c>
      <c r="AL63" s="115">
        <v>-8.0728757656667191E-2</v>
      </c>
      <c r="AM63" s="115">
        <v>0.22849046883049967</v>
      </c>
      <c r="AN63" s="115">
        <v>0.77796901893287451</v>
      </c>
      <c r="AO63" s="115">
        <v>-0.10546875</v>
      </c>
      <c r="AP63" s="115">
        <v>0.21890547263681615</v>
      </c>
      <c r="AQ63" s="115">
        <v>-0.13558877524259116</v>
      </c>
      <c r="AR63" s="115">
        <v>-0.2051992610187385</v>
      </c>
      <c r="AS63" s="115">
        <v>-0.10335130970724195</v>
      </c>
      <c r="AT63" s="115">
        <v>-4.1166380789021909E-3</v>
      </c>
      <c r="AU63" s="115">
        <v>-4.8859934853420196E-2</v>
      </c>
      <c r="AV63" s="115">
        <v>-2.2956841138659319E-2</v>
      </c>
      <c r="AW63" s="115">
        <v>-0.17452278924814965</v>
      </c>
      <c r="AX63" s="115">
        <v>-0.12925170068027209</v>
      </c>
      <c r="AY63" s="115">
        <v>-0.12666666666666662</v>
      </c>
      <c r="AZ63" s="115">
        <v>0.25</v>
      </c>
      <c r="BA63" s="115">
        <v>-2.6905829596412557E-3</v>
      </c>
      <c r="BB63" s="115">
        <v>-7.8775569418250493E-2</v>
      </c>
      <c r="BC63" s="115"/>
      <c r="BD63" s="115">
        <v>-1.9498607242339788E-2</v>
      </c>
      <c r="BE63" s="115">
        <v>0</v>
      </c>
      <c r="BF63" s="115">
        <v>0.10576923076923073</v>
      </c>
      <c r="BG63" s="115">
        <v>-2.7884615384615473E-2</v>
      </c>
      <c r="BH63" s="115">
        <v>-0.20455840455840454</v>
      </c>
      <c r="BI63" s="115">
        <v>-8.9373680506685357E-2</v>
      </c>
      <c r="BJ63" s="115">
        <v>-3.9367117173591405E-2</v>
      </c>
      <c r="BK63" s="115">
        <v>-0.11260869565217391</v>
      </c>
      <c r="BL63" s="115">
        <v>-3.4782608695652174E-2</v>
      </c>
      <c r="BM63" s="115">
        <v>-2.0097079110959835E-2</v>
      </c>
      <c r="BN63" s="115">
        <v>-6.1269324654190403E-2</v>
      </c>
      <c r="BO63" s="115">
        <v>0</v>
      </c>
      <c r="BP63" s="115">
        <v>-5.222929936305723E-2</v>
      </c>
      <c r="BQ63" s="115">
        <v>-7.9631852741096382E-2</v>
      </c>
      <c r="BR63" s="115">
        <v>-3.7485357282311629E-2</v>
      </c>
      <c r="BS63" s="115">
        <v>-8.0697244254945621E-2</v>
      </c>
      <c r="BT63" s="115">
        <v>2.1595330739299656E-2</v>
      </c>
      <c r="BU63" s="115"/>
      <c r="BV63" s="115">
        <v>-9.9000000000000019E-2</v>
      </c>
      <c r="BW63" s="115">
        <v>-2.8429636649292657E-3</v>
      </c>
      <c r="BX63" s="115">
        <v>0</v>
      </c>
      <c r="BY63" s="115">
        <v>5.6311780910711415E-2</v>
      </c>
      <c r="BZ63" s="115">
        <v>-7.0967741935483844E-2</v>
      </c>
      <c r="CA63" s="115">
        <v>-9.8409840984098343E-2</v>
      </c>
      <c r="CB63" s="115">
        <v>-4.2785435423472268E-2</v>
      </c>
      <c r="CC63" s="115">
        <v>1.8518518518518517E-2</v>
      </c>
      <c r="CD63" s="115">
        <v>-0.14592484138604192</v>
      </c>
      <c r="CE63" s="115">
        <v>-2.9795271752376399E-2</v>
      </c>
      <c r="CF63" s="115">
        <v>-0.19243986254295534</v>
      </c>
      <c r="CG63" s="115">
        <v>-6.3233965672990066E-3</v>
      </c>
      <c r="CH63" s="115">
        <v>-5.2036856807007294E-2</v>
      </c>
      <c r="CI63" s="115">
        <v>-8.8310038119440951E-2</v>
      </c>
      <c r="CJ63" s="115">
        <v>-4.50254175744371E-2</v>
      </c>
      <c r="CK63" s="115">
        <v>-2.4612579762989997E-2</v>
      </c>
      <c r="CL63" s="115">
        <v>5.1939513477974958E-2</v>
      </c>
      <c r="CM63" s="115">
        <v>-8.4507042253521056E-2</v>
      </c>
      <c r="CN63" s="115">
        <v>-5.5944055944055993E-2</v>
      </c>
      <c r="CO63" s="115">
        <v>-2.6785714285714284E-2</v>
      </c>
      <c r="CP63" s="115">
        <v>-3.4252297410192215E-2</v>
      </c>
      <c r="CQ63" s="115">
        <v>-0.16304347826086948</v>
      </c>
      <c r="CR63" s="115">
        <v>-8.4100675260896207E-2</v>
      </c>
      <c r="CS63" s="115">
        <v>2.9702970297029774E-2</v>
      </c>
      <c r="CT63" s="115">
        <v>-8.7743276527285405E-2</v>
      </c>
      <c r="CU63" s="115">
        <v>-7.6190476190476197E-2</v>
      </c>
      <c r="CV63" s="115">
        <v>0.2135231316725979</v>
      </c>
      <c r="CW63" s="115">
        <v>9.8868873062421425E-2</v>
      </c>
      <c r="CX63" s="115">
        <v>-2.8901734104045626E-3</v>
      </c>
      <c r="CY63" s="115">
        <v>-5.6499999999999932E-2</v>
      </c>
      <c r="CZ63" s="115">
        <v>-8.836053938963799E-2</v>
      </c>
      <c r="DA63" s="115">
        <v>-0.14637109019131492</v>
      </c>
      <c r="DB63" s="115">
        <v>-0.12417542587894162</v>
      </c>
      <c r="DC63" s="115"/>
      <c r="DD63" s="115">
        <v>0.31161048689138593</v>
      </c>
      <c r="DE63" s="115">
        <v>-9.7465034965034961E-2</v>
      </c>
      <c r="DF63" s="115">
        <v>5.4945054945054944E-2</v>
      </c>
      <c r="DG63" s="115">
        <v>0.22871046228710459</v>
      </c>
      <c r="DH63" s="115">
        <v>-0.12406459235919662</v>
      </c>
      <c r="DI63" s="115">
        <v>-6.7944250871080233E-2</v>
      </c>
      <c r="DJ63" s="115"/>
      <c r="DK63" s="115">
        <v>-4.7297297297297342E-2</v>
      </c>
      <c r="DL63" s="115">
        <v>-5.8434399117971457E-2</v>
      </c>
      <c r="DM63" s="115">
        <v>-1.5873015873015817E-2</v>
      </c>
      <c r="DN63" s="115">
        <v>-0.14377174669450232</v>
      </c>
      <c r="DO63" s="115">
        <v>-9.3878671424650062E-2</v>
      </c>
      <c r="DP63" s="115">
        <v>-4.4458128078817667E-2</v>
      </c>
      <c r="DQ63" s="115">
        <v>3.7247598510095612E-3</v>
      </c>
      <c r="DR63" s="115">
        <v>-1.2432381133149874E-2</v>
      </c>
      <c r="DS63" s="115">
        <v>-5.9701492537313432E-2</v>
      </c>
      <c r="DT63" s="115">
        <v>-9.597665847665858E-2</v>
      </c>
      <c r="DU63" s="115">
        <v>-6.6400000000000056E-2</v>
      </c>
      <c r="DV63" s="115">
        <v>-0.18004187020237261</v>
      </c>
      <c r="DW63" s="115"/>
      <c r="DX63" s="115">
        <v>-2.2894554111695307E-2</v>
      </c>
      <c r="DY63" s="115">
        <v>-0.12229108933395118</v>
      </c>
      <c r="DZ63" s="115">
        <v>-5.2721670660732634E-2</v>
      </c>
      <c r="EA63" s="115">
        <v>-0.37882096069868998</v>
      </c>
      <c r="EB63" s="115">
        <v>0.12053509860708859</v>
      </c>
      <c r="EC63" s="115">
        <v>-6.9998017053341285E-2</v>
      </c>
      <c r="ED63" s="115">
        <v>0.41600000000000009</v>
      </c>
      <c r="EE63" s="115">
        <v>2.3025870242449099E-3</v>
      </c>
      <c r="EF63" s="115">
        <v>-3.4252297410192215E-2</v>
      </c>
      <c r="EG63" s="115">
        <v>-0.19032258064516139</v>
      </c>
      <c r="EH63" s="115">
        <v>-5.8073654390934863E-2</v>
      </c>
      <c r="EI63" s="115">
        <v>-2.7728762288883321E-2</v>
      </c>
      <c r="EJ63" s="115">
        <v>-4.2863087806908076E-2</v>
      </c>
      <c r="EK63" s="115">
        <v>0.43448275862068969</v>
      </c>
      <c r="EL63" s="115">
        <v>-2.9854760623991377E-2</v>
      </c>
      <c r="EM63" s="115">
        <v>5.1743177157280343E-2</v>
      </c>
      <c r="EN63" s="115">
        <v>-4.1143654114365401E-2</v>
      </c>
      <c r="EO63" s="115">
        <v>0.21663654522971565</v>
      </c>
      <c r="EP63" s="115">
        <v>-0.11111764705882345</v>
      </c>
      <c r="EQ63" s="115">
        <v>-7.2222222222222257E-2</v>
      </c>
      <c r="ER63" s="115">
        <v>0.33066666666666672</v>
      </c>
      <c r="ES63" s="115">
        <v>7.575757575757576E-2</v>
      </c>
      <c r="ET63" s="115">
        <v>-5.5384615384615435E-2</v>
      </c>
      <c r="EU63" s="115">
        <v>2.8684470820969431E-2</v>
      </c>
      <c r="EV63" s="115">
        <v>-1.8492176386913212E-2</v>
      </c>
      <c r="EW63" s="115">
        <v>-9.2606035466141309E-2</v>
      </c>
      <c r="EX63" s="115">
        <v>4.4025157232704469E-2</v>
      </c>
      <c r="EY63" s="115">
        <v>-2.1723896285914417E-2</v>
      </c>
      <c r="EZ63" s="115">
        <v>9.8522167487684834E-3</v>
      </c>
      <c r="FA63" s="115">
        <v>-5.660377358490571E-2</v>
      </c>
      <c r="FB63" s="115">
        <v>2.4646912212683482E-2</v>
      </c>
      <c r="FC63" s="115">
        <v>5.4945054945054944E-2</v>
      </c>
      <c r="FD63" s="115">
        <v>6.9615384615384704E-2</v>
      </c>
      <c r="FE63" s="115">
        <v>5.7761732851985395E-2</v>
      </c>
      <c r="FF63" s="115"/>
      <c r="FG63" s="115">
        <v>0.12852664576802508</v>
      </c>
      <c r="FH63" s="115">
        <v>0</v>
      </c>
      <c r="FI63" s="115">
        <v>0.14758371766593131</v>
      </c>
      <c r="FJ63" s="115">
        <v>7.1428571428571425E-2</v>
      </c>
      <c r="FK63" s="115">
        <v>6.4999999999999947E-2</v>
      </c>
      <c r="FL63" s="115">
        <v>0</v>
      </c>
      <c r="FM63" s="115">
        <v>6.6282420749279453E-2</v>
      </c>
      <c r="FN63" s="115">
        <v>-3.6363636363636397E-2</v>
      </c>
      <c r="FO63" s="115">
        <v>0</v>
      </c>
      <c r="FP63" s="115">
        <v>-4.5451962956650195E-2</v>
      </c>
      <c r="FQ63" s="115">
        <v>2.3145400593471629E-2</v>
      </c>
      <c r="FR63" s="115">
        <v>-9.7468951422732319E-2</v>
      </c>
      <c r="FS63" s="115">
        <v>-0.10485436893203881</v>
      </c>
      <c r="FT63" s="115">
        <v>0</v>
      </c>
      <c r="FU63" s="115">
        <v>2.9726516052318668E-2</v>
      </c>
      <c r="FV63" s="115">
        <v>0</v>
      </c>
      <c r="FW63" s="115">
        <v>0</v>
      </c>
      <c r="FX63" s="115">
        <v>-7.5500770416024682E-2</v>
      </c>
      <c r="FY63" s="115">
        <v>-0.1111111111111111</v>
      </c>
      <c r="FZ63" s="115">
        <v>-0.17961268354969151</v>
      </c>
      <c r="GA63" s="115">
        <v>-6.3874103216847902E-2</v>
      </c>
      <c r="GB63" s="115">
        <v>-6.3959390862944068E-2</v>
      </c>
      <c r="GC63" s="115">
        <v>-0.19510061242344712</v>
      </c>
      <c r="GD63" s="115">
        <v>-0.11447920025798132</v>
      </c>
      <c r="GE63" s="115">
        <v>-2.6658116526200044E-2</v>
      </c>
      <c r="GF63" s="115">
        <v>4.5715849986312666E-2</v>
      </c>
      <c r="GG63" s="115">
        <v>3.6071428571428629E-2</v>
      </c>
      <c r="GH63" s="115">
        <v>-5.8428279287174999E-2</v>
      </c>
      <c r="GI63" s="115">
        <v>-7.6923076923076844E-2</v>
      </c>
      <c r="GJ63" s="115">
        <v>-0.18468085106382978</v>
      </c>
      <c r="GK63" s="115"/>
      <c r="GL63" s="115">
        <v>8.303249097472927E-2</v>
      </c>
      <c r="GM63" s="115">
        <v>0</v>
      </c>
      <c r="GN63" s="115">
        <v>-2.8453181583031412E-2</v>
      </c>
      <c r="GO63" s="115">
        <v>-8.4507042253521097E-2</v>
      </c>
      <c r="GP63" s="115">
        <v>-2.2123893805309734E-2</v>
      </c>
      <c r="GQ63" s="115">
        <v>8.9589476071670667E-3</v>
      </c>
      <c r="GR63" s="115">
        <v>3.3707865168539353E-2</v>
      </c>
      <c r="GS63" s="115">
        <v>0.2960000000000001</v>
      </c>
    </row>
    <row r="64" spans="1:201" x14ac:dyDescent="0.2">
      <c r="A64" t="s">
        <v>1418</v>
      </c>
      <c r="B64" s="115">
        <v>0.05</v>
      </c>
      <c r="C64" s="115">
        <v>6.1278501628664606E-2</v>
      </c>
      <c r="D64" s="115">
        <v>9.0191657271702051E-3</v>
      </c>
      <c r="E64" s="115">
        <v>-8.1081081081081086E-2</v>
      </c>
      <c r="F64" s="115">
        <v>6.4516129032257839E-3</v>
      </c>
      <c r="G64" s="115">
        <v>-5.3035143769968179E-2</v>
      </c>
      <c r="H64" s="115">
        <v>-4.3778801843317859E-2</v>
      </c>
      <c r="I64" s="115">
        <v>3.6660288045120358E-2</v>
      </c>
      <c r="J64" s="115">
        <v>1.8211120064464185E-2</v>
      </c>
      <c r="K64" s="115">
        <v>3.548225887056472E-2</v>
      </c>
      <c r="L64" s="115">
        <v>7.2237960339943438E-2</v>
      </c>
      <c r="M64" s="115">
        <v>-3.3816425120772917E-2</v>
      </c>
      <c r="N64" s="115">
        <v>0</v>
      </c>
      <c r="O64" s="115">
        <v>-3.8605551969012379E-2</v>
      </c>
      <c r="P64" s="115">
        <v>0.20280701754385969</v>
      </c>
      <c r="Q64" s="115">
        <v>0.19479048697621751</v>
      </c>
      <c r="R64" s="115"/>
      <c r="S64" s="115"/>
      <c r="T64" s="115">
        <v>6.7204183918065014E-2</v>
      </c>
      <c r="U64" s="115">
        <v>-4.9356223175965754E-2</v>
      </c>
      <c r="V64" s="115">
        <v>-0.10638522427440632</v>
      </c>
      <c r="W64" s="115">
        <v>0.11808669656203274</v>
      </c>
      <c r="X64" s="115">
        <v>0.1152929966650787</v>
      </c>
      <c r="Y64" s="115">
        <v>0.14698795180722876</v>
      </c>
      <c r="Z64" s="115">
        <v>0</v>
      </c>
      <c r="AA64" s="115">
        <v>6.0295790671217431E-2</v>
      </c>
      <c r="AB64" s="115">
        <v>-4.5599151643690321E-2</v>
      </c>
      <c r="AC64" s="115"/>
      <c r="AD64" s="115">
        <v>0.19007999999999992</v>
      </c>
      <c r="AE64" s="115">
        <v>-0.24932312214744334</v>
      </c>
      <c r="AF64" s="115">
        <v>1.9230769230769246E-2</v>
      </c>
      <c r="AG64" s="115">
        <v>4.475920679886701E-2</v>
      </c>
      <c r="AH64" s="115">
        <v>8.7378640776699032E-2</v>
      </c>
      <c r="AI64" s="115">
        <v>-6.1928934010152231E-2</v>
      </c>
      <c r="AJ64" s="115">
        <v>8.3113456464380051E-2</v>
      </c>
      <c r="AK64" s="115">
        <v>0</v>
      </c>
      <c r="AL64" s="115">
        <v>-3.6325109732102193E-2</v>
      </c>
      <c r="AM64" s="115">
        <v>-0.36308449548810501</v>
      </c>
      <c r="AN64" s="115">
        <v>-0.18169014084507043</v>
      </c>
      <c r="AO64" s="115">
        <v>4.2769857433808546E-2</v>
      </c>
      <c r="AP64" s="115">
        <v>-0.27436823104693148</v>
      </c>
      <c r="AQ64" s="115">
        <v>0.26049586776859512</v>
      </c>
      <c r="AR64" s="115">
        <v>0.10113339145597222</v>
      </c>
      <c r="AS64" s="115">
        <v>0.12702960840496666</v>
      </c>
      <c r="AT64" s="115">
        <v>-6.6722161746814293E-2</v>
      </c>
      <c r="AU64" s="115">
        <v>0.13703703703703704</v>
      </c>
      <c r="AV64" s="115">
        <v>-4.5335003130870265E-2</v>
      </c>
      <c r="AW64" s="115">
        <v>6.8248023304203098E-2</v>
      </c>
      <c r="AX64" s="115">
        <v>0.18787878787878781</v>
      </c>
      <c r="AY64" s="115">
        <v>0</v>
      </c>
      <c r="AZ64" s="115">
        <v>0.6</v>
      </c>
      <c r="BA64" s="115">
        <v>1.3673224480890181E-2</v>
      </c>
      <c r="BB64" s="115">
        <v>-0.2014596848934197</v>
      </c>
      <c r="BC64" s="115"/>
      <c r="BD64" s="115">
        <v>0.1520256718812675</v>
      </c>
      <c r="BE64" s="115">
        <v>0.11893203883495146</v>
      </c>
      <c r="BF64" s="115">
        <v>-0.11714770797962641</v>
      </c>
      <c r="BG64" s="115">
        <v>8.108108108108121E-2</v>
      </c>
      <c r="BH64" s="115">
        <v>0.13225806451612906</v>
      </c>
      <c r="BI64" s="115">
        <v>3.6620951269331639E-2</v>
      </c>
      <c r="BJ64" s="115">
        <v>-3.7719824140687226E-3</v>
      </c>
      <c r="BK64" s="115">
        <v>9.5238095238095233E-2</v>
      </c>
      <c r="BL64" s="115">
        <v>-2.2108843537414918E-2</v>
      </c>
      <c r="BM64" s="115">
        <v>9.3287403407504049E-2</v>
      </c>
      <c r="BN64" s="115">
        <v>-0.2403733234439705</v>
      </c>
      <c r="BO64" s="115">
        <v>0</v>
      </c>
      <c r="BP64" s="115">
        <v>-1.8750000000000044E-2</v>
      </c>
      <c r="BQ64" s="115">
        <v>-7.3485600794439832E-3</v>
      </c>
      <c r="BR64" s="115">
        <v>-5.410895660203139E-2</v>
      </c>
      <c r="BS64" s="115">
        <v>8.5190351444221477E-2</v>
      </c>
      <c r="BT64" s="115">
        <v>0.10017123287671235</v>
      </c>
      <c r="BU64" s="115"/>
      <c r="BV64" s="115">
        <v>-9.0909090909090912E-2</v>
      </c>
      <c r="BW64" s="115">
        <v>0.2935161290322581</v>
      </c>
      <c r="BX64" s="115">
        <v>-8.394403730846102E-2</v>
      </c>
      <c r="BY64" s="115">
        <v>0.23420000000000002</v>
      </c>
      <c r="BZ64" s="115">
        <v>2.1080368906455881E-2</v>
      </c>
      <c r="CA64" s="115">
        <v>3.5093167701863208E-2</v>
      </c>
      <c r="CB64" s="115">
        <v>1.6686917780477945E-2</v>
      </c>
      <c r="CC64" s="115">
        <v>8.173076923076926E-2</v>
      </c>
      <c r="CD64" s="115">
        <v>5.782137325761473E-2</v>
      </c>
      <c r="CE64" s="115">
        <v>0.1185932388222465</v>
      </c>
      <c r="CF64" s="115">
        <v>-0.23722149410222801</v>
      </c>
      <c r="CG64" s="115">
        <v>-0.14780600461893764</v>
      </c>
      <c r="CH64" s="115">
        <v>-5.4755077658303515E-2</v>
      </c>
      <c r="CI64" s="115">
        <v>4.9683227742580931E-2</v>
      </c>
      <c r="CJ64" s="115">
        <v>3.5338345864661572E-2</v>
      </c>
      <c r="CK64" s="115">
        <v>-9.4884488448844881E-2</v>
      </c>
      <c r="CL64" s="115">
        <v>-0.16794310722100658</v>
      </c>
      <c r="CM64" s="115">
        <v>-6.8852459016393433E-2</v>
      </c>
      <c r="CN64" s="115">
        <v>-9.4936708860759486E-2</v>
      </c>
      <c r="CO64" s="115">
        <v>-8.0157687253613705E-2</v>
      </c>
      <c r="CP64" s="115">
        <v>0</v>
      </c>
      <c r="CQ64" s="115">
        <v>-4.1666666666666706E-2</v>
      </c>
      <c r="CR64" s="115">
        <v>-0.18550000000000005</v>
      </c>
      <c r="CS64" s="115">
        <v>-6.4814814814814908E-2</v>
      </c>
      <c r="CT64" s="115">
        <v>7.4812547819433792E-2</v>
      </c>
      <c r="CU64" s="115">
        <v>0.2</v>
      </c>
      <c r="CV64" s="115">
        <v>0.24336283185840721</v>
      </c>
      <c r="CW64" s="115">
        <v>0.12329411764705887</v>
      </c>
      <c r="CX64" s="115">
        <v>-0.38103756708407871</v>
      </c>
      <c r="CY64" s="115">
        <v>-7.8947368421052627E-2</v>
      </c>
      <c r="CZ64" s="115">
        <v>0.12270916334661347</v>
      </c>
      <c r="DA64" s="115">
        <v>-0.11120107962213219</v>
      </c>
      <c r="DB64" s="115">
        <v>0.106521216010267</v>
      </c>
      <c r="DC64" s="115"/>
      <c r="DD64" s="115">
        <v>2.6923076923076897E-2</v>
      </c>
      <c r="DE64" s="115">
        <v>4.7619047619047616E-2</v>
      </c>
      <c r="DF64" s="115">
        <v>-7.3005093378607763E-2</v>
      </c>
      <c r="DG64" s="115">
        <v>-6.5909090909090876E-2</v>
      </c>
      <c r="DH64" s="115">
        <v>2.0908725371934039E-2</v>
      </c>
      <c r="DI64" s="115">
        <v>2.3172905525846683E-2</v>
      </c>
      <c r="DJ64" s="115"/>
      <c r="DK64" s="115">
        <v>3.4965034965034995E-2</v>
      </c>
      <c r="DL64" s="115">
        <v>-3.2967032967032264E-3</v>
      </c>
      <c r="DM64" s="115">
        <v>6.4189189189189172E-2</v>
      </c>
      <c r="DN64" s="115">
        <v>-8.2815734989649201E-3</v>
      </c>
      <c r="DO64" s="115">
        <v>0.11920122887864833</v>
      </c>
      <c r="DP64" s="115">
        <v>0.11400740842365212</v>
      </c>
      <c r="DQ64" s="115">
        <v>0.18627906976744191</v>
      </c>
      <c r="DR64" s="115">
        <v>0.16857047798602642</v>
      </c>
      <c r="DS64" s="115">
        <v>4.4182965791319154E-2</v>
      </c>
      <c r="DT64" s="115">
        <v>0.23614274867122256</v>
      </c>
      <c r="DU64" s="115">
        <v>-1.3157894736842105E-2</v>
      </c>
      <c r="DV64" s="115">
        <v>0.26627393225331364</v>
      </c>
      <c r="DW64" s="115"/>
      <c r="DX64" s="115">
        <v>4.7289575931351142E-2</v>
      </c>
      <c r="DY64" s="115">
        <v>-1.7689843796961733E-2</v>
      </c>
      <c r="DZ64" s="115">
        <v>5.9430051813471496E-2</v>
      </c>
      <c r="EA64" s="115">
        <v>0.2272838002436055</v>
      </c>
      <c r="EB64" s="115">
        <v>9.3995171997586058E-2</v>
      </c>
      <c r="EC64" s="115">
        <v>8.4516129032258053E-2</v>
      </c>
      <c r="ED64" s="115">
        <v>0</v>
      </c>
      <c r="EE64" s="115">
        <v>4.1766614928742681E-2</v>
      </c>
      <c r="EF64" s="115">
        <v>0</v>
      </c>
      <c r="EG64" s="115">
        <v>-7.3243647234678647E-2</v>
      </c>
      <c r="EH64" s="115">
        <v>8.6153846153846136E-2</v>
      </c>
      <c r="EI64" s="115">
        <v>3.5416139640779298E-3</v>
      </c>
      <c r="EJ64" s="115">
        <v>8.9795918367346961E-2</v>
      </c>
      <c r="EK64" s="115">
        <v>-0.18079096045197737</v>
      </c>
      <c r="EL64" s="115">
        <v>-4.4707091469681444E-2</v>
      </c>
      <c r="EM64" s="115">
        <v>2.3575004036815773E-2</v>
      </c>
      <c r="EN64" s="115">
        <v>7.8195488721804443E-2</v>
      </c>
      <c r="EO64" s="115">
        <v>0.15788314334489778</v>
      </c>
      <c r="EP64" s="115">
        <v>0</v>
      </c>
      <c r="EQ64" s="115">
        <v>-0.13751796837565888</v>
      </c>
      <c r="ER64" s="115">
        <v>-0.20212765957446813</v>
      </c>
      <c r="ES64" s="115">
        <v>-0.1081081081081082</v>
      </c>
      <c r="ET64" s="115">
        <v>-4.4117647058823505E-2</v>
      </c>
      <c r="EU64" s="115">
        <v>-4.2613636363636465E-2</v>
      </c>
      <c r="EV64" s="115">
        <v>-1.6783216783216797E-2</v>
      </c>
      <c r="EW64" s="115">
        <v>-1.2493599590373772E-2</v>
      </c>
      <c r="EX64" s="115">
        <v>-6.4705882352941155E-2</v>
      </c>
      <c r="EY64" s="115">
        <v>9.6216631457653121E-2</v>
      </c>
      <c r="EZ64" s="115">
        <v>-0.2325141776937619</v>
      </c>
      <c r="FA64" s="115">
        <v>2.5806451612903247E-2</v>
      </c>
      <c r="FB64" s="115">
        <v>-3.5523504273504231E-2</v>
      </c>
      <c r="FC64" s="115">
        <v>4.5977011494252921E-2</v>
      </c>
      <c r="FD64" s="115">
        <v>-2.5000000000000001E-2</v>
      </c>
      <c r="FE64" s="115">
        <v>-8.6813186813186727E-2</v>
      </c>
      <c r="FF64" s="115"/>
      <c r="FG64" s="115">
        <v>-8.0228869954598672E-3</v>
      </c>
      <c r="FH64" s="115">
        <v>0.125</v>
      </c>
      <c r="FI64" s="115">
        <v>-0.10946428571428564</v>
      </c>
      <c r="FJ64" s="115">
        <v>8.0000000000000002E-3</v>
      </c>
      <c r="FK64" s="115">
        <v>-0.12536443148688051</v>
      </c>
      <c r="FL64" s="115">
        <v>0</v>
      </c>
      <c r="FM64" s="115">
        <v>-8.3465398837823473E-2</v>
      </c>
      <c r="FN64" s="115">
        <v>6.692531522793399E-2</v>
      </c>
      <c r="FO64" s="115">
        <v>4.5590909090909099E-2</v>
      </c>
      <c r="FP64" s="115">
        <v>6.8070014872440099E-3</v>
      </c>
      <c r="FQ64" s="115">
        <v>0.22101449275362323</v>
      </c>
      <c r="FR64" s="115">
        <v>1.0290271132376394</v>
      </c>
      <c r="FS64" s="115">
        <v>-0.15959530026109661</v>
      </c>
      <c r="FT64" s="115">
        <v>0.12258064516129032</v>
      </c>
      <c r="FU64" s="115">
        <v>4.4720496894409864E-2</v>
      </c>
      <c r="FV64" s="115">
        <v>0.15693205083632711</v>
      </c>
      <c r="FW64" s="115">
        <v>0</v>
      </c>
      <c r="FX64" s="115">
        <v>0</v>
      </c>
      <c r="FY64" s="115">
        <v>-6.8965517241379309E-2</v>
      </c>
      <c r="FZ64" s="115">
        <v>-4.8708174502328861E-3</v>
      </c>
      <c r="GA64" s="115">
        <v>2.3196474135931669E-3</v>
      </c>
      <c r="GB64" s="115">
        <v>-1.4014014014014071E-2</v>
      </c>
      <c r="GC64" s="115">
        <v>-6.0869565217391555E-3</v>
      </c>
      <c r="GD64" s="115">
        <v>5.1186440677966155E-2</v>
      </c>
      <c r="GE64" s="115">
        <v>8.4819875776397477E-2</v>
      </c>
      <c r="GF64" s="115">
        <v>0.12451900877328002</v>
      </c>
      <c r="GG64" s="115">
        <v>0</v>
      </c>
      <c r="GH64" s="115">
        <v>2.1029082774049166E-2</v>
      </c>
      <c r="GI64" s="115">
        <v>0</v>
      </c>
      <c r="GJ64" s="115">
        <v>-0.20338983050847459</v>
      </c>
      <c r="GK64" s="115"/>
      <c r="GL64" s="115">
        <v>-0.10932475884244379</v>
      </c>
      <c r="GM64" s="115">
        <v>0</v>
      </c>
      <c r="GN64" s="115">
        <v>0.3564912280701753</v>
      </c>
      <c r="GO64" s="115">
        <v>0.23121387283236988</v>
      </c>
      <c r="GP64" s="115">
        <v>0.1758584807492197</v>
      </c>
      <c r="GQ64" s="115">
        <v>-2.5204510280786945E-2</v>
      </c>
      <c r="GR64" s="115">
        <v>-0.13170731707317065</v>
      </c>
      <c r="GS64" s="115">
        <v>-9.0909090909090912E-2</v>
      </c>
    </row>
    <row r="65" spans="1:201" x14ac:dyDescent="0.2">
      <c r="A65" t="s">
        <v>1419</v>
      </c>
      <c r="B65" s="115">
        <v>0</v>
      </c>
      <c r="C65" s="115">
        <v>-3.7806072477962777E-2</v>
      </c>
      <c r="D65" s="115">
        <v>-3.3558509479189348E-2</v>
      </c>
      <c r="E65" s="115">
        <v>0</v>
      </c>
      <c r="F65" s="115">
        <v>-8.9306698002350152E-2</v>
      </c>
      <c r="G65" s="115">
        <v>0</v>
      </c>
      <c r="H65" s="115">
        <v>9.3023255813953574E-3</v>
      </c>
      <c r="I65" s="115">
        <v>-9.9818676337261936E-2</v>
      </c>
      <c r="J65" s="115">
        <v>-0.14460987041632214</v>
      </c>
      <c r="K65" s="115">
        <v>-4.7306176084099927E-2</v>
      </c>
      <c r="L65" s="115">
        <v>-0.12406947890818869</v>
      </c>
      <c r="M65" s="115">
        <v>-8.9108910891089202E-2</v>
      </c>
      <c r="N65" s="115">
        <v>-3.0548068283917647E-3</v>
      </c>
      <c r="O65" s="115">
        <v>1.440733464309114E-2</v>
      </c>
      <c r="P65" s="115">
        <v>-2.3972602739726005E-2</v>
      </c>
      <c r="Q65" s="115">
        <v>-0.18467220683287164</v>
      </c>
      <c r="R65" s="115"/>
      <c r="S65" s="115"/>
      <c r="T65" s="115">
        <v>-0.10107737512242904</v>
      </c>
      <c r="U65" s="115">
        <v>-2.5104602510460271E-2</v>
      </c>
      <c r="V65" s="115">
        <v>-5.3537686332144141E-3</v>
      </c>
      <c r="W65" s="115">
        <v>-2.3357664233576561E-2</v>
      </c>
      <c r="X65" s="115">
        <v>-0.11247357293868923</v>
      </c>
      <c r="Y65" s="115">
        <v>-0.30833333333333329</v>
      </c>
      <c r="Z65" s="115">
        <v>-4.5348965822364406E-3</v>
      </c>
      <c r="AA65" s="115">
        <v>-0.20018198362147416</v>
      </c>
      <c r="AB65" s="115">
        <v>3.6263736263736204E-2</v>
      </c>
      <c r="AC65" s="115"/>
      <c r="AD65" s="115">
        <v>8.4711577248890446E-3</v>
      </c>
      <c r="AE65" s="115">
        <v>-0.26582422263240085</v>
      </c>
      <c r="AF65" s="115">
        <v>-0.13333333333333333</v>
      </c>
      <c r="AG65" s="115">
        <v>0.63729128014842296</v>
      </c>
      <c r="AH65" s="115">
        <v>-0.2196969696969697</v>
      </c>
      <c r="AI65" s="115">
        <v>-0.16383701188455008</v>
      </c>
      <c r="AJ65" s="115">
        <v>-6.7650676506765151E-2</v>
      </c>
      <c r="AK65" s="115">
        <v>0</v>
      </c>
      <c r="AL65" s="115">
        <v>-0.11172358160795917</v>
      </c>
      <c r="AM65" s="115">
        <v>5.541125541125546E-2</v>
      </c>
      <c r="AN65" s="115">
        <v>0</v>
      </c>
      <c r="AO65" s="115">
        <v>-0.11211573236889694</v>
      </c>
      <c r="AP65" s="115">
        <v>8.6274509803921651E-2</v>
      </c>
      <c r="AQ65" s="115">
        <v>7.7279202279202347E-2</v>
      </c>
      <c r="AR65" s="115">
        <v>-0.10156657963446478</v>
      </c>
      <c r="AS65" s="115">
        <v>-5.4588737481530057E-2</v>
      </c>
      <c r="AT65" s="115">
        <v>-5.2208347873583395E-2</v>
      </c>
      <c r="AU65" s="115">
        <v>-4.2553191489361701E-2</v>
      </c>
      <c r="AV65" s="115">
        <v>6.7228013900026751E-2</v>
      </c>
      <c r="AW65" s="115">
        <v>-0.20298507462686566</v>
      </c>
      <c r="AX65" s="115">
        <v>-0.11131059245960503</v>
      </c>
      <c r="AY65" s="115">
        <v>0.10701107011070111</v>
      </c>
      <c r="AZ65" s="115">
        <v>0</v>
      </c>
      <c r="BA65" s="115">
        <v>0.13164609053497947</v>
      </c>
      <c r="BB65" s="115">
        <v>-2.1315192743764279E-2</v>
      </c>
      <c r="BC65" s="115"/>
      <c r="BD65" s="115">
        <v>-0.10516870064608758</v>
      </c>
      <c r="BE65" s="115">
        <v>-0.12153518123667377</v>
      </c>
      <c r="BF65" s="115">
        <v>-5.0000000000000079E-2</v>
      </c>
      <c r="BG65" s="115">
        <v>-0.13333333333333339</v>
      </c>
      <c r="BH65" s="115">
        <v>-8.8235294117647065E-2</v>
      </c>
      <c r="BI65" s="115">
        <v>-9.1704214153193589E-2</v>
      </c>
      <c r="BJ65" s="115">
        <v>1.2981097699840571E-2</v>
      </c>
      <c r="BK65" s="115">
        <v>-7.0796460176991205E-2</v>
      </c>
      <c r="BL65" s="115">
        <v>0.13185755534167456</v>
      </c>
      <c r="BM65" s="115">
        <v>-0.13968762515018021</v>
      </c>
      <c r="BN65" s="115">
        <v>6.8061790335357822E-2</v>
      </c>
      <c r="BO65" s="115">
        <v>0</v>
      </c>
      <c r="BP65" s="115">
        <v>3.4928848641655831E-2</v>
      </c>
      <c r="BQ65" s="115">
        <v>4.0289256198347168E-2</v>
      </c>
      <c r="BR65" s="115">
        <v>-0.15138692994828401</v>
      </c>
      <c r="BS65" s="115">
        <v>-0.1538173652694611</v>
      </c>
      <c r="BT65" s="115">
        <v>-0.11168574362094547</v>
      </c>
      <c r="BU65" s="115"/>
      <c r="BV65" s="115">
        <v>0.1</v>
      </c>
      <c r="BW65" s="115">
        <v>-2.2082018927444796E-2</v>
      </c>
      <c r="BX65" s="115">
        <v>-0.12985507246376812</v>
      </c>
      <c r="BY65" s="115">
        <v>-0.11182165378808068</v>
      </c>
      <c r="BZ65" s="115">
        <v>-3.6802030456852798E-2</v>
      </c>
      <c r="CA65" s="115">
        <v>-0.17351129363449685</v>
      </c>
      <c r="CB65" s="115">
        <v>-0.10439640162507255</v>
      </c>
      <c r="CC65" s="115">
        <v>0</v>
      </c>
      <c r="CD65" s="115">
        <v>-9.6126924871675165E-2</v>
      </c>
      <c r="CE65" s="115">
        <v>-0.10509301616346442</v>
      </c>
      <c r="CF65" s="115">
        <v>0.37477477477477478</v>
      </c>
      <c r="CG65" s="115">
        <v>0.12956521739130436</v>
      </c>
      <c r="CH65" s="115">
        <v>-1.5294117647058824E-2</v>
      </c>
      <c r="CI65" s="115">
        <v>-5.55817981420249E-2</v>
      </c>
      <c r="CJ65" s="115">
        <v>-0.05</v>
      </c>
      <c r="CK65" s="115">
        <v>-0.13428571428571426</v>
      </c>
      <c r="CL65" s="115">
        <v>-6.2564102564102511E-2</v>
      </c>
      <c r="CM65" s="115">
        <v>-7.575757575757576E-2</v>
      </c>
      <c r="CN65" s="115">
        <v>0.10877192982456145</v>
      </c>
      <c r="CO65" s="115">
        <v>1.974983541803893E-3</v>
      </c>
      <c r="CP65" s="115">
        <v>0</v>
      </c>
      <c r="CQ65" s="115">
        <v>-0.12727272727272732</v>
      </c>
      <c r="CR65" s="115">
        <v>-6.9767441860465115E-2</v>
      </c>
      <c r="CS65" s="115">
        <v>-0.14285714285714277</v>
      </c>
      <c r="CT65" s="115">
        <v>-5.971223021582734E-2</v>
      </c>
      <c r="CU65" s="115">
        <v>-0.125</v>
      </c>
      <c r="CV65" s="115">
        <v>-0.20141342756183755</v>
      </c>
      <c r="CW65" s="115">
        <v>-6.6703266538567146E-2</v>
      </c>
      <c r="CX65" s="115">
        <v>0.11243781094527353</v>
      </c>
      <c r="CY65" s="115">
        <v>-0.15555555555555556</v>
      </c>
      <c r="CZ65" s="115">
        <v>-0.1146384479717813</v>
      </c>
      <c r="DA65" s="115">
        <v>0.24537815126050411</v>
      </c>
      <c r="DB65" s="115">
        <v>-0.13291139240506328</v>
      </c>
      <c r="DC65" s="115"/>
      <c r="DD65" s="115">
        <v>8.3333333333333329E-2</v>
      </c>
      <c r="DE65" s="115">
        <v>0.11038802570568611</v>
      </c>
      <c r="DF65" s="115">
        <v>-0.28993369499698618</v>
      </c>
      <c r="DG65" s="115">
        <v>-2.2222222222222223E-2</v>
      </c>
      <c r="DH65" s="115">
        <v>5.8297872340425577E-2</v>
      </c>
      <c r="DI65" s="115">
        <v>-3.6082474226804113E-2</v>
      </c>
      <c r="DJ65" s="115"/>
      <c r="DK65" s="115">
        <v>-0.24736842105263157</v>
      </c>
      <c r="DL65" s="115">
        <v>-0.13907284768211925</v>
      </c>
      <c r="DM65" s="115">
        <v>-9.0629800307219649E-2</v>
      </c>
      <c r="DN65" s="115">
        <v>-8.5573646346081042E-2</v>
      </c>
      <c r="DO65" s="115">
        <v>-6.1959654178674509E-2</v>
      </c>
      <c r="DP65" s="115">
        <v>-9.4421667287861888E-2</v>
      </c>
      <c r="DQ65" s="115">
        <v>-0.12112169398683725</v>
      </c>
      <c r="DR65" s="115">
        <v>-0.17728102189781017</v>
      </c>
      <c r="DS65" s="115">
        <v>-8.3815235239522959E-2</v>
      </c>
      <c r="DT65" s="115">
        <v>-0.19896601535771308</v>
      </c>
      <c r="DU65" s="115">
        <v>-8.4337349397590355E-2</v>
      </c>
      <c r="DV65" s="115">
        <v>-0.10957826269408302</v>
      </c>
      <c r="DW65" s="115"/>
      <c r="DX65" s="115">
        <v>-0.10400997840494443</v>
      </c>
      <c r="DY65" s="115">
        <v>4.529419684933355E-2</v>
      </c>
      <c r="DZ65" s="115">
        <v>0.18404907975460122</v>
      </c>
      <c r="EA65" s="115">
        <v>-3.126843657817116E-2</v>
      </c>
      <c r="EB65" s="115">
        <v>-2.8864468864468848E-2</v>
      </c>
      <c r="EC65" s="115">
        <v>-0.10705712914066255</v>
      </c>
      <c r="ED65" s="115">
        <v>-9.7938144329896837E-2</v>
      </c>
      <c r="EE65" s="115">
        <v>-4.2297297297297233E-2</v>
      </c>
      <c r="EF65" s="115">
        <v>0</v>
      </c>
      <c r="EG65" s="115">
        <v>7.9032258064516164E-2</v>
      </c>
      <c r="EH65" s="115">
        <v>-0.4288224956063269</v>
      </c>
      <c r="EI65" s="115">
        <v>-3.3496332518337349E-2</v>
      </c>
      <c r="EJ65" s="115">
        <v>-8.9219330855018583E-2</v>
      </c>
      <c r="EK65" s="115">
        <v>-2.7472527472527472E-2</v>
      </c>
      <c r="EL65" s="115">
        <v>-0.16926360725720382</v>
      </c>
      <c r="EM65" s="115">
        <v>-8.1678411274823514E-3</v>
      </c>
      <c r="EN65" s="115">
        <v>-3.2727272727272674E-2</v>
      </c>
      <c r="EO65" s="115">
        <v>-0.11510160323570978</v>
      </c>
      <c r="EP65" s="115">
        <v>0</v>
      </c>
      <c r="EQ65" s="115">
        <v>0</v>
      </c>
      <c r="ER65" s="115">
        <v>-0.1360294117647059</v>
      </c>
      <c r="ES65" s="115">
        <v>3.4965034965034961E-2</v>
      </c>
      <c r="ET65" s="115">
        <v>-8.6021505376344162E-2</v>
      </c>
      <c r="EU65" s="115">
        <v>2.2265246853823854E-2</v>
      </c>
      <c r="EV65" s="115">
        <v>-5.2980132450331056E-2</v>
      </c>
      <c r="EW65" s="115">
        <v>-4.0294840294840241E-2</v>
      </c>
      <c r="EX65" s="115">
        <v>-0.10526315789473684</v>
      </c>
      <c r="EY65" s="115">
        <v>-8.2143486691344914E-2</v>
      </c>
      <c r="EZ65" s="115">
        <v>-5.5357142857142792E-2</v>
      </c>
      <c r="FA65" s="115">
        <v>-8.8235294117647009E-2</v>
      </c>
      <c r="FB65" s="115">
        <v>-3.1306597671410114E-2</v>
      </c>
      <c r="FC65" s="115">
        <v>-4.3956043956043994E-2</v>
      </c>
      <c r="FD65" s="115">
        <v>-1.2772258900475062E-2</v>
      </c>
      <c r="FE65" s="115">
        <v>-0.12500000000000006</v>
      </c>
      <c r="FF65" s="115"/>
      <c r="FG65" s="115">
        <v>-4.5869926418229394E-2</v>
      </c>
      <c r="FH65" s="115">
        <v>-2.9714978775015069E-2</v>
      </c>
      <c r="FI65" s="115">
        <v>0.38923344083354</v>
      </c>
      <c r="FJ65" s="115">
        <v>-4.2145593869731802E-2</v>
      </c>
      <c r="FK65" s="115">
        <v>3.7821482602117998E-2</v>
      </c>
      <c r="FL65" s="115">
        <v>-1.5317286652078837E-2</v>
      </c>
      <c r="FM65" s="115">
        <v>5.5772448410485224E-2</v>
      </c>
      <c r="FN65" s="115">
        <v>-0.12255319148936165</v>
      </c>
      <c r="FO65" s="115">
        <v>0.21406103415926267</v>
      </c>
      <c r="FP65" s="115">
        <v>-0.1302487562189055</v>
      </c>
      <c r="FQ65" s="115">
        <v>-9.56749672346002E-2</v>
      </c>
      <c r="FR65" s="115">
        <v>-0.18761337133972536</v>
      </c>
      <c r="FS65" s="115">
        <v>-5.723076923076921E-2</v>
      </c>
      <c r="FT65" s="115">
        <v>3.3333333333333333E-2</v>
      </c>
      <c r="FU65" s="115">
        <v>-0.13254310344827572</v>
      </c>
      <c r="FV65" s="115">
        <v>3.022584817431101E-2</v>
      </c>
      <c r="FW65" s="115">
        <v>0</v>
      </c>
      <c r="FX65" s="115">
        <v>-5.5141037306642417E-2</v>
      </c>
      <c r="FY65" s="115">
        <v>-9.375E-2</v>
      </c>
      <c r="FZ65" s="115">
        <v>-9.1923076923076941E-2</v>
      </c>
      <c r="GA65" s="115">
        <v>-2.7520866230543624E-2</v>
      </c>
      <c r="GB65" s="115">
        <v>-0.10040522287257994</v>
      </c>
      <c r="GC65" s="115">
        <v>-1.7094017094017033E-2</v>
      </c>
      <c r="GD65" s="115">
        <v>4.0931545518701484E-2</v>
      </c>
      <c r="GE65" s="115">
        <v>-8.1532528580882224E-2</v>
      </c>
      <c r="GF65" s="115">
        <v>-6.7268001834581521E-3</v>
      </c>
      <c r="GG65" s="115">
        <v>0</v>
      </c>
      <c r="GH65" s="115">
        <v>-0.22386850329899297</v>
      </c>
      <c r="GI65" s="115">
        <v>-3.191489361702135E-2</v>
      </c>
      <c r="GJ65" s="115">
        <v>0.13461538461538461</v>
      </c>
      <c r="GK65" s="115"/>
      <c r="GL65" s="115">
        <v>3.6666666666666715E-2</v>
      </c>
      <c r="GM65" s="115">
        <v>0</v>
      </c>
      <c r="GN65" s="115">
        <v>-0.20789327404113389</v>
      </c>
      <c r="GO65" s="115">
        <v>-0.15196078431372551</v>
      </c>
      <c r="GP65" s="115">
        <v>-0.1814310051107326</v>
      </c>
      <c r="GQ65" s="115">
        <v>-0.21291220743061004</v>
      </c>
      <c r="GR65" s="115">
        <v>2.4999999999999911E-2</v>
      </c>
      <c r="GS65" s="115">
        <v>5.7692307692307654E-2</v>
      </c>
    </row>
    <row r="66" spans="1:201" x14ac:dyDescent="0.2">
      <c r="A66" t="s">
        <v>1420</v>
      </c>
      <c r="B66" s="115">
        <v>-4.7619047619047616E-2</v>
      </c>
      <c r="C66" s="115">
        <v>2.2636217948717858E-2</v>
      </c>
      <c r="D66" s="115">
        <v>-0.18764383076650737</v>
      </c>
      <c r="E66" s="115">
        <v>-2.6315789473684209E-2</v>
      </c>
      <c r="F66" s="115">
        <v>0.22622478386167136</v>
      </c>
      <c r="G66" s="115">
        <v>-9.5925813317117539E-2</v>
      </c>
      <c r="H66" s="115">
        <v>2.6252983293555947E-2</v>
      </c>
      <c r="I66" s="115">
        <v>-3.6512928022362043E-2</v>
      </c>
      <c r="J66" s="115">
        <v>-8.409090909090905E-2</v>
      </c>
      <c r="K66" s="115">
        <v>-0.1069897959183673</v>
      </c>
      <c r="L66" s="115">
        <v>1.896333754740839E-2</v>
      </c>
      <c r="M66" s="115">
        <v>-0.10882352941176465</v>
      </c>
      <c r="N66" s="115">
        <v>0.26477272727272722</v>
      </c>
      <c r="O66" s="115">
        <v>-4.5625000000000068E-2</v>
      </c>
      <c r="P66" s="115">
        <v>4.5470819906910119E-2</v>
      </c>
      <c r="Q66" s="115">
        <v>-0.12165450121654502</v>
      </c>
      <c r="R66" s="115"/>
      <c r="S66" s="115"/>
      <c r="T66" s="115">
        <v>-7.9184704184704149E-2</v>
      </c>
      <c r="U66" s="115">
        <v>0.13539192399049887</v>
      </c>
      <c r="V66" s="115">
        <v>7.5897899254574186E-2</v>
      </c>
      <c r="W66" s="115">
        <v>-6.599400054540501E-2</v>
      </c>
      <c r="X66" s="115">
        <v>-6.3366336633663423E-2</v>
      </c>
      <c r="Y66" s="115">
        <v>0.2</v>
      </c>
      <c r="Z66" s="115">
        <v>0.1137665537419156</v>
      </c>
      <c r="AA66" s="115">
        <v>-0.16362252663622529</v>
      </c>
      <c r="AB66" s="115">
        <v>-8.9999999999999983E-2</v>
      </c>
      <c r="AC66" s="115"/>
      <c r="AD66" s="115">
        <v>1.0516875917169462E-2</v>
      </c>
      <c r="AE66" s="115">
        <v>7.9784135160825387E-2</v>
      </c>
      <c r="AF66" s="115">
        <v>0</v>
      </c>
      <c r="AG66" s="115">
        <v>-1.0101010101010211E-2</v>
      </c>
      <c r="AH66" s="115">
        <v>-4.3478260869565216E-2</v>
      </c>
      <c r="AI66" s="115">
        <v>0.14814814814814811</v>
      </c>
      <c r="AJ66" s="115">
        <v>-4.2966450853443021E-2</v>
      </c>
      <c r="AK66" s="115">
        <v>-9.7402597402597407E-2</v>
      </c>
      <c r="AL66" s="115">
        <v>0.20394949821948841</v>
      </c>
      <c r="AM66" s="115">
        <v>0.34302325581395349</v>
      </c>
      <c r="AN66" s="115">
        <v>0</v>
      </c>
      <c r="AO66" s="115">
        <v>-0.1332288401253918</v>
      </c>
      <c r="AP66" s="115">
        <v>5.8091286307053805E-2</v>
      </c>
      <c r="AQ66" s="115">
        <v>-6.6489361702127658E-2</v>
      </c>
      <c r="AR66" s="115">
        <v>1.5376458112407166E-2</v>
      </c>
      <c r="AS66" s="115">
        <v>-3.8478235131615302E-2</v>
      </c>
      <c r="AT66" s="115">
        <v>-1.4754245395838321E-2</v>
      </c>
      <c r="AU66" s="115">
        <v>-5.9310160784575412E-2</v>
      </c>
      <c r="AV66" s="115">
        <v>1.0944466963923632E-2</v>
      </c>
      <c r="AW66" s="115">
        <v>4.7966631908237752E-2</v>
      </c>
      <c r="AX66" s="115">
        <v>-8.5385878489326703E-2</v>
      </c>
      <c r="AY66" s="115">
        <v>3.7037037037036245E-3</v>
      </c>
      <c r="AZ66" s="115">
        <v>-0.10714285714285708</v>
      </c>
      <c r="BA66" s="115">
        <v>0.18461463462194708</v>
      </c>
      <c r="BB66" s="115">
        <v>5.0000000000000031E-2</v>
      </c>
      <c r="BC66" s="115"/>
      <c r="BD66" s="115">
        <v>-1.4851485148514912E-2</v>
      </c>
      <c r="BE66" s="115">
        <v>4.9968657652010369E-2</v>
      </c>
      <c r="BF66" s="115">
        <v>-2.5157232704402538E-2</v>
      </c>
      <c r="BG66" s="115">
        <v>1.7415215398716728E-2</v>
      </c>
      <c r="BH66" s="115">
        <v>4.0391676866585076E-2</v>
      </c>
      <c r="BI66" s="115">
        <v>4.3562439496611691E-2</v>
      </c>
      <c r="BJ66" s="115">
        <v>0.1669914953933381</v>
      </c>
      <c r="BK66" s="115">
        <v>-2.122130792550881E-2</v>
      </c>
      <c r="BL66" s="115">
        <v>-0.13618224143664778</v>
      </c>
      <c r="BM66" s="115">
        <v>-0.10237975411604004</v>
      </c>
      <c r="BN66" s="115">
        <v>0.17581308701389409</v>
      </c>
      <c r="BO66" s="115">
        <v>0</v>
      </c>
      <c r="BP66" s="115">
        <v>-0.11047180667433822</v>
      </c>
      <c r="BQ66" s="115">
        <v>0.86368887177512521</v>
      </c>
      <c r="BR66" s="115">
        <v>-4.7611940298507426E-2</v>
      </c>
      <c r="BS66" s="115">
        <v>-6.1493569653085459E-2</v>
      </c>
      <c r="BT66" s="115">
        <v>0.17733703438395421</v>
      </c>
      <c r="BU66" s="115"/>
      <c r="BV66" s="115">
        <v>0</v>
      </c>
      <c r="BW66" s="115">
        <v>-9.3749999999999997E-3</v>
      </c>
      <c r="BX66" s="115">
        <v>1.4705882352941176E-2</v>
      </c>
      <c r="BY66" s="115">
        <v>9.5553176997178246E-2</v>
      </c>
      <c r="BZ66" s="115">
        <v>-0.12444444444444445</v>
      </c>
      <c r="CA66" s="115">
        <v>-3.34904490200943E-2</v>
      </c>
      <c r="CB66" s="115">
        <v>-6.1227269631546746E-2</v>
      </c>
      <c r="CC66" s="115">
        <v>8.4848484848484614E-3</v>
      </c>
      <c r="CD66" s="115">
        <v>0.19055555555555553</v>
      </c>
      <c r="CE66" s="115">
        <v>-0.10463655726066312</v>
      </c>
      <c r="CF66" s="115">
        <v>2.0220588235294011E-2</v>
      </c>
      <c r="CG66" s="115">
        <v>3.7437979251240414E-2</v>
      </c>
      <c r="CH66" s="115">
        <v>1.1904761904761904E-2</v>
      </c>
      <c r="CI66" s="115">
        <v>6.721559401781213E-2</v>
      </c>
      <c r="CJ66" s="115">
        <v>-7.0921985815602835E-3</v>
      </c>
      <c r="CK66" s="115">
        <v>3.7037037037037035E-2</v>
      </c>
      <c r="CL66" s="115">
        <v>0.2179887570268581</v>
      </c>
      <c r="CM66" s="115">
        <v>-0.12928759894459108</v>
      </c>
      <c r="CN66" s="115">
        <v>0.1519805982215037</v>
      </c>
      <c r="CO66" s="115">
        <v>2.2207267833109022E-2</v>
      </c>
      <c r="CP66" s="115">
        <v>-4.9999999999999975E-2</v>
      </c>
      <c r="CQ66" s="115">
        <v>-2.1352313167259804E-2</v>
      </c>
      <c r="CR66" s="115">
        <v>4.9804687499999979E-2</v>
      </c>
      <c r="CS66" s="115">
        <v>-2.3255813953488427E-2</v>
      </c>
      <c r="CT66" s="115">
        <v>2.2058823529411766E-2</v>
      </c>
      <c r="CU66" s="115">
        <v>-4.7619047619047616E-2</v>
      </c>
      <c r="CV66" s="115">
        <v>-0.13719512195121944</v>
      </c>
      <c r="CW66" s="115">
        <v>-1.9380888290713293E-2</v>
      </c>
      <c r="CX66" s="115">
        <v>5.0000000000000712E-3</v>
      </c>
      <c r="CY66" s="115">
        <v>0</v>
      </c>
      <c r="CZ66" s="115">
        <v>0.23691099476439786</v>
      </c>
      <c r="DA66" s="115">
        <v>-6.6777963272119968E-3</v>
      </c>
      <c r="DB66" s="115">
        <v>-0.11758929667362217</v>
      </c>
      <c r="DC66" s="115"/>
      <c r="DD66" s="115">
        <v>9.0909090909090912E-2</v>
      </c>
      <c r="DE66" s="115">
        <v>3.5200000000000058E-2</v>
      </c>
      <c r="DF66" s="115">
        <v>2.6227885686007726E-2</v>
      </c>
      <c r="DG66" s="115">
        <v>0</v>
      </c>
      <c r="DH66" s="115">
        <v>-0.12898443291326911</v>
      </c>
      <c r="DI66" s="115">
        <v>-0.20491803278688525</v>
      </c>
      <c r="DJ66" s="115"/>
      <c r="DK66" s="115">
        <v>0.18749999999999989</v>
      </c>
      <c r="DL66" s="115">
        <v>-2.5806451612903167E-2</v>
      </c>
      <c r="DM66" s="115">
        <v>3.6624203821655973E-2</v>
      </c>
      <c r="DN66" s="115">
        <v>6.6639741518578391E-2</v>
      </c>
      <c r="DO66" s="115">
        <v>-6.241556336125359E-2</v>
      </c>
      <c r="DP66" s="115">
        <v>8.4332480129327772E-2</v>
      </c>
      <c r="DQ66" s="115">
        <v>0.20984174085064297</v>
      </c>
      <c r="DR66" s="115">
        <v>6.4594463331714341E-2</v>
      </c>
      <c r="DS66" s="115">
        <v>-2.0558002936857549E-2</v>
      </c>
      <c r="DT66" s="115">
        <v>6.2525244365457588E-2</v>
      </c>
      <c r="DU66" s="115">
        <v>-5.1320150874385587E-2</v>
      </c>
      <c r="DV66" s="115">
        <v>0.17316923076923069</v>
      </c>
      <c r="DW66" s="115"/>
      <c r="DX66" s="115">
        <v>0.11756995734942265</v>
      </c>
      <c r="DY66" s="115">
        <v>0.18532350218647253</v>
      </c>
      <c r="DZ66" s="115">
        <v>3.694581280788142E-3</v>
      </c>
      <c r="EA66" s="115"/>
      <c r="EB66" s="115">
        <v>9.7487437185929643E-2</v>
      </c>
      <c r="EC66" s="115">
        <v>8.2284607938045359E-3</v>
      </c>
      <c r="ED66" s="115">
        <v>-0.16738197424892712</v>
      </c>
      <c r="EE66" s="115">
        <v>1.3698630136986301E-2</v>
      </c>
      <c r="EF66" s="115">
        <v>-4.9999999999999975E-2</v>
      </c>
      <c r="EG66" s="115">
        <v>-0.19480519480519481</v>
      </c>
      <c r="EH66" s="115">
        <v>0.78556485355648531</v>
      </c>
      <c r="EI66" s="115">
        <v>-7.5224460082504796E-3</v>
      </c>
      <c r="EJ66" s="115">
        <v>3.6386986301369925E-2</v>
      </c>
      <c r="EK66" s="115">
        <v>-0.17272727272727276</v>
      </c>
      <c r="EL66" s="115">
        <v>-2.5379654670272495E-2</v>
      </c>
      <c r="EM66" s="115">
        <v>4.0666666666666629E-2</v>
      </c>
      <c r="EN66" s="115">
        <v>1.456664238892904E-3</v>
      </c>
      <c r="EO66" s="115">
        <v>-8.3433829112510516E-2</v>
      </c>
      <c r="EP66" s="115">
        <v>0</v>
      </c>
      <c r="EQ66" s="115">
        <v>-1.4354066985644777E-3</v>
      </c>
      <c r="ER66" s="115">
        <v>-0.20467836257309935</v>
      </c>
      <c r="ES66" s="115">
        <v>2.1428571428571481E-2</v>
      </c>
      <c r="ET66" s="115">
        <v>-0.12056737588652487</v>
      </c>
      <c r="EU66" s="115">
        <v>-6.1762034514078086E-2</v>
      </c>
      <c r="EV66" s="115">
        <v>-2.580645161290325E-2</v>
      </c>
      <c r="EW66" s="115">
        <v>9.4086021505376344E-2</v>
      </c>
      <c r="EX66" s="115">
        <v>0.40845070422535207</v>
      </c>
      <c r="EY66" s="115">
        <v>1.6120365394948929E-2</v>
      </c>
      <c r="EZ66" s="115">
        <v>1.8181818181818118E-2</v>
      </c>
      <c r="FA66" s="115">
        <v>6.2499999999999917E-2</v>
      </c>
      <c r="FB66" s="115">
        <v>-3.3750000000000037E-2</v>
      </c>
      <c r="FC66" s="115">
        <v>8.3333333333333245E-2</v>
      </c>
      <c r="FD66" s="115">
        <v>5.5830618892508101E-2</v>
      </c>
      <c r="FE66" s="115">
        <v>-3.4354688950789157E-2</v>
      </c>
      <c r="FF66" s="115"/>
      <c r="FG66" s="115">
        <v>-0.17375956069817611</v>
      </c>
      <c r="FH66" s="115">
        <v>-3.0000000000000093E-2</v>
      </c>
      <c r="FI66" s="115">
        <v>0.23109029827954802</v>
      </c>
      <c r="FJ66" s="115">
        <v>9.0498871897718713E-2</v>
      </c>
      <c r="FK66" s="115">
        <v>-0.13026315789473675</v>
      </c>
      <c r="FL66" s="115">
        <v>-4.9896049896049816E-2</v>
      </c>
      <c r="FM66" s="115">
        <v>-2.0218579234972733E-2</v>
      </c>
      <c r="FN66" s="115">
        <v>-2.9727497935590375E-2</v>
      </c>
      <c r="FO66" s="115">
        <v>0.59740832157968982</v>
      </c>
      <c r="FP66" s="115">
        <v>-2.5803890432711898E-3</v>
      </c>
      <c r="FQ66" s="115">
        <v>-0.12197928653624852</v>
      </c>
      <c r="FR66" s="115">
        <v>0.25251541707237923</v>
      </c>
      <c r="FS66" s="115">
        <v>4.8387096774193547E-2</v>
      </c>
      <c r="FT66" s="115">
        <v>0.23741956772809769</v>
      </c>
      <c r="FU66" s="115">
        <v>-0.17364203027604638</v>
      </c>
      <c r="FV66" s="115">
        <v>-0.14822033898305081</v>
      </c>
      <c r="FW66" s="115">
        <v>-5.0000000000000037E-2</v>
      </c>
      <c r="FX66" s="115">
        <v>0</v>
      </c>
      <c r="FY66" s="115">
        <v>-4.9881235154394292E-2</v>
      </c>
      <c r="FZ66" s="115">
        <v>-0.20828258221680884</v>
      </c>
      <c r="GA66" s="115">
        <v>1.4684287812040601E-3</v>
      </c>
      <c r="GB66" s="115">
        <v>-3.097731239092499E-2</v>
      </c>
      <c r="GC66" s="115">
        <v>0.10953058321479368</v>
      </c>
      <c r="GD66" s="115">
        <v>-2.2758620689655177E-2</v>
      </c>
      <c r="GE66" s="115">
        <v>3.173631547969398E-2</v>
      </c>
      <c r="GF66" s="115">
        <v>7.0540098199672593E-2</v>
      </c>
      <c r="GG66" s="115">
        <v>0</v>
      </c>
      <c r="GH66" s="115">
        <v>1.0645765091249374E-2</v>
      </c>
      <c r="GI66" s="115">
        <v>-0.1360294117647059</v>
      </c>
      <c r="GJ66" s="115">
        <v>-0.25244393329499715</v>
      </c>
      <c r="GK66" s="115"/>
      <c r="GL66" s="115">
        <v>8.6956521739130377E-2</v>
      </c>
      <c r="GM66" s="115">
        <v>0</v>
      </c>
      <c r="GN66" s="115">
        <v>-5.555555555556424E-4</v>
      </c>
      <c r="GO66" s="115">
        <v>-5.5555555555555601E-2</v>
      </c>
      <c r="GP66" s="115">
        <v>0</v>
      </c>
      <c r="GQ66" s="115">
        <v>5.3823583348615485E-2</v>
      </c>
      <c r="GR66" s="115">
        <v>1.0101010101010111E-2</v>
      </c>
      <c r="GS66" s="115">
        <v>-0.1333333333333333</v>
      </c>
    </row>
    <row r="67" spans="1:201" x14ac:dyDescent="0.2">
      <c r="A67" t="s">
        <v>1421</v>
      </c>
      <c r="B67" s="115">
        <v>-4.7403039237922502E-2</v>
      </c>
      <c r="C67" s="115">
        <v>6.7008656620711884E-2</v>
      </c>
      <c r="D67" s="115">
        <v>0.37847730600292839</v>
      </c>
      <c r="E67" s="115">
        <v>-4.809619238476958E-2</v>
      </c>
      <c r="F67" s="115">
        <v>0</v>
      </c>
      <c r="G67" s="115">
        <v>4.9390594090995985E-2</v>
      </c>
      <c r="H67" s="115">
        <v>2.3923444976078172E-3</v>
      </c>
      <c r="I67" s="115">
        <v>2.1885669263766085E-3</v>
      </c>
      <c r="J67" s="115">
        <v>0.13776756213187766</v>
      </c>
      <c r="K67" s="115">
        <v>3.6634815415535371E-2</v>
      </c>
      <c r="L67" s="115">
        <v>-6.0570071258907336E-2</v>
      </c>
      <c r="M67" s="115">
        <v>0.27500000000000002</v>
      </c>
      <c r="N67" s="115">
        <v>0.1</v>
      </c>
      <c r="O67" s="115">
        <v>-1.0758006677383511E-2</v>
      </c>
      <c r="P67" s="115">
        <v>-0.1048076923076923</v>
      </c>
      <c r="Q67" s="115">
        <v>0.36847946725860159</v>
      </c>
      <c r="R67" s="115"/>
      <c r="S67" s="115"/>
      <c r="T67" s="115">
        <v>0.11271676300578028</v>
      </c>
      <c r="U67" s="115">
        <v>9.3506493506493468E-2</v>
      </c>
      <c r="V67" s="115">
        <v>2.9056252905625288E-2</v>
      </c>
      <c r="W67" s="115">
        <v>-8.9189189189188729E-3</v>
      </c>
      <c r="X67" s="115">
        <v>0.17551210428305397</v>
      </c>
      <c r="Y67" s="115">
        <v>0.24688279301745641</v>
      </c>
      <c r="Z67" s="115">
        <v>8.1612258494337106E-2</v>
      </c>
      <c r="AA67" s="115">
        <v>0.39787234042553193</v>
      </c>
      <c r="AB67" s="115">
        <v>-8.2644628099173556E-3</v>
      </c>
      <c r="AC67" s="115"/>
      <c r="AD67" s="115">
        <v>6.660869565217388E-2</v>
      </c>
      <c r="AE67" s="115">
        <v>0.66903787103377677</v>
      </c>
      <c r="AF67" s="115">
        <v>0.16129032258064516</v>
      </c>
      <c r="AG67" s="115">
        <v>-4.3057996485061527E-2</v>
      </c>
      <c r="AH67" s="115">
        <v>0.38359735311810716</v>
      </c>
      <c r="AI67" s="115">
        <v>-0.11779879621668107</v>
      </c>
      <c r="AJ67" s="115">
        <v>8.0788804071246681E-2</v>
      </c>
      <c r="AK67" s="115">
        <v>4.7619047619047616E-2</v>
      </c>
      <c r="AL67" s="115">
        <v>0.34100282179292385</v>
      </c>
      <c r="AM67" s="115">
        <v>-1.1494252873563218E-2</v>
      </c>
      <c r="AN67" s="115">
        <v>-4.0540540540540633E-2</v>
      </c>
      <c r="AO67" s="115">
        <v>9.8106712564543952E-2</v>
      </c>
      <c r="AP67" s="115">
        <v>-3.5999999999999942E-2</v>
      </c>
      <c r="AQ67" s="115">
        <v>0.11407407407407401</v>
      </c>
      <c r="AR67" s="115">
        <v>0.48241304775004906</v>
      </c>
      <c r="AS67" s="115">
        <v>0.15872507773916214</v>
      </c>
      <c r="AT67" s="115">
        <v>-2.4583710011373265E-2</v>
      </c>
      <c r="AU67" s="115">
        <v>-1.1931443638760652E-2</v>
      </c>
      <c r="AV67" s="115">
        <v>6.4432619013375575E-2</v>
      </c>
      <c r="AW67" s="115">
        <v>4.3147208121827506E-2</v>
      </c>
      <c r="AX67" s="115">
        <v>0.29025423728813565</v>
      </c>
      <c r="AY67" s="115">
        <v>-9.3959731543624095E-2</v>
      </c>
      <c r="AZ67" s="115">
        <v>0.11999999999999993</v>
      </c>
      <c r="BA67" s="115">
        <v>3.3244345942678659E-2</v>
      </c>
      <c r="BB67" s="115">
        <v>-2.1321216357916794E-2</v>
      </c>
      <c r="BC67" s="115"/>
      <c r="BD67" s="115">
        <v>0.11778656126482215</v>
      </c>
      <c r="BE67" s="115">
        <v>-0.14918095238095236</v>
      </c>
      <c r="BF67" s="115">
        <v>-2.0030816640986115E-2</v>
      </c>
      <c r="BG67" s="115">
        <v>4.9038461538461517E-2</v>
      </c>
      <c r="BH67" s="115">
        <v>-3.9388594944150597E-2</v>
      </c>
      <c r="BI67" s="115">
        <v>-7.9557026476578405E-2</v>
      </c>
      <c r="BJ67" s="115">
        <v>5.5973058093485885E-2</v>
      </c>
      <c r="BK67" s="115">
        <v>9.1725768321513065E-2</v>
      </c>
      <c r="BL67" s="115">
        <v>0.11370370370370371</v>
      </c>
      <c r="BM67" s="115">
        <v>-5.789849892780574E-3</v>
      </c>
      <c r="BN67" s="115">
        <v>0.13008771929824572</v>
      </c>
      <c r="BO67" s="115">
        <v>0</v>
      </c>
      <c r="BP67" s="115">
        <v>-7.058823529411766E-2</v>
      </c>
      <c r="BQ67" s="115">
        <v>0.25458937198067633</v>
      </c>
      <c r="BR67" s="115">
        <v>3.0769230769230771E-2</v>
      </c>
      <c r="BS67" s="115">
        <v>-8.3453023624387071E-2</v>
      </c>
      <c r="BT67" s="115">
        <v>0.22047975520463375</v>
      </c>
      <c r="BU67" s="115"/>
      <c r="BV67" s="115">
        <v>0</v>
      </c>
      <c r="BW67" s="115">
        <v>7.0269908692598387E-2</v>
      </c>
      <c r="BX67" s="115">
        <v>4.5510455104550943E-2</v>
      </c>
      <c r="BY67" s="115">
        <v>0.18384978689091111</v>
      </c>
      <c r="BZ67" s="115">
        <v>0.19047619047619055</v>
      </c>
      <c r="CA67" s="115">
        <v>4.7012987012987069E-2</v>
      </c>
      <c r="CB67" s="115">
        <v>-1.7333690269040122E-2</v>
      </c>
      <c r="CC67" s="115">
        <v>0</v>
      </c>
      <c r="CD67" s="115">
        <v>4.0462427745664699E-2</v>
      </c>
      <c r="CE67" s="115">
        <v>7.1319915750058666E-2</v>
      </c>
      <c r="CF67" s="115">
        <v>4.2145593869731927E-2</v>
      </c>
      <c r="CG67" s="115">
        <v>2.7499864309879721E-3</v>
      </c>
      <c r="CH67" s="115">
        <v>0.13667117726657646</v>
      </c>
      <c r="CI67" s="115">
        <v>-0.15034266133637933</v>
      </c>
      <c r="CJ67" s="115">
        <v>0</v>
      </c>
      <c r="CK67" s="115">
        <v>-0.12166558230318797</v>
      </c>
      <c r="CL67" s="115">
        <v>0.52476190476190487</v>
      </c>
      <c r="CM67" s="115">
        <v>0.13134328358208952</v>
      </c>
      <c r="CN67" s="115">
        <v>4.3001686340640791E-2</v>
      </c>
      <c r="CO67" s="115">
        <v>-9.3333333333333705E-3</v>
      </c>
      <c r="CP67" s="115">
        <v>0</v>
      </c>
      <c r="CQ67" s="115">
        <v>6.0377358490566094E-2</v>
      </c>
      <c r="CR67" s="115">
        <v>1.4669926650367304E-3</v>
      </c>
      <c r="CS67" s="115">
        <v>0.2011173184357542</v>
      </c>
      <c r="CT67" s="115">
        <v>1.9016648933778985E-2</v>
      </c>
      <c r="CU67" s="115">
        <v>-3.7866813277437919E-2</v>
      </c>
      <c r="CV67" s="115">
        <v>-6.8181818181818246E-2</v>
      </c>
      <c r="CW67" s="115">
        <v>-1.0755579456842627E-3</v>
      </c>
      <c r="CX67" s="115">
        <v>5.2631578947368418E-2</v>
      </c>
      <c r="CY67" s="115">
        <v>-1.4778325123152709E-2</v>
      </c>
      <c r="CZ67" s="115">
        <v>0.14600000000000007</v>
      </c>
      <c r="DA67" s="115">
        <v>2.0790729379686415E-2</v>
      </c>
      <c r="DB67" s="115">
        <v>-9.0939522428029523E-2</v>
      </c>
      <c r="DC67" s="115"/>
      <c r="DD67" s="115">
        <v>-8.3333333333333329E-2</v>
      </c>
      <c r="DE67" s="115">
        <v>2.1516360390971937E-2</v>
      </c>
      <c r="DF67" s="115">
        <v>-3.4865671641791066E-2</v>
      </c>
      <c r="DG67" s="115">
        <v>0.12443778110944519</v>
      </c>
      <c r="DH67" s="115">
        <v>0.16594641313742436</v>
      </c>
      <c r="DI67" s="115">
        <v>0.10240963855421696</v>
      </c>
      <c r="DJ67" s="115"/>
      <c r="DK67" s="115">
        <v>-0.11111111111111108</v>
      </c>
      <c r="DL67" s="115">
        <v>-1.8399264029438432E-3</v>
      </c>
      <c r="DM67" s="115">
        <v>0.1315315315315316</v>
      </c>
      <c r="DN67" s="115">
        <v>0.26996067703881005</v>
      </c>
      <c r="DO67" s="115">
        <v>-7.7747989276139191E-3</v>
      </c>
      <c r="DP67" s="115">
        <v>8.6875884621016211E-2</v>
      </c>
      <c r="DQ67" s="115">
        <v>7.1769320470687972E-2</v>
      </c>
      <c r="DR67" s="115">
        <v>0.10758472296933835</v>
      </c>
      <c r="DS67" s="115">
        <v>-1.3724137931034545E-2</v>
      </c>
      <c r="DT67" s="115">
        <v>6.0118181039650685E-2</v>
      </c>
      <c r="DU67" s="115">
        <v>-5.1393255990458735E-2</v>
      </c>
      <c r="DV67" s="115">
        <v>0.10169491525423729</v>
      </c>
      <c r="DW67" s="115"/>
      <c r="DX67" s="115">
        <v>0.12073588733182543</v>
      </c>
      <c r="DY67" s="115">
        <v>0.12345354355179954</v>
      </c>
      <c r="DZ67" s="115">
        <v>8.2811041472196409E-2</v>
      </c>
      <c r="EA67" s="115"/>
      <c r="EB67" s="115">
        <v>-5.1989602079584533E-3</v>
      </c>
      <c r="EC67" s="115">
        <v>3.3620172103261951E-2</v>
      </c>
      <c r="ED67" s="115">
        <v>0.55333333333333334</v>
      </c>
      <c r="EE67" s="115">
        <v>4.2857142857142858E-2</v>
      </c>
      <c r="EF67" s="115">
        <v>0</v>
      </c>
      <c r="EG67" s="115">
        <v>0.10157367668097281</v>
      </c>
      <c r="EH67" s="115">
        <v>1.9733333333333387E-2</v>
      </c>
      <c r="EI67" s="115">
        <v>-1.5057361376673101E-2</v>
      </c>
      <c r="EJ67" s="115">
        <v>0.11238095238095236</v>
      </c>
      <c r="EK67" s="115">
        <v>-0.10786699107866991</v>
      </c>
      <c r="EL67" s="115">
        <v>-1.9979612640163038E-2</v>
      </c>
      <c r="EM67" s="115">
        <v>1.6949152542372881E-2</v>
      </c>
      <c r="EN67" s="115">
        <v>0.10458567980691881</v>
      </c>
      <c r="EO67" s="115">
        <v>-4.4430217669654395E-2</v>
      </c>
      <c r="EP67" s="115">
        <v>0</v>
      </c>
      <c r="EQ67" s="115">
        <v>-0.13385826771653545</v>
      </c>
      <c r="ER67" s="115">
        <v>-0.16279069767441862</v>
      </c>
      <c r="ES67" s="115">
        <v>0</v>
      </c>
      <c r="ET67" s="115">
        <v>0.27409638554216886</v>
      </c>
      <c r="EU67" s="115">
        <v>0</v>
      </c>
      <c r="EV67" s="115">
        <v>2.5873221216040844E-3</v>
      </c>
      <c r="EW67" s="115">
        <v>-6.6077525607551701E-2</v>
      </c>
      <c r="EX67" s="115">
        <v>0.28476190476190477</v>
      </c>
      <c r="EY67" s="115">
        <v>0.17240655186896264</v>
      </c>
      <c r="EZ67" s="115">
        <v>0.22222222222222221</v>
      </c>
      <c r="FA67" s="115">
        <v>0.10344827586206906</v>
      </c>
      <c r="FB67" s="115">
        <v>0.25</v>
      </c>
      <c r="FC67" s="115">
        <v>-2.3255813953488292E-2</v>
      </c>
      <c r="FD67" s="115">
        <v>0.13703703703703704</v>
      </c>
      <c r="FE67" s="115">
        <v>0.39870129870129861</v>
      </c>
      <c r="FF67" s="115"/>
      <c r="FG67" s="115">
        <v>0.25128834355828228</v>
      </c>
      <c r="FH67" s="115">
        <v>-2.1301093839953999E-2</v>
      </c>
      <c r="FI67" s="115">
        <v>-6.6740823136818344E-3</v>
      </c>
      <c r="FJ67" s="115">
        <v>2.4835146013530922E-2</v>
      </c>
      <c r="FK67" s="115">
        <v>1.4686248331108067E-2</v>
      </c>
      <c r="FL67" s="115">
        <v>0.20249999999999999</v>
      </c>
      <c r="FM67" s="115">
        <v>-3.6842105263157857E-2</v>
      </c>
      <c r="FN67" s="115">
        <v>9.5927601809954632E-2</v>
      </c>
      <c r="FO67" s="115">
        <v>0.18166666666666664</v>
      </c>
      <c r="FP67" s="115">
        <v>5.7292759706191063E-2</v>
      </c>
      <c r="FQ67" s="115">
        <v>0.1727395411605937</v>
      </c>
      <c r="FR67" s="115">
        <v>-9.3556928508384915E-2</v>
      </c>
      <c r="FS67" s="115">
        <v>-1.5873015873015872E-2</v>
      </c>
      <c r="FT67" s="115">
        <v>0.34703855983998227</v>
      </c>
      <c r="FU67" s="115">
        <v>0.26321709786276715</v>
      </c>
      <c r="FV67" s="115">
        <v>0.24472573839662448</v>
      </c>
      <c r="FW67" s="115">
        <v>-4.0456431535269767E-2</v>
      </c>
      <c r="FX67" s="115">
        <v>0</v>
      </c>
      <c r="FY67" s="115">
        <v>0.12266666666666666</v>
      </c>
      <c r="FZ67" s="115">
        <v>-3.198231392778169E-2</v>
      </c>
      <c r="GA67" s="115">
        <v>1.723543605653223E-2</v>
      </c>
      <c r="GB67" s="115">
        <v>0.18694976696012444</v>
      </c>
      <c r="GC67" s="115">
        <v>0.15245901639344256</v>
      </c>
      <c r="GD67" s="115">
        <v>-3.3333333333333333E-2</v>
      </c>
      <c r="GE67" s="115">
        <v>4.8854347800371383E-3</v>
      </c>
      <c r="GF67" s="115">
        <v>8.641536273115219E-2</v>
      </c>
      <c r="GG67" s="115">
        <v>-5.3285968028418682E-3</v>
      </c>
      <c r="GH67" s="115">
        <v>1.7578811672331618E-3</v>
      </c>
      <c r="GI67" s="115">
        <v>0.20088300220750555</v>
      </c>
      <c r="GJ67" s="115">
        <v>0.28814814814814821</v>
      </c>
      <c r="GK67" s="115"/>
      <c r="GL67" s="115">
        <v>-3.6312849162011142E-2</v>
      </c>
      <c r="GM67" s="115">
        <v>0</v>
      </c>
      <c r="GN67" s="115">
        <v>-3.7433155080213866E-2</v>
      </c>
      <c r="GO67" s="115">
        <v>0.17073170731707327</v>
      </c>
      <c r="GP67" s="115">
        <v>0.15098039215686285</v>
      </c>
      <c r="GQ67" s="115">
        <v>2.6447058823529435E-2</v>
      </c>
      <c r="GR67" s="115">
        <v>4.2105263157894778E-2</v>
      </c>
      <c r="GS67" s="115">
        <v>0.1538461538461538</v>
      </c>
    </row>
    <row r="68" spans="1:201" x14ac:dyDescent="0.2">
      <c r="A68" t="s">
        <v>1422</v>
      </c>
      <c r="B68" s="115">
        <v>4.976190476190484E-2</v>
      </c>
      <c r="C68" s="115">
        <v>-3.5659074513037285E-2</v>
      </c>
      <c r="D68" s="115">
        <v>0.13423747578189854</v>
      </c>
      <c r="E68" s="115">
        <v>0.11166805903648024</v>
      </c>
      <c r="F68" s="115">
        <v>0.15666666666666673</v>
      </c>
      <c r="G68" s="115">
        <v>0.25368000000000007</v>
      </c>
      <c r="H68" s="115">
        <v>2.7027027027026886E-2</v>
      </c>
      <c r="I68" s="115">
        <v>5.4074005721140531E-2</v>
      </c>
      <c r="J68" s="115">
        <v>9.9510345916916709E-2</v>
      </c>
      <c r="K68" s="115">
        <v>3.3018266586534076E-2</v>
      </c>
      <c r="L68" s="115">
        <v>0.11081794195250658</v>
      </c>
      <c r="M68" s="115">
        <v>-6.9767441860465115E-2</v>
      </c>
      <c r="N68" s="115">
        <v>5.5408970976253337E-2</v>
      </c>
      <c r="O68" s="115">
        <v>-6.8103249596681223E-2</v>
      </c>
      <c r="P68" s="115">
        <v>-0.26794931956827778</v>
      </c>
      <c r="Q68" s="115">
        <v>-0.22327586206896552</v>
      </c>
      <c r="R68" s="115"/>
      <c r="S68" s="115"/>
      <c r="T68" s="115">
        <v>-7.2316973262828682E-2</v>
      </c>
      <c r="U68" s="115">
        <v>0.13905325443786989</v>
      </c>
      <c r="V68" s="115">
        <v>-1.2849931161082954E-2</v>
      </c>
      <c r="W68" s="115">
        <v>6.382978723404252E-2</v>
      </c>
      <c r="X68" s="115">
        <v>0.10153846153846156</v>
      </c>
      <c r="Y68" s="115">
        <v>0.34563758389261739</v>
      </c>
      <c r="Z68" s="115">
        <v>-3.6832648870636607E-2</v>
      </c>
      <c r="AA68" s="115">
        <v>0.23036649214659696</v>
      </c>
      <c r="AB68" s="115">
        <v>7.0038910505836591E-2</v>
      </c>
      <c r="AC68" s="115"/>
      <c r="AD68" s="115">
        <v>0.18630080462141535</v>
      </c>
      <c r="AE68" s="115">
        <v>1.0780601935552483</v>
      </c>
      <c r="AF68" s="115">
        <v>0.29166666666666674</v>
      </c>
      <c r="AG68" s="115">
        <v>-0.20140350877192978</v>
      </c>
      <c r="AH68" s="115">
        <v>0.35700680272108837</v>
      </c>
      <c r="AI68" s="115">
        <v>0.59752747252747263</v>
      </c>
      <c r="AJ68" s="115">
        <v>-3.2615384615384574E-2</v>
      </c>
      <c r="AK68" s="115">
        <v>0</v>
      </c>
      <c r="AL68" s="115">
        <v>7.9934364744491421E-2</v>
      </c>
      <c r="AM68" s="115">
        <v>1.1627906976744186E-2</v>
      </c>
      <c r="AN68" s="115">
        <v>0.23333333333333339</v>
      </c>
      <c r="AO68" s="115">
        <v>0.3999999999999998</v>
      </c>
      <c r="AP68" s="115">
        <v>0.20772946859903391</v>
      </c>
      <c r="AQ68" s="115">
        <v>0.12970711297071136</v>
      </c>
      <c r="AR68" s="115">
        <v>0.33815408887720216</v>
      </c>
      <c r="AS68" s="115">
        <v>-4.4272540535815724E-2</v>
      </c>
      <c r="AT68" s="115">
        <v>0.12877316567365615</v>
      </c>
      <c r="AU68" s="115">
        <v>6.4561403508771931E-2</v>
      </c>
      <c r="AV68" s="115">
        <v>5.1572897761645441E-2</v>
      </c>
      <c r="AW68" s="115">
        <v>0.2140865737344092</v>
      </c>
      <c r="AX68" s="115">
        <v>0.10538641686182675</v>
      </c>
      <c r="AY68" s="115">
        <v>0.29004329004328999</v>
      </c>
      <c r="AZ68" s="115">
        <v>-0.19093851132686079</v>
      </c>
      <c r="BA68" s="115">
        <v>4.3302328025645119E-2</v>
      </c>
      <c r="BB68" s="115">
        <v>0.26220588235294118</v>
      </c>
      <c r="BC68" s="115"/>
      <c r="BD68" s="115">
        <v>-2.5798998844820877E-2</v>
      </c>
      <c r="BE68" s="115">
        <v>4.1666666666666664E-2</v>
      </c>
      <c r="BF68" s="115">
        <v>-3.7091988130563795E-2</v>
      </c>
      <c r="BG68" s="115">
        <v>4.0000000000000036E-2</v>
      </c>
      <c r="BH68" s="115">
        <v>0.35537848605577693</v>
      </c>
      <c r="BI68" s="115">
        <v>0.13690303907380622</v>
      </c>
      <c r="BJ68" s="115">
        <v>0.25142433466011088</v>
      </c>
      <c r="BK68" s="115">
        <v>0.16657473800330941</v>
      </c>
      <c r="BL68" s="115">
        <v>0.26227208976157079</v>
      </c>
      <c r="BM68" s="115">
        <v>4.6678635547576708E-3</v>
      </c>
      <c r="BN68" s="115">
        <v>7.6792292434117268E-2</v>
      </c>
      <c r="BO68" s="115">
        <v>0</v>
      </c>
      <c r="BP68" s="115">
        <v>-7.4309978768577799E-3</v>
      </c>
      <c r="BQ68" s="115">
        <v>0.37086092715231789</v>
      </c>
      <c r="BR68" s="115">
        <v>0.1206896551724138</v>
      </c>
      <c r="BS68" s="115">
        <v>4.0451406781407781E-2</v>
      </c>
      <c r="BT68" s="115">
        <v>0.16049461001902349</v>
      </c>
      <c r="BU68" s="115"/>
      <c r="BV68" s="115">
        <v>-0.17355371900826444</v>
      </c>
      <c r="BW68" s="115">
        <v>5.2781690140845106E-2</v>
      </c>
      <c r="BX68" s="115">
        <v>0.18556325191396295</v>
      </c>
      <c r="BY68" s="115">
        <v>8.9619681184887667E-2</v>
      </c>
      <c r="BZ68" s="115">
        <v>7.9999999999999946E-2</v>
      </c>
      <c r="CA68" s="115">
        <v>1.5831134564643839E-2</v>
      </c>
      <c r="CB68" s="115">
        <v>6.3714672171993933E-2</v>
      </c>
      <c r="CC68" s="115">
        <v>4.8728813559322036E-2</v>
      </c>
      <c r="CD68" s="115">
        <v>0.34108527131782945</v>
      </c>
      <c r="CE68" s="115">
        <v>8.2251630469195092E-2</v>
      </c>
      <c r="CF68" s="115">
        <v>-0.12709030100334459</v>
      </c>
      <c r="CG68" s="115">
        <v>0.22968252908852257</v>
      </c>
      <c r="CH68" s="115">
        <v>6.4074874010079191E-2</v>
      </c>
      <c r="CI68" s="115">
        <v>-7.8299776286353318E-2</v>
      </c>
      <c r="CJ68" s="115">
        <v>1.4388489208633094E-2</v>
      </c>
      <c r="CK68" s="115">
        <v>9.7857142857142781E-2</v>
      </c>
      <c r="CL68" s="115">
        <v>7.4718526100307103E-2</v>
      </c>
      <c r="CM68" s="115">
        <v>-6.9444444444444448E-2</v>
      </c>
      <c r="CN68" s="115">
        <v>2.3295944779982706E-2</v>
      </c>
      <c r="CO68" s="115">
        <v>4.748603351955305E-2</v>
      </c>
      <c r="CP68" s="115">
        <v>8.173076923076919E-2</v>
      </c>
      <c r="CQ68" s="115">
        <v>0.25295508274231659</v>
      </c>
      <c r="CR68" s="115">
        <v>7.631578947368417E-2</v>
      </c>
      <c r="CS68" s="115">
        <v>-2.3636363636363619E-2</v>
      </c>
      <c r="CT68" s="115">
        <v>9.2875859810022804E-2</v>
      </c>
      <c r="CU68" s="115">
        <v>6.5330925419757865E-2</v>
      </c>
      <c r="CV68" s="115">
        <v>0.98870056497175141</v>
      </c>
      <c r="CW68" s="115">
        <v>1.6064695918255822E-2</v>
      </c>
      <c r="CX68" s="115">
        <v>0.26498002663115849</v>
      </c>
      <c r="CY68" s="115">
        <v>1.4999999999999999E-2</v>
      </c>
      <c r="CZ68" s="115">
        <v>4.1666666666666706E-2</v>
      </c>
      <c r="DA68" s="115">
        <v>-5.1099611901681816E-2</v>
      </c>
      <c r="DB68" s="115">
        <v>-2.9719049423482819E-2</v>
      </c>
      <c r="DC68" s="115"/>
      <c r="DD68" s="115">
        <v>0</v>
      </c>
      <c r="DE68" s="115">
        <v>3.3069694074781698E-2</v>
      </c>
      <c r="DF68" s="115">
        <v>0.1719843268961658</v>
      </c>
      <c r="DG68" s="115">
        <v>8.1621621621621704E-2</v>
      </c>
      <c r="DH68" s="115">
        <v>0.70022042615723745</v>
      </c>
      <c r="DI68" s="115">
        <v>0.65999999999999992</v>
      </c>
      <c r="DJ68" s="115"/>
      <c r="DK68" s="115">
        <v>0.8</v>
      </c>
      <c r="DL68" s="115">
        <v>0.11716341212744077</v>
      </c>
      <c r="DM68" s="115">
        <v>8.6105675146770935E-2</v>
      </c>
      <c r="DN68" s="115">
        <v>-2.6464713715046544E-2</v>
      </c>
      <c r="DO68" s="115">
        <v>-7.7148177706838584E-3</v>
      </c>
      <c r="DP68" s="115">
        <v>-6.9865625567459663E-2</v>
      </c>
      <c r="DQ68" s="115">
        <v>8.4252873563218367E-2</v>
      </c>
      <c r="DR68" s="115">
        <v>-3.4686883373143663E-2</v>
      </c>
      <c r="DS68" s="115">
        <v>0.14119313710058237</v>
      </c>
      <c r="DT68" s="115">
        <v>0.12354469354373125</v>
      </c>
      <c r="DU68" s="115">
        <v>-5.4148292482822283E-2</v>
      </c>
      <c r="DV68" s="115">
        <v>9.2653295553456624E-2</v>
      </c>
      <c r="DW68" s="115"/>
      <c r="DX68" s="115">
        <v>0.10676129032258065</v>
      </c>
      <c r="DY68" s="115">
        <v>-0.11069181052810613</v>
      </c>
      <c r="DZ68" s="115">
        <v>5.3896423301243675E-2</v>
      </c>
      <c r="EA68" s="115"/>
      <c r="EB68" s="115">
        <v>-2.3242187499999956E-2</v>
      </c>
      <c r="EC68" s="115">
        <v>-1.0495049504950518E-2</v>
      </c>
      <c r="ED68" s="115">
        <v>0.30434782608695654</v>
      </c>
      <c r="EE68" s="115">
        <v>3.7805782060785727E-2</v>
      </c>
      <c r="EF68" s="115">
        <v>8.173076923076919E-2</v>
      </c>
      <c r="EG68" s="115">
        <v>-3.4530386740331494E-2</v>
      </c>
      <c r="EH68" s="115">
        <v>1.1326860841423994E-2</v>
      </c>
      <c r="EI68" s="115">
        <v>0.11187882009035345</v>
      </c>
      <c r="EJ68" s="115">
        <v>5.0525262631315737E-2</v>
      </c>
      <c r="EK68" s="115">
        <v>-0.2040025823111685</v>
      </c>
      <c r="EL68" s="115">
        <v>1.7212774782247996E-2</v>
      </c>
      <c r="EM68" s="115">
        <v>-3.9087947882736132E-2</v>
      </c>
      <c r="EN68" s="115">
        <v>4.7177759056444862E-2</v>
      </c>
      <c r="EO68" s="115">
        <v>9.3984962406014544E-4</v>
      </c>
      <c r="EP68" s="115">
        <v>2.9741353201284126E-2</v>
      </c>
      <c r="EQ68" s="115">
        <v>-8.4945013272658396E-2</v>
      </c>
      <c r="ER68" s="115">
        <v>1.5531249999999999</v>
      </c>
      <c r="ES68" s="115">
        <v>0.14566284779050731</v>
      </c>
      <c r="ET68" s="115">
        <v>0.19424460431654678</v>
      </c>
      <c r="EU68" s="115"/>
      <c r="EV68" s="115">
        <v>6.6206896551724195E-2</v>
      </c>
      <c r="EW68" s="115">
        <v>8.6287771353768916E-2</v>
      </c>
      <c r="EX68" s="115">
        <v>0.13513513513513514</v>
      </c>
      <c r="EY68" s="115">
        <v>7.3247689880549929E-2</v>
      </c>
      <c r="EZ68" s="115">
        <v>0</v>
      </c>
      <c r="FA68" s="115">
        <v>0.1068702290076335</v>
      </c>
      <c r="FB68" s="115">
        <v>0.10764970578054688</v>
      </c>
      <c r="FC68" s="115">
        <v>9.3896713615023563E-3</v>
      </c>
      <c r="FD68" s="115">
        <v>0.18764845605700711</v>
      </c>
      <c r="FE68" s="115">
        <v>0.17021276595744683</v>
      </c>
      <c r="FF68" s="115"/>
      <c r="FG68" s="115">
        <v>1.5576323987538941E-2</v>
      </c>
      <c r="FH68" s="115">
        <v>1.1527377521613586E-3</v>
      </c>
      <c r="FI68" s="115">
        <v>4.878566125782155E-2</v>
      </c>
      <c r="FJ68" s="115">
        <v>-1.9481064740952281E-2</v>
      </c>
      <c r="FK68" s="115">
        <v>-0.23179487179487177</v>
      </c>
      <c r="FL68" s="115">
        <v>-0.18726718591263125</v>
      </c>
      <c r="FM68" s="115">
        <v>0.1875</v>
      </c>
      <c r="FN68" s="115">
        <v>0.12640163098878696</v>
      </c>
      <c r="FO68" s="115">
        <v>1.5335801163405636E-2</v>
      </c>
      <c r="FP68" s="115">
        <v>1.3021525378687157E-2</v>
      </c>
      <c r="FQ68" s="115">
        <v>0.18370607028753999</v>
      </c>
      <c r="FR68" s="115">
        <v>8.0076263107721743E-2</v>
      </c>
      <c r="FS68" s="115">
        <v>6.7796610169491525E-2</v>
      </c>
      <c r="FT68" s="115">
        <v>-6.0647181628392513E-2</v>
      </c>
      <c r="FU68" s="115">
        <v>-4.4792833146695575E-3</v>
      </c>
      <c r="FV68" s="115">
        <v>0.10232558139534884</v>
      </c>
      <c r="FW68" s="115">
        <v>0</v>
      </c>
      <c r="FX68" s="115">
        <v>0.3911392405063292</v>
      </c>
      <c r="FY68" s="115">
        <v>0.25</v>
      </c>
      <c r="FZ68" s="115">
        <v>0.93857142857142839</v>
      </c>
      <c r="GA68" s="115">
        <v>0.1337936425221469</v>
      </c>
      <c r="GB68" s="115">
        <v>-3.4017008504252114E-2</v>
      </c>
      <c r="GC68" s="115">
        <v>1.6666666666666705E-2</v>
      </c>
      <c r="GD68" s="115">
        <v>-5.3627760252365909E-2</v>
      </c>
      <c r="GE68" s="115">
        <v>0.26346231448684027</v>
      </c>
      <c r="GF68" s="115">
        <v>0.18126444024364635</v>
      </c>
      <c r="GG68" s="115">
        <v>-3.7606837606837654E-2</v>
      </c>
      <c r="GH68" s="115">
        <v>6.6624999999999976E-2</v>
      </c>
      <c r="GI68" s="115">
        <v>-1.8418201516793058E-2</v>
      </c>
      <c r="GJ68" s="115">
        <v>-6.8965517241379309E-2</v>
      </c>
      <c r="GK68" s="115"/>
      <c r="GL68" s="115">
        <v>0.10153846153846156</v>
      </c>
      <c r="GM68" s="115">
        <v>0</v>
      </c>
      <c r="GN68" s="115">
        <v>0.13677811550151978</v>
      </c>
      <c r="GO68" s="115">
        <v>0.14241486068111453</v>
      </c>
      <c r="GP68" s="115">
        <v>8.0508474576271166E-2</v>
      </c>
      <c r="GQ68" s="115">
        <v>-4.7853750336051645E-2</v>
      </c>
      <c r="GR68" s="115">
        <v>0.42857142857142844</v>
      </c>
      <c r="GS68" s="115">
        <v>4.0000000000000036E-2</v>
      </c>
    </row>
    <row r="69" spans="1:201" x14ac:dyDescent="0.2">
      <c r="A69" t="s">
        <v>1423</v>
      </c>
      <c r="B69" s="115">
        <v>0</v>
      </c>
      <c r="C69" s="115">
        <v>-3.4918352675362371E-3</v>
      </c>
      <c r="D69" s="115">
        <v>-8.5071350164652899E-3</v>
      </c>
      <c r="E69" s="115">
        <v>-0.18386363636363645</v>
      </c>
      <c r="F69" s="115">
        <v>-7.6923076923076927E-2</v>
      </c>
      <c r="G69" s="115">
        <v>0</v>
      </c>
      <c r="H69" s="115">
        <v>1.7500000000000071E-2</v>
      </c>
      <c r="I69" s="115">
        <v>-3.4565701559020001E-2</v>
      </c>
      <c r="J69" s="115">
        <v>5.6222889556222969E-2</v>
      </c>
      <c r="K69" s="115">
        <v>-1.2445819319796334E-2</v>
      </c>
      <c r="L69" s="115">
        <v>1.0666666666666677E-2</v>
      </c>
      <c r="M69" s="115">
        <v>-1.1494252873563218E-2</v>
      </c>
      <c r="N69" s="115">
        <v>0</v>
      </c>
      <c r="O69" s="115">
        <v>-3.5777777777777763E-2</v>
      </c>
      <c r="P69" s="115">
        <v>-5.9576345984113037E-2</v>
      </c>
      <c r="Q69" s="115">
        <v>6.6176470588235184E-2</v>
      </c>
      <c r="R69" s="115"/>
      <c r="S69" s="115"/>
      <c r="T69" s="115">
        <v>-2.8015057188359466E-2</v>
      </c>
      <c r="U69" s="115">
        <v>-9.8666666666666694E-2</v>
      </c>
      <c r="V69" s="115">
        <v>-1.9682825328984369E-2</v>
      </c>
      <c r="W69" s="115">
        <v>1.1514104778353237E-3</v>
      </c>
      <c r="X69" s="115">
        <v>5.9206952743074408E-2</v>
      </c>
      <c r="Y69" s="115">
        <v>-6.6666666666666723E-3</v>
      </c>
      <c r="Z69" s="115">
        <v>-1.7402269861286197E-2</v>
      </c>
      <c r="AA69" s="115">
        <v>0.1072463768115941</v>
      </c>
      <c r="AB69" s="115">
        <v>-2.1178962230850237E-3</v>
      </c>
      <c r="AC69" s="115"/>
      <c r="AD69" s="115">
        <v>-5.1653296810800248E-2</v>
      </c>
      <c r="AE69" s="115">
        <v>-6.2886186964321328E-2</v>
      </c>
      <c r="AF69" s="115">
        <v>6.6666666666666624E-2</v>
      </c>
      <c r="AG69" s="115">
        <v>-6.5573770491803282E-2</v>
      </c>
      <c r="AH69" s="115">
        <v>0.24745417515274945</v>
      </c>
      <c r="AI69" s="115">
        <v>-2.4128686327077709E-2</v>
      </c>
      <c r="AJ69" s="115">
        <v>-6.1778290993071611E-2</v>
      </c>
      <c r="AK69" s="115">
        <v>0</v>
      </c>
      <c r="AL69" s="115">
        <v>-4.3926490363065909E-2</v>
      </c>
      <c r="AM69" s="115">
        <v>-3.8031319910514602E-2</v>
      </c>
      <c r="AN69" s="115">
        <v>-0.1111111111111111</v>
      </c>
      <c r="AO69" s="115">
        <v>-3.7122969837586839E-2</v>
      </c>
      <c r="AP69" s="115">
        <v>-0.1153846153846154</v>
      </c>
      <c r="AQ69" s="115">
        <v>-8.0769230769230829E-2</v>
      </c>
      <c r="AR69" s="115">
        <v>-3.7215189873417695E-2</v>
      </c>
      <c r="AS69" s="115">
        <v>-5.1328827895020503E-2</v>
      </c>
      <c r="AT69" s="115">
        <v>-3.9672131147540316E-3</v>
      </c>
      <c r="AU69" s="115">
        <v>-8.0645161290322578E-2</v>
      </c>
      <c r="AV69" s="115">
        <v>-1.0031441832609697E-2</v>
      </c>
      <c r="AW69" s="115">
        <v>8.7962962962963048E-2</v>
      </c>
      <c r="AX69" s="115">
        <v>3.3898305084745686E-2</v>
      </c>
      <c r="AY69" s="115">
        <v>-0.15999999999999998</v>
      </c>
      <c r="AZ69" s="115">
        <v>-4.3343653250774029E-2</v>
      </c>
      <c r="BA69" s="115">
        <v>-1.4347871128146743E-2</v>
      </c>
      <c r="BB69" s="115">
        <v>2.2107590272661118E-3</v>
      </c>
      <c r="BC69" s="115"/>
      <c r="BD69" s="115">
        <v>-0.12764528048370846</v>
      </c>
      <c r="BE69" s="115">
        <v>9.6153846153846385E-3</v>
      </c>
      <c r="BF69" s="115">
        <v>-6.6481994459833729E-2</v>
      </c>
      <c r="BG69" s="115">
        <v>0</v>
      </c>
      <c r="BH69" s="115">
        <v>5.9966216216216291E-2</v>
      </c>
      <c r="BI69" s="115">
        <v>7.8676241024039834E-2</v>
      </c>
      <c r="BJ69" s="115">
        <v>-1.9213104715247942E-2</v>
      </c>
      <c r="BK69" s="115">
        <v>-3.0999465526456538E-2</v>
      </c>
      <c r="BL69" s="115">
        <v>0.17205479452054798</v>
      </c>
      <c r="BM69" s="115">
        <v>-6.0391363022941895E-2</v>
      </c>
      <c r="BN69" s="115">
        <v>2.2997391052275676E-2</v>
      </c>
      <c r="BO69" s="115">
        <v>0</v>
      </c>
      <c r="BP69" s="115">
        <v>-4.8484848484848526E-2</v>
      </c>
      <c r="BQ69" s="115">
        <v>-0.28739971684756965</v>
      </c>
      <c r="BR69" s="115">
        <v>-1.276595744680851E-2</v>
      </c>
      <c r="BS69" s="115">
        <v>5.2015287452904339E-2</v>
      </c>
      <c r="BT69" s="115">
        <v>-0.13697805505390467</v>
      </c>
      <c r="BU69" s="115"/>
      <c r="BV69" s="115">
        <v>0</v>
      </c>
      <c r="BW69" s="115">
        <v>-6.8852459016393447E-2</v>
      </c>
      <c r="BX69" s="115">
        <v>-2.0357142857142869E-2</v>
      </c>
      <c r="BY69" s="115">
        <v>2.4299305734121888E-2</v>
      </c>
      <c r="BZ69" s="115">
        <v>1.4306151645207133E-3</v>
      </c>
      <c r="CA69" s="115">
        <v>-7.5609756097561015E-2</v>
      </c>
      <c r="CB69" s="115">
        <v>-1.389961389961383E-2</v>
      </c>
      <c r="CC69" s="115">
        <v>0</v>
      </c>
      <c r="CD69" s="115">
        <v>-0.12125340599455037</v>
      </c>
      <c r="CE69" s="115">
        <v>-0.11115488518685276</v>
      </c>
      <c r="CF69" s="115">
        <v>-4.0128410914927769E-2</v>
      </c>
      <c r="CG69" s="115">
        <v>0.45784480661639509</v>
      </c>
      <c r="CH69" s="115">
        <v>-2.3961773592860593E-2</v>
      </c>
      <c r="CI69" s="115">
        <v>5.3222453222453066E-2</v>
      </c>
      <c r="CJ69" s="115">
        <v>-6.2078272604588321E-2</v>
      </c>
      <c r="CK69" s="115">
        <v>-0.16815210932857996</v>
      </c>
      <c r="CL69" s="115">
        <v>1.1387163561076545E-2</v>
      </c>
      <c r="CM69" s="115">
        <v>4.3478260869565188E-2</v>
      </c>
      <c r="CN69" s="115">
        <v>-0.17214285714285715</v>
      </c>
      <c r="CO69" s="115">
        <v>2.1033868092691616E-2</v>
      </c>
      <c r="CP69" s="115">
        <v>-2.6900584795321626E-2</v>
      </c>
      <c r="CQ69" s="115">
        <v>-5.9999999999999908E-2</v>
      </c>
      <c r="CR69" s="115">
        <v>1.3333333333333334E-2</v>
      </c>
      <c r="CS69" s="115">
        <v>2.8037383177570162E-2</v>
      </c>
      <c r="CT69" s="115">
        <v>0.10016035747103662</v>
      </c>
      <c r="CU69" s="115">
        <v>-9.0251104549188582E-2</v>
      </c>
      <c r="CV69" s="115">
        <v>-5.6179775280898927E-3</v>
      </c>
      <c r="CW69" s="115">
        <v>-2.3984736985554526E-3</v>
      </c>
      <c r="CX69" s="115">
        <v>-0.11647058823529415</v>
      </c>
      <c r="CY69" s="115">
        <v>2.8571428571428571E-2</v>
      </c>
      <c r="CZ69" s="115">
        <v>-3.9039039039039096E-2</v>
      </c>
      <c r="DA69" s="115">
        <v>-0.10584152689415838</v>
      </c>
      <c r="DB69" s="115">
        <v>1.0336906584992268E-2</v>
      </c>
      <c r="DC69" s="115"/>
      <c r="DD69" s="115">
        <v>0</v>
      </c>
      <c r="DE69" s="115">
        <v>-6.1782178217821754E-2</v>
      </c>
      <c r="DF69" s="115">
        <v>0.26679666725757839</v>
      </c>
      <c r="DG69" s="115">
        <v>-0.25222312045270812</v>
      </c>
      <c r="DH69" s="115">
        <v>4.5314900153609824E-2</v>
      </c>
      <c r="DI69" s="115">
        <v>-4.9751243781093468E-3</v>
      </c>
      <c r="DJ69" s="115"/>
      <c r="DK69" s="115">
        <v>-9.0909090909090981E-2</v>
      </c>
      <c r="DL69" s="115">
        <v>4.6236559139784909E-2</v>
      </c>
      <c r="DM69" s="115">
        <v>0.16666666666666677</v>
      </c>
      <c r="DN69" s="115">
        <v>8.8011590003621867E-2</v>
      </c>
      <c r="DO69" s="115">
        <v>-5.9073842302878578E-2</v>
      </c>
      <c r="DP69" s="115">
        <v>-2.9603524229074883E-2</v>
      </c>
      <c r="DQ69" s="115">
        <v>-1.0351495848026353E-2</v>
      </c>
      <c r="DR69" s="115">
        <v>-6.40552099533436E-2</v>
      </c>
      <c r="DS69" s="115">
        <v>1.639868810495158E-2</v>
      </c>
      <c r="DT69" s="115">
        <v>-3.2399217949911463E-2</v>
      </c>
      <c r="DU69" s="115">
        <v>-0.18876871880199664</v>
      </c>
      <c r="DV69" s="115">
        <v>5.8764705882352997E-2</v>
      </c>
      <c r="DW69" s="115"/>
      <c r="DX69" s="115">
        <v>-6.6265060240963861E-2</v>
      </c>
      <c r="DY69" s="115">
        <v>-8.5264699992621488E-3</v>
      </c>
      <c r="DZ69" s="115">
        <v>9.4692307692307714E-2</v>
      </c>
      <c r="EA69" s="115"/>
      <c r="EB69" s="115">
        <v>5.3497942386831275E-2</v>
      </c>
      <c r="EC69" s="115">
        <v>-0.11286780851998239</v>
      </c>
      <c r="ED69" s="115">
        <v>0.10576923076923073</v>
      </c>
      <c r="EE69" s="115">
        <v>-1.0271460014673555E-2</v>
      </c>
      <c r="EF69" s="115">
        <v>-2.6900584795321626E-2</v>
      </c>
      <c r="EG69" s="115">
        <v>0.11384615384615387</v>
      </c>
      <c r="EH69" s="115">
        <v>9.7690941385435076E-2</v>
      </c>
      <c r="EI69" s="115">
        <v>0.11827637444279358</v>
      </c>
      <c r="EJ69" s="115">
        <v>-3.476581361661045E-2</v>
      </c>
      <c r="EK69" s="115">
        <v>6.7539627842867017E-2</v>
      </c>
      <c r="EL69" s="115">
        <v>-5.3210288631454952E-2</v>
      </c>
      <c r="EM69" s="115">
        <v>-0.10391126678342087</v>
      </c>
      <c r="EN69" s="115">
        <v>-7.1205007824726149E-2</v>
      </c>
      <c r="EO69" s="115">
        <v>-0.1440846847176262</v>
      </c>
      <c r="EP69" s="115">
        <v>-6.0208320789933165E-3</v>
      </c>
      <c r="EQ69" s="115">
        <v>0</v>
      </c>
      <c r="ER69" s="115">
        <v>-0.25754060324825973</v>
      </c>
      <c r="ES69" s="115">
        <v>-0.16870748299319718</v>
      </c>
      <c r="ET69" s="115">
        <v>-2.7972027972028E-2</v>
      </c>
      <c r="EU69" s="115"/>
      <c r="EV69" s="115">
        <v>-5.9662775616083005E-2</v>
      </c>
      <c r="EW69" s="115">
        <v>-0.10530938902986524</v>
      </c>
      <c r="EX69" s="115">
        <v>0.23333333333333334</v>
      </c>
      <c r="EY69" s="115">
        <v>-4.0856031128404684E-2</v>
      </c>
      <c r="EZ69" s="115">
        <v>0</v>
      </c>
      <c r="FA69" s="115">
        <v>-0.20606060606060597</v>
      </c>
      <c r="FB69" s="115">
        <v>-7.4038461538461497E-2</v>
      </c>
      <c r="FC69" s="115">
        <v>-0.10315789473684216</v>
      </c>
      <c r="FD69" s="115">
        <v>-0.10728029529568835</v>
      </c>
      <c r="FE69" s="115">
        <v>-5.9999999999999991E-2</v>
      </c>
      <c r="FF69" s="115"/>
      <c r="FG69" s="115">
        <v>-6.1403508771929821E-2</v>
      </c>
      <c r="FH69" s="115">
        <v>2.058823529411773E-2</v>
      </c>
      <c r="FI69" s="115">
        <v>0.33858603066439535</v>
      </c>
      <c r="FJ69" s="115">
        <v>-0.11785185185185183</v>
      </c>
      <c r="FK69" s="115">
        <v>0.14705882352941177</v>
      </c>
      <c r="FL69" s="115">
        <v>-4.741935483870964E-2</v>
      </c>
      <c r="FM69" s="115">
        <v>-5.2132701421800889E-2</v>
      </c>
      <c r="FN69" s="115">
        <v>-1.8999999999999951E-2</v>
      </c>
      <c r="FO69" s="115">
        <v>4.9273110642547975E-2</v>
      </c>
      <c r="FP69" s="115">
        <v>-5.9485128717820572E-2</v>
      </c>
      <c r="FQ69" s="115">
        <v>-5.8646616541353468E-2</v>
      </c>
      <c r="FR69" s="115">
        <v>0.25879999999999997</v>
      </c>
      <c r="FS69" s="115">
        <v>-2.4793388429752067E-2</v>
      </c>
      <c r="FT69" s="115">
        <v>0</v>
      </c>
      <c r="FU69" s="115">
        <v>7.2028811524609798E-2</v>
      </c>
      <c r="FV69" s="115">
        <v>2.3809523809523808E-2</v>
      </c>
      <c r="FW69" s="115">
        <v>0</v>
      </c>
      <c r="FX69" s="115">
        <v>-0.10430839002267576</v>
      </c>
      <c r="FY69" s="115">
        <v>-0.16666666666666669</v>
      </c>
      <c r="FZ69" s="115">
        <v>1.1560693641618455E-2</v>
      </c>
      <c r="GA69" s="115">
        <v>2.8678638434736E-2</v>
      </c>
      <c r="GB69" s="115">
        <v>0.1409817351598173</v>
      </c>
      <c r="GC69" s="115">
        <v>0.13780025284450062</v>
      </c>
      <c r="GD69" s="115">
        <v>1.0197578075207148E-2</v>
      </c>
      <c r="GE69" s="115">
        <v>-0.16986352357320095</v>
      </c>
      <c r="GF69" s="115">
        <v>4.8678414096916318E-2</v>
      </c>
      <c r="GG69" s="115">
        <v>0.14035087719298253</v>
      </c>
      <c r="GH69" s="115">
        <v>-7.8128601060152125E-2</v>
      </c>
      <c r="GI69" s="115">
        <v>1.9889502762430906E-2</v>
      </c>
      <c r="GJ69" s="115">
        <v>0</v>
      </c>
      <c r="GK69" s="115"/>
      <c r="GL69" s="115">
        <v>0</v>
      </c>
      <c r="GM69" s="115">
        <v>0</v>
      </c>
      <c r="GN69" s="115">
        <v>0.20336503291880026</v>
      </c>
      <c r="GO69" s="115">
        <v>-2.564102564102563E-2</v>
      </c>
      <c r="GP69" s="115">
        <v>-3.3776867963152518E-2</v>
      </c>
      <c r="GQ69" s="115">
        <v>-0.10735141188704904</v>
      </c>
      <c r="GR69" s="115">
        <v>-0.10738255033557041</v>
      </c>
      <c r="GS69" s="115">
        <v>-0.12280701754385967</v>
      </c>
    </row>
    <row r="70" spans="1:201" x14ac:dyDescent="0.2">
      <c r="A70" t="s">
        <v>1424</v>
      </c>
      <c r="B70" s="115">
        <v>0</v>
      </c>
      <c r="C70" s="115">
        <v>0.1404310142890608</v>
      </c>
      <c r="D70" s="115">
        <v>0.19475409836065566</v>
      </c>
      <c r="E70" s="115">
        <v>-0.18518518518518517</v>
      </c>
      <c r="F70" s="115">
        <v>-0.46895424836601307</v>
      </c>
      <c r="G70" s="115">
        <v>1.2145748987854251E-2</v>
      </c>
      <c r="H70" s="115">
        <v>1.2658227848101221E-2</v>
      </c>
      <c r="I70" s="115">
        <v>9.8551575650812212E-2</v>
      </c>
      <c r="J70" s="115">
        <v>4.4432828018818558E-2</v>
      </c>
      <c r="K70" s="115">
        <v>6.9352822386767848E-2</v>
      </c>
      <c r="L70" s="115">
        <v>5.485232067510544E-2</v>
      </c>
      <c r="M70" s="115">
        <v>8.7499999999999994E-2</v>
      </c>
      <c r="N70" s="115">
        <v>0</v>
      </c>
      <c r="O70" s="115">
        <v>6.5088757396449703E-2</v>
      </c>
      <c r="P70" s="115">
        <v>-7.4463425317563801E-3</v>
      </c>
      <c r="Q70" s="115">
        <v>-0.1154471544715447</v>
      </c>
      <c r="R70" s="115"/>
      <c r="S70" s="115"/>
      <c r="T70" s="115">
        <v>0.12067496856366354</v>
      </c>
      <c r="U70" s="115">
        <v>0.16822429906542058</v>
      </c>
      <c r="V70" s="115">
        <v>0.14309591154538437</v>
      </c>
      <c r="W70" s="115">
        <v>-9.0813923056791382E-2</v>
      </c>
      <c r="X70" s="115">
        <v>-0.12333333333333332</v>
      </c>
      <c r="Y70" s="115">
        <v>-1.6393442622950762E-2</v>
      </c>
      <c r="Z70" s="115">
        <v>3.4302856397547869E-2</v>
      </c>
      <c r="AA70" s="115">
        <v>0.16357504215851615</v>
      </c>
      <c r="AB70" s="115">
        <v>0.13138977635782745</v>
      </c>
      <c r="AC70" s="115"/>
      <c r="AD70" s="115">
        <v>-5.1234453313532546E-2</v>
      </c>
      <c r="AE70" s="115">
        <v>-0.31353902989669552</v>
      </c>
      <c r="AF70" s="115">
        <v>-8.1632653061224553E-2</v>
      </c>
      <c r="AG70" s="115">
        <v>0.2825904121110176</v>
      </c>
      <c r="AH70" s="115">
        <v>3.3684210526315816E-2</v>
      </c>
      <c r="AI70" s="115">
        <v>3.1811894882434237E-2</v>
      </c>
      <c r="AJ70" s="115">
        <v>0.20445062586926283</v>
      </c>
      <c r="AK70" s="115">
        <v>0</v>
      </c>
      <c r="AL70" s="115">
        <v>-8.3025071927661315E-2</v>
      </c>
      <c r="AM70" s="115">
        <v>0.1105590062111802</v>
      </c>
      <c r="AN70" s="115">
        <v>-0.14556962025316458</v>
      </c>
      <c r="AO70" s="115">
        <v>1.4117647058823438E-2</v>
      </c>
      <c r="AP70" s="115">
        <v>0.11428571428571417</v>
      </c>
      <c r="AQ70" s="115">
        <v>1.4436207569254818E-2</v>
      </c>
      <c r="AR70" s="115">
        <v>2.7925869510027779E-3</v>
      </c>
      <c r="AS70" s="115">
        <v>0.31488851332933537</v>
      </c>
      <c r="AT70" s="115">
        <v>0.13721103653989564</v>
      </c>
      <c r="AU70" s="115">
        <v>-4.4195181510418319E-2</v>
      </c>
      <c r="AV70" s="115">
        <v>8.7253784795702533E-2</v>
      </c>
      <c r="AW70" s="115">
        <v>0.40954095409540964</v>
      </c>
      <c r="AX70" s="115">
        <v>2.4271844660193657E-3</v>
      </c>
      <c r="AY70" s="115">
        <v>1.8518518518518452E-2</v>
      </c>
      <c r="AZ70" s="115">
        <v>-7.7142857142857152E-2</v>
      </c>
      <c r="BA70" s="115">
        <v>0.13537991060926846</v>
      </c>
      <c r="BB70" s="115">
        <v>0</v>
      </c>
      <c r="BC70" s="115"/>
      <c r="BD70" s="115">
        <v>0.16152945766679674</v>
      </c>
      <c r="BE70" s="115">
        <v>-5.498446091322E-3</v>
      </c>
      <c r="BF70" s="115">
        <v>-0.32397003745318353</v>
      </c>
      <c r="BG70" s="115">
        <v>3.4126163391933827E-2</v>
      </c>
      <c r="BH70" s="115">
        <v>0.10654205607476641</v>
      </c>
      <c r="BI70" s="115">
        <v>0.33347210657785187</v>
      </c>
      <c r="BJ70" s="115">
        <v>0.23864606049113479</v>
      </c>
      <c r="BK70" s="115">
        <v>8.5266821345707802E-2</v>
      </c>
      <c r="BL70" s="115">
        <v>0.25732001377884944</v>
      </c>
      <c r="BM70" s="115">
        <v>-7.5195007800312089E-2</v>
      </c>
      <c r="BN70" s="115">
        <v>-2.1278607906184983E-2</v>
      </c>
      <c r="BO70" s="115">
        <v>0</v>
      </c>
      <c r="BP70" s="115">
        <v>0.20731707317073186</v>
      </c>
      <c r="BQ70" s="115">
        <v>9.0476190476191081E-3</v>
      </c>
      <c r="BR70" s="115">
        <v>-6.2998405103668303E-2</v>
      </c>
      <c r="BS70" s="115">
        <v>0.13009250750474799</v>
      </c>
      <c r="BT70" s="115">
        <v>0.30801717967072301</v>
      </c>
      <c r="BU70" s="115"/>
      <c r="BV70" s="115">
        <v>-1.2244897959183702E-2</v>
      </c>
      <c r="BW70" s="115">
        <v>1.6700556685222811E-2</v>
      </c>
      <c r="BX70" s="115">
        <v>-3.3816425120772958E-2</v>
      </c>
      <c r="BY70" s="115">
        <v>8.389074693422513E-2</v>
      </c>
      <c r="BZ70" s="115">
        <v>5.7488653555219343E-2</v>
      </c>
      <c r="CA70" s="115">
        <v>3.4308779011099882E-2</v>
      </c>
      <c r="CB70" s="115">
        <v>6.9123386370459158E-2</v>
      </c>
      <c r="CC70" s="115">
        <v>5.0125703606469778E-2</v>
      </c>
      <c r="CD70" s="115">
        <v>-5.2903225806451633E-2</v>
      </c>
      <c r="CE70" s="115">
        <v>0.15429091145325796</v>
      </c>
      <c r="CF70" s="115">
        <v>-1.6025641025640682E-3</v>
      </c>
      <c r="CG70" s="115">
        <v>-7.7327068962937562E-2</v>
      </c>
      <c r="CH70" s="115">
        <v>-0.14166636509487454</v>
      </c>
      <c r="CI70" s="115">
        <v>-3.8768984812150235E-2</v>
      </c>
      <c r="CJ70" s="115">
        <v>0</v>
      </c>
      <c r="CK70" s="115">
        <v>0.11767831053260723</v>
      </c>
      <c r="CL70" s="115">
        <v>-0.22719999999999999</v>
      </c>
      <c r="CM70" s="115">
        <v>0</v>
      </c>
      <c r="CN70" s="115">
        <v>-7.3461283917935105E-2</v>
      </c>
      <c r="CO70" s="115">
        <v>8.9320388349514585E-2</v>
      </c>
      <c r="CP70" s="115">
        <v>-2.4999999999999762E-3</v>
      </c>
      <c r="CQ70" s="115">
        <v>0.16580310880829019</v>
      </c>
      <c r="CR70" s="115">
        <v>-4.8223350253807071E-2</v>
      </c>
      <c r="CS70" s="115">
        <v>4.9019607843137261E-2</v>
      </c>
      <c r="CT70" s="115">
        <v>0.11595689065830221</v>
      </c>
      <c r="CU70" s="115">
        <v>-3.1376344086021454E-2</v>
      </c>
      <c r="CV70" s="115">
        <v>5.3254437869822535E-2</v>
      </c>
      <c r="CW70" s="115">
        <v>0.14656249999999993</v>
      </c>
      <c r="CX70" s="115">
        <v>-0.28451178451178455</v>
      </c>
      <c r="CY70" s="115">
        <v>-6.7412736477484678E-2</v>
      </c>
      <c r="CZ70" s="115">
        <v>-9.9188458070333607E-2</v>
      </c>
      <c r="DA70" s="115">
        <v>8.4692597239648656E-2</v>
      </c>
      <c r="DB70" s="115">
        <v>7.2164380543161032E-3</v>
      </c>
      <c r="DC70" s="115"/>
      <c r="DD70" s="115">
        <v>0</v>
      </c>
      <c r="DE70" s="115">
        <v>-4.7699392592004397E-2</v>
      </c>
      <c r="DF70" s="115">
        <v>7.4476190476190418E-2</v>
      </c>
      <c r="DG70" s="115">
        <v>4.5646661031276341E-2</v>
      </c>
      <c r="DH70" s="115">
        <v>0.6214196762141968</v>
      </c>
      <c r="DI70" s="115">
        <v>8.6486486486486325E-2</v>
      </c>
      <c r="DJ70" s="115"/>
      <c r="DK70" s="115">
        <v>4.7619047619047658E-2</v>
      </c>
      <c r="DL70" s="115">
        <v>0.20622568093385224</v>
      </c>
      <c r="DM70" s="115">
        <v>-3.0973451327433562E-2</v>
      </c>
      <c r="DN70" s="115">
        <v>0.16448755799240819</v>
      </c>
      <c r="DO70" s="115">
        <v>0.11529871580122844</v>
      </c>
      <c r="DP70" s="115">
        <v>0.12845496122489564</v>
      </c>
      <c r="DQ70" s="115">
        <v>4.2328669670381708E-2</v>
      </c>
      <c r="DR70" s="115">
        <v>3.9191919191919146E-2</v>
      </c>
      <c r="DS70" s="115">
        <v>0.12957441040932505</v>
      </c>
      <c r="DT70" s="115">
        <v>0.17748300811225606</v>
      </c>
      <c r="DU70" s="115">
        <v>-4.6031746031746007E-2</v>
      </c>
      <c r="DV70" s="115">
        <v>-5.817174515235457E-2</v>
      </c>
      <c r="DW70" s="115"/>
      <c r="DX70" s="115">
        <v>7.8958999558016801E-2</v>
      </c>
      <c r="DY70" s="115">
        <v>0.11528922219740685</v>
      </c>
      <c r="DZ70" s="115">
        <v>-1.500227307167745E-2</v>
      </c>
      <c r="EA70" s="115"/>
      <c r="EB70" s="115">
        <v>9.0105053357139361E-3</v>
      </c>
      <c r="EC70" s="115">
        <v>0.20336116689567693</v>
      </c>
      <c r="ED70" s="115">
        <v>0</v>
      </c>
      <c r="EE70" s="115">
        <v>3.2106618203846804E-2</v>
      </c>
      <c r="EF70" s="115">
        <v>-2.4999999999999762E-3</v>
      </c>
      <c r="EG70" s="115">
        <v>-7.1428571428571425E-2</v>
      </c>
      <c r="EH70" s="115">
        <v>0.10754098360655741</v>
      </c>
      <c r="EI70" s="115">
        <v>6.11794386628823E-2</v>
      </c>
      <c r="EJ70" s="115">
        <v>1.8691588785046856E-2</v>
      </c>
      <c r="EK70" s="115">
        <v>9.5921450151057366E-2</v>
      </c>
      <c r="EL70" s="115">
        <v>4.9021627188465554E-2</v>
      </c>
      <c r="EM70" s="115">
        <v>4.2129277566539863E-2</v>
      </c>
      <c r="EN70" s="115">
        <v>0.13599999999999995</v>
      </c>
      <c r="EO70" s="115">
        <v>6.0265953322478159E-2</v>
      </c>
      <c r="EP70" s="115">
        <v>0</v>
      </c>
      <c r="EQ70" s="115">
        <v>0</v>
      </c>
      <c r="ER70" s="115">
        <v>0.23142857142857132</v>
      </c>
      <c r="ES70" s="115">
        <v>0.39999999999999991</v>
      </c>
      <c r="ET70" s="115">
        <v>9.1603053435114407E-2</v>
      </c>
      <c r="EU70" s="115"/>
      <c r="EV70" s="115">
        <v>0.15592203898050974</v>
      </c>
      <c r="EW70" s="115">
        <v>0.17405752263091553</v>
      </c>
      <c r="EX70" s="115">
        <v>0.1111111111111111</v>
      </c>
      <c r="EY70" s="115">
        <v>0.15707853926963486</v>
      </c>
      <c r="EZ70" s="115">
        <v>5.8823529411764705E-2</v>
      </c>
      <c r="FA70" s="115">
        <v>0.22222222222222207</v>
      </c>
      <c r="FB70" s="115">
        <v>9.2054602730136464E-2</v>
      </c>
      <c r="FC70" s="115">
        <v>1.0638297872340387E-2</v>
      </c>
      <c r="FD70" s="115">
        <v>0.10433651344319168</v>
      </c>
      <c r="FE70" s="115">
        <v>-6.6666666666666666E-2</v>
      </c>
      <c r="FF70" s="115"/>
      <c r="FG70" s="115">
        <v>2.520959137011238E-3</v>
      </c>
      <c r="FH70" s="115">
        <v>0.13484646194926567</v>
      </c>
      <c r="FI70" s="115">
        <v>0.5077054794520548</v>
      </c>
      <c r="FJ70" s="115">
        <v>-5.2631578947368418E-2</v>
      </c>
      <c r="FK70" s="115">
        <v>-8.1081081081081086E-2</v>
      </c>
      <c r="FL70" s="115">
        <v>0</v>
      </c>
      <c r="FM70" s="115">
        <v>0.16413793103448268</v>
      </c>
      <c r="FN70" s="115">
        <v>-7.1494893221912686E-2</v>
      </c>
      <c r="FO70" s="115">
        <v>-8.8232318122027711E-2</v>
      </c>
      <c r="FP70" s="115">
        <v>0.10555402044763761</v>
      </c>
      <c r="FQ70" s="115">
        <v>2.0721412125863498E-2</v>
      </c>
      <c r="FR70" s="115">
        <v>-9.2558983666061731E-2</v>
      </c>
      <c r="FS70" s="115">
        <v>7.0796460176991149E-2</v>
      </c>
      <c r="FT70" s="115">
        <v>-5.6051484326344846E-3</v>
      </c>
      <c r="FU70" s="115">
        <v>3.3498759305210866E-2</v>
      </c>
      <c r="FV70" s="115">
        <v>-1.4038217756702234E-2</v>
      </c>
      <c r="FW70" s="115">
        <v>0</v>
      </c>
      <c r="FX70" s="115">
        <v>8.888888888888892E-2</v>
      </c>
      <c r="FY70" s="115">
        <v>0.33333333333333326</v>
      </c>
      <c r="FZ70" s="115">
        <v>-0.23111111111111107</v>
      </c>
      <c r="GA70" s="115">
        <v>8.7438064704167873E-2</v>
      </c>
      <c r="GB70" s="115">
        <v>2.6963657678780825E-2</v>
      </c>
      <c r="GC70" s="115">
        <v>0.10320781032078107</v>
      </c>
      <c r="GD70" s="115">
        <v>0.15707964601769903</v>
      </c>
      <c r="GE70" s="115">
        <v>4.6753246753246755E-2</v>
      </c>
      <c r="GF70" s="115"/>
      <c r="GG70" s="115">
        <v>0.24393792434529571</v>
      </c>
      <c r="GH70" s="115">
        <v>9.7369752149721836E-2</v>
      </c>
      <c r="GI70" s="115">
        <v>6.4705882352941266E-2</v>
      </c>
      <c r="GJ70" s="115">
        <v>3.4975017844396876E-2</v>
      </c>
      <c r="GK70" s="115"/>
      <c r="GL70" s="115">
        <v>-3.7037037037037035E-2</v>
      </c>
      <c r="GM70" s="115">
        <v>0</v>
      </c>
      <c r="GN70" s="115">
        <v>-3.3922261484098971E-2</v>
      </c>
      <c r="GO70" s="115">
        <v>3.2710280373831772E-2</v>
      </c>
      <c r="GP70" s="115">
        <v>8.3148558758314867E-2</v>
      </c>
      <c r="GQ70" s="115">
        <v>-0.1673216545660427</v>
      </c>
      <c r="GR70" s="115">
        <v>6.4285714285714349E-2</v>
      </c>
      <c r="GS70" s="115">
        <v>0.14000000000000004</v>
      </c>
    </row>
    <row r="71" spans="1:201" x14ac:dyDescent="0.2">
      <c r="A71" t="s">
        <v>1425</v>
      </c>
      <c r="B71" s="115">
        <v>0</v>
      </c>
      <c r="C71" s="115">
        <v>-3.8730015762215693E-2</v>
      </c>
      <c r="D71" s="115">
        <v>-0.15277777777777779</v>
      </c>
      <c r="E71" s="115">
        <v>-0.11807937285644288</v>
      </c>
      <c r="F71" s="115">
        <v>1.72</v>
      </c>
      <c r="G71" s="115">
        <v>0</v>
      </c>
      <c r="H71" s="115">
        <v>-2.7093596059113163E-2</v>
      </c>
      <c r="I71" s="115">
        <v>-0.17610062893081752</v>
      </c>
      <c r="J71" s="115">
        <v>-6.4852533811308413E-2</v>
      </c>
      <c r="K71" s="115">
        <v>-2.7567375488600887E-2</v>
      </c>
      <c r="L71" s="115">
        <v>-0.11786600496277917</v>
      </c>
      <c r="M71" s="115">
        <v>-5.3926206244087067E-2</v>
      </c>
      <c r="N71" s="115">
        <v>-5.2500000000000033E-2</v>
      </c>
      <c r="O71" s="115">
        <v>-0.17560975609756097</v>
      </c>
      <c r="P71" s="115">
        <v>-0.13028571428571434</v>
      </c>
      <c r="Q71" s="115">
        <v>-0.21656050955414005</v>
      </c>
      <c r="R71" s="115"/>
      <c r="S71" s="115"/>
      <c r="T71" s="115">
        <v>-0.18891265010692546</v>
      </c>
      <c r="U71" s="115">
        <v>-0.29450549450549446</v>
      </c>
      <c r="V71" s="115">
        <v>-7.415783835257711E-2</v>
      </c>
      <c r="W71" s="115">
        <v>-1.7737789203084775E-2</v>
      </c>
      <c r="X71" s="115">
        <v>-0.11504424778761063</v>
      </c>
      <c r="Y71" s="115">
        <v>-0.17567567567567577</v>
      </c>
      <c r="Z71" s="115">
        <v>-0.12377142857142855</v>
      </c>
      <c r="AA71" s="115">
        <v>-0.20080862533692725</v>
      </c>
      <c r="AB71" s="115">
        <v>-4.5731707317073149E-2</v>
      </c>
      <c r="AC71" s="115"/>
      <c r="AD71" s="115">
        <v>-0.15663405088062626</v>
      </c>
      <c r="AE71" s="115">
        <v>-0.27502231921436371</v>
      </c>
      <c r="AF71" s="115">
        <v>-9.2592592592592587E-2</v>
      </c>
      <c r="AG71" s="115">
        <v>-0.34956236323851203</v>
      </c>
      <c r="AH71" s="115">
        <v>-0.05</v>
      </c>
      <c r="AI71" s="115">
        <v>-9.8503740648378954E-2</v>
      </c>
      <c r="AJ71" s="115">
        <v>-0.2314270443613041</v>
      </c>
      <c r="AK71" s="115">
        <v>0</v>
      </c>
      <c r="AL71" s="115">
        <v>-8.6197183098591618E-2</v>
      </c>
      <c r="AM71" s="115">
        <v>8.9604764482945382E-2</v>
      </c>
      <c r="AN71" s="115">
        <v>-0.11235955056179775</v>
      </c>
      <c r="AO71" s="115">
        <v>-0.21441774491682072</v>
      </c>
      <c r="AP71" s="115">
        <v>0</v>
      </c>
      <c r="AQ71" s="115">
        <v>-2.3619047619047658E-2</v>
      </c>
      <c r="AR71" s="115">
        <v>-0.22384236453201969</v>
      </c>
      <c r="AS71" s="115">
        <v>-8.572995065543533E-2</v>
      </c>
      <c r="AT71" s="115">
        <v>-0.16853967417419749</v>
      </c>
      <c r="AU71" s="115">
        <v>-0.14423746701846962</v>
      </c>
      <c r="AV71" s="115">
        <v>-0.21142490372272149</v>
      </c>
      <c r="AW71" s="115">
        <v>-0.2654545454545455</v>
      </c>
      <c r="AX71" s="115">
        <v>-0.2076923076923077</v>
      </c>
      <c r="AY71" s="115">
        <v>-0.11475409836065563</v>
      </c>
      <c r="AZ71" s="115">
        <v>-0.125</v>
      </c>
      <c r="BA71" s="115">
        <v>-0.11763790151004107</v>
      </c>
      <c r="BB71" s="115">
        <v>-3.471333048797854E-2</v>
      </c>
      <c r="BC71" s="115"/>
      <c r="BD71" s="115">
        <v>-0.19046114971572967</v>
      </c>
      <c r="BE71" s="115">
        <v>3.224479723616025E-2</v>
      </c>
      <c r="BF71" s="115">
        <v>0.12302839116719243</v>
      </c>
      <c r="BG71" s="115">
        <v>-8.6874409820585446E-2</v>
      </c>
      <c r="BH71" s="115">
        <v>-0.28523714094856389</v>
      </c>
      <c r="BI71" s="115">
        <v>-0.10239162929745896</v>
      </c>
      <c r="BJ71" s="115">
        <v>-0.13785915723219025</v>
      </c>
      <c r="BK71" s="115">
        <v>-0.10766045548654253</v>
      </c>
      <c r="BL71" s="115">
        <v>-0.19695712309820188</v>
      </c>
      <c r="BM71" s="115">
        <v>-0.20174346201743462</v>
      </c>
      <c r="BN71" s="115">
        <v>-0.16325077154387915</v>
      </c>
      <c r="BO71" s="115">
        <v>0</v>
      </c>
      <c r="BP71" s="115">
        <v>-8.6859688195991214E-2</v>
      </c>
      <c r="BQ71" s="115">
        <v>0.10236220472440941</v>
      </c>
      <c r="BR71" s="115">
        <v>-0.12916666666666662</v>
      </c>
      <c r="BS71" s="115">
        <v>-0.11528455284552851</v>
      </c>
      <c r="BT71" s="115">
        <v>8.9108910891088938E-2</v>
      </c>
      <c r="BU71" s="115"/>
      <c r="BV71" s="115">
        <v>-0.15517241379310345</v>
      </c>
      <c r="BW71" s="115">
        <v>-0.16437325905292477</v>
      </c>
      <c r="BX71" s="115">
        <v>-0.11888111888111888</v>
      </c>
      <c r="BY71" s="115">
        <v>-7.5257731958762758E-2</v>
      </c>
      <c r="BZ71" s="115">
        <v>-2.0740740740740695E-2</v>
      </c>
      <c r="CA71" s="115">
        <v>-0.12164857079547976</v>
      </c>
      <c r="CB71" s="115">
        <v>-5.5236474508969666E-2</v>
      </c>
      <c r="CC71" s="115">
        <v>1.0467706013363638E-3</v>
      </c>
      <c r="CD71" s="115">
        <v>-7.9025549613784815E-2</v>
      </c>
      <c r="CE71" s="115">
        <v>-8.8038390899934746E-2</v>
      </c>
      <c r="CF71" s="115">
        <v>0.14705882352941171</v>
      </c>
      <c r="CG71" s="115">
        <v>-0.23586243168461726</v>
      </c>
      <c r="CH71" s="115">
        <v>-2.4717647058823518E-2</v>
      </c>
      <c r="CI71" s="115">
        <v>-0.45271600437477216</v>
      </c>
      <c r="CJ71" s="115">
        <v>-8.5185185185185253E-2</v>
      </c>
      <c r="CK71" s="115">
        <v>-9.2891566265060163E-2</v>
      </c>
      <c r="CL71" s="115">
        <v>-1.9607843137254902E-2</v>
      </c>
      <c r="CM71" s="115">
        <v>-0.11311053984575833</v>
      </c>
      <c r="CN71" s="115">
        <v>-6.1490683229813783E-2</v>
      </c>
      <c r="CO71" s="115">
        <v>-4.6296296296296294E-2</v>
      </c>
      <c r="CP71" s="115">
        <v>0</v>
      </c>
      <c r="CQ71" s="115">
        <v>-0.38730158730158731</v>
      </c>
      <c r="CR71" s="115">
        <v>-0.14161220043572986</v>
      </c>
      <c r="CS71" s="115">
        <v>-0.13559322033898316</v>
      </c>
      <c r="CT71" s="115">
        <v>-0.22290625000000003</v>
      </c>
      <c r="CU71" s="115">
        <v>-0.15454545454545454</v>
      </c>
      <c r="CV71" s="115">
        <v>-0.15500000000000003</v>
      </c>
      <c r="CW71" s="115">
        <v>-5.8823529411764705E-2</v>
      </c>
      <c r="CX71" s="115">
        <v>-9.9999999999999343E-3</v>
      </c>
      <c r="CY71" s="115">
        <v>-0.22035348960886803</v>
      </c>
      <c r="CZ71" s="115">
        <v>-3.774403470715839E-2</v>
      </c>
      <c r="DA71" s="115">
        <v>-6.6471449487554901E-2</v>
      </c>
      <c r="DB71" s="115">
        <v>-0.14027942221169787</v>
      </c>
      <c r="DC71" s="115"/>
      <c r="DD71" s="115">
        <v>0</v>
      </c>
      <c r="DE71" s="115">
        <v>-8.2869106135080986E-2</v>
      </c>
      <c r="DF71" s="115">
        <v>-0.23110720562390161</v>
      </c>
      <c r="DG71" s="115">
        <v>-8.0808080808080746E-2</v>
      </c>
      <c r="DH71" s="115">
        <v>-0.12622415669205661</v>
      </c>
      <c r="DI71" s="115">
        <v>-2.7595269382391586E-2</v>
      </c>
      <c r="DJ71" s="115"/>
      <c r="DK71" s="115">
        <v>-7.8947368421052516E-2</v>
      </c>
      <c r="DL71" s="115">
        <v>-0.22900000000000001</v>
      </c>
      <c r="DM71" s="115">
        <v>-0.21799307958477521</v>
      </c>
      <c r="DN71" s="115">
        <v>-0.12814855671998526</v>
      </c>
      <c r="DO71" s="115">
        <v>-8.1773904127146829E-2</v>
      </c>
      <c r="DP71" s="115">
        <v>-0.16676331704084166</v>
      </c>
      <c r="DQ71" s="115">
        <v>-0.14971267264845242</v>
      </c>
      <c r="DR71" s="115">
        <v>-0.2143480676136815</v>
      </c>
      <c r="DS71" s="115">
        <v>-0.15506184150251939</v>
      </c>
      <c r="DT71" s="115">
        <v>-0.17170616544084261</v>
      </c>
      <c r="DU71" s="115">
        <v>0.14545454545454545</v>
      </c>
      <c r="DV71" s="115">
        <v>-9.7500000000000003E-2</v>
      </c>
      <c r="DW71" s="115"/>
      <c r="DX71" s="115">
        <v>-0.14530465312652768</v>
      </c>
      <c r="DY71" s="115">
        <v>-0.13596384318504975</v>
      </c>
      <c r="DZ71" s="115">
        <v>-8.7906012439530057E-2</v>
      </c>
      <c r="EA71" s="115"/>
      <c r="EB71" s="115">
        <v>-0.11796806328743044</v>
      </c>
      <c r="EC71" s="115">
        <v>-0.1280184331797235</v>
      </c>
      <c r="ED71" s="115">
        <v>0</v>
      </c>
      <c r="EE71" s="115">
        <v>-0.12147418839808403</v>
      </c>
      <c r="EF71" s="115">
        <v>0</v>
      </c>
      <c r="EG71" s="115">
        <v>-5.4054054054054099E-2</v>
      </c>
      <c r="EH71" s="115">
        <v>-0.11849710982658963</v>
      </c>
      <c r="EI71" s="115">
        <v>-8.0603073354595559E-2</v>
      </c>
      <c r="EJ71" s="115">
        <v>-0.14400000000000007</v>
      </c>
      <c r="EK71" s="115">
        <v>4.2519685039370154E-2</v>
      </c>
      <c r="EL71" s="115">
        <v>-0.16638049450549458</v>
      </c>
      <c r="EM71" s="115">
        <v>5.4023725553061834E-2</v>
      </c>
      <c r="EN71" s="115">
        <v>-0.19470293486041521</v>
      </c>
      <c r="EO71" s="115">
        <v>-2.9351998193723229E-2</v>
      </c>
      <c r="EP71" s="115">
        <v>0</v>
      </c>
      <c r="EQ71" s="115">
        <v>-4.9056603773584527E-3</v>
      </c>
      <c r="ER71" s="115">
        <v>-0.16666666666666671</v>
      </c>
      <c r="ES71" s="115">
        <v>-4.5454545454545456E-2</v>
      </c>
      <c r="ET71" s="115">
        <v>-0.35941320293398527</v>
      </c>
      <c r="EU71" s="115"/>
      <c r="EV71" s="115">
        <v>-4.8502139800285289E-2</v>
      </c>
      <c r="EW71" s="115">
        <v>-7.6605650195746569E-2</v>
      </c>
      <c r="EX71" s="115">
        <v>-0.16666666666666663</v>
      </c>
      <c r="EY71" s="115">
        <v>-0.24194160030337514</v>
      </c>
      <c r="EZ71" s="115">
        <v>-0.19047619047619047</v>
      </c>
      <c r="FA71" s="115">
        <v>-0.14556962025316453</v>
      </c>
      <c r="FB71" s="115">
        <v>-0.15995295501323134</v>
      </c>
      <c r="FC71" s="115">
        <v>-7.843137254901951E-2</v>
      </c>
      <c r="FD71" s="115">
        <v>-0.13955223880597017</v>
      </c>
      <c r="FE71" s="115">
        <v>-3.8461538461538443E-2</v>
      </c>
      <c r="FF71" s="115"/>
      <c r="FG71" s="115">
        <v>-3.90422535211268E-2</v>
      </c>
      <c r="FH71" s="115">
        <v>-1.8348623853210969E-2</v>
      </c>
      <c r="FI71" s="115">
        <v>-0.25438876476220873</v>
      </c>
      <c r="FJ71" s="115">
        <v>-7.6653923410872876E-2</v>
      </c>
      <c r="FK71" s="115">
        <v>-2.6315789473684209E-2</v>
      </c>
      <c r="FL71" s="115">
        <v>6.16682895163912E-3</v>
      </c>
      <c r="FM71" s="115">
        <v>-0.13432835820895522</v>
      </c>
      <c r="FN71" s="115">
        <v>-0.17217524980784013</v>
      </c>
      <c r="FO71" s="115">
        <v>0</v>
      </c>
      <c r="FP71" s="115">
        <v>-6.2678062678062793E-2</v>
      </c>
      <c r="FQ71" s="115">
        <v>-5.6480811006517098E-2</v>
      </c>
      <c r="FR71" s="115">
        <v>-1.0061085159899303E-2</v>
      </c>
      <c r="FS71" s="115">
        <v>-8.5020242914979755E-2</v>
      </c>
      <c r="FT71" s="115">
        <v>-3.5152729093640374E-2</v>
      </c>
      <c r="FU71" s="115">
        <v>-0.15954118873826897</v>
      </c>
      <c r="FV71" s="115">
        <v>-9.7499999999999962E-2</v>
      </c>
      <c r="FW71" s="115">
        <v>-0.26412213740458007</v>
      </c>
      <c r="FX71" s="115">
        <v>-5.8139534883720929E-2</v>
      </c>
      <c r="FY71" s="115">
        <v>-0.22857142857142851</v>
      </c>
      <c r="FZ71" s="115">
        <v>3.1208203299153046E-3</v>
      </c>
      <c r="GA71" s="115">
        <v>-6.7282859861356389E-2</v>
      </c>
      <c r="GB71" s="115">
        <v>-0.18098895823331732</v>
      </c>
      <c r="GC71" s="115">
        <v>-0.24526315789473685</v>
      </c>
      <c r="GD71" s="115">
        <v>-6.482758620689652E-2</v>
      </c>
      <c r="GE71" s="115">
        <v>-0.13998190611282996</v>
      </c>
      <c r="GF71" s="115"/>
      <c r="GG71" s="115">
        <v>-0.18498023715415018</v>
      </c>
      <c r="GH71" s="115">
        <v>-0.22257176563114434</v>
      </c>
      <c r="GI71" s="115">
        <v>-0.29810074318744834</v>
      </c>
      <c r="GJ71" s="115">
        <v>0.15546391752577318</v>
      </c>
      <c r="GK71" s="115"/>
      <c r="GL71" s="115">
        <v>-4.255319148936168E-2</v>
      </c>
      <c r="GM71" s="115">
        <v>0</v>
      </c>
      <c r="GN71" s="115">
        <v>-2.2790055248618789E-2</v>
      </c>
      <c r="GO71" s="115">
        <v>-9.449929478138222E-2</v>
      </c>
      <c r="GP71" s="115">
        <v>-8.8888888888888962E-2</v>
      </c>
      <c r="GQ71" s="115">
        <v>-2.4939923361693858E-2</v>
      </c>
      <c r="GR71" s="115">
        <v>-0.36936936936936948</v>
      </c>
      <c r="GS71" s="115">
        <v>-0.12280701754385967</v>
      </c>
    </row>
    <row r="72" spans="1:201" x14ac:dyDescent="0.2">
      <c r="A72" t="s">
        <v>1426</v>
      </c>
      <c r="B72" s="115">
        <v>0</v>
      </c>
      <c r="C72" s="115">
        <v>5.5621583075825917E-2</v>
      </c>
      <c r="D72" s="115">
        <v>-7.6449461262185658E-2</v>
      </c>
      <c r="E72" s="115">
        <v>7.4022101385721781E-2</v>
      </c>
      <c r="F72" s="115">
        <v>-0.30662557781201849</v>
      </c>
      <c r="G72" s="115">
        <v>-5.1823416506717852E-2</v>
      </c>
      <c r="H72" s="115">
        <v>9.9502487562189157E-3</v>
      </c>
      <c r="I72" s="115">
        <v>-5.1327162854738734E-2</v>
      </c>
      <c r="J72" s="115">
        <v>-3.2324187953327095E-2</v>
      </c>
      <c r="K72" s="115">
        <v>-5.9306908604148528E-3</v>
      </c>
      <c r="L72" s="115">
        <v>-7.3563218390804472E-2</v>
      </c>
      <c r="M72" s="115">
        <v>-0.2022641509433962</v>
      </c>
      <c r="N72" s="115">
        <v>0</v>
      </c>
      <c r="O72" s="115">
        <v>-7.5160155192637357E-2</v>
      </c>
      <c r="P72" s="115">
        <v>-0.29054054054054052</v>
      </c>
      <c r="Q72" s="115">
        <v>-1.8136335209505999E-2</v>
      </c>
      <c r="R72" s="115"/>
      <c r="S72" s="115"/>
      <c r="T72" s="115">
        <v>-9.2198793381518443E-2</v>
      </c>
      <c r="U72" s="115">
        <v>-1.3015184381778849E-2</v>
      </c>
      <c r="V72" s="115">
        <v>2.4512195121951283E-2</v>
      </c>
      <c r="W72" s="115">
        <v>-0.14599341383095496</v>
      </c>
      <c r="X72" s="115">
        <v>0.38367346938775526</v>
      </c>
      <c r="Y72" s="115">
        <v>-0.25999999999999995</v>
      </c>
      <c r="Z72" s="115">
        <v>-5.0435443175343812E-2</v>
      </c>
      <c r="AA72" s="115">
        <v>-7.9404466501240764E-2</v>
      </c>
      <c r="AB72" s="115">
        <v>-0.15627009646302259</v>
      </c>
      <c r="AC72" s="115"/>
      <c r="AD72" s="115">
        <v>-1.9419711390850483E-2</v>
      </c>
      <c r="AE72" s="115">
        <v>1.7050040355125078E-2</v>
      </c>
      <c r="AF72" s="115">
        <v>-3.5714285714285587E-2</v>
      </c>
      <c r="AG72" s="115">
        <v>-0.13528855250709551</v>
      </c>
      <c r="AH72" s="115">
        <v>-7.9754601226993904E-2</v>
      </c>
      <c r="AI72" s="115">
        <v>0.12640449438202239</v>
      </c>
      <c r="AJ72" s="115">
        <v>2.1845985800109349E-2</v>
      </c>
      <c r="AK72" s="115">
        <v>0</v>
      </c>
      <c r="AL72" s="115"/>
      <c r="AM72" s="115">
        <v>8.2966871885077648E-2</v>
      </c>
      <c r="AN72" s="115">
        <v>-5.3191489361702128E-2</v>
      </c>
      <c r="AO72" s="115">
        <v>-9.9833610648918408E-2</v>
      </c>
      <c r="AP72" s="115">
        <v>-6.6666666666666624E-2</v>
      </c>
      <c r="AQ72" s="115">
        <v>-0.11016949152542373</v>
      </c>
      <c r="AR72" s="115">
        <v>-0.15147968567129247</v>
      </c>
      <c r="AS72" s="115">
        <v>0.11927475592747556</v>
      </c>
      <c r="AT72" s="115">
        <v>1.2397407529463424E-2</v>
      </c>
      <c r="AU72" s="115">
        <v>-2.631578947368421E-3</v>
      </c>
      <c r="AV72" s="115">
        <v>-0.23084518167456552</v>
      </c>
      <c r="AW72" s="115">
        <v>0.14194035485088718</v>
      </c>
      <c r="AX72" s="115">
        <v>-0.15032679738562091</v>
      </c>
      <c r="AY72" s="115">
        <v>-6.153846153846159E-2</v>
      </c>
      <c r="AZ72" s="115">
        <v>0.17302052785923749</v>
      </c>
      <c r="BA72" s="115">
        <v>-0.10454904511872125</v>
      </c>
      <c r="BB72" s="115">
        <v>-0.25634786288616157</v>
      </c>
      <c r="BC72" s="115"/>
      <c r="BD72" s="115">
        <v>-6.1925925925925919E-2</v>
      </c>
      <c r="BE72" s="115">
        <v>-6.1235521235521291E-2</v>
      </c>
      <c r="BF72" s="115">
        <v>-9.4285714285714306E-2</v>
      </c>
      <c r="BG72" s="115">
        <v>6.9696969696969646E-2</v>
      </c>
      <c r="BH72" s="115">
        <v>-0.22152886115444617</v>
      </c>
      <c r="BI72" s="115">
        <v>1.7297091807641204E-2</v>
      </c>
      <c r="BJ72" s="115">
        <v>-6.0046100653092675E-2</v>
      </c>
      <c r="BK72" s="115">
        <v>1.523909616395161E-2</v>
      </c>
      <c r="BL72" s="115">
        <v>-3.8563829787234119E-2</v>
      </c>
      <c r="BM72" s="115">
        <v>-1.9918957184006308E-2</v>
      </c>
      <c r="BN72" s="115">
        <v>-0.1666446847797414</v>
      </c>
      <c r="BO72" s="115">
        <v>0</v>
      </c>
      <c r="BP72" s="115">
        <v>-3.3296337402884974E-3</v>
      </c>
      <c r="BQ72" s="115">
        <v>0.52400000000000002</v>
      </c>
      <c r="BR72" s="115">
        <v>-0.15294117647058825</v>
      </c>
      <c r="BS72" s="115">
        <v>8.1140890090976893E-3</v>
      </c>
      <c r="BT72" s="115">
        <v>0.35021052631578958</v>
      </c>
      <c r="BU72" s="115"/>
      <c r="BV72" s="115">
        <v>-1.6949152542372881E-2</v>
      </c>
      <c r="BW72" s="115">
        <v>-0.15109955072121065</v>
      </c>
      <c r="BX72" s="115">
        <v>-0.15666666666666665</v>
      </c>
      <c r="BY72" s="115">
        <v>-9.567649458105125E-2</v>
      </c>
      <c r="BZ72" s="115">
        <v>-4.9295774647887279E-2</v>
      </c>
      <c r="CA72" s="115">
        <v>0.28429140580535006</v>
      </c>
      <c r="CB72" s="115">
        <v>6.9462349283385127E-2</v>
      </c>
      <c r="CC72" s="115">
        <v>-0.10020040080160321</v>
      </c>
      <c r="CD72" s="115">
        <v>-0.15934065934065941</v>
      </c>
      <c r="CE72" s="115">
        <v>-6.2225679204400336E-2</v>
      </c>
      <c r="CF72" s="115">
        <v>-0.12680577849117175</v>
      </c>
      <c r="CG72" s="115">
        <v>-4.9315753432102524E-2</v>
      </c>
      <c r="CH72" s="115">
        <v>6.25E-2</v>
      </c>
      <c r="CI72" s="115">
        <v>0.37191157347204168</v>
      </c>
      <c r="CJ72" s="115">
        <v>-5.8139534883720929E-2</v>
      </c>
      <c r="CK72" s="115">
        <v>-8.2670203359858571E-2</v>
      </c>
      <c r="CL72" s="115">
        <v>0.02</v>
      </c>
      <c r="CM72" s="115">
        <v>-0.13555555555555554</v>
      </c>
      <c r="CN72" s="115">
        <v>-5.8479532163742687E-2</v>
      </c>
      <c r="CO72" s="115">
        <v>7.4840764331210147E-2</v>
      </c>
      <c r="CP72" s="115">
        <v>0</v>
      </c>
      <c r="CQ72" s="115">
        <v>-4.5454545454545428E-2</v>
      </c>
      <c r="CR72" s="115">
        <v>-3.7735849056603862E-2</v>
      </c>
      <c r="CS72" s="115">
        <v>0.18000000000000008</v>
      </c>
      <c r="CT72" s="115">
        <v>-0.11030791686939601</v>
      </c>
      <c r="CU72" s="115">
        <v>-0.1212372978845785</v>
      </c>
      <c r="CV72" s="115">
        <v>-0.1111111111111111</v>
      </c>
      <c r="CW72" s="115">
        <v>-1.7341040462427744E-2</v>
      </c>
      <c r="CX72" s="115">
        <v>0</v>
      </c>
      <c r="CY72" s="115">
        <v>-7.4284615384615338E-2</v>
      </c>
      <c r="CZ72" s="115">
        <v>-0.11312043093497491</v>
      </c>
      <c r="DA72" s="115">
        <v>-9.4164456233421859E-2</v>
      </c>
      <c r="DB72" s="115">
        <v>9.9554375651847893E-4</v>
      </c>
      <c r="DC72" s="115"/>
      <c r="DD72" s="115">
        <v>-0.14285714285714285</v>
      </c>
      <c r="DE72" s="115">
        <v>2.6968917971488579E-2</v>
      </c>
      <c r="DF72" s="115">
        <v>-5.8206896551724119E-2</v>
      </c>
      <c r="DG72" s="115">
        <v>-4.6403712296984147E-3</v>
      </c>
      <c r="DH72" s="115">
        <v>-2.4416135881104081E-2</v>
      </c>
      <c r="DI72" s="115">
        <v>-0.13028571428571425</v>
      </c>
      <c r="DJ72" s="115"/>
      <c r="DK72" s="115">
        <v>-0.2137931034482759</v>
      </c>
      <c r="DL72" s="115">
        <v>0.1111111111111111</v>
      </c>
      <c r="DM72" s="115">
        <v>-5.5555555555555532E-2</v>
      </c>
      <c r="DN72" s="115">
        <v>-0.17715582450832065</v>
      </c>
      <c r="DO72" s="115">
        <v>-3.6790123456790169E-2</v>
      </c>
      <c r="DP72" s="115">
        <v>-0.1220452396537931</v>
      </c>
      <c r="DQ72" s="115">
        <v>6.8167133318974782E-2</v>
      </c>
      <c r="DR72" s="115">
        <v>-0.11484967687552688</v>
      </c>
      <c r="DS72" s="115">
        <v>-7.1853741496598747E-2</v>
      </c>
      <c r="DT72" s="115">
        <v>-5.4678111587982872E-2</v>
      </c>
      <c r="DU72" s="115">
        <v>-0.13596732385515672</v>
      </c>
      <c r="DV72" s="115">
        <v>0.15522353575416845</v>
      </c>
      <c r="DW72" s="115"/>
      <c r="DX72" s="115">
        <v>-7.3785168872332149E-2</v>
      </c>
      <c r="DY72" s="115">
        <v>5.8982963345379488E-2</v>
      </c>
      <c r="DZ72" s="115">
        <v>1.9804073578123915E-2</v>
      </c>
      <c r="EA72" s="115"/>
      <c r="EB72" s="115">
        <v>-7.4521065832998459E-3</v>
      </c>
      <c r="EC72" s="115">
        <v>-5.1324648072046904E-2</v>
      </c>
      <c r="ED72" s="115">
        <v>-4.5871559633027519E-2</v>
      </c>
      <c r="EE72" s="115">
        <v>-4.8607594936708902E-2</v>
      </c>
      <c r="EF72" s="115">
        <v>0</v>
      </c>
      <c r="EG72" s="115">
        <v>-7.4999999999999956E-2</v>
      </c>
      <c r="EH72" s="115">
        <v>-0.26163038839095171</v>
      </c>
      <c r="EI72" s="115">
        <v>-0.13013871374527103</v>
      </c>
      <c r="EJ72" s="115">
        <v>-0.15839829907866756</v>
      </c>
      <c r="EK72" s="115">
        <v>0.18249534450651761</v>
      </c>
      <c r="EL72" s="115">
        <v>-6.8904876099120632E-2</v>
      </c>
      <c r="EM72" s="115">
        <v>-0.22024999999999997</v>
      </c>
      <c r="EN72" s="115">
        <v>9.9134539732494073E-2</v>
      </c>
      <c r="EO72" s="115">
        <v>-0.11847539433746322</v>
      </c>
      <c r="EP72" s="115">
        <v>0</v>
      </c>
      <c r="EQ72" s="115">
        <v>4.9298445202881685E-3</v>
      </c>
      <c r="ER72" s="115">
        <v>0.41414141414141409</v>
      </c>
      <c r="ES72" s="115">
        <v>-0.21428571428571427</v>
      </c>
      <c r="ET72" s="115">
        <v>-0.10893246187363835</v>
      </c>
      <c r="EU72" s="115"/>
      <c r="EV72" s="115">
        <v>-0.15338164251207725</v>
      </c>
      <c r="EW72" s="115">
        <v>-1.5930862140774688E-2</v>
      </c>
      <c r="EX72" s="115">
        <v>-0.10497237569060784</v>
      </c>
      <c r="EY72" s="115">
        <v>-6.0060595259312018E-2</v>
      </c>
      <c r="EZ72" s="115">
        <v>0</v>
      </c>
      <c r="FA72" s="115">
        <v>-2.4691358024691377E-2</v>
      </c>
      <c r="FB72" s="115">
        <v>-0.11593449441122955</v>
      </c>
      <c r="FC72" s="115">
        <v>1.9999999999999928E-2</v>
      </c>
      <c r="FD72" s="115">
        <v>-3.7174721189591076E-3</v>
      </c>
      <c r="FE72" s="115">
        <v>6.4516129032257839E-3</v>
      </c>
      <c r="FF72" s="115"/>
      <c r="FG72" s="115">
        <v>-4.4928705945655067E-2</v>
      </c>
      <c r="FH72" s="115">
        <v>-3.2953105196451178E-2</v>
      </c>
      <c r="FI72" s="115">
        <v>1.0808194870140259E-2</v>
      </c>
      <c r="FJ72" s="115">
        <v>-1.0705128205128126E-2</v>
      </c>
      <c r="FK72" s="115">
        <v>-6.4039408866995107E-2</v>
      </c>
      <c r="FL72" s="115">
        <v>0.10035714285714281</v>
      </c>
      <c r="FM72" s="115">
        <v>-4.2857142857142858E-2</v>
      </c>
      <c r="FN72" s="115">
        <v>-0.23244837758112091</v>
      </c>
      <c r="FO72" s="115">
        <v>2.8729051733111327E-2</v>
      </c>
      <c r="FP72" s="115">
        <v>-0.10037746400111837</v>
      </c>
      <c r="FQ72" s="115">
        <v>-0.12870662460567819</v>
      </c>
      <c r="FR72" s="115">
        <v>0.1634615384615383</v>
      </c>
      <c r="FS72" s="115">
        <v>-7.4906367041198504E-2</v>
      </c>
      <c r="FT72" s="115">
        <v>2.9381443298969013E-2</v>
      </c>
      <c r="FU72" s="115">
        <v>-7.3429951690821241E-2</v>
      </c>
      <c r="FV72" s="115">
        <v>-3.6734693877551024E-2</v>
      </c>
      <c r="FW72" s="115">
        <v>-0.30133333333333334</v>
      </c>
      <c r="FX72" s="115">
        <v>-4.4444444444444446E-2</v>
      </c>
      <c r="FY72" s="115">
        <v>-0.18604651162790695</v>
      </c>
      <c r="FZ72" s="115">
        <v>-0.25605306799336647</v>
      </c>
      <c r="GA72" s="115">
        <v>-0.13902867173785852</v>
      </c>
      <c r="GB72" s="115">
        <v>-0.14701064701064714</v>
      </c>
      <c r="GC72" s="115">
        <v>-7.5875486381322896E-2</v>
      </c>
      <c r="GD72" s="115">
        <v>9.848484848484855E-2</v>
      </c>
      <c r="GE72" s="115">
        <v>-9.1035532994923812E-2</v>
      </c>
      <c r="GF72" s="115"/>
      <c r="GG72" s="115">
        <v>0</v>
      </c>
      <c r="GH72" s="115">
        <v>-0.13259998294533978</v>
      </c>
      <c r="GI72" s="115">
        <v>-8.5347432024169237E-2</v>
      </c>
      <c r="GJ72" s="115">
        <v>9.8278985507246466E-2</v>
      </c>
      <c r="GK72" s="115"/>
      <c r="GL72" s="115">
        <v>-0.14285714285714285</v>
      </c>
      <c r="GM72" s="115">
        <v>0</v>
      </c>
      <c r="GN72" s="115">
        <v>1.6140350877193014E-2</v>
      </c>
      <c r="GO72" s="115">
        <v>-8.397932816537472E-2</v>
      </c>
      <c r="GP72" s="115">
        <v>4.0567951318459354E-3</v>
      </c>
      <c r="GQ72" s="115">
        <v>-0.10331372663211233</v>
      </c>
      <c r="GR72" s="115">
        <v>-0.17777777777777776</v>
      </c>
      <c r="GS72" s="115">
        <v>0.23913043478260884</v>
      </c>
    </row>
    <row r="73" spans="1:201" x14ac:dyDescent="0.2">
      <c r="A73" t="s">
        <v>1427</v>
      </c>
      <c r="B73" s="115">
        <v>0</v>
      </c>
      <c r="C73" s="115">
        <v>7.3762123532414514E-2</v>
      </c>
      <c r="D73" s="115">
        <v>6.357435197817185E-2</v>
      </c>
      <c r="E73" s="115">
        <v>9.6346153846153804E-2</v>
      </c>
      <c r="F73" s="115">
        <v>0.33814432989690735</v>
      </c>
      <c r="G73" s="115">
        <v>-7.619047619047619E-3</v>
      </c>
      <c r="H73" s="115">
        <v>4.9999999999998934E-3</v>
      </c>
      <c r="I73" s="115">
        <v>8.0502520869493305E-2</v>
      </c>
      <c r="J73" s="115">
        <v>0.13250000000000003</v>
      </c>
      <c r="K73" s="115">
        <v>-3.150598613736694E-3</v>
      </c>
      <c r="L73" s="115">
        <v>-5.6399132321041358E-2</v>
      </c>
      <c r="M73" s="115">
        <v>1.629913710450626E-2</v>
      </c>
      <c r="N73" s="115">
        <v>0.13604089747230896</v>
      </c>
      <c r="O73" s="115">
        <v>-6.6616136095671186E-2</v>
      </c>
      <c r="P73" s="115">
        <v>-9.7560975609756101E-2</v>
      </c>
      <c r="Q73" s="115">
        <v>0.30637254901960786</v>
      </c>
      <c r="R73" s="115"/>
      <c r="S73" s="115"/>
      <c r="T73" s="115">
        <v>9.5435956159005464E-2</v>
      </c>
      <c r="U73" s="115">
        <v>2.6726057906458819E-2</v>
      </c>
      <c r="V73" s="115">
        <v>3.8763617937674216E-2</v>
      </c>
      <c r="W73" s="115">
        <v>0.1390347586896723</v>
      </c>
      <c r="X73" s="115">
        <v>8.8235294117646225E-3</v>
      </c>
      <c r="Y73" s="115">
        <v>0.23762376237623761</v>
      </c>
      <c r="Z73" s="115">
        <v>0.16509672524971539</v>
      </c>
      <c r="AA73" s="115">
        <v>6.4729194187582592E-2</v>
      </c>
      <c r="AB73" s="115">
        <v>-5.757575757575753E-2</v>
      </c>
      <c r="AC73" s="115"/>
      <c r="AD73" s="115">
        <v>8.0892723803202518E-2</v>
      </c>
      <c r="AE73" s="115">
        <v>0.45711135611907383</v>
      </c>
      <c r="AF73" s="115">
        <v>0.14285714285714271</v>
      </c>
      <c r="AG73" s="115">
        <v>-0.13537832310838441</v>
      </c>
      <c r="AH73" s="115">
        <v>-7.5177304964538963E-2</v>
      </c>
      <c r="AI73" s="115">
        <v>9.9290780141844375E-3</v>
      </c>
      <c r="AJ73" s="115">
        <v>6.0439560439560129E-3</v>
      </c>
      <c r="AK73" s="115">
        <v>0</v>
      </c>
      <c r="AL73" s="115"/>
      <c r="AM73" s="115">
        <v>9.5024077046548985E-2</v>
      </c>
      <c r="AN73" s="115">
        <v>-0.18260869565217389</v>
      </c>
      <c r="AO73" s="115">
        <v>2.0373514431239408E-2</v>
      </c>
      <c r="AP73" s="115">
        <v>-2.1739130434782532E-2</v>
      </c>
      <c r="AQ73" s="115">
        <v>0.37209302325581395</v>
      </c>
      <c r="AR73" s="115">
        <v>0.12976955043445418</v>
      </c>
      <c r="AS73" s="115">
        <v>-9.5519224947017894E-2</v>
      </c>
      <c r="AT73" s="115">
        <v>-1.4887301734532968E-2</v>
      </c>
      <c r="AU73" s="115">
        <v>-0.05</v>
      </c>
      <c r="AV73" s="115">
        <v>0.27717528373266082</v>
      </c>
      <c r="AW73" s="115">
        <v>0.29440508184705588</v>
      </c>
      <c r="AX73" s="115">
        <v>2.0000000000000018E-2</v>
      </c>
      <c r="AY73" s="115">
        <v>-0.14921465968586384</v>
      </c>
      <c r="AZ73" s="115">
        <v>-0.31799999999999995</v>
      </c>
      <c r="BA73" s="115">
        <v>0.16091271981875074</v>
      </c>
      <c r="BB73" s="115">
        <v>0.30246658398787385</v>
      </c>
      <c r="BC73" s="115"/>
      <c r="BD73" s="115">
        <v>-3.2396788990825758E-2</v>
      </c>
      <c r="BE73" s="115">
        <v>0.49814900509023602</v>
      </c>
      <c r="BF73" s="115">
        <v>0.05</v>
      </c>
      <c r="BG73" s="115">
        <v>8.1967213114754092E-2</v>
      </c>
      <c r="BH73" s="115">
        <v>0.22484076433121028</v>
      </c>
      <c r="BI73" s="115">
        <v>0.18892655367231637</v>
      </c>
      <c r="BJ73" s="115">
        <v>7.6331458815745976E-2</v>
      </c>
      <c r="BK73" s="115">
        <v>9.9364529173888078E-2</v>
      </c>
      <c r="BL73" s="115">
        <v>-0.22871794871794868</v>
      </c>
      <c r="BM73" s="115">
        <v>-1.2772315403894242E-2</v>
      </c>
      <c r="BN73" s="115">
        <v>2.1007271747912577E-2</v>
      </c>
      <c r="BO73" s="115">
        <v>0</v>
      </c>
      <c r="BP73" s="115">
        <v>-0.21103327495621718</v>
      </c>
      <c r="BQ73" s="115">
        <v>0.25</v>
      </c>
      <c r="BR73" s="115">
        <v>1.1904761904761904E-2</v>
      </c>
      <c r="BS73" s="115">
        <v>-3.5138127372416811E-2</v>
      </c>
      <c r="BT73" s="115">
        <v>3.6665211697948487E-2</v>
      </c>
      <c r="BU73" s="115"/>
      <c r="BV73" s="115">
        <v>0</v>
      </c>
      <c r="BW73" s="115">
        <v>9.8441558441558386E-2</v>
      </c>
      <c r="BX73" s="115">
        <v>-1.8126888217522629E-2</v>
      </c>
      <c r="BY73" s="115">
        <v>0.26246873620715028</v>
      </c>
      <c r="BZ73" s="115">
        <v>3.953147877013171E-2</v>
      </c>
      <c r="CA73" s="115">
        <v>3.2921810699588397E-2</v>
      </c>
      <c r="CB73" s="115">
        <v>0.1260353513790454</v>
      </c>
      <c r="CC73" s="115">
        <v>2.88659793814433E-2</v>
      </c>
      <c r="CD73" s="115">
        <v>0.48186528497409326</v>
      </c>
      <c r="CE73" s="115">
        <v>1.856148491879351E-2</v>
      </c>
      <c r="CF73" s="115">
        <v>4.0066777963272154E-2</v>
      </c>
      <c r="CG73" s="115">
        <v>9.657079514166178E-2</v>
      </c>
      <c r="CH73" s="115">
        <v>-3.0303030303030304E-2</v>
      </c>
      <c r="CI73" s="115">
        <v>-0.15337059620596205</v>
      </c>
      <c r="CJ73" s="115">
        <v>0.13157894736842105</v>
      </c>
      <c r="CK73" s="115">
        <v>5.4450494499389832E-3</v>
      </c>
      <c r="CL73" s="115">
        <v>5.0420168067226857E-2</v>
      </c>
      <c r="CM73" s="115">
        <v>-3.4334763948497882E-2</v>
      </c>
      <c r="CN73" s="115">
        <v>-3.9325842696629171E-2</v>
      </c>
      <c r="CO73" s="115">
        <v>2.7402862985685141E-2</v>
      </c>
      <c r="CP73" s="115">
        <v>1.6776817488561295E-2</v>
      </c>
      <c r="CQ73" s="115">
        <v>1.538461538461533E-2</v>
      </c>
      <c r="CR73" s="115">
        <v>-5.5445544554455391E-2</v>
      </c>
      <c r="CS73" s="115">
        <v>3.305785123966945E-2</v>
      </c>
      <c r="CT73" s="115">
        <v>1.219958349749546E-2</v>
      </c>
      <c r="CU73" s="115">
        <v>-0.31372807017543858</v>
      </c>
      <c r="CV73" s="115">
        <v>0.11940298507462699</v>
      </c>
      <c r="CW73" s="115">
        <v>0.15333333333333332</v>
      </c>
      <c r="CX73" s="115">
        <v>0.11420612813370477</v>
      </c>
      <c r="CY73" s="115">
        <v>7.6881021214556075E-2</v>
      </c>
      <c r="CZ73" s="115">
        <v>1.9615535504119264E-2</v>
      </c>
      <c r="DA73" s="115">
        <v>-2.6455026455024953E-3</v>
      </c>
      <c r="DB73" s="115">
        <v>2.4627191917229285E-2</v>
      </c>
      <c r="DC73" s="115"/>
      <c r="DD73" s="115">
        <v>0</v>
      </c>
      <c r="DE73" s="115">
        <v>-2.9705215419501135E-2</v>
      </c>
      <c r="DF73" s="115">
        <v>0.15079365079365079</v>
      </c>
      <c r="DG73" s="115">
        <v>-2.4150943396226438E-2</v>
      </c>
      <c r="DH73" s="115">
        <v>1.1815252416756114E-2</v>
      </c>
      <c r="DI73" s="115">
        <v>0.13636363636363633</v>
      </c>
      <c r="DJ73" s="115"/>
      <c r="DK73" s="115">
        <v>0.15999999999999998</v>
      </c>
      <c r="DL73" s="115">
        <v>0.20805369127516776</v>
      </c>
      <c r="DM73" s="115">
        <v>0.31049250535331913</v>
      </c>
      <c r="DN73" s="115">
        <v>0.40458988525286849</v>
      </c>
      <c r="DO73" s="115">
        <v>9.6966413867822274E-2</v>
      </c>
      <c r="DP73" s="115">
        <v>1.6261364476310276E-2</v>
      </c>
      <c r="DQ73" s="115">
        <v>0.14606602900339394</v>
      </c>
      <c r="DR73" s="115">
        <v>0.34644850089851514</v>
      </c>
      <c r="DS73" s="115">
        <v>-7.3590231733736008E-2</v>
      </c>
      <c r="DT73" s="115">
        <v>0.37853508460537205</v>
      </c>
      <c r="DU73" s="115">
        <v>0.41455555555555557</v>
      </c>
      <c r="DV73" s="115">
        <v>0.15417777777777777</v>
      </c>
      <c r="DW73" s="115"/>
      <c r="DX73" s="115">
        <v>5.0620594213553659E-2</v>
      </c>
      <c r="DY73" s="115">
        <v>0.13126003796174623</v>
      </c>
      <c r="DZ73" s="115">
        <v>0.10120294916569648</v>
      </c>
      <c r="EA73" s="115"/>
      <c r="EB73" s="115">
        <v>0.25812943059684412</v>
      </c>
      <c r="EC73" s="115">
        <v>6.9554499031520183E-3</v>
      </c>
      <c r="ED73" s="115">
        <v>2.251407129455912E-2</v>
      </c>
      <c r="EE73" s="115">
        <v>4.2904290429042903E-2</v>
      </c>
      <c r="EF73" s="115">
        <v>1.6776817488561295E-2</v>
      </c>
      <c r="EG73" s="115"/>
      <c r="EH73" s="115">
        <v>0.30166666666666664</v>
      </c>
      <c r="EI73" s="115">
        <v>-0.12511032656663729</v>
      </c>
      <c r="EJ73" s="115">
        <v>0.12879999999999994</v>
      </c>
      <c r="EK73" s="115">
        <v>4.6772684752105437E-3</v>
      </c>
      <c r="EL73" s="115">
        <v>-3.7544237575011505E-2</v>
      </c>
      <c r="EM73" s="115">
        <v>1.9108280254777069E-2</v>
      </c>
      <c r="EN73" s="115">
        <v>3.0819140308191467E-2</v>
      </c>
      <c r="EO73" s="115">
        <v>0.26808286886107896</v>
      </c>
      <c r="EP73" s="115">
        <v>0</v>
      </c>
      <c r="EQ73" s="115">
        <v>4.5184304399524394E-2</v>
      </c>
      <c r="ER73" s="115">
        <v>-0.28947368421052622</v>
      </c>
      <c r="ES73" s="115">
        <v>-6.0402684563758413E-2</v>
      </c>
      <c r="ET73" s="115">
        <v>-2.5477707006369449E-2</v>
      </c>
      <c r="EU73" s="115"/>
      <c r="EV73" s="115">
        <v>0.1420689655172413</v>
      </c>
      <c r="EW73" s="115">
        <v>-0.23626242544731604</v>
      </c>
      <c r="EX73" s="115">
        <v>-4.8370136698212308E-2</v>
      </c>
      <c r="EY73" s="115">
        <v>0.13445208249090171</v>
      </c>
      <c r="EZ73" s="115">
        <v>-0.11016949152542378</v>
      </c>
      <c r="FA73" s="115">
        <v>-3.5714285714285615E-2</v>
      </c>
      <c r="FB73" s="115">
        <v>0.25965946299934511</v>
      </c>
      <c r="FC73" s="115">
        <v>0</v>
      </c>
      <c r="FD73" s="115">
        <v>0.25162851293504568</v>
      </c>
      <c r="FE73" s="115">
        <v>0</v>
      </c>
      <c r="FF73" s="115"/>
      <c r="FG73" s="115">
        <v>0.25252729478366359</v>
      </c>
      <c r="FH73" s="115">
        <v>5.0599201065246326E-2</v>
      </c>
      <c r="FI73" s="115">
        <v>0.18166221883339689</v>
      </c>
      <c r="FJ73" s="115">
        <v>-4.4059072247073949E-2</v>
      </c>
      <c r="FK73" s="115">
        <v>-2.4038461538461536E-2</v>
      </c>
      <c r="FL73" s="115">
        <v>6.6666666666666666E-2</v>
      </c>
      <c r="FM73" s="115">
        <v>3.0017657445556303E-2</v>
      </c>
      <c r="FN73" s="115">
        <v>4.4362292051755937E-2</v>
      </c>
      <c r="FO73" s="115">
        <v>0.10425287356321832</v>
      </c>
      <c r="FP73" s="115">
        <v>9.9502997386893569E-2</v>
      </c>
      <c r="FQ73" s="115">
        <v>0.26194267515923558</v>
      </c>
      <c r="FR73" s="115">
        <v>-0.23086816720257233</v>
      </c>
      <c r="FS73" s="115">
        <v>7.6612903225806453E-2</v>
      </c>
      <c r="FT73" s="115">
        <v>-0.03</v>
      </c>
      <c r="FU73" s="115">
        <v>-8.5689045936395813E-2</v>
      </c>
      <c r="FV73" s="115">
        <v>0.12377588698025373</v>
      </c>
      <c r="FW73" s="115">
        <v>0</v>
      </c>
      <c r="FX73" s="115">
        <v>3.4482758620689655E-2</v>
      </c>
      <c r="FY73" s="115">
        <v>-1.376146788990837E-2</v>
      </c>
      <c r="FZ73" s="115">
        <v>-0.19600000000000004</v>
      </c>
      <c r="GA73" s="115">
        <v>0.24417588817705291</v>
      </c>
      <c r="GB73" s="115">
        <v>0.14809590973201703</v>
      </c>
      <c r="GC73" s="115">
        <v>7.6439790575916086E-2</v>
      </c>
      <c r="GD73" s="115">
        <v>0.14782608695652169</v>
      </c>
      <c r="GE73" s="115">
        <v>1.070215582256785E-2</v>
      </c>
      <c r="GF73" s="115"/>
      <c r="GG73" s="115">
        <v>0</v>
      </c>
      <c r="GH73" s="115">
        <v>-0.18221757322175738</v>
      </c>
      <c r="GI73" s="115">
        <v>-5.428571428571427E-2</v>
      </c>
      <c r="GJ73" s="115">
        <v>-0.12830635609948679</v>
      </c>
      <c r="GK73" s="115"/>
      <c r="GL73" s="115">
        <v>7.8688524590163886E-2</v>
      </c>
      <c r="GM73" s="115">
        <v>0</v>
      </c>
      <c r="GN73" s="115">
        <v>0.58333333333333337</v>
      </c>
      <c r="GO73" s="115">
        <v>8.4033613445378227E-2</v>
      </c>
      <c r="GP73" s="115">
        <v>5.0968399592251712E-3</v>
      </c>
      <c r="GQ73" s="115">
        <v>7.0845026504521444E-2</v>
      </c>
      <c r="GR73" s="115">
        <v>8.0000000000000071E-2</v>
      </c>
      <c r="GS73" s="115">
        <v>-2.5423728813559344E-2</v>
      </c>
    </row>
    <row r="74" spans="1:201" x14ac:dyDescent="0.2">
      <c r="A74" t="s">
        <v>1428</v>
      </c>
      <c r="B74" s="115">
        <v>0</v>
      </c>
      <c r="C74" s="115">
        <v>9.2582264361405472E-2</v>
      </c>
      <c r="D74" s="115">
        <v>-9.4594594594594981E-3</v>
      </c>
      <c r="E74" s="115">
        <v>0.04</v>
      </c>
      <c r="F74" s="115">
        <v>-0.37419354838709684</v>
      </c>
      <c r="G74" s="115">
        <v>8.8393543428132645E-3</v>
      </c>
      <c r="H74" s="115">
        <v>-2.2004889975550088E-2</v>
      </c>
      <c r="I74" s="115">
        <v>-9.5776031434184825E-3</v>
      </c>
      <c r="J74" s="115">
        <v>0.14239086087311295</v>
      </c>
      <c r="K74" s="115">
        <v>-3.5827242999839096E-2</v>
      </c>
      <c r="L74" s="115">
        <v>0.20838794233289656</v>
      </c>
      <c r="M74" s="115">
        <v>2.8846153846153575E-3</v>
      </c>
      <c r="N74" s="115">
        <v>0</v>
      </c>
      <c r="O74" s="115">
        <v>0.15102753005040712</v>
      </c>
      <c r="P74" s="115">
        <v>0.2594071571187222</v>
      </c>
      <c r="Q74" s="115">
        <v>0.63855421686746994</v>
      </c>
      <c r="R74" s="115"/>
      <c r="S74" s="115"/>
      <c r="T74" s="115">
        <v>5.9335251100405523E-2</v>
      </c>
      <c r="U74" s="115">
        <v>-0.16542750929368025</v>
      </c>
      <c r="V74" s="115">
        <v>0.11136139659298883</v>
      </c>
      <c r="W74" s="115">
        <v>7.9352226720647914E-2</v>
      </c>
      <c r="X74" s="115">
        <v>-0.10573382430299849</v>
      </c>
      <c r="Y74" s="115">
        <v>-0.10222222222222221</v>
      </c>
      <c r="Z74" s="115">
        <v>5.3304478108872948E-2</v>
      </c>
      <c r="AA74" s="115">
        <v>-3.566878980891712E-2</v>
      </c>
      <c r="AB74" s="115">
        <v>7.8431372549019551E-2</v>
      </c>
      <c r="AC74" s="115"/>
      <c r="AD74" s="115">
        <v>-0.11264080100125164</v>
      </c>
      <c r="AE74" s="115">
        <v>-0.50352151224318498</v>
      </c>
      <c r="AF74" s="115">
        <v>-0.12499999999999988</v>
      </c>
      <c r="AG74" s="115">
        <v>2.4600246002459501E-3</v>
      </c>
      <c r="AH74" s="115">
        <v>-7.4803149606299246E-2</v>
      </c>
      <c r="AI74" s="115">
        <v>0.2176165803108808</v>
      </c>
      <c r="AJ74" s="115">
        <v>2.3622047244094384E-2</v>
      </c>
      <c r="AK74" s="115">
        <v>0</v>
      </c>
      <c r="AL74" s="115"/>
      <c r="AM74" s="115">
        <v>-2.6562500000000044E-2</v>
      </c>
      <c r="AN74" s="115">
        <v>2.2222222222222223E-2</v>
      </c>
      <c r="AO74" s="115">
        <v>4.2477876106194565E-2</v>
      </c>
      <c r="AP74" s="115">
        <v>0.14999999999999991</v>
      </c>
      <c r="AQ74" s="115">
        <v>0.24637681159420291</v>
      </c>
      <c r="AR74" s="115">
        <v>-8.4874675885911896E-2</v>
      </c>
      <c r="AS74" s="115">
        <v>-3.0999413260316855E-2</v>
      </c>
      <c r="AT74" s="115">
        <v>2.3107947805456722E-2</v>
      </c>
      <c r="AU74" s="115">
        <v>0.12170499158721257</v>
      </c>
      <c r="AV74" s="115">
        <v>0.14894233555491165</v>
      </c>
      <c r="AW74" s="115">
        <v>0.32932770379993509</v>
      </c>
      <c r="AX74" s="115">
        <v>2.0408163265306142E-2</v>
      </c>
      <c r="AY74" s="115">
        <v>5.5248618784530308E-2</v>
      </c>
      <c r="AZ74" s="115">
        <v>-0.13941480206540441</v>
      </c>
      <c r="BA74" s="115">
        <v>5.5935292777397998E-2</v>
      </c>
      <c r="BB74" s="115">
        <v>1.3264451270594646E-2</v>
      </c>
      <c r="BC74" s="115"/>
      <c r="BD74" s="115">
        <v>0.1530578512396695</v>
      </c>
      <c r="BE74" s="115">
        <v>-6.3225658121622849E-3</v>
      </c>
      <c r="BF74" s="115">
        <v>-0.15254237288135597</v>
      </c>
      <c r="BG74" s="115">
        <v>1.1049723756906037E-2</v>
      </c>
      <c r="BH74" s="115">
        <v>-8.1334113516676451E-2</v>
      </c>
      <c r="BI74" s="115">
        <v>0.20736698499317877</v>
      </c>
      <c r="BJ74" s="115">
        <v>-0.10624930706973641</v>
      </c>
      <c r="BK74" s="115">
        <v>-4.6806167400881137E-2</v>
      </c>
      <c r="BL74" s="115">
        <v>-0.18682235195996669</v>
      </c>
      <c r="BM74" s="115">
        <v>2.3228288208314737E-2</v>
      </c>
      <c r="BN74" s="115">
        <v>-6.919027325144142E-2</v>
      </c>
      <c r="BO74" s="115">
        <v>0</v>
      </c>
      <c r="BP74" s="115">
        <v>0.86296900489396411</v>
      </c>
      <c r="BQ74" s="115">
        <v>-0.37694704049844241</v>
      </c>
      <c r="BR74" s="115">
        <v>1.2170140980841128E-2</v>
      </c>
      <c r="BS74" s="115">
        <v>-0.15050272073807014</v>
      </c>
      <c r="BT74" s="115">
        <v>-0.1406601650412603</v>
      </c>
      <c r="BU74" s="115"/>
      <c r="BV74" s="115">
        <v>-1.6666666666666666E-2</v>
      </c>
      <c r="BW74" s="115">
        <v>-1.0867610410297299E-2</v>
      </c>
      <c r="BX74" s="115">
        <v>8.5245901639344188E-2</v>
      </c>
      <c r="BY74" s="115">
        <v>0.14911242603550295</v>
      </c>
      <c r="BZ74" s="115">
        <v>-3.6671368124118447E-2</v>
      </c>
      <c r="CA74" s="115">
        <v>-5.078125E-2</v>
      </c>
      <c r="CB74" s="115">
        <v>-1.9671856688431227E-2</v>
      </c>
      <c r="CC74" s="115">
        <v>-5.3658536585365853E-2</v>
      </c>
      <c r="CD74" s="115">
        <v>-6.2456627342123552E-2</v>
      </c>
      <c r="CE74" s="115">
        <v>-2.1458015698232278E-3</v>
      </c>
      <c r="CF74" s="115">
        <v>-1.6666666666666312E-3</v>
      </c>
      <c r="CG74" s="115">
        <v>4.4794520547945242E-2</v>
      </c>
      <c r="CH74" s="115">
        <v>-0.15816326530612246</v>
      </c>
      <c r="CI74" s="115">
        <v>-0.18733654507914668</v>
      </c>
      <c r="CJ74" s="115">
        <v>-0.05</v>
      </c>
      <c r="CK74" s="115">
        <v>0.11167387276096345</v>
      </c>
      <c r="CL74" s="115">
        <v>-0.20560747663551401</v>
      </c>
      <c r="CM74" s="115">
        <v>-6.0483870967741903E-2</v>
      </c>
      <c r="CN74" s="115">
        <v>-0.10552763819095468</v>
      </c>
      <c r="CO74" s="115">
        <v>-2.200000000000003E-2</v>
      </c>
      <c r="CP74" s="115">
        <v>-4.2045454545454601E-2</v>
      </c>
      <c r="CQ74" s="115">
        <v>3.0110935023771854E-2</v>
      </c>
      <c r="CR74" s="115">
        <v>-1.9417475728155338E-2</v>
      </c>
      <c r="CS74" s="115">
        <v>0.25714285714285706</v>
      </c>
      <c r="CT74" s="115">
        <v>-0.14654561612085851</v>
      </c>
      <c r="CU74" s="115">
        <v>0.24948623099054668</v>
      </c>
      <c r="CV74" s="115">
        <v>-0.11061946902654868</v>
      </c>
      <c r="CW74" s="115">
        <v>-1.3028030003947821E-2</v>
      </c>
      <c r="CX74" s="115">
        <v>-0.15529411764705886</v>
      </c>
      <c r="CY74" s="115">
        <v>0.26945685893054316</v>
      </c>
      <c r="CZ74" s="115">
        <v>-1.0097087378640837E-2</v>
      </c>
      <c r="DA74" s="115">
        <v>-3.2258064516129163E-2</v>
      </c>
      <c r="DB74" s="115">
        <v>-3.3927733458470152E-2</v>
      </c>
      <c r="DC74" s="115"/>
      <c r="DD74" s="115">
        <v>-8.1364829396325472E-2</v>
      </c>
      <c r="DE74" s="115">
        <v>-8.1250000000000003E-2</v>
      </c>
      <c r="DF74" s="115">
        <v>-3.4630707937480923E-2</v>
      </c>
      <c r="DG74" s="115">
        <v>1.9230769230769232E-2</v>
      </c>
      <c r="DH74" s="115">
        <v>-3.6231884057970974E-2</v>
      </c>
      <c r="DI74" s="115">
        <v>-0.22613065326633158</v>
      </c>
      <c r="DJ74" s="115"/>
      <c r="DK74" s="115">
        <v>4.1666666666666706E-2</v>
      </c>
      <c r="DL74" s="115">
        <v>0.11360239162929742</v>
      </c>
      <c r="DM74" s="115">
        <v>0.14180929095354525</v>
      </c>
      <c r="DN74" s="115">
        <v>6.4946820547635314E-2</v>
      </c>
      <c r="DO74" s="115"/>
      <c r="DP74" s="115">
        <v>0.11496621064776651</v>
      </c>
      <c r="DQ74" s="115">
        <v>0.21050272652573396</v>
      </c>
      <c r="DR74" s="115">
        <v>0.26456165530438946</v>
      </c>
      <c r="DS74" s="115">
        <v>0.16727969348659014</v>
      </c>
      <c r="DT74" s="115">
        <v>2.4115365971885714E-2</v>
      </c>
      <c r="DU74" s="115">
        <v>-4.2553191489361701E-2</v>
      </c>
      <c r="DV74" s="115">
        <v>3.4482758620689655E-2</v>
      </c>
      <c r="DW74" s="115"/>
      <c r="DX74" s="115">
        <v>-0.15152738280891659</v>
      </c>
      <c r="DY74" s="115">
        <v>-6.1384374678802693E-2</v>
      </c>
      <c r="DZ74" s="115">
        <v>0.11975319370817765</v>
      </c>
      <c r="EA74" s="115"/>
      <c r="EB74" s="115">
        <v>6.2439261418853226E-2</v>
      </c>
      <c r="EC74" s="115">
        <v>9.6941922975235246E-4</v>
      </c>
      <c r="ED74" s="115">
        <v>6.6000000000000017E-2</v>
      </c>
      <c r="EE74" s="115">
        <v>-4.3077311773622999E-2</v>
      </c>
      <c r="EF74" s="115">
        <v>-4.2045454545454601E-2</v>
      </c>
      <c r="EG74" s="115"/>
      <c r="EH74" s="115">
        <v>2.8571428571428571E-2</v>
      </c>
      <c r="EI74" s="115">
        <v>-1.1559432933478759E-2</v>
      </c>
      <c r="EJ74" s="115">
        <v>0.1111111111111111</v>
      </c>
      <c r="EK74" s="115">
        <v>0.46238030095759236</v>
      </c>
      <c r="EL74" s="115">
        <v>3.2898919262555518E-2</v>
      </c>
      <c r="EM74" s="115">
        <v>0.16815476190476186</v>
      </c>
      <c r="EN74" s="115">
        <v>-8.3271375464683967E-2</v>
      </c>
      <c r="EO74" s="115">
        <v>-0.28389613519293921</v>
      </c>
      <c r="EP74" s="115">
        <v>0</v>
      </c>
      <c r="EQ74" s="115">
        <v>-7.9207920792077522E-4</v>
      </c>
      <c r="ER74" s="115">
        <v>0.28615384615384609</v>
      </c>
      <c r="ES74" s="115">
        <v>-4.1184041184041106E-2</v>
      </c>
      <c r="ET74" s="115">
        <v>4.2643923240937255E-3</v>
      </c>
      <c r="EU74" s="115"/>
      <c r="EV74" s="115">
        <v>0.19439868204283356</v>
      </c>
      <c r="EW74" s="115">
        <v>9.3478260869565219E-2</v>
      </c>
      <c r="EX74" s="115">
        <v>-0.18717948717948715</v>
      </c>
      <c r="EY74" s="115">
        <v>4.5887079720871256E-2</v>
      </c>
      <c r="EZ74" s="115">
        <v>-5.2969502407704663E-2</v>
      </c>
      <c r="FA74" s="115">
        <v>-1.7543859649122823E-2</v>
      </c>
      <c r="FB74" s="115">
        <v>2.2973416475221622E-3</v>
      </c>
      <c r="FC74" s="115">
        <v>2.0040080160320215E-3</v>
      </c>
      <c r="FD74" s="115">
        <v>1.3773584905660318E-2</v>
      </c>
      <c r="FE74" s="115">
        <v>5.1560379918588861E-2</v>
      </c>
      <c r="FF74" s="115"/>
      <c r="FG74" s="115">
        <v>4.8029382681169533E-2</v>
      </c>
      <c r="FH74" s="115">
        <v>-0.11071640023682658</v>
      </c>
      <c r="FI74" s="115">
        <v>-3.5129667095824844E-2</v>
      </c>
      <c r="FJ74" s="115">
        <v>0.120041180507893</v>
      </c>
      <c r="FK74" s="115">
        <v>-0.34591194968553457</v>
      </c>
      <c r="FL74" s="115">
        <v>-6.7826704545454544E-2</v>
      </c>
      <c r="FM74" s="115">
        <v>-5.8823529411773906E-4</v>
      </c>
      <c r="FN74" s="115">
        <v>-0.1435356200527704</v>
      </c>
      <c r="FO74" s="115">
        <v>-3.3333333333333333E-2</v>
      </c>
      <c r="FP74" s="115">
        <v>0.11087711309693205</v>
      </c>
      <c r="FQ74" s="115">
        <v>5.0167224080267525E-2</v>
      </c>
      <c r="FR74" s="115">
        <v>-0.11471676629661261</v>
      </c>
      <c r="FS74" s="115">
        <v>-5.3435114503816793E-2</v>
      </c>
      <c r="FT74" s="115">
        <v>0</v>
      </c>
      <c r="FU74" s="115">
        <v>0.14228052472250252</v>
      </c>
      <c r="FV74" s="115">
        <v>-0.13676228940230847</v>
      </c>
      <c r="FW74" s="115">
        <v>-2.3055881203595103E-2</v>
      </c>
      <c r="FX74" s="115">
        <v>-3.3333333333333333E-2</v>
      </c>
      <c r="FY74" s="115">
        <v>-8.6910994764397911E-2</v>
      </c>
      <c r="FZ74" s="115">
        <v>0.35379061371841158</v>
      </c>
      <c r="GA74" s="115">
        <v>6.0040129649637293E-2</v>
      </c>
      <c r="GB74" s="115">
        <v>2.5060240963855403E-2</v>
      </c>
      <c r="GC74" s="115">
        <v>2.1390374331550915E-2</v>
      </c>
      <c r="GD74" s="115">
        <v>0.21180189673340355</v>
      </c>
      <c r="GE74" s="115">
        <v>-1.5118288480389602E-2</v>
      </c>
      <c r="GF74" s="115"/>
      <c r="GG74" s="115">
        <v>4.9792531120331919E-2</v>
      </c>
      <c r="GH74" s="115">
        <v>-0.14295959837437239</v>
      </c>
      <c r="GI74" s="115">
        <v>-2.7777777777777801E-2</v>
      </c>
      <c r="GJ74" s="115">
        <v>0.80928571428571416</v>
      </c>
      <c r="GK74" s="115"/>
      <c r="GL74" s="115">
        <v>7.394366197183104E-2</v>
      </c>
      <c r="GM74" s="115">
        <v>0</v>
      </c>
      <c r="GN74" s="115">
        <v>-0.256198347107438</v>
      </c>
      <c r="GO74" s="115">
        <v>8.3459787556904377E-2</v>
      </c>
      <c r="GP74" s="115">
        <v>-6.3037249283667635E-2</v>
      </c>
      <c r="GQ74" s="115">
        <v>0.18295831796385084</v>
      </c>
      <c r="GR74" s="115">
        <v>-7.4074074074074139E-2</v>
      </c>
      <c r="GS74" s="115">
        <v>-0.10943396226415096</v>
      </c>
    </row>
    <row r="75" spans="1:201" x14ac:dyDescent="0.2">
      <c r="A75" t="s">
        <v>1429</v>
      </c>
      <c r="B75" s="115">
        <v>0.34443021766965437</v>
      </c>
      <c r="C75" s="115">
        <v>8.3711090964037338E-2</v>
      </c>
      <c r="D75" s="115">
        <v>-6.3291139240506333E-2</v>
      </c>
      <c r="E75" s="115">
        <v>0.25376128385155461</v>
      </c>
      <c r="F75" s="115">
        <v>-0.16216216216216217</v>
      </c>
      <c r="G75" s="115">
        <v>4.1049851964471439E-2</v>
      </c>
      <c r="H75" s="115">
        <v>-1.9184652278177474E-2</v>
      </c>
      <c r="I75" s="115">
        <v>0.11115153720211024</v>
      </c>
      <c r="J75" s="115">
        <v>2.3809523809523819E-2</v>
      </c>
      <c r="K75" s="115">
        <v>-1.4319430745385366E-2</v>
      </c>
      <c r="L75" s="115">
        <v>-2.4296675191815907E-2</v>
      </c>
      <c r="M75" s="115">
        <v>-0.1743410606541759</v>
      </c>
      <c r="N75" s="115">
        <v>-0.13275862068965519</v>
      </c>
      <c r="O75" s="115">
        <v>0.19730733519034355</v>
      </c>
      <c r="P75" s="115">
        <v>0.59622456484432462</v>
      </c>
      <c r="Q75" s="115">
        <v>0.35818181818181816</v>
      </c>
      <c r="R75" s="115"/>
      <c r="S75" s="115"/>
      <c r="T75" s="115">
        <v>2.8370816552019031E-2</v>
      </c>
      <c r="U75" s="115">
        <v>0.2809523809523809</v>
      </c>
      <c r="V75" s="115">
        <v>3.6177972283005164E-2</v>
      </c>
      <c r="W75" s="115">
        <v>3.0598052851182039E-2</v>
      </c>
      <c r="X75" s="115">
        <v>5.6111111111111195E-2</v>
      </c>
      <c r="Y75" s="115">
        <v>-6.2499999999999965E-2</v>
      </c>
      <c r="Z75" s="115">
        <v>-3.502008032128507E-2</v>
      </c>
      <c r="AA75" s="115">
        <v>6.8027210884353748E-2</v>
      </c>
      <c r="AB75" s="115">
        <v>0.13333333333333339</v>
      </c>
      <c r="AC75" s="115"/>
      <c r="AD75" s="115">
        <v>0.35816418358164187</v>
      </c>
      <c r="AE75" s="115">
        <v>-2.6398067220919516E-2</v>
      </c>
      <c r="AF75" s="115">
        <v>0.17154811715481158</v>
      </c>
      <c r="AG75" s="115">
        <v>1.8371607515657674E-2</v>
      </c>
      <c r="AH75" s="115">
        <v>-7.0731707317073136E-2</v>
      </c>
      <c r="AI75" s="115">
        <v>2.659574468085113E-2</v>
      </c>
      <c r="AJ75" s="115">
        <v>-1.0022271714922032E-2</v>
      </c>
      <c r="AK75" s="115">
        <v>4.0634291377601654E-2</v>
      </c>
      <c r="AL75" s="115"/>
      <c r="AM75" s="115">
        <v>6.6666666666666666E-2</v>
      </c>
      <c r="AN75" s="115">
        <v>-8.8105726872246392E-3</v>
      </c>
      <c r="AO75" s="115">
        <v>0.12774451097804404</v>
      </c>
      <c r="AP75" s="115">
        <v>-0.21568627450980388</v>
      </c>
      <c r="AQ75" s="115">
        <v>4.4188861985472179E-2</v>
      </c>
      <c r="AR75" s="115">
        <v>-6.6935483870967719E-2</v>
      </c>
      <c r="AS75" s="115">
        <v>3.089873481526299E-2</v>
      </c>
      <c r="AT75" s="115">
        <v>2.4201778684939584E-2</v>
      </c>
      <c r="AU75" s="115">
        <v>5.6279620853080567E-2</v>
      </c>
      <c r="AV75" s="115">
        <v>0.30054644808743164</v>
      </c>
      <c r="AW75" s="115">
        <v>8.6450247000705693E-2</v>
      </c>
      <c r="AX75" s="115">
        <v>-7.6923076923076955E-2</v>
      </c>
      <c r="AY75" s="115">
        <v>0.15286624203821655</v>
      </c>
      <c r="AZ75" s="115">
        <v>-5.2202283849918478E-2</v>
      </c>
      <c r="BA75" s="115">
        <v>9.6153846153846187E-2</v>
      </c>
      <c r="BB75" s="115">
        <v>-0.10474999999999994</v>
      </c>
      <c r="BC75" s="115"/>
      <c r="BD75" s="115">
        <v>4.238456237077879E-2</v>
      </c>
      <c r="BE75" s="115">
        <v>8.4933898727862153E-2</v>
      </c>
      <c r="BF75" s="115">
        <v>2.6979982593559659E-2</v>
      </c>
      <c r="BG75" s="115">
        <v>5.5555555555556347E-3</v>
      </c>
      <c r="BH75" s="115">
        <v>-1.9506597819850823E-2</v>
      </c>
      <c r="BI75" s="115">
        <v>0.22945320362294533</v>
      </c>
      <c r="BJ75" s="115">
        <v>0.16885529157667375</v>
      </c>
      <c r="BK75" s="115">
        <v>5.0318102949681955E-2</v>
      </c>
      <c r="BL75" s="115">
        <v>0.19900000000000007</v>
      </c>
      <c r="BM75" s="115">
        <v>0.25158940806123092</v>
      </c>
      <c r="BN75" s="115">
        <v>3.0083925112976091E-2</v>
      </c>
      <c r="BO75" s="115">
        <v>6.965174129353241E-2</v>
      </c>
      <c r="BP75" s="115">
        <v>-9.8529411764705879E-2</v>
      </c>
      <c r="BQ75" s="115">
        <v>-9.9831744251261789E-2</v>
      </c>
      <c r="BR75" s="115">
        <v>-6.1077844311377858E-3</v>
      </c>
      <c r="BS75" s="115">
        <v>-0.10976217530849432</v>
      </c>
      <c r="BT75" s="115">
        <v>7.5108377860671469E-2</v>
      </c>
      <c r="BU75" s="115"/>
      <c r="BV75" s="115">
        <v>0</v>
      </c>
      <c r="BW75" s="115">
        <v>-0.28219455970493312</v>
      </c>
      <c r="BX75" s="115">
        <v>4.5714285714285756E-2</v>
      </c>
      <c r="BY75" s="115">
        <v>-1.0869565217391281E-2</v>
      </c>
      <c r="BZ75" s="115">
        <v>-8.5161290322580657E-2</v>
      </c>
      <c r="CA75" s="115">
        <v>-7.4141048824593062E-2</v>
      </c>
      <c r="CB75" s="115">
        <v>1.4091680814940548E-2</v>
      </c>
      <c r="CC75" s="115">
        <v>-3.3018867924528301E-2</v>
      </c>
      <c r="CD75" s="115">
        <v>5.4133138258961246E-2</v>
      </c>
      <c r="CE75" s="115">
        <v>-9.9237029501525895E-2</v>
      </c>
      <c r="CF75" s="115">
        <v>0.14285714285714285</v>
      </c>
      <c r="CG75" s="115">
        <v>2.8169014084507043E-2</v>
      </c>
      <c r="CH75" s="115">
        <v>-5.3597295992274266E-2</v>
      </c>
      <c r="CI75" s="115">
        <v>0.10142510612492439</v>
      </c>
      <c r="CJ75" s="115">
        <v>-1.5600624024960999E-3</v>
      </c>
      <c r="CK75" s="115">
        <v>0.38328776486671223</v>
      </c>
      <c r="CL75" s="115">
        <v>-6.3749999999999973E-2</v>
      </c>
      <c r="CM75" s="115">
        <v>-4.2471042471042428E-2</v>
      </c>
      <c r="CN75" s="115">
        <v>0.24608641202254214</v>
      </c>
      <c r="CO75" s="115">
        <v>7.5268817204301078E-2</v>
      </c>
      <c r="CP75" s="115">
        <v>-5.2307692307692284E-2</v>
      </c>
      <c r="CQ75" s="115">
        <v>4.9916805324459204E-2</v>
      </c>
      <c r="CR75" s="115">
        <v>-7.3407700611730811E-2</v>
      </c>
      <c r="CS75" s="115">
        <v>1.3157894736842176E-2</v>
      </c>
      <c r="CT75" s="115">
        <v>0.35079323881517049</v>
      </c>
      <c r="CU75" s="115">
        <v>0.22878787878787876</v>
      </c>
      <c r="CV75" s="115">
        <v>-1.3100436681222816E-2</v>
      </c>
      <c r="CW75" s="115">
        <v>2.2057834566240761E-2</v>
      </c>
      <c r="CX75" s="115">
        <v>-5.5555555555555552E-2</v>
      </c>
      <c r="CY75" s="115">
        <v>0.1864480792504149</v>
      </c>
      <c r="CZ75" s="115">
        <v>-9.6153846153846159E-3</v>
      </c>
      <c r="DA75" s="115">
        <v>3.8829787234042575E-2</v>
      </c>
      <c r="DB75" s="115">
        <v>-6.5514821961059455E-2</v>
      </c>
      <c r="DC75" s="115"/>
      <c r="DD75" s="115">
        <v>-0.192368839427663</v>
      </c>
      <c r="DE75" s="115">
        <v>0.19159922546050351</v>
      </c>
      <c r="DF75" s="115">
        <v>1.4456707601430233E-2</v>
      </c>
      <c r="DG75" s="115">
        <v>-4.4117647058823505E-2</v>
      </c>
      <c r="DH75" s="115">
        <v>-2.127659574468076E-2</v>
      </c>
      <c r="DI75" s="115">
        <v>3.6458333333333301E-2</v>
      </c>
      <c r="DJ75" s="115"/>
      <c r="DK75" s="115">
        <v>-0.13043478260869562</v>
      </c>
      <c r="DL75" s="115">
        <v>0.14163822525597269</v>
      </c>
      <c r="DM75" s="115">
        <v>-7.4660633484162908E-2</v>
      </c>
      <c r="DN75" s="115">
        <v>5.540960114640555E-2</v>
      </c>
      <c r="DO75" s="115"/>
      <c r="DP75" s="115">
        <v>8.175091379156639E-2</v>
      </c>
      <c r="DQ75" s="115">
        <v>0.16682646212847554</v>
      </c>
      <c r="DR75" s="115">
        <v>6.1714285714285708E-2</v>
      </c>
      <c r="DS75" s="115">
        <v>-6.7857142857142852E-2</v>
      </c>
      <c r="DT75" s="115">
        <v>5.7813100884501867E-2</v>
      </c>
      <c r="DU75" s="115">
        <v>4.0859262540139496E-2</v>
      </c>
      <c r="DV75" s="115">
        <v>0.14473684210526316</v>
      </c>
      <c r="DW75" s="115"/>
      <c r="DX75" s="115">
        <v>-2.4972719629344799E-2</v>
      </c>
      <c r="DY75" s="115">
        <v>4.7554672919557832E-2</v>
      </c>
      <c r="DZ75" s="115">
        <v>6.2119254199741458E-2</v>
      </c>
      <c r="EA75" s="115"/>
      <c r="EB75" s="115">
        <v>0.27993034392686128</v>
      </c>
      <c r="EC75" s="115">
        <v>-4.8150322959483224E-2</v>
      </c>
      <c r="ED75" s="115">
        <v>5.2631578947368418E-2</v>
      </c>
      <c r="EE75" s="115">
        <v>0.16411764705882348</v>
      </c>
      <c r="EF75" s="115">
        <v>-5.2307692307692284E-2</v>
      </c>
      <c r="EG75" s="115"/>
      <c r="EH75" s="115">
        <v>9.9246231155778894E-2</v>
      </c>
      <c r="EI75" s="115">
        <v>3.1032156510006806E-2</v>
      </c>
      <c r="EJ75" s="115">
        <v>0.17986366019926583</v>
      </c>
      <c r="EK75" s="115">
        <v>-0.25711382113821141</v>
      </c>
      <c r="EL75" s="115">
        <v>0.22698907956318254</v>
      </c>
      <c r="EM75" s="115">
        <v>3.2892714417460812E-2</v>
      </c>
      <c r="EN75" s="115">
        <v>-0.12548764629388826</v>
      </c>
      <c r="EO75" s="115">
        <v>0.39380707462999898</v>
      </c>
      <c r="EP75" s="115">
        <v>0</v>
      </c>
      <c r="EQ75" s="115">
        <v>-0.18231865284974091</v>
      </c>
      <c r="ER75" s="115">
        <v>0.625</v>
      </c>
      <c r="ES75" s="115">
        <v>0.68913043478260871</v>
      </c>
      <c r="ET75" s="115">
        <v>3.0769230769230896E-2</v>
      </c>
      <c r="EU75" s="115"/>
      <c r="EV75" s="115">
        <v>0.16506717850287914</v>
      </c>
      <c r="EW75" s="115">
        <v>0.11650485436893204</v>
      </c>
      <c r="EX75" s="115">
        <v>0.2786885245901638</v>
      </c>
      <c r="EY75" s="115">
        <v>3.7516454585344472E-2</v>
      </c>
      <c r="EZ75" s="115">
        <v>3.8333333333333407E-2</v>
      </c>
      <c r="FA75" s="115">
        <v>-2.2857142857142878E-2</v>
      </c>
      <c r="FB75" s="115">
        <v>0.2426590538336052</v>
      </c>
      <c r="FC75" s="115">
        <v>-4.0384615384615373E-2</v>
      </c>
      <c r="FD75" s="115">
        <v>4.0133451084290096E-2</v>
      </c>
      <c r="FE75" s="115">
        <v>9.5890410958904496E-3</v>
      </c>
      <c r="FF75" s="115"/>
      <c r="FG75" s="115">
        <v>8.9076923076923178E-2</v>
      </c>
      <c r="FH75" s="115">
        <v>0</v>
      </c>
      <c r="FI75" s="115">
        <v>-0.10663818600065728</v>
      </c>
      <c r="FJ75" s="115">
        <v>0.23464113210744836</v>
      </c>
      <c r="FK75" s="115">
        <v>4.6052631578947442E-2</v>
      </c>
      <c r="FL75" s="115">
        <v>4.9962714392244589E-2</v>
      </c>
      <c r="FM75" s="115">
        <v>-0.24141008478357875</v>
      </c>
      <c r="FN75" s="115">
        <v>0.15337796713329274</v>
      </c>
      <c r="FO75" s="115">
        <v>0.12345524903258021</v>
      </c>
      <c r="FP75" s="115">
        <v>2.7246681868677989E-2</v>
      </c>
      <c r="FQ75" s="115">
        <v>7.1684587813620138E-2</v>
      </c>
      <c r="FR75" s="115">
        <v>0.46375000000000011</v>
      </c>
      <c r="FS75" s="115">
        <v>-1.057401812688826E-2</v>
      </c>
      <c r="FT75" s="115">
        <v>1.3171225937183355E-2</v>
      </c>
      <c r="FU75" s="115">
        <v>-0.10640216411181241</v>
      </c>
      <c r="FV75" s="115">
        <v>3.1976166832175046E-3</v>
      </c>
      <c r="FW75" s="115">
        <v>0</v>
      </c>
      <c r="FX75" s="115">
        <v>-0.1</v>
      </c>
      <c r="FY75" s="115">
        <v>6.584821428571426E-2</v>
      </c>
      <c r="FZ75" s="115">
        <v>0.81045751633986918</v>
      </c>
      <c r="GA75" s="115">
        <v>0.10093457943925242</v>
      </c>
      <c r="GB75" s="115">
        <v>-3.8406144983196494E-3</v>
      </c>
      <c r="GC75" s="115">
        <v>0.2166558230318803</v>
      </c>
      <c r="GD75" s="115">
        <v>0.16800000000000004</v>
      </c>
      <c r="GE75" s="115">
        <v>-2.6819433516915799E-2</v>
      </c>
      <c r="GF75" s="115"/>
      <c r="GG75" s="115">
        <v>-6.1855670103092199E-3</v>
      </c>
      <c r="GH75" s="115">
        <v>0.62572872133696067</v>
      </c>
      <c r="GI75" s="115">
        <v>0.24031007751937994</v>
      </c>
      <c r="GJ75" s="115">
        <v>0</v>
      </c>
      <c r="GK75" s="115"/>
      <c r="GL75" s="115">
        <v>1.4104372355429884E-3</v>
      </c>
      <c r="GM75" s="115">
        <v>0</v>
      </c>
      <c r="GN75" s="115">
        <v>1.1705685618728996E-2</v>
      </c>
      <c r="GO75" s="115">
        <v>0.14608695652173911</v>
      </c>
      <c r="GP75" s="115">
        <v>2.7477919528950064E-2</v>
      </c>
      <c r="GQ75" s="115">
        <v>0.46651520069241592</v>
      </c>
      <c r="GR75" s="115">
        <v>-2.1739130434782469E-2</v>
      </c>
      <c r="GS75" s="115">
        <v>0.17777777777777773</v>
      </c>
    </row>
    <row r="76" spans="1:201" x14ac:dyDescent="0.2">
      <c r="A76" t="s">
        <v>1430</v>
      </c>
      <c r="B76" s="115">
        <v>0.13270485859318348</v>
      </c>
      <c r="C76" s="115">
        <v>3.4385745545483119E-2</v>
      </c>
      <c r="D76" s="115">
        <v>0.1966070887609816</v>
      </c>
      <c r="E76" s="115">
        <v>-1.1648079306071842E-2</v>
      </c>
      <c r="F76" s="115">
        <v>0.84630738522954096</v>
      </c>
      <c r="G76" s="115">
        <v>4.1416666666666657E-2</v>
      </c>
      <c r="H76" s="115">
        <v>-7.3333333333333348E-2</v>
      </c>
      <c r="I76" s="115">
        <v>-7.6134453781512623E-2</v>
      </c>
      <c r="J76" s="115">
        <v>1.5051939792240848E-2</v>
      </c>
      <c r="K76" s="115">
        <v>4.6311482962608029E-2</v>
      </c>
      <c r="L76" s="115">
        <v>1.2953367875647739E-2</v>
      </c>
      <c r="M76" s="115">
        <v>-9.3160547156227583E-2</v>
      </c>
      <c r="N76" s="115">
        <v>-4.4705882352941144E-2</v>
      </c>
      <c r="O76" s="115">
        <v>6.1475914746827579E-2</v>
      </c>
      <c r="P76" s="115">
        <v>0.11235342241614391</v>
      </c>
      <c r="Q76" s="115">
        <v>4.7619047619047616E-2</v>
      </c>
      <c r="R76" s="115"/>
      <c r="S76" s="115"/>
      <c r="T76" s="115">
        <v>-7.0778922037017375E-3</v>
      </c>
      <c r="U76" s="115">
        <v>0.13513513513513511</v>
      </c>
      <c r="V76" s="115">
        <v>6.626224918338762E-2</v>
      </c>
      <c r="W76" s="115">
        <v>0</v>
      </c>
      <c r="X76" s="115">
        <v>0.2</v>
      </c>
      <c r="Y76" s="115">
        <v>6.6666666666666624E-2</v>
      </c>
      <c r="Z76" s="115">
        <v>-6.3656328028639395E-2</v>
      </c>
      <c r="AA76" s="115">
        <v>3.6671368124118447E-2</v>
      </c>
      <c r="AB76" s="115">
        <v>-8.4745762711864403E-2</v>
      </c>
      <c r="AC76" s="115"/>
      <c r="AD76" s="115">
        <v>-0.14250192917774149</v>
      </c>
      <c r="AE76" s="115">
        <v>1.5972132508996952</v>
      </c>
      <c r="AF76" s="115">
        <v>-9.4696969696969696E-2</v>
      </c>
      <c r="AG76" s="115">
        <v>-7.4595938665561424E-3</v>
      </c>
      <c r="AH76" s="115">
        <v>0.12267250821467679</v>
      </c>
      <c r="AI76" s="115">
        <v>9.941520467836254E-2</v>
      </c>
      <c r="AJ76" s="115">
        <v>-1.1123470522802878E-3</v>
      </c>
      <c r="AK76" s="115">
        <v>-0.2032712915961648</v>
      </c>
      <c r="AL76" s="115"/>
      <c r="AM76" s="115">
        <v>-9.7744360902255634E-2</v>
      </c>
      <c r="AN76" s="115">
        <v>-7.3469387755102075E-2</v>
      </c>
      <c r="AO76" s="115">
        <v>-1.5717092337917498E-2</v>
      </c>
      <c r="AP76" s="115">
        <v>4.0816326530612096E-2</v>
      </c>
      <c r="AQ76" s="115">
        <v>1.2121212121211863E-3</v>
      </c>
      <c r="AR76" s="115">
        <v>-1.6029201714013619E-2</v>
      </c>
      <c r="AS76" s="115">
        <v>0.41152614727854836</v>
      </c>
      <c r="AT76" s="115">
        <v>0.11597006291127337</v>
      </c>
      <c r="AU76" s="115">
        <v>8.9032258064516132E-2</v>
      </c>
      <c r="AV76" s="115">
        <v>0.15747001090512538</v>
      </c>
      <c r="AW76" s="115">
        <v>4.229496138286129E-2</v>
      </c>
      <c r="AX76" s="115">
        <v>7.7834179357021985E-2</v>
      </c>
      <c r="AY76" s="115">
        <v>-0.12777777777777777</v>
      </c>
      <c r="AZ76" s="115">
        <v>-1.9200000000000016E-2</v>
      </c>
      <c r="BA76" s="115">
        <v>0.13107344632768364</v>
      </c>
      <c r="BB76" s="115">
        <v>0</v>
      </c>
      <c r="BC76" s="115"/>
      <c r="BD76" s="115">
        <v>2.2551092318534201E-2</v>
      </c>
      <c r="BE76" s="115">
        <v>-0.20755089938723068</v>
      </c>
      <c r="BF76" s="115">
        <v>-1.7948717948717871E-2</v>
      </c>
      <c r="BG76" s="115">
        <v>3.2110091743119192E-2</v>
      </c>
      <c r="BH76" s="115">
        <v>-5.3745928338762315E-2</v>
      </c>
      <c r="BI76" s="115">
        <v>9.6358955498344875E-2</v>
      </c>
      <c r="BJ76" s="115">
        <v>-5.4909165135741941E-2</v>
      </c>
      <c r="BK76" s="115">
        <v>-0.15781782756941071</v>
      </c>
      <c r="BL76" s="115">
        <v>0.19388729703915944</v>
      </c>
      <c r="BM76" s="115">
        <v>-4.8287610879398458E-2</v>
      </c>
      <c r="BN76" s="115">
        <v>0.15631531800537471</v>
      </c>
      <c r="BO76" s="115">
        <v>-0.17622950819672137</v>
      </c>
      <c r="BP76" s="115">
        <v>1.644245142002981E-2</v>
      </c>
      <c r="BQ76" s="115">
        <v>0.77412935323383059</v>
      </c>
      <c r="BR76" s="115">
        <v>-5.113636363636364E-2</v>
      </c>
      <c r="BS76" s="115">
        <v>-5.6092879723016811E-2</v>
      </c>
      <c r="BT76" s="115">
        <v>0.10211111111111108</v>
      </c>
      <c r="BU76" s="115"/>
      <c r="BV76" s="115">
        <v>-6.7164179104477514E-2</v>
      </c>
      <c r="BW76" s="115">
        <v>0.66846153846153844</v>
      </c>
      <c r="BX76" s="115">
        <v>-7.8947368421052627E-2</v>
      </c>
      <c r="BY76" s="115">
        <v>0.10740740740740735</v>
      </c>
      <c r="BZ76" s="115">
        <v>7.6388888888888867E-2</v>
      </c>
      <c r="CA76" s="115">
        <v>9.3502824858757133E-2</v>
      </c>
      <c r="CB76" s="115">
        <v>3.8434414668547245E-2</v>
      </c>
      <c r="CC76" s="115">
        <v>2.8167921160859744E-2</v>
      </c>
      <c r="CD76" s="115">
        <v>5.1538461538461533E-2</v>
      </c>
      <c r="CE76" s="115">
        <v>4.3856854624615006E-2</v>
      </c>
      <c r="CF76" s="115">
        <v>-4.3715846994535554E-2</v>
      </c>
      <c r="CG76" s="115">
        <v>-1.1392405063291139E-2</v>
      </c>
      <c r="CH76" s="115">
        <v>0.16348314606741574</v>
      </c>
      <c r="CI76" s="115">
        <v>-3.163767158481981E-2</v>
      </c>
      <c r="CJ76" s="115">
        <v>-8.4285714285714283E-2</v>
      </c>
      <c r="CK76" s="115">
        <v>-5.8255551979401313E-2</v>
      </c>
      <c r="CL76" s="115">
        <v>0.15107913669064746</v>
      </c>
      <c r="CM76" s="115">
        <v>0.21882352941176464</v>
      </c>
      <c r="CN76" s="115">
        <v>-0.21368783850320031</v>
      </c>
      <c r="CO76" s="115">
        <v>-0.15454545454545454</v>
      </c>
      <c r="CP76" s="115">
        <v>-4.4117647058823532E-2</v>
      </c>
      <c r="CQ76" s="115">
        <v>-0.21744791666666666</v>
      </c>
      <c r="CR76" s="115">
        <v>-9.9919028340080998E-2</v>
      </c>
      <c r="CS76" s="115">
        <v>-0.14606741573033716</v>
      </c>
      <c r="CT76" s="115">
        <v>1.6556182183965037E-2</v>
      </c>
      <c r="CU76" s="115">
        <v>-1.5170355632927096E-2</v>
      </c>
      <c r="CV76" s="115">
        <v>3.6199095022624465E-2</v>
      </c>
      <c r="CW76" s="115">
        <v>0.16819860161835165</v>
      </c>
      <c r="CX76" s="115">
        <v>-0.12903225806451613</v>
      </c>
      <c r="CY76" s="115">
        <v>-0.16097729485287188</v>
      </c>
      <c r="CZ76" s="115">
        <v>-4.8664471276984936E-2</v>
      </c>
      <c r="DA76" s="115">
        <v>0.30193905817174527</v>
      </c>
      <c r="DB76" s="115">
        <v>-7.6985347688820566E-2</v>
      </c>
      <c r="DC76" s="115"/>
      <c r="DD76" s="115">
        <v>-4.7450782433114479E-2</v>
      </c>
      <c r="DE76" s="115">
        <v>-3.7853382632539498E-2</v>
      </c>
      <c r="DF76" s="115">
        <v>0.89205882352941168</v>
      </c>
      <c r="DG76" s="115">
        <v>-0.19882179675994119</v>
      </c>
      <c r="DH76" s="115">
        <v>-1.595214356929214E-2</v>
      </c>
      <c r="DI76" s="115">
        <v>6.6666666666666624E-2</v>
      </c>
      <c r="DJ76" s="115"/>
      <c r="DK76" s="115">
        <v>-7.1942446043165541E-3</v>
      </c>
      <c r="DL76" s="115">
        <v>1.709401709401825E-3</v>
      </c>
      <c r="DM76" s="115">
        <v>0.15706806282722516</v>
      </c>
      <c r="DN76" s="115">
        <v>0.38642384105960259</v>
      </c>
      <c r="DO76" s="115"/>
      <c r="DP76" s="115">
        <v>8.0299785867240733E-4</v>
      </c>
      <c r="DQ76" s="115">
        <v>0.58270106221547813</v>
      </c>
      <c r="DR76" s="115">
        <v>0.25838926174496646</v>
      </c>
      <c r="DS76" s="115">
        <v>-4.6646237657473576E-2</v>
      </c>
      <c r="DT76" s="115">
        <v>9.6107910636504187E-2</v>
      </c>
      <c r="DU76" s="115">
        <v>-7.3838580658394035E-2</v>
      </c>
      <c r="DV76" s="115">
        <v>6.4694180605754881E-2</v>
      </c>
      <c r="DW76" s="115"/>
      <c r="DX76" s="115">
        <v>5.4576667672804009E-2</v>
      </c>
      <c r="DY76" s="115">
        <v>0.36796281749149001</v>
      </c>
      <c r="DZ76" s="115">
        <v>-9.5986836091050114E-3</v>
      </c>
      <c r="EA76" s="115"/>
      <c r="EB76" s="115">
        <v>-5.8220582205822047E-2</v>
      </c>
      <c r="EC76" s="115">
        <v>5.4302644379587872E-2</v>
      </c>
      <c r="ED76" s="115">
        <v>-7.7669902912621422E-2</v>
      </c>
      <c r="EE76" s="115">
        <v>3.0303030303030304E-2</v>
      </c>
      <c r="EF76" s="115">
        <v>-4.4117647058823532E-2</v>
      </c>
      <c r="EG76" s="115"/>
      <c r="EH76" s="115">
        <v>1.7252396166134158E-2</v>
      </c>
      <c r="EI76" s="115">
        <v>6.7963496637848175E-2</v>
      </c>
      <c r="EJ76" s="115">
        <v>-1.7010309278350427E-2</v>
      </c>
      <c r="EK76" s="115">
        <v>0.11564625850340131</v>
      </c>
      <c r="EL76" s="115">
        <v>-0.24231678486997643</v>
      </c>
      <c r="EM76" s="115">
        <v>7.5194182779705909E-2</v>
      </c>
      <c r="EN76" s="115">
        <v>0.21389108129439627</v>
      </c>
      <c r="EO76" s="115">
        <v>9.3122518759896369E-2</v>
      </c>
      <c r="EP76" s="115">
        <v>0</v>
      </c>
      <c r="EQ76" s="115">
        <v>0.43561134356113418</v>
      </c>
      <c r="ER76" s="115">
        <v>0.4814814814814814</v>
      </c>
      <c r="ES76" s="115">
        <v>-5.1546391752577324E-2</v>
      </c>
      <c r="ET76" s="115">
        <v>-8.4507042253521111E-2</v>
      </c>
      <c r="EU76" s="115"/>
      <c r="EV76" s="115">
        <v>-0.11243611584327089</v>
      </c>
      <c r="EW76" s="115">
        <v>0.12151567944250867</v>
      </c>
      <c r="EX76" s="115">
        <v>-9.6742349457058271E-2</v>
      </c>
      <c r="EY76" s="115">
        <v>-4.6842325386867459E-2</v>
      </c>
      <c r="EZ76" s="115">
        <v>1.6694490818029693E-3</v>
      </c>
      <c r="FA76" s="115">
        <v>2.3391812865497099E-2</v>
      </c>
      <c r="FB76" s="115">
        <v>3.8983050847457547E-2</v>
      </c>
      <c r="FC76" s="115">
        <v>4.0000000000000036E-2</v>
      </c>
      <c r="FD76" s="115">
        <v>-9.8460721868365256E-2</v>
      </c>
      <c r="FE76" s="115">
        <v>-0.11622276029055691</v>
      </c>
      <c r="FF76" s="115"/>
      <c r="FG76" s="115">
        <v>3.593911865487294E-2</v>
      </c>
      <c r="FH76" s="115">
        <v>5.9559261465158683E-3</v>
      </c>
      <c r="FI76" s="115">
        <v>0.19380149078069839</v>
      </c>
      <c r="FJ76" s="115">
        <v>-8.9990746452806913E-2</v>
      </c>
      <c r="FK76" s="115">
        <v>-1.8087855297157694E-2</v>
      </c>
      <c r="FL76" s="115">
        <v>9.0687271248475004E-2</v>
      </c>
      <c r="FM76" s="115">
        <v>0.4695081967213115</v>
      </c>
      <c r="FN76" s="115">
        <v>4.3174603174603157E-2</v>
      </c>
      <c r="FO76" s="115">
        <v>0.1718841427735518</v>
      </c>
      <c r="FP76" s="115">
        <v>-3.3783402067679734E-2</v>
      </c>
      <c r="FQ76" s="115">
        <v>8.9686098654706602E-4</v>
      </c>
      <c r="FR76" s="115">
        <v>2.9159519725557449E-2</v>
      </c>
      <c r="FS76" s="115">
        <v>-0.18018575851393184</v>
      </c>
      <c r="FT76" s="115">
        <v>0.25924980862464925</v>
      </c>
      <c r="FU76" s="115">
        <v>-7.5062552126772333E-2</v>
      </c>
      <c r="FV76" s="115">
        <v>7.0000000000000001E-3</v>
      </c>
      <c r="FW76" s="115">
        <v>0</v>
      </c>
      <c r="FX76" s="115">
        <v>1.0101010101010102E-2</v>
      </c>
      <c r="FY76" s="115">
        <v>-0.10399999999999991</v>
      </c>
      <c r="FZ76" s="115">
        <v>-0.29655172413793102</v>
      </c>
      <c r="GA76" s="115">
        <v>0.12352042764413895</v>
      </c>
      <c r="GB76" s="115">
        <v>-9.9809885931559338E-3</v>
      </c>
      <c r="GC76" s="115">
        <v>-3.2724984266834574E-2</v>
      </c>
      <c r="GD76" s="115">
        <v>-3.2162001191185181E-2</v>
      </c>
      <c r="GE76" s="115">
        <v>0.20543917677324508</v>
      </c>
      <c r="GF76" s="115"/>
      <c r="GG76" s="115">
        <v>5.2974381241858395E-2</v>
      </c>
      <c r="GH76" s="115">
        <v>-0.22952537805060644</v>
      </c>
      <c r="GI76" s="115">
        <v>0.21825813221406087</v>
      </c>
      <c r="GJ76" s="115">
        <v>7.6923076923076927E-2</v>
      </c>
      <c r="GK76" s="115"/>
      <c r="GL76" s="115">
        <v>-7.3202614379085026E-2</v>
      </c>
      <c r="GM76" s="115">
        <v>0</v>
      </c>
      <c r="GN76" s="115">
        <v>0.17025440313111548</v>
      </c>
      <c r="GO76" s="115">
        <v>6.0885608856088576E-2</v>
      </c>
      <c r="GP76" s="115">
        <v>2.2066198595787248E-2</v>
      </c>
      <c r="GQ76" s="115">
        <v>0.13550368550368549</v>
      </c>
      <c r="GR76" s="115">
        <v>-0.14285714285714299</v>
      </c>
      <c r="GS76" s="115">
        <v>-8.1632653061224553E-2</v>
      </c>
    </row>
    <row r="77" spans="1:201" x14ac:dyDescent="0.2">
      <c r="A77" t="s">
        <v>1431</v>
      </c>
      <c r="B77" s="115">
        <v>4.9866768176627281E-2</v>
      </c>
      <c r="C77" s="115">
        <v>1.8141311266708999E-2</v>
      </c>
      <c r="D77" s="115">
        <v>8.4428383705650353E-2</v>
      </c>
      <c r="E77" s="115">
        <v>1.2293025589563522E-2</v>
      </c>
      <c r="F77" s="115">
        <v>0.11581291759465469</v>
      </c>
      <c r="G77" s="115">
        <v>0.29729729729729731</v>
      </c>
      <c r="H77" s="115">
        <v>0.14795918367346941</v>
      </c>
      <c r="I77" s="115">
        <v>0.15623785464438397</v>
      </c>
      <c r="J77" s="115">
        <v>-0.17664513876767321</v>
      </c>
      <c r="K77" s="115">
        <v>-2.4590605957110157E-2</v>
      </c>
      <c r="L77" s="115">
        <v>1.2970168612191683E-3</v>
      </c>
      <c r="M77" s="115">
        <v>-6.1232765612327669E-2</v>
      </c>
      <c r="N77" s="115">
        <v>-9.3816631130063943E-2</v>
      </c>
      <c r="O77" s="115">
        <v>-5.8352668213457089E-2</v>
      </c>
      <c r="P77" s="115">
        <v>-0.23604166666666662</v>
      </c>
      <c r="Q77" s="115">
        <v>-3.4926470588235364E-2</v>
      </c>
      <c r="R77" s="115"/>
      <c r="S77" s="115"/>
      <c r="T77" s="115">
        <v>9.9721209521767846E-3</v>
      </c>
      <c r="U77" s="115">
        <v>-7.4999999999999956E-2</v>
      </c>
      <c r="V77" s="115">
        <v>2.0476190476190575E-2</v>
      </c>
      <c r="W77" s="115">
        <v>8.2831325301204808E-2</v>
      </c>
      <c r="X77" s="115">
        <v>3.3444816053512182E-3</v>
      </c>
      <c r="Y77" s="115">
        <v>0.125</v>
      </c>
      <c r="Z77" s="115">
        <v>7.6736201088364847E-2</v>
      </c>
      <c r="AA77" s="115">
        <v>3.8067349926793524E-2</v>
      </c>
      <c r="AB77" s="115">
        <v>0.14296784192173581</v>
      </c>
      <c r="AC77" s="115"/>
      <c r="AD77" s="115">
        <v>0.19718743584479567</v>
      </c>
      <c r="AE77" s="115">
        <v>0.764983713355049</v>
      </c>
      <c r="AF77" s="115">
        <v>8.6419753086419734E-2</v>
      </c>
      <c r="AG77" s="115">
        <v>9.6818181818181775E-2</v>
      </c>
      <c r="AH77" s="115">
        <v>7.4117647058823621E-2</v>
      </c>
      <c r="AI77" s="115">
        <v>2.5999999999999978E-2</v>
      </c>
      <c r="AJ77" s="115">
        <v>0.19627411842980713</v>
      </c>
      <c r="AK77" s="115">
        <v>-1.6638935108153077E-2</v>
      </c>
      <c r="AL77" s="115"/>
      <c r="AM77" s="115">
        <v>0.24206200971236461</v>
      </c>
      <c r="AN77" s="115">
        <v>-0.02</v>
      </c>
      <c r="AO77" s="115">
        <v>4.0899795501022532E-2</v>
      </c>
      <c r="AP77" s="115">
        <v>0.13425925925925927</v>
      </c>
      <c r="AQ77" s="115">
        <v>-8.3333333333333329E-2</v>
      </c>
      <c r="AR77" s="115">
        <v>-0.10382591381026887</v>
      </c>
      <c r="AS77" s="115">
        <v>0.39448357972021036</v>
      </c>
      <c r="AT77" s="115">
        <v>0.13592213072673867</v>
      </c>
      <c r="AU77" s="115">
        <v>3.3333333333333333E-2</v>
      </c>
      <c r="AV77" s="115">
        <v>3.5924084952553177E-2</v>
      </c>
      <c r="AW77" s="115">
        <v>-7.4855392990813174E-2</v>
      </c>
      <c r="AX77" s="115">
        <v>0.10881801125703566</v>
      </c>
      <c r="AY77" s="115">
        <v>0.18032786885245911</v>
      </c>
      <c r="AZ77" s="115">
        <v>0</v>
      </c>
      <c r="BA77" s="115">
        <v>2.7576197387518018E-2</v>
      </c>
      <c r="BB77" s="115">
        <v>2.5062656641604369E-3</v>
      </c>
      <c r="BC77" s="115"/>
      <c r="BD77" s="115">
        <v>2.5289017341040436E-2</v>
      </c>
      <c r="BE77" s="115">
        <v>-9.1415229885057403E-2</v>
      </c>
      <c r="BF77" s="115">
        <v>0</v>
      </c>
      <c r="BG77" s="115">
        <v>-0.13233830845771144</v>
      </c>
      <c r="BH77" s="115">
        <v>0.17324840764331226</v>
      </c>
      <c r="BI77" s="115">
        <v>2.1796317173994807E-2</v>
      </c>
      <c r="BJ77" s="115">
        <v>0.4020376624119969</v>
      </c>
      <c r="BK77" s="115">
        <v>7.9390115667718281E-2</v>
      </c>
      <c r="BL77" s="115">
        <v>0.39600000000000007</v>
      </c>
      <c r="BM77" s="115">
        <v>0.11993421052631573</v>
      </c>
      <c r="BN77" s="115">
        <v>0.48448581560283704</v>
      </c>
      <c r="BO77" s="115">
        <v>0.10909090909090897</v>
      </c>
      <c r="BP77" s="115">
        <v>0.15344827586206908</v>
      </c>
      <c r="BQ77" s="115">
        <v>-0.11453744493392061</v>
      </c>
      <c r="BR77" s="115">
        <v>0.25714285714285712</v>
      </c>
      <c r="BS77" s="115">
        <v>-5.3535173642030177E-2</v>
      </c>
      <c r="BT77" s="115">
        <v>-0.12536443148688051</v>
      </c>
      <c r="BU77" s="115"/>
      <c r="BV77" s="115">
        <v>8.5752869682646712E-2</v>
      </c>
      <c r="BW77" s="115">
        <v>0.1035653650254669</v>
      </c>
      <c r="BX77" s="115">
        <v>0.15151515151515152</v>
      </c>
      <c r="BY77" s="115">
        <v>8.6519114688128715E-2</v>
      </c>
      <c r="BZ77" s="115">
        <v>6.6666666666666693E-2</v>
      </c>
      <c r="CA77" s="115">
        <v>0.15610711952971906</v>
      </c>
      <c r="CB77" s="115">
        <v>-1.2362876545359582E-2</v>
      </c>
      <c r="CC77" s="115">
        <v>-2.6506723420721768E-3</v>
      </c>
      <c r="CD77" s="115">
        <v>0.18397085610200359</v>
      </c>
      <c r="CE77" s="115">
        <v>4.8080133555926628E-2</v>
      </c>
      <c r="CF77" s="115">
        <v>4.7709923664122134E-2</v>
      </c>
      <c r="CG77" s="115">
        <v>0.10147514012436905</v>
      </c>
      <c r="CH77" s="115">
        <v>-2.8119028119028118E-2</v>
      </c>
      <c r="CI77" s="115">
        <v>0.10459742155193377</v>
      </c>
      <c r="CJ77" s="115">
        <v>2.9411764705882353E-2</v>
      </c>
      <c r="CK77" s="115">
        <v>2.7107438016528936E-2</v>
      </c>
      <c r="CL77" s="115">
        <v>-0.14671577655003062</v>
      </c>
      <c r="CM77" s="115">
        <v>0.1363636363636363</v>
      </c>
      <c r="CN77" s="115">
        <v>21.566666666666666</v>
      </c>
      <c r="CO77" s="115">
        <v>0.22222222222222221</v>
      </c>
      <c r="CP77" s="115">
        <v>-4.2253521126760563E-2</v>
      </c>
      <c r="CQ77" s="115">
        <v>0.39636363636363631</v>
      </c>
      <c r="CR77" s="115">
        <v>0.14670380687093776</v>
      </c>
      <c r="CS77" s="115">
        <v>0.27142857142857146</v>
      </c>
      <c r="CT77" s="115">
        <v>0.16897987508674525</v>
      </c>
      <c r="CU77" s="115">
        <v>9.8633879781420727E-2</v>
      </c>
      <c r="CV77" s="115">
        <v>4.5454545454544481E-3</v>
      </c>
      <c r="CW77" s="115">
        <v>0.24306640625000001</v>
      </c>
      <c r="CX77" s="115">
        <v>-0.11529680365296802</v>
      </c>
      <c r="CY77" s="115">
        <v>2.7193548387096735E-2</v>
      </c>
      <c r="CZ77" s="115">
        <v>9.1453674121405718E-2</v>
      </c>
      <c r="DA77" s="115">
        <v>0.45125628140703522</v>
      </c>
      <c r="DB77" s="115">
        <v>-5.3192304744385667E-2</v>
      </c>
      <c r="DC77" s="115"/>
      <c r="DD77" s="115">
        <v>0</v>
      </c>
      <c r="DE77" s="115">
        <v>5.7327944506714832E-5</v>
      </c>
      <c r="DF77" s="115">
        <v>-5.5555555555555552E-2</v>
      </c>
      <c r="DG77" s="115">
        <v>5.108359133126953E-2</v>
      </c>
      <c r="DH77" s="115">
        <v>2.9774127310061512E-2</v>
      </c>
      <c r="DI77" s="115">
        <v>0.125</v>
      </c>
      <c r="DJ77" s="115"/>
      <c r="DK77" s="115">
        <v>-4.1379310344827627E-2</v>
      </c>
      <c r="DL77" s="115">
        <v>1.7123287671232511E-3</v>
      </c>
      <c r="DM77" s="115">
        <v>0.39416058394160569</v>
      </c>
      <c r="DN77" s="115">
        <v>6.076571829996489E-2</v>
      </c>
      <c r="DO77" s="115"/>
      <c r="DP77" s="115">
        <v>0.15600020628126451</v>
      </c>
      <c r="DQ77" s="115">
        <v>9.4849720586014222E-2</v>
      </c>
      <c r="DR77" s="115">
        <v>0.3160883280757098</v>
      </c>
      <c r="DS77" s="115">
        <v>0.22989949748743707</v>
      </c>
      <c r="DT77" s="115">
        <v>0.20770405565925679</v>
      </c>
      <c r="DU77" s="115">
        <v>7.1067662565905076E-2</v>
      </c>
      <c r="DV77" s="115">
        <v>0.23072413793103458</v>
      </c>
      <c r="DW77" s="115"/>
      <c r="DX77" s="115">
        <v>0.11791129763586904</v>
      </c>
      <c r="DY77" s="115">
        <v>0.28653542478155591</v>
      </c>
      <c r="DZ77" s="115">
        <v>-0.15240973190763987</v>
      </c>
      <c r="EA77" s="115"/>
      <c r="EB77" s="115">
        <v>0.35834195242262706</v>
      </c>
      <c r="EC77" s="115">
        <v>4.6363131593559051E-2</v>
      </c>
      <c r="ED77" s="115">
        <v>0.11351351351351359</v>
      </c>
      <c r="EE77" s="115">
        <v>7.0385987674343231E-2</v>
      </c>
      <c r="EF77" s="115">
        <v>-4.2253521126760563E-2</v>
      </c>
      <c r="EG77" s="115"/>
      <c r="EH77" s="115">
        <v>-6.3492063492063266E-3</v>
      </c>
      <c r="EI77" s="115">
        <v>0.18971428571428572</v>
      </c>
      <c r="EJ77" s="115">
        <v>0.19018404907975447</v>
      </c>
      <c r="EK77" s="115">
        <v>-1.4525139664804359E-2</v>
      </c>
      <c r="EL77" s="115">
        <v>0.12988313856427394</v>
      </c>
      <c r="EM77" s="115">
        <v>0.34466666666666662</v>
      </c>
      <c r="EN77" s="115">
        <v>-2.7628549501151147E-2</v>
      </c>
      <c r="EO77" s="115">
        <v>0.17417077573895937</v>
      </c>
      <c r="EP77" s="115">
        <v>-9.5862819814915554E-2</v>
      </c>
      <c r="EQ77" s="115">
        <v>7.5500000000000081E-2</v>
      </c>
      <c r="ER77" s="115">
        <v>-9.9999999999999936E-2</v>
      </c>
      <c r="ES77" s="115">
        <v>0.19753086419753083</v>
      </c>
      <c r="ET77" s="115">
        <v>0.21219512195121956</v>
      </c>
      <c r="EU77" s="115"/>
      <c r="EV77" s="115">
        <v>6.727272727272729E-2</v>
      </c>
      <c r="EW77" s="115">
        <v>2.8213166144200743E-2</v>
      </c>
      <c r="EX77" s="115">
        <v>0.43687943262411361</v>
      </c>
      <c r="EY77" s="115">
        <v>2.2668947818648467E-2</v>
      </c>
      <c r="EZ77" s="115">
        <v>0.45742092457420919</v>
      </c>
      <c r="FA77" s="115">
        <v>-8.0645161290322648E-2</v>
      </c>
      <c r="FB77" s="115">
        <v>5.8295964125560568E-2</v>
      </c>
      <c r="FC77" s="115">
        <v>0.19047619047619044</v>
      </c>
      <c r="FD77" s="115">
        <v>0.14181818181818187</v>
      </c>
      <c r="FE77" s="115">
        <v>1.2121212121211863E-3</v>
      </c>
      <c r="FF77" s="115"/>
      <c r="FG77" s="115">
        <v>0.19514285714285709</v>
      </c>
      <c r="FH77" s="115">
        <v>0.14295439074200134</v>
      </c>
      <c r="FI77" s="115">
        <v>0.4429663175771299</v>
      </c>
      <c r="FJ77" s="115">
        <v>0.12277056277056284</v>
      </c>
      <c r="FK77" s="115">
        <v>-0.10932105868814722</v>
      </c>
      <c r="FL77" s="115">
        <v>-6.4646464646464707E-3</v>
      </c>
      <c r="FM77" s="115">
        <v>0.11313868613138692</v>
      </c>
      <c r="FN77" s="115">
        <v>0.2401574803149607</v>
      </c>
      <c r="FO77" s="115">
        <v>0.24290909090909091</v>
      </c>
      <c r="FP77" s="115">
        <v>4.4738239981113051E-2</v>
      </c>
      <c r="FQ77" s="115">
        <v>6.1904761904761942E-2</v>
      </c>
      <c r="FR77" s="115">
        <v>0</v>
      </c>
      <c r="FS77" s="115">
        <v>0.240399385560676</v>
      </c>
      <c r="FT77" s="115">
        <v>0.21125019316952562</v>
      </c>
      <c r="FU77" s="115">
        <v>0.67927170868347353</v>
      </c>
      <c r="FV77" s="115">
        <v>5.2631578947368418E-2</v>
      </c>
      <c r="FW77" s="115">
        <v>0</v>
      </c>
      <c r="FX77" s="115">
        <v>-6.6037735849056603E-2</v>
      </c>
      <c r="FY77" s="115">
        <v>0.2135922330097087</v>
      </c>
      <c r="FZ77" s="115">
        <v>-2.247191011235955E-2</v>
      </c>
      <c r="GA77" s="115">
        <v>-0.30778379807056955</v>
      </c>
      <c r="GB77" s="115">
        <v>0.2931776275353411</v>
      </c>
      <c r="GC77" s="115">
        <v>6.3331222292591152E-3</v>
      </c>
      <c r="GD77" s="115">
        <v>6.9426751592356686E-2</v>
      </c>
      <c r="GE77" s="115">
        <v>0.27308812653757331</v>
      </c>
      <c r="GF77" s="115"/>
      <c r="GG77" s="115">
        <v>0.13728395061728402</v>
      </c>
      <c r="GH77" s="115">
        <v>0.66787364215257838</v>
      </c>
      <c r="GI77" s="115">
        <v>0.17654320987654318</v>
      </c>
      <c r="GJ77" s="115">
        <v>-6.8100358422939017E-2</v>
      </c>
      <c r="GK77" s="115"/>
      <c r="GL77" s="115">
        <v>-1.2903225806451568E-2</v>
      </c>
      <c r="GM77" s="115">
        <v>0</v>
      </c>
      <c r="GN77" s="115">
        <v>-0.21865443425076447</v>
      </c>
      <c r="GO77" s="115">
        <v>9.4949494949494895E-2</v>
      </c>
      <c r="GP77" s="115">
        <v>4.8370136698212496E-2</v>
      </c>
      <c r="GQ77" s="115">
        <v>0.29411764705882365</v>
      </c>
      <c r="GR77" s="115">
        <v>0.1751824817518248</v>
      </c>
      <c r="GS77" s="115">
        <v>0.43274853801169605</v>
      </c>
    </row>
    <row r="78" spans="1:201" x14ac:dyDescent="0.2">
      <c r="A78" t="s">
        <v>1432</v>
      </c>
      <c r="B78" s="115">
        <v>0</v>
      </c>
      <c r="C78" s="115">
        <v>-6.7962699541646862E-3</v>
      </c>
      <c r="D78" s="115">
        <v>-9.1614443449716407E-2</v>
      </c>
      <c r="E78" s="115">
        <v>6.5775401069518735E-2</v>
      </c>
      <c r="F78" s="115">
        <v>-0.1037924151696606</v>
      </c>
      <c r="G78" s="115">
        <v>-7.4999999999999997E-2</v>
      </c>
      <c r="H78" s="115">
        <v>4.5333333333333316E-2</v>
      </c>
      <c r="I78" s="115">
        <v>-0.14125990821860654</v>
      </c>
      <c r="J78" s="115">
        <v>-9.1788205453392502E-2</v>
      </c>
      <c r="K78" s="115">
        <v>-6.9715719063545248E-2</v>
      </c>
      <c r="L78" s="115">
        <v>4.897959183673474E-2</v>
      </c>
      <c r="M78" s="115">
        <v>2.7500000000000056E-2</v>
      </c>
      <c r="N78" s="115">
        <v>-3.019023986765924E-2</v>
      </c>
      <c r="O78" s="115">
        <v>-0.10255075481520036</v>
      </c>
      <c r="P78" s="115">
        <v>-0.04</v>
      </c>
      <c r="Q78" s="115">
        <v>0.27699530516431942</v>
      </c>
      <c r="R78" s="115"/>
      <c r="S78" s="115"/>
      <c r="T78" s="115">
        <v>-8.3049292081803977E-2</v>
      </c>
      <c r="U78" s="115">
        <v>4.986876640419946E-2</v>
      </c>
      <c r="V78" s="115">
        <v>8.1613058089293963E-3</v>
      </c>
      <c r="W78" s="115">
        <v>-5.1428571428571344E-2</v>
      </c>
      <c r="X78" s="115">
        <v>-1.6447368421052631E-2</v>
      </c>
      <c r="Y78" s="115">
        <v>0.21212121212121218</v>
      </c>
      <c r="Z78" s="115">
        <v>3.9461279461279551E-2</v>
      </c>
      <c r="AA78" s="115">
        <v>-6.8212824010914053E-2</v>
      </c>
      <c r="AB78" s="115">
        <v>3.6546184738955829E-2</v>
      </c>
      <c r="AC78" s="115"/>
      <c r="AD78" s="115">
        <v>-0.12360561353004673</v>
      </c>
      <c r="AE78" s="115">
        <v>-6.0299969390878554E-2</v>
      </c>
      <c r="AF78" s="115">
        <v>2.5316455696202552E-2</v>
      </c>
      <c r="AG78" s="115">
        <v>1.8518518518518452E-2</v>
      </c>
      <c r="AH78" s="115">
        <v>-6.8493150684931503E-2</v>
      </c>
      <c r="AI78" s="115">
        <v>-0.16666666666666666</v>
      </c>
      <c r="AJ78" s="115">
        <v>-8.7985436893203942E-2</v>
      </c>
      <c r="AK78" s="115">
        <v>0</v>
      </c>
      <c r="AL78" s="115"/>
      <c r="AM78" s="115">
        <v>-6.070175438596493E-2</v>
      </c>
      <c r="AN78" s="115">
        <v>0.21241513094083408</v>
      </c>
      <c r="AO78" s="115">
        <v>-0.14059753954305812</v>
      </c>
      <c r="AP78" s="115">
        <v>-0.20588235294117649</v>
      </c>
      <c r="AQ78" s="115">
        <v>-8.8607594936708861E-2</v>
      </c>
      <c r="AR78" s="115">
        <v>3.3970588235294148E-2</v>
      </c>
      <c r="AS78" s="115">
        <v>-6.9688019198818507E-2</v>
      </c>
      <c r="AT78" s="115">
        <v>-2.5962596259625884E-2</v>
      </c>
      <c r="AU78" s="115">
        <v>-0.13294797687861271</v>
      </c>
      <c r="AV78" s="115">
        <v>-0.19818840579710154</v>
      </c>
      <c r="AW78" s="115">
        <v>-2.682119205298009E-2</v>
      </c>
      <c r="AX78" s="115">
        <v>-0.12335526315789473</v>
      </c>
      <c r="AY78" s="115">
        <v>1.3289036544850511E-2</v>
      </c>
      <c r="AZ78" s="115">
        <v>0</v>
      </c>
      <c r="BA78" s="115">
        <v>4.3939393939394028E-2</v>
      </c>
      <c r="BB78" s="115">
        <v>-2.5000000000000356E-3</v>
      </c>
      <c r="BC78" s="115"/>
      <c r="BD78" s="115">
        <v>-2.7748507200561965E-2</v>
      </c>
      <c r="BE78" s="115">
        <v>0</v>
      </c>
      <c r="BF78" s="115">
        <v>4.0925266903914508E-2</v>
      </c>
      <c r="BG78" s="115">
        <v>2.9713114754098456E-2</v>
      </c>
      <c r="BH78" s="115">
        <v>-0.1028571428571429</v>
      </c>
      <c r="BI78" s="115">
        <v>-0.14382239382239378</v>
      </c>
      <c r="BJ78" s="115">
        <v>-7.2762976329476592E-2</v>
      </c>
      <c r="BK78" s="115">
        <v>-5.3731343283582179E-2</v>
      </c>
      <c r="BL78" s="115">
        <v>1.0781671159029659E-2</v>
      </c>
      <c r="BM78" s="115">
        <v>-7.3170731707317069E-2</v>
      </c>
      <c r="BN78" s="115">
        <v>-6.9690721649484588E-2</v>
      </c>
      <c r="BO78" s="115">
        <v>0.21546961325966857</v>
      </c>
      <c r="BP78" s="115">
        <v>8.6956521739130124E-3</v>
      </c>
      <c r="BQ78" s="115">
        <v>0</v>
      </c>
      <c r="BR78" s="115">
        <v>-5.4054054054054057E-2</v>
      </c>
      <c r="BS78" s="115">
        <v>-4.6705488871156671E-2</v>
      </c>
      <c r="BT78" s="115">
        <v>1.5493930721405383E-2</v>
      </c>
      <c r="BU78" s="115"/>
      <c r="BV78" s="115">
        <v>-6.6792690611216052E-2</v>
      </c>
      <c r="BW78" s="115">
        <v>-0.27995110024449876</v>
      </c>
      <c r="BX78" s="115">
        <v>-0.11051212938005395</v>
      </c>
      <c r="BY78" s="115">
        <v>-0.15042735042735039</v>
      </c>
      <c r="BZ78" s="115">
        <v>0.125</v>
      </c>
      <c r="CA78" s="115">
        <v>-4.4617784711388338E-2</v>
      </c>
      <c r="CB78" s="115">
        <v>4.1341795104261128E-2</v>
      </c>
      <c r="CC78" s="115">
        <v>3.3700000000000042E-2</v>
      </c>
      <c r="CD78" s="115">
        <v>-0.13201581027667983</v>
      </c>
      <c r="CE78" s="115">
        <v>-7.7231180034918454E-2</v>
      </c>
      <c r="CF78" s="115">
        <v>-2.0560747663551298E-2</v>
      </c>
      <c r="CG78" s="115">
        <v>5.1642228739002975E-2</v>
      </c>
      <c r="CH78" s="115">
        <v>2.3184357541899441E-2</v>
      </c>
      <c r="CI78" s="115">
        <v>-4.7571241022472857E-2</v>
      </c>
      <c r="CJ78" s="115">
        <v>0</v>
      </c>
      <c r="CK78" s="115">
        <v>-0.13817663817663822</v>
      </c>
      <c r="CL78" s="115">
        <v>-9.7264437689969698E-3</v>
      </c>
      <c r="CM78" s="115">
        <v>0.10000000000000009</v>
      </c>
      <c r="CN78" s="115">
        <v>0</v>
      </c>
      <c r="CO78" s="115">
        <v>1.2601260126012653E-2</v>
      </c>
      <c r="CP78" s="115">
        <v>0</v>
      </c>
      <c r="CQ78" s="115">
        <v>-9.0909090909090884E-2</v>
      </c>
      <c r="CR78" s="115">
        <v>-2.7777777777777514E-3</v>
      </c>
      <c r="CS78" s="115">
        <v>-7.8947368421052586E-2</v>
      </c>
      <c r="CT78" s="115">
        <v>-0.12315337547750248</v>
      </c>
      <c r="CU78" s="115">
        <v>-0.15538461538461537</v>
      </c>
      <c r="CV78" s="115">
        <v>-8.3333333333333232E-2</v>
      </c>
      <c r="CW78" s="115">
        <v>2.4000000000000056E-2</v>
      </c>
      <c r="CX78" s="115">
        <v>-0.12749003984063739</v>
      </c>
      <c r="CY78" s="115">
        <v>-8.0936851467536292E-2</v>
      </c>
      <c r="CZ78" s="115">
        <v>-2.6059898872034293E-2</v>
      </c>
      <c r="DA78" s="115">
        <v>5.0505050505049425E-3</v>
      </c>
      <c r="DB78" s="115">
        <v>-5.3742384682332438E-2</v>
      </c>
      <c r="DC78" s="115"/>
      <c r="DD78" s="115">
        <v>0</v>
      </c>
      <c r="DE78" s="115">
        <v>7.262106072252103E-2</v>
      </c>
      <c r="DF78" s="115">
        <v>0</v>
      </c>
      <c r="DG78" s="115">
        <v>-5.0000000000000086E-2</v>
      </c>
      <c r="DH78" s="115">
        <v>-0.12173128944995489</v>
      </c>
      <c r="DI78" s="115">
        <v>-3.0303030303030304E-2</v>
      </c>
      <c r="DJ78" s="115"/>
      <c r="DK78" s="115">
        <v>0.20833333333333334</v>
      </c>
      <c r="DL78" s="115">
        <v>-0.15728715728715728</v>
      </c>
      <c r="DM78" s="115">
        <v>-8.66666666666666E-2</v>
      </c>
      <c r="DN78" s="115">
        <v>-0.11142322097378278</v>
      </c>
      <c r="DO78" s="115"/>
      <c r="DP78" s="115">
        <v>-0.1611075059485183</v>
      </c>
      <c r="DQ78" s="115">
        <v>-0.12258150013252055</v>
      </c>
      <c r="DR78" s="115">
        <v>-0.1694323144104804</v>
      </c>
      <c r="DS78" s="115">
        <v>-0.16063268892794372</v>
      </c>
      <c r="DT78" s="115">
        <v>-0.1571796338672769</v>
      </c>
      <c r="DU78" s="115">
        <v>9.686746987951815E-2</v>
      </c>
      <c r="DV78" s="115">
        <v>-5.5989583333333301E-2</v>
      </c>
      <c r="DW78" s="115"/>
      <c r="DX78" s="115">
        <v>-1.4650263912555611E-2</v>
      </c>
      <c r="DY78" s="115">
        <v>-0.11520333836323325</v>
      </c>
      <c r="DZ78" s="115">
        <v>-1.1564677950524554E-2</v>
      </c>
      <c r="EA78" s="115"/>
      <c r="EB78" s="115">
        <v>-0.11085172608941719</v>
      </c>
      <c r="EC78" s="115">
        <v>-0.12854838709677419</v>
      </c>
      <c r="ED78" s="115">
        <v>-5.3763440860215813E-3</v>
      </c>
      <c r="EE78" s="115">
        <v>-3.6411939365525947E-2</v>
      </c>
      <c r="EF78" s="115">
        <v>0</v>
      </c>
      <c r="EG78" s="115"/>
      <c r="EH78" s="115">
        <v>-0.12597114317425082</v>
      </c>
      <c r="EI78" s="115">
        <v>-6.4421277733226326E-2</v>
      </c>
      <c r="EJ78" s="115">
        <v>-2.3952095808383148E-2</v>
      </c>
      <c r="EK78" s="115">
        <v>0.68549905838041425</v>
      </c>
      <c r="EL78" s="115">
        <v>-2.8070744767158914E-2</v>
      </c>
      <c r="EM78" s="115">
        <v>-0.12621359223300971</v>
      </c>
      <c r="EN78" s="115">
        <v>2.3076923076922585E-3</v>
      </c>
      <c r="EO78" s="115">
        <v>-9.8183079426909809E-3</v>
      </c>
      <c r="EP78" s="115">
        <v>0</v>
      </c>
      <c r="EQ78" s="115">
        <v>-0.13043478260869565</v>
      </c>
      <c r="ER78" s="115">
        <v>-0.23076923076923075</v>
      </c>
      <c r="ES78" s="115">
        <v>-0.11764705882352942</v>
      </c>
      <c r="ET78" s="115">
        <v>-0.23649906890130362</v>
      </c>
      <c r="EU78" s="115"/>
      <c r="EV78" s="115">
        <v>-3.5087719298245647E-2</v>
      </c>
      <c r="EW78" s="115">
        <v>-3.3575825405709163E-4</v>
      </c>
      <c r="EX78" s="115">
        <v>-0.233695652173913</v>
      </c>
      <c r="EY78" s="115">
        <v>-6.8711412069308961E-2</v>
      </c>
      <c r="EZ78" s="115">
        <v>-0.31499999999999995</v>
      </c>
      <c r="FA78" s="115">
        <v>8.1395348837209378E-2</v>
      </c>
      <c r="FB78" s="115">
        <v>-8.7934560327198305E-2</v>
      </c>
      <c r="FC78" s="115">
        <v>4.2183622828784101E-2</v>
      </c>
      <c r="FD78" s="115">
        <v>0</v>
      </c>
      <c r="FE78" s="115">
        <v>-8.2313681868743063E-2</v>
      </c>
      <c r="FF78" s="115"/>
      <c r="FG78" s="115">
        <v>-8.7353324641460214E-2</v>
      </c>
      <c r="FH78" s="115">
        <v>-0.15037593984962405</v>
      </c>
      <c r="FI78" s="115">
        <v>-0.24298264409685028</v>
      </c>
      <c r="FJ78" s="115">
        <v>-5.3511431615176602E-2</v>
      </c>
      <c r="FK78" s="115">
        <v>-5.2861035422343453E-2</v>
      </c>
      <c r="FL78" s="115">
        <v>-8.8397790055248573E-2</v>
      </c>
      <c r="FM78" s="115">
        <v>-6.8027210884353748E-2</v>
      </c>
      <c r="FN78" s="115">
        <v>-5.925925925925931E-2</v>
      </c>
      <c r="FO78" s="115">
        <v>-3.5087719298245612E-2</v>
      </c>
      <c r="FP78" s="115">
        <v>-6.9117081479039527E-2</v>
      </c>
      <c r="FQ78" s="115">
        <v>-0.15254237288135597</v>
      </c>
      <c r="FR78" s="115">
        <v>3.644444444444446E-2</v>
      </c>
      <c r="FS78" s="115">
        <v>-8.3098591549295858E-2</v>
      </c>
      <c r="FT78" s="115">
        <v>-4.9500587544065874E-2</v>
      </c>
      <c r="FU78" s="115">
        <v>-6.0526315789473685E-2</v>
      </c>
      <c r="FV78" s="115">
        <v>-5.1896207584830337E-2</v>
      </c>
      <c r="FW78" s="115">
        <v>0</v>
      </c>
      <c r="FX78" s="115">
        <v>0</v>
      </c>
      <c r="FY78" s="115">
        <v>1.7283950617284022E-2</v>
      </c>
      <c r="FZ78" s="115">
        <v>-9.882543539894699E-2</v>
      </c>
      <c r="GA78" s="115">
        <v>-0.13480448204893658</v>
      </c>
      <c r="GB78" s="115">
        <v>-8.5441259134345124E-2</v>
      </c>
      <c r="GC78" s="115">
        <v>1.8709677419354784E-2</v>
      </c>
      <c r="GD78" s="115">
        <v>-3.3251231527093549E-2</v>
      </c>
      <c r="GE78" s="115">
        <v>0.14611658882546277</v>
      </c>
      <c r="GF78" s="115"/>
      <c r="GG78" s="115">
        <v>-0.43640411912051208</v>
      </c>
      <c r="GH78" s="115">
        <v>-2.0305810397553477E-2</v>
      </c>
      <c r="GI78" s="115">
        <v>-0.23003802281368821</v>
      </c>
      <c r="GJ78" s="115">
        <v>0</v>
      </c>
      <c r="GK78" s="115"/>
      <c r="GL78" s="115">
        <v>1.9736842105263205E-2</v>
      </c>
      <c r="GM78" s="115">
        <v>0</v>
      </c>
      <c r="GN78" s="115">
        <v>-6.43776824034335E-2</v>
      </c>
      <c r="GO78" s="115">
        <v>-9.6715328467153319E-2</v>
      </c>
      <c r="GP78" s="115">
        <v>-5.3731343283582179E-2</v>
      </c>
      <c r="GQ78" s="115">
        <v>-0.11082838563754589</v>
      </c>
      <c r="GR78" s="115">
        <v>-8.66666666666666E-2</v>
      </c>
      <c r="GS78" s="115">
        <v>-0.18571428571428578</v>
      </c>
    </row>
    <row r="79" spans="1:201" x14ac:dyDescent="0.2">
      <c r="A79" t="s">
        <v>1433</v>
      </c>
      <c r="B79" s="115">
        <v>0</v>
      </c>
      <c r="C79" s="115">
        <v>7.7119509703779385E-2</v>
      </c>
      <c r="D79" s="115">
        <v>2.7598896044158192E-2</v>
      </c>
      <c r="E79" s="115">
        <v>-0.11479289940828406</v>
      </c>
      <c r="F79" s="115">
        <v>-0.22804314329738065</v>
      </c>
      <c r="G79" s="115">
        <v>6.9518716577540107E-2</v>
      </c>
      <c r="H79" s="115">
        <v>-0.15730337078651688</v>
      </c>
      <c r="I79" s="115">
        <v>7.0854181558255833E-2</v>
      </c>
      <c r="J79" s="115">
        <v>-1.5298157976896721E-2</v>
      </c>
      <c r="K79" s="115">
        <v>1.3851448722513196E-2</v>
      </c>
      <c r="L79" s="115">
        <v>-0.13427561837455837</v>
      </c>
      <c r="M79" s="115">
        <v>-1.3833721408026366E-2</v>
      </c>
      <c r="N79" s="115">
        <v>0</v>
      </c>
      <c r="O79" s="115">
        <v>0.11621150493898896</v>
      </c>
      <c r="P79" s="115">
        <v>-1.6715830875122937E-2</v>
      </c>
      <c r="Q79" s="115">
        <v>-0.14800000000000005</v>
      </c>
      <c r="R79" s="115"/>
      <c r="S79" s="115"/>
      <c r="T79" s="115">
        <v>1.251037000165914E-2</v>
      </c>
      <c r="U79" s="115">
        <v>-4.7499999999999987E-2</v>
      </c>
      <c r="V79" s="115">
        <v>5.8434959349593543E-2</v>
      </c>
      <c r="W79" s="115">
        <v>3.7037037037037035E-2</v>
      </c>
      <c r="X79" s="115">
        <v>0</v>
      </c>
      <c r="Y79" s="115">
        <v>-0.12698412698412698</v>
      </c>
      <c r="Z79" s="115">
        <v>1.6863406408094434E-3</v>
      </c>
      <c r="AA79" s="115">
        <v>-8.4893882646691607E-2</v>
      </c>
      <c r="AB79" s="115">
        <v>-2.5058731401722812E-2</v>
      </c>
      <c r="AC79" s="115"/>
      <c r="AD79" s="115">
        <v>-4.9914529914529944E-2</v>
      </c>
      <c r="AE79" s="115">
        <v>-0.34331658291457284</v>
      </c>
      <c r="AF79" s="115">
        <v>-8.139534883720928E-2</v>
      </c>
      <c r="AG79" s="115">
        <v>-0.13565426170468176</v>
      </c>
      <c r="AH79" s="115">
        <v>-4.3644298963446976E-3</v>
      </c>
      <c r="AI79" s="115">
        <v>7.1428571428571494E-2</v>
      </c>
      <c r="AJ79" s="115">
        <v>2.0433436532507857E-2</v>
      </c>
      <c r="AK79" s="115">
        <v>0</v>
      </c>
      <c r="AL79" s="115"/>
      <c r="AM79" s="115">
        <v>-4.3624161073825524E-2</v>
      </c>
      <c r="AN79" s="115">
        <v>-0.18044515103338629</v>
      </c>
      <c r="AO79" s="115">
        <v>-4.530201342281872E-2</v>
      </c>
      <c r="AP79" s="115">
        <v>-1.0909090909090839E-2</v>
      </c>
      <c r="AQ79" s="115">
        <v>0.12024957458876921</v>
      </c>
      <c r="AR79" s="115">
        <v>-9.4540612516644404E-2</v>
      </c>
      <c r="AS79" s="115">
        <v>0.16381995917928885</v>
      </c>
      <c r="AT79" s="115">
        <v>1.6428585739186048E-3</v>
      </c>
      <c r="AU79" s="115">
        <v>-3.3940517539842958E-2</v>
      </c>
      <c r="AV79" s="115">
        <v>0.10400000000000005</v>
      </c>
      <c r="AW79" s="115">
        <v>0.16064565718677939</v>
      </c>
      <c r="AX79" s="115">
        <v>1.6722408026755793E-2</v>
      </c>
      <c r="AY79" s="115">
        <v>-1.6339869281045839E-2</v>
      </c>
      <c r="AZ79" s="115">
        <v>-5.3030303030302976E-2</v>
      </c>
      <c r="BA79" s="115">
        <v>0</v>
      </c>
      <c r="BB79" s="115">
        <v>0</v>
      </c>
      <c r="BC79" s="115"/>
      <c r="BD79" s="115">
        <v>3.5272727272727233E-2</v>
      </c>
      <c r="BE79" s="115">
        <v>-6.7492882264277354E-2</v>
      </c>
      <c r="BF79" s="115">
        <v>-0.15169811320754714</v>
      </c>
      <c r="BG79" s="115">
        <v>1.0256410256410037E-3</v>
      </c>
      <c r="BH79" s="115">
        <v>-5.9139784946236632E-2</v>
      </c>
      <c r="BI79" s="115">
        <v>3.4276206322795259E-2</v>
      </c>
      <c r="BJ79" s="115">
        <v>7.9523318437034474E-2</v>
      </c>
      <c r="BK79" s="115">
        <v>-1.9033674963396634E-2</v>
      </c>
      <c r="BL79" s="115">
        <v>8.3211678832116831E-2</v>
      </c>
      <c r="BM79" s="115">
        <v>-2.6128266033254188E-2</v>
      </c>
      <c r="BN79" s="115">
        <v>0.12790697674418605</v>
      </c>
      <c r="BO79" s="115">
        <v>-9.4999999999999973E-2</v>
      </c>
      <c r="BP79" s="115">
        <v>-4.4850498338870365E-2</v>
      </c>
      <c r="BQ79" s="115">
        <v>-0.21453287197231832</v>
      </c>
      <c r="BR79" s="115">
        <v>6.7613252197426847E-4</v>
      </c>
      <c r="BS79" s="115">
        <v>2.5613790701723902E-2</v>
      </c>
      <c r="BT79" s="115">
        <v>-3.3018417787956937E-2</v>
      </c>
      <c r="BU79" s="115"/>
      <c r="BV79" s="115">
        <v>-6.2617407639324616E-3</v>
      </c>
      <c r="BW79" s="115">
        <v>3.7056124076664232E-3</v>
      </c>
      <c r="BX79" s="115">
        <v>-3.8112522686025378E-2</v>
      </c>
      <c r="BY79" s="115">
        <v>8.3333333333333329E-2</v>
      </c>
      <c r="BZ79" s="115">
        <v>0.21212121212121207</v>
      </c>
      <c r="CA79" s="115">
        <v>-8.4285714285714367E-2</v>
      </c>
      <c r="CB79" s="115">
        <v>-1.7371937639198243E-2</v>
      </c>
      <c r="CC79" s="115">
        <v>1.7583848909150084E-2</v>
      </c>
      <c r="CD79" s="115">
        <v>1.2810248198558858E-2</v>
      </c>
      <c r="CE79" s="115">
        <v>0.15531561461794025</v>
      </c>
      <c r="CF79" s="115">
        <v>-6.7944250871080233E-2</v>
      </c>
      <c r="CG79" s="115">
        <v>-5.4065300008322027E-2</v>
      </c>
      <c r="CH79" s="115">
        <v>4.0697674418604654E-2</v>
      </c>
      <c r="CI79" s="115">
        <v>0.24809638554216876</v>
      </c>
      <c r="CJ79" s="115">
        <v>0</v>
      </c>
      <c r="CK79" s="115">
        <v>-2.3100473142220936E-2</v>
      </c>
      <c r="CL79" s="115">
        <v>0.15034965034965025</v>
      </c>
      <c r="CM79" s="115">
        <v>-0.10526315789473682</v>
      </c>
      <c r="CN79" s="115">
        <v>0</v>
      </c>
      <c r="CO79" s="115">
        <v>9.9999999999999482E-3</v>
      </c>
      <c r="CP79" s="115">
        <v>0</v>
      </c>
      <c r="CQ79" s="115">
        <v>-0.22435897435897437</v>
      </c>
      <c r="CR79" s="115">
        <v>-4.7619047619047665E-2</v>
      </c>
      <c r="CS79" s="115">
        <v>5.2910052910052959E-3</v>
      </c>
      <c r="CT79" s="115">
        <v>3.3722393066815688E-2</v>
      </c>
      <c r="CU79" s="115">
        <v>-1.5151515151515152E-2</v>
      </c>
      <c r="CV79" s="115">
        <v>-2.834008097166003E-2</v>
      </c>
      <c r="CW79" s="115">
        <v>3.6269430051813469E-2</v>
      </c>
      <c r="CX79" s="115">
        <v>-2.0487804878048865E-2</v>
      </c>
      <c r="CY79" s="115">
        <v>0.12433333333333331</v>
      </c>
      <c r="CZ79" s="115">
        <v>2.5528520143597948E-2</v>
      </c>
      <c r="DA79" s="115">
        <v>-6.2055897678825141E-2</v>
      </c>
      <c r="DB79" s="115">
        <v>5.5419473361910672E-2</v>
      </c>
      <c r="DC79" s="115"/>
      <c r="DD79" s="115">
        <v>0</v>
      </c>
      <c r="DE79" s="115">
        <v>3.8396458331116289E-2</v>
      </c>
      <c r="DF79" s="115">
        <v>0</v>
      </c>
      <c r="DG79" s="115">
        <v>7.4074074074074077E-3</v>
      </c>
      <c r="DH79" s="115">
        <v>-2.7192982456140394E-2</v>
      </c>
      <c r="DI79" s="115">
        <v>-2.9411764705882353E-2</v>
      </c>
      <c r="DJ79" s="115"/>
      <c r="DK79" s="115">
        <v>-0.20000000000000004</v>
      </c>
      <c r="DL79" s="115">
        <v>5.1593323216995425E-2</v>
      </c>
      <c r="DM79" s="115">
        <v>2.0408163265306142E-2</v>
      </c>
      <c r="DN79" s="115">
        <v>2.0382165605095561E-2</v>
      </c>
      <c r="DO79" s="115"/>
      <c r="DP79" s="115">
        <v>1.5062357280871276E-2</v>
      </c>
      <c r="DQ79" s="115">
        <v>1.6296296296296212E-2</v>
      </c>
      <c r="DR79" s="115">
        <v>-3.1958065607034167E-2</v>
      </c>
      <c r="DS79" s="115">
        <v>-8.2258064516129034E-2</v>
      </c>
      <c r="DT79" s="115">
        <v>1.8627310502936729E-3</v>
      </c>
      <c r="DU79" s="115">
        <v>0</v>
      </c>
      <c r="DV79" s="115">
        <v>5.9310344827586167E-2</v>
      </c>
      <c r="DW79" s="115"/>
      <c r="DX79" s="115">
        <v>0.23282266741814844</v>
      </c>
      <c r="DY79" s="115">
        <v>0.19629604867286218</v>
      </c>
      <c r="DZ79" s="115">
        <v>-2.1214392803598294E-2</v>
      </c>
      <c r="EA79" s="115"/>
      <c r="EB79" s="115">
        <v>-2.2271406833586933E-2</v>
      </c>
      <c r="EC79" s="115">
        <v>-9.7591150571282995E-2</v>
      </c>
      <c r="ED79" s="115">
        <v>1.086956521739146E-2</v>
      </c>
      <c r="EE79" s="115">
        <v>6.6500000000000031E-2</v>
      </c>
      <c r="EF79" s="115">
        <v>0</v>
      </c>
      <c r="EG79" s="115"/>
      <c r="EH79" s="115">
        <v>-7.6371091747821723E-2</v>
      </c>
      <c r="EI79" s="115">
        <v>2.4931506849314975E-2</v>
      </c>
      <c r="EJ79" s="115">
        <v>1.7672151127361313E-2</v>
      </c>
      <c r="EK79" s="115">
        <v>2.1153846153846044E-2</v>
      </c>
      <c r="EL79" s="115">
        <v>-3.7181690360881148E-2</v>
      </c>
      <c r="EM79" s="115">
        <v>0.03</v>
      </c>
      <c r="EN79" s="115">
        <v>1.8808777429467103E-2</v>
      </c>
      <c r="EO79" s="115">
        <v>3.6954717082183955E-3</v>
      </c>
      <c r="EP79" s="115">
        <v>0</v>
      </c>
      <c r="EQ79" s="115">
        <v>-2.1276595744680851E-2</v>
      </c>
      <c r="ER79" s="115">
        <v>0</v>
      </c>
      <c r="ES79" s="115">
        <v>-0.26442307692307698</v>
      </c>
      <c r="ET79" s="115"/>
      <c r="EU79" s="115"/>
      <c r="EV79" s="115">
        <v>-4.9999999999999968E-2</v>
      </c>
      <c r="EW79" s="115">
        <v>-0.26394266414037404</v>
      </c>
      <c r="EX79" s="115">
        <v>-8.0000000000000071E-2</v>
      </c>
      <c r="EY79" s="115">
        <v>9.7006772995411786E-2</v>
      </c>
      <c r="EZ79" s="115">
        <v>0</v>
      </c>
      <c r="FA79" s="115">
        <v>-0.14000000000000001</v>
      </c>
      <c r="FB79" s="115">
        <v>0.1361524163568773</v>
      </c>
      <c r="FC79" s="115">
        <v>-5.1764705882352879E-2</v>
      </c>
      <c r="FD79" s="115">
        <v>-2.9411764705882353E-2</v>
      </c>
      <c r="FE79" s="115">
        <v>-0.12633624878522828</v>
      </c>
      <c r="FF79" s="115"/>
      <c r="FG79" s="115">
        <v>6.1836640516843594E-2</v>
      </c>
      <c r="FH79" s="115">
        <v>4.7878787878787826E-2</v>
      </c>
      <c r="FI79" s="115">
        <v>0.16036797613127804</v>
      </c>
      <c r="FJ79" s="115">
        <v>-6.7556568451896332E-3</v>
      </c>
      <c r="FK79" s="115">
        <v>0.13411619283065523</v>
      </c>
      <c r="FL79" s="115">
        <v>-4.4686840253342824E-2</v>
      </c>
      <c r="FM79" s="115">
        <v>4.9250535331905744E-2</v>
      </c>
      <c r="FN79" s="115">
        <v>-0.15094339622641512</v>
      </c>
      <c r="FO79" s="115">
        <v>0.1875</v>
      </c>
      <c r="FP79" s="115">
        <v>0.15415345592897911</v>
      </c>
      <c r="FQ79" s="115">
        <v>5.8070025619128919E-2</v>
      </c>
      <c r="FR79" s="115">
        <v>-5.7788944723618049E-2</v>
      </c>
      <c r="FS79" s="115">
        <v>2.883640052166345E-2</v>
      </c>
      <c r="FT79" s="115">
        <v>4.8352325223283039E-2</v>
      </c>
      <c r="FU79" s="115">
        <v>-7.8787878787878837E-2</v>
      </c>
      <c r="FV79" s="115">
        <v>-4.6712967367519662E-2</v>
      </c>
      <c r="FW79" s="115">
        <v>9.1257995735607708E-2</v>
      </c>
      <c r="FX79" s="115">
        <v>-5.6099732858414936E-2</v>
      </c>
      <c r="FY79" s="115">
        <v>-8.3710407239819026E-2</v>
      </c>
      <c r="FZ79" s="115">
        <v>-0.22064393939393934</v>
      </c>
      <c r="GA79" s="115">
        <v>0.33608310418576232</v>
      </c>
      <c r="GB79" s="115">
        <v>-5.6733828207847316E-2</v>
      </c>
      <c r="GC79" s="115">
        <v>-8.3924349881796784E-2</v>
      </c>
      <c r="GD79" s="115">
        <v>0</v>
      </c>
      <c r="GE79" s="115">
        <v>0.16787878787878793</v>
      </c>
      <c r="GF79" s="115"/>
      <c r="GG79" s="115">
        <v>-0.38759161411283455</v>
      </c>
      <c r="GH79" s="115">
        <v>-6.8906605922551226E-2</v>
      </c>
      <c r="GI79" s="115">
        <v>-0.22074074074074077</v>
      </c>
      <c r="GJ79" s="115">
        <v>-6.6889632107023408E-2</v>
      </c>
      <c r="GK79" s="115"/>
      <c r="GL79" s="115">
        <v>-3.2786885245902103E-3</v>
      </c>
      <c r="GM79" s="115">
        <v>0</v>
      </c>
      <c r="GN79" s="115">
        <v>-6.1744966442953013E-2</v>
      </c>
      <c r="GO79" s="115">
        <v>7.3529411764705942E-3</v>
      </c>
      <c r="GP79" s="115">
        <v>1.926977687626788E-2</v>
      </c>
      <c r="GQ79" s="115">
        <v>-5.3430821147357936E-3</v>
      </c>
      <c r="GR79" s="115">
        <v>3.0927835051546341E-2</v>
      </c>
      <c r="GS79" s="115">
        <v>-0.11764705882352934</v>
      </c>
    </row>
    <row r="80" spans="1:201" x14ac:dyDescent="0.2">
      <c r="A80" t="s">
        <v>1434</v>
      </c>
      <c r="B80" s="115">
        <v>4.9960031974420463E-2</v>
      </c>
      <c r="C80" s="115">
        <v>2.8361344537815206E-2</v>
      </c>
      <c r="D80" s="115">
        <v>-8.6554621848739591E-2</v>
      </c>
      <c r="E80" s="115">
        <v>5.6250000000000001E-2</v>
      </c>
      <c r="F80" s="115">
        <v>0</v>
      </c>
      <c r="G80" s="115">
        <v>-7.5995651744243484E-2</v>
      </c>
      <c r="H80" s="115">
        <v>0.11250000000000004</v>
      </c>
      <c r="I80" s="115">
        <v>-6.480248557478952E-3</v>
      </c>
      <c r="J80" s="115">
        <v>2.6608232900297655E-3</v>
      </c>
      <c r="K80" s="115">
        <v>3.693611335747686E-2</v>
      </c>
      <c r="L80" s="115">
        <v>-7.0175438596491802E-3</v>
      </c>
      <c r="M80" s="115">
        <v>-0.10854700854700855</v>
      </c>
      <c r="N80" s="115">
        <v>-1.8575851393189558E-3</v>
      </c>
      <c r="O80" s="115">
        <v>2.6114953493918409E-2</v>
      </c>
      <c r="P80" s="115">
        <v>-2.6794258373205714E-2</v>
      </c>
      <c r="Q80" s="115">
        <v>-3.8461538461538491E-2</v>
      </c>
      <c r="R80" s="115"/>
      <c r="S80" s="115"/>
      <c r="T80" s="115">
        <v>1.6594756057089735E-4</v>
      </c>
      <c r="U80" s="115">
        <v>-6.75990675990676E-2</v>
      </c>
      <c r="V80" s="115">
        <v>-8.0645161290323238E-3</v>
      </c>
      <c r="W80" s="115">
        <v>4.4642857142856715E-3</v>
      </c>
      <c r="X80" s="115">
        <v>5.9563203176704075E-3</v>
      </c>
      <c r="Y80" s="115">
        <v>-5.5000000000000049E-2</v>
      </c>
      <c r="Z80" s="115">
        <v>5.2089986516216047E-2</v>
      </c>
      <c r="AA80" s="115">
        <v>7.3726541554959765E-2</v>
      </c>
      <c r="AB80" s="115">
        <v>4.2448979591836702E-2</v>
      </c>
      <c r="AC80" s="115"/>
      <c r="AD80" s="115">
        <v>-8.8288007480713873E-2</v>
      </c>
      <c r="AE80" s="115">
        <v>0.14975733764733062</v>
      </c>
      <c r="AF80" s="115">
        <v>-0.15409836065573762</v>
      </c>
      <c r="AG80" s="115">
        <v>0.41186440677966096</v>
      </c>
      <c r="AH80" s="115">
        <v>-6.0000000000000088E-2</v>
      </c>
      <c r="AI80" s="115">
        <v>-8.9430894308943201E-2</v>
      </c>
      <c r="AJ80" s="115">
        <v>-4.494382022471919E-2</v>
      </c>
      <c r="AK80" s="115">
        <v>0</v>
      </c>
      <c r="AL80" s="115"/>
      <c r="AM80" s="115">
        <v>-8.3076923076923048E-2</v>
      </c>
      <c r="AN80" s="115">
        <v>0.39777777777777779</v>
      </c>
      <c r="AO80" s="115">
        <v>-7.5968992248062042E-2</v>
      </c>
      <c r="AP80" s="115">
        <v>-8.3333333333333329E-2</v>
      </c>
      <c r="AQ80" s="115">
        <v>1.7045454545453172E-3</v>
      </c>
      <c r="AR80" s="115">
        <v>4.2331714087439243E-2</v>
      </c>
      <c r="AS80" s="115">
        <v>9.7629996462681293E-2</v>
      </c>
      <c r="AT80" s="115">
        <v>4.9960031974420463E-2</v>
      </c>
      <c r="AU80" s="115">
        <v>7.2323353293413162E-2</v>
      </c>
      <c r="AV80" s="115">
        <v>-3.785614664275707E-3</v>
      </c>
      <c r="AW80" s="115">
        <v>-6.031058143734206E-2</v>
      </c>
      <c r="AX80" s="115">
        <v>-0.10746268656716414</v>
      </c>
      <c r="AY80" s="115">
        <v>-0.21134020618556698</v>
      </c>
      <c r="AZ80" s="115">
        <v>0</v>
      </c>
      <c r="BA80" s="115">
        <v>7.6335877862595417E-3</v>
      </c>
      <c r="BB80" s="115">
        <v>1.8848700967906317E-2</v>
      </c>
      <c r="BC80" s="115"/>
      <c r="BD80" s="115">
        <v>-2.1700462468872268E-2</v>
      </c>
      <c r="BE80" s="115">
        <v>1.0065127294256937E-2</v>
      </c>
      <c r="BF80" s="115">
        <v>-4.6076313894888449E-2</v>
      </c>
      <c r="BG80" s="115">
        <v>0</v>
      </c>
      <c r="BH80" s="115">
        <v>1.086956521739146E-2</v>
      </c>
      <c r="BI80" s="115">
        <v>-9.8846787479407155E-3</v>
      </c>
      <c r="BJ80" s="115">
        <v>-0.14804510177185537</v>
      </c>
      <c r="BK80" s="115">
        <v>4.4117647058823459E-3</v>
      </c>
      <c r="BL80" s="115">
        <v>3.7093111279333714E-2</v>
      </c>
      <c r="BM80" s="115">
        <v>1.7276791107889416E-2</v>
      </c>
      <c r="BN80" s="115">
        <v>-0.14137380191693288</v>
      </c>
      <c r="BO80" s="115">
        <v>-4.7619047619047658E-2</v>
      </c>
      <c r="BP80" s="115">
        <v>-4.8973143759873695E-2</v>
      </c>
      <c r="BQ80" s="115">
        <v>0.1653225806451612</v>
      </c>
      <c r="BR80" s="115">
        <v>-4.5929557476454677E-2</v>
      </c>
      <c r="BS80" s="115">
        <v>5.3258995708469287E-2</v>
      </c>
      <c r="BT80" s="115">
        <v>0.10561299852289519</v>
      </c>
      <c r="BU80" s="115"/>
      <c r="BV80" s="115">
        <v>-3.2707450030284732E-2</v>
      </c>
      <c r="BW80" s="115">
        <v>7.3918417799753002E-3</v>
      </c>
      <c r="BX80" s="115">
        <v>-1.1025641025641018E-2</v>
      </c>
      <c r="BY80" s="115">
        <v>-6.9607167470709844E-2</v>
      </c>
      <c r="BZ80" s="115">
        <v>-0.17085427135678385</v>
      </c>
      <c r="CA80" s="115">
        <v>5.1366776809852834E-2</v>
      </c>
      <c r="CB80" s="115">
        <v>1.3910215879324419E-2</v>
      </c>
      <c r="CC80" s="115">
        <v>-1.1348088531187095E-2</v>
      </c>
      <c r="CD80" s="115">
        <v>-0.10658082975679543</v>
      </c>
      <c r="CE80" s="115">
        <v>-7.2470148021790498E-2</v>
      </c>
      <c r="CF80" s="115">
        <v>7.2897196261682354E-2</v>
      </c>
      <c r="CG80" s="115">
        <v>-0.27173001747492398</v>
      </c>
      <c r="CH80" s="115">
        <v>-4.7619047619047616E-2</v>
      </c>
      <c r="CI80" s="115">
        <v>-0.13570476507830728</v>
      </c>
      <c r="CJ80" s="115">
        <v>-2.8571428571428571E-2</v>
      </c>
      <c r="CK80" s="115">
        <v>2.3646723646723596E-2</v>
      </c>
      <c r="CL80" s="115">
        <v>-4.666666666666662E-2</v>
      </c>
      <c r="CM80" s="115">
        <v>-0.15367483296213816</v>
      </c>
      <c r="CN80" s="115">
        <v>0</v>
      </c>
      <c r="CO80" s="115">
        <v>1.8518518518518452E-2</v>
      </c>
      <c r="CP80" s="115">
        <v>-3.5588155392556428E-2</v>
      </c>
      <c r="CQ80" s="115">
        <v>0</v>
      </c>
      <c r="CR80" s="115">
        <v>5.0000000000000051E-2</v>
      </c>
      <c r="CS80" s="115">
        <v>-7.1253071253071371E-2</v>
      </c>
      <c r="CT80" s="115">
        <v>-2.7295285359801396E-2</v>
      </c>
      <c r="CU80" s="115">
        <v>-5.5118110236220472E-2</v>
      </c>
      <c r="CV80" s="115">
        <v>-0.12720848056537098</v>
      </c>
      <c r="CW80" s="115">
        <v>0.14025759187049516</v>
      </c>
      <c r="CX80" s="115">
        <v>9.0425531914893581E-2</v>
      </c>
      <c r="CY80" s="115">
        <v>5.8823529411764705E-2</v>
      </c>
      <c r="CZ80" s="115">
        <v>7.18255664814023E-2</v>
      </c>
      <c r="DA80" s="115">
        <v>0.17277777777777775</v>
      </c>
      <c r="DB80" s="115">
        <v>5.1090192292219644E-2</v>
      </c>
      <c r="DC80" s="115"/>
      <c r="DD80" s="115">
        <v>0</v>
      </c>
      <c r="DE80" s="115">
        <v>-6.8018844532606038E-2</v>
      </c>
      <c r="DF80" s="115">
        <v>8.2706766917293228E-2</v>
      </c>
      <c r="DG80" s="115">
        <v>0.2408088235294118</v>
      </c>
      <c r="DH80" s="115">
        <v>-7.9903147699757884E-2</v>
      </c>
      <c r="DI80" s="115">
        <v>-5.8479532163743519E-3</v>
      </c>
      <c r="DJ80" s="115"/>
      <c r="DK80" s="115">
        <v>-6.6225165562913968E-3</v>
      </c>
      <c r="DL80" s="115">
        <v>-8.7257617728531842E-2</v>
      </c>
      <c r="DM80" s="115">
        <v>-0.18333333333333338</v>
      </c>
      <c r="DN80" s="115">
        <v>-7.5110456553755645E-2</v>
      </c>
      <c r="DO80" s="115"/>
      <c r="DP80" s="115">
        <v>-9.0357114324518678E-2</v>
      </c>
      <c r="DQ80" s="115">
        <v>-1.0263929618768276E-2</v>
      </c>
      <c r="DR80" s="115">
        <v>-9.3361950022995605E-2</v>
      </c>
      <c r="DS80" s="115">
        <v>-2.9673218980843928E-2</v>
      </c>
      <c r="DT80" s="115">
        <v>-0.12213836477987414</v>
      </c>
      <c r="DU80" s="115">
        <v>-0.11702127659574468</v>
      </c>
      <c r="DV80" s="115">
        <v>-3.3333333333333333E-2</v>
      </c>
      <c r="DW80" s="115"/>
      <c r="DX80" s="115">
        <v>6.2383996700349532E-3</v>
      </c>
      <c r="DY80" s="115">
        <v>-8.5627534489434179E-2</v>
      </c>
      <c r="DZ80" s="115">
        <v>4.9567269866247141E-2</v>
      </c>
      <c r="EA80" s="115"/>
      <c r="EB80" s="115">
        <v>0.13833556412880882</v>
      </c>
      <c r="EC80" s="115">
        <v>3.5025610123531233E-2</v>
      </c>
      <c r="ED80" s="115">
        <v>-0.16363636363636369</v>
      </c>
      <c r="EE80" s="115">
        <v>-1.0880316518298658E-2</v>
      </c>
      <c r="EF80" s="115">
        <v>-3.5588155392556428E-2</v>
      </c>
      <c r="EG80" s="115"/>
      <c r="EH80" s="115">
        <v>1.3506493506493588E-2</v>
      </c>
      <c r="EI80" s="115">
        <v>3.69318181818181E-2</v>
      </c>
      <c r="EJ80" s="115">
        <v>-0.13174603174603167</v>
      </c>
      <c r="EK80" s="115">
        <v>-0.2180451127819549</v>
      </c>
      <c r="EL80" s="115">
        <v>9.5498887557761522E-2</v>
      </c>
      <c r="EM80" s="115">
        <v>-1.4778325123152709E-2</v>
      </c>
      <c r="EN80" s="115">
        <v>-0.12302405498281793</v>
      </c>
      <c r="EO80" s="115">
        <v>0.1433864053888548</v>
      </c>
      <c r="EP80" s="115">
        <v>0</v>
      </c>
      <c r="EQ80" s="115">
        <v>-1.0526315789473684E-2</v>
      </c>
      <c r="ER80" s="115">
        <v>-0.30357142857142855</v>
      </c>
      <c r="ES80" s="115">
        <v>-2.5000000000000022E-2</v>
      </c>
      <c r="ET80" s="115"/>
      <c r="EU80" s="115"/>
      <c r="EV80" s="115">
        <v>3.806228373702418E-2</v>
      </c>
      <c r="EW80" s="115">
        <v>-0.2268152866242038</v>
      </c>
      <c r="EX80" s="115">
        <v>-9.0909090909090912E-2</v>
      </c>
      <c r="EY80" s="115">
        <v>-5.8230452674897085E-2</v>
      </c>
      <c r="EZ80" s="115">
        <v>-0.14285714285714285</v>
      </c>
      <c r="FA80" s="115">
        <v>-0.17695473251028812</v>
      </c>
      <c r="FB80" s="115">
        <v>-1.5553522415370533E-2</v>
      </c>
      <c r="FC80" s="115">
        <v>-0.14141414141414144</v>
      </c>
      <c r="FD80" s="115">
        <v>-9.7087378640776691E-3</v>
      </c>
      <c r="FE80" s="115">
        <v>-6.4545454545454628E-2</v>
      </c>
      <c r="FF80" s="115"/>
      <c r="FG80" s="115">
        <v>-2.7727925340990698E-2</v>
      </c>
      <c r="FH80" s="115">
        <v>-0.10228509249183891</v>
      </c>
      <c r="FI80" s="115">
        <v>0.18224573780129322</v>
      </c>
      <c r="FJ80" s="115">
        <v>-0.13854999298836071</v>
      </c>
      <c r="FK80" s="115">
        <v>-9.6089385474860275E-2</v>
      </c>
      <c r="FL80" s="115">
        <v>-9.3460925039872397E-2</v>
      </c>
      <c r="FM80" s="115">
        <v>-6.6000000000000017E-2</v>
      </c>
      <c r="FN80" s="115">
        <v>-3.0487804878048676E-2</v>
      </c>
      <c r="FO80" s="115">
        <v>0</v>
      </c>
      <c r="FP80" s="115">
        <v>-3.1386278484122683E-2</v>
      </c>
      <c r="FQ80" s="115">
        <v>-6.8416865552903688E-2</v>
      </c>
      <c r="FR80" s="115">
        <v>-0.20400000000000004</v>
      </c>
      <c r="FS80" s="115">
        <v>-7.3360184119676489E-3</v>
      </c>
      <c r="FT80" s="115">
        <v>4.741935483870964E-2</v>
      </c>
      <c r="FU80" s="115">
        <v>-8.8397790055248684E-2</v>
      </c>
      <c r="FV80" s="115">
        <v>-0.32990347958025734</v>
      </c>
      <c r="FW80" s="115">
        <v>0</v>
      </c>
      <c r="FX80" s="115">
        <v>4.9532710280373808E-2</v>
      </c>
      <c r="FY80" s="115">
        <v>-0.10707070707070712</v>
      </c>
      <c r="FZ80" s="115">
        <v>-3.5469630080681963E-2</v>
      </c>
      <c r="GA80" s="115">
        <v>7.0769230769229807E-3</v>
      </c>
      <c r="GB80" s="115">
        <v>2.0010816657652839E-2</v>
      </c>
      <c r="GC80" s="115">
        <v>-3.3142857142857043E-2</v>
      </c>
      <c r="GD80" s="115">
        <v>3.0883261272388607E-3</v>
      </c>
      <c r="GE80" s="115">
        <v>-0.21719328209507546</v>
      </c>
      <c r="GF80" s="115"/>
      <c r="GG80" s="115">
        <v>-6.1129780764922391E-2</v>
      </c>
      <c r="GH80" s="115">
        <v>4.5238095238095202E-2</v>
      </c>
      <c r="GI80" s="115">
        <v>7.5697211155378419E-2</v>
      </c>
      <c r="GJ80" s="115">
        <v>-0.11538461538461535</v>
      </c>
      <c r="GK80" s="115"/>
      <c r="GL80" s="115">
        <v>5.1724137931034482E-2</v>
      </c>
      <c r="GM80" s="115">
        <v>0</v>
      </c>
      <c r="GN80" s="115">
        <v>-7.165109034267915E-2</v>
      </c>
      <c r="GO80" s="115">
        <v>-9.1819699499165242E-2</v>
      </c>
      <c r="GP80" s="115">
        <v>-0.13204225352112678</v>
      </c>
      <c r="GQ80" s="115">
        <v>-1.5640138408304437E-2</v>
      </c>
      <c r="GR80" s="115">
        <v>-0.166189111747851</v>
      </c>
      <c r="GS80" s="115">
        <v>-2.8571428571428685E-2</v>
      </c>
    </row>
    <row r="81" spans="1:201" x14ac:dyDescent="0.2">
      <c r="A81" t="s">
        <v>1435</v>
      </c>
      <c r="B81" s="115">
        <v>0.16155988857938722</v>
      </c>
      <c r="C81" s="115">
        <v>-5.5710306406685289E-3</v>
      </c>
      <c r="D81" s="115">
        <v>-6.4220183486238425E-2</v>
      </c>
      <c r="E81" s="115">
        <v>-3.428295509415745E-2</v>
      </c>
      <c r="F81" s="115">
        <v>-6.2138728323699384E-2</v>
      </c>
      <c r="G81" s="115">
        <v>0.35734406438631794</v>
      </c>
      <c r="H81" s="115">
        <v>-9.0909090909090981E-2</v>
      </c>
      <c r="I81" s="115">
        <v>-2.4506408036023539E-2</v>
      </c>
      <c r="J81" s="115">
        <v>-1.7832436587240534E-2</v>
      </c>
      <c r="K81" s="115">
        <v>4.5087087528478134E-2</v>
      </c>
      <c r="L81" s="115">
        <v>0.25550660792951557</v>
      </c>
      <c r="M81" s="115">
        <v>7.7631578947368496E-2</v>
      </c>
      <c r="N81" s="115">
        <v>-0.25081181382402967</v>
      </c>
      <c r="O81" s="115">
        <v>0.16878048780487803</v>
      </c>
      <c r="P81" s="115">
        <v>-3.2407407407407406E-2</v>
      </c>
      <c r="Q81" s="115">
        <v>1.9607843137255009E-2</v>
      </c>
      <c r="R81" s="115"/>
      <c r="S81" s="115"/>
      <c r="T81" s="115">
        <v>6.5982664072174194E-2</v>
      </c>
      <c r="U81" s="115">
        <v>7.2500000000000009E-2</v>
      </c>
      <c r="V81" s="115">
        <v>-3.7827352085353969E-2</v>
      </c>
      <c r="W81" s="115">
        <v>-1.1764705882352899E-2</v>
      </c>
      <c r="X81" s="115">
        <v>0.18882769472856006</v>
      </c>
      <c r="Y81" s="115">
        <v>-0.1111111111111111</v>
      </c>
      <c r="Z81" s="115">
        <v>5.3847879739735156E-2</v>
      </c>
      <c r="AA81" s="115">
        <v>-2.9908972691807596E-2</v>
      </c>
      <c r="AB81" s="115">
        <v>-1.7642341619887782E-2</v>
      </c>
      <c r="AC81" s="115"/>
      <c r="AD81" s="115">
        <v>0.32135502471169691</v>
      </c>
      <c r="AE81" s="115">
        <v>-0.38935930002822461</v>
      </c>
      <c r="AF81" s="115">
        <v>-9.2261904761904781E-2</v>
      </c>
      <c r="AG81" s="115">
        <v>0.2929145361577794</v>
      </c>
      <c r="AH81" s="115">
        <v>-4.878048780487805E-2</v>
      </c>
      <c r="AI81" s="115">
        <v>-4.0561622464898563E-2</v>
      </c>
      <c r="AJ81" s="115">
        <v>3.2987171655467266E-2</v>
      </c>
      <c r="AK81" s="115">
        <v>0</v>
      </c>
      <c r="AL81" s="115"/>
      <c r="AM81" s="115">
        <v>-1.5360983102917715E-3</v>
      </c>
      <c r="AN81" s="115">
        <v>-2.7027027027027029E-2</v>
      </c>
      <c r="AO81" s="115">
        <v>-3.1531531531531529E-2</v>
      </c>
      <c r="AP81" s="115">
        <v>3.344481605351099E-3</v>
      </c>
      <c r="AQ81" s="115">
        <v>3.5294117647058906E-2</v>
      </c>
      <c r="AR81" s="115">
        <v>-4.3033603400186062E-2</v>
      </c>
      <c r="AS81" s="115">
        <v>0.18748249789974797</v>
      </c>
      <c r="AT81" s="115">
        <v>4.019605697905955E-2</v>
      </c>
      <c r="AU81" s="115">
        <v>4.3717383831755288E-2</v>
      </c>
      <c r="AV81" s="115">
        <v>-8.2785087719298267E-2</v>
      </c>
      <c r="AW81" s="115">
        <v>0.19045571797076524</v>
      </c>
      <c r="AX81" s="115">
        <v>5.345911949685532E-2</v>
      </c>
      <c r="AY81" s="115">
        <v>-5.1282051282051325E-3</v>
      </c>
      <c r="AZ81" s="115">
        <v>-0.10569105691056914</v>
      </c>
      <c r="BA81" s="115">
        <v>-8.2311733800350256E-2</v>
      </c>
      <c r="BB81" s="115">
        <v>-2.8818800247371656E-2</v>
      </c>
      <c r="BC81" s="115"/>
      <c r="BD81" s="115">
        <v>3.6122373755989694E-2</v>
      </c>
      <c r="BE81" s="115">
        <v>-9.2702018264139346E-2</v>
      </c>
      <c r="BF81" s="115">
        <v>-0.20628571428571427</v>
      </c>
      <c r="BG81" s="115">
        <v>3.7234042553191453E-2</v>
      </c>
      <c r="BH81" s="115">
        <v>-6.2181447502548538E-2</v>
      </c>
      <c r="BI81" s="115">
        <v>-3.284072249589421E-3</v>
      </c>
      <c r="BJ81" s="115">
        <v>0.10133318997957205</v>
      </c>
      <c r="BK81" s="115">
        <v>-6.0773480662983444E-2</v>
      </c>
      <c r="BL81" s="115">
        <v>0.4653355518580144</v>
      </c>
      <c r="BM81" s="115">
        <v>8.0548302872062688E-2</v>
      </c>
      <c r="BN81" s="115">
        <v>0.15805295409873976</v>
      </c>
      <c r="BO81" s="115">
        <v>-4.7393364928908941E-3</v>
      </c>
      <c r="BP81" s="115">
        <v>-8.3936324167872653E-2</v>
      </c>
      <c r="BQ81" s="115">
        <v>-0.14008321775312063</v>
      </c>
      <c r="BR81" s="115">
        <v>5.4557823129251767E-2</v>
      </c>
      <c r="BS81" s="115">
        <v>2.613997779325138E-2</v>
      </c>
      <c r="BT81" s="115">
        <v>-0.2049991612145613</v>
      </c>
      <c r="BU81" s="115"/>
      <c r="BV81" s="115">
        <v>-8.5318559556786647E-2</v>
      </c>
      <c r="BW81" s="115">
        <v>0.36494010460604004</v>
      </c>
      <c r="BX81" s="115">
        <v>5.0363587395636879E-2</v>
      </c>
      <c r="BY81" s="115">
        <v>2.6529890343119915E-2</v>
      </c>
      <c r="BZ81" s="115">
        <v>0.2894168466522678</v>
      </c>
      <c r="CA81" s="115">
        <v>-1.3629629629629655E-2</v>
      </c>
      <c r="CB81" s="115">
        <v>-2.432360976469556E-2</v>
      </c>
      <c r="CC81" s="115">
        <v>-6.0000000000000001E-3</v>
      </c>
      <c r="CD81" s="115">
        <v>7.7041602465331274E-2</v>
      </c>
      <c r="CE81" s="115">
        <v>-1.072400653238976E-2</v>
      </c>
      <c r="CF81" s="115">
        <v>-6.1403508771929918E-2</v>
      </c>
      <c r="CG81" s="115">
        <v>-0.10000909090909089</v>
      </c>
      <c r="CH81" s="115">
        <v>-8.9919574287960352E-2</v>
      </c>
      <c r="CI81" s="115">
        <v>4.6830034010639267E-2</v>
      </c>
      <c r="CJ81" s="115">
        <v>-5.0461204557786278E-2</v>
      </c>
      <c r="CK81" s="115">
        <v>-4.8780487804877974E-2</v>
      </c>
      <c r="CL81" s="115">
        <v>0.2820512820512821</v>
      </c>
      <c r="CM81" s="115">
        <v>-3.2327586206896436E-2</v>
      </c>
      <c r="CN81" s="115">
        <v>0</v>
      </c>
      <c r="CO81" s="115">
        <v>-5.4704595185995623E-2</v>
      </c>
      <c r="CP81" s="115">
        <v>0</v>
      </c>
      <c r="CQ81" s="115">
        <v>3.9999999999999973E-2</v>
      </c>
      <c r="CR81" s="115">
        <v>1.7907634307257361E-2</v>
      </c>
      <c r="CS81" s="115">
        <v>-0.10352422907488981</v>
      </c>
      <c r="CT81" s="115">
        <v>0.13896900830445799</v>
      </c>
      <c r="CU81" s="115">
        <v>2.3443223443223443E-2</v>
      </c>
      <c r="CV81" s="115">
        <v>-0.11285266457680247</v>
      </c>
      <c r="CW81" s="115">
        <v>-2.7017705219590807E-2</v>
      </c>
      <c r="CX81" s="115">
        <v>-2.3376623376623339E-2</v>
      </c>
      <c r="CY81" s="115">
        <v>-2.8815612074678396E-2</v>
      </c>
      <c r="CZ81" s="115">
        <v>0.2636412749864937</v>
      </c>
      <c r="DA81" s="115">
        <v>-2.7027027027027029E-2</v>
      </c>
      <c r="DB81" s="115">
        <v>-1.4509990485252127E-2</v>
      </c>
      <c r="DC81" s="115"/>
      <c r="DD81" s="115">
        <v>-5.6666666666666726E-2</v>
      </c>
      <c r="DE81" s="115">
        <v>0.73060418812221073</v>
      </c>
      <c r="DF81" s="115">
        <v>-0.05</v>
      </c>
      <c r="DG81" s="115">
        <v>7.4074074074073808E-3</v>
      </c>
      <c r="DH81" s="115">
        <v>0.20174587778855479</v>
      </c>
      <c r="DI81" s="115">
        <v>-7.0652173913043334E-2</v>
      </c>
      <c r="DJ81" s="115"/>
      <c r="DK81" s="115">
        <v>-0.11176470588235292</v>
      </c>
      <c r="DL81" s="115">
        <v>-8.1424936386768523E-2</v>
      </c>
      <c r="DM81" s="115">
        <v>0.11801242236024841</v>
      </c>
      <c r="DN81" s="115">
        <v>-0.25368212794020661</v>
      </c>
      <c r="DO81" s="115"/>
      <c r="DP81" s="115">
        <v>0.20535413356444704</v>
      </c>
      <c r="DQ81" s="115">
        <v>9.5022624434388997E-2</v>
      </c>
      <c r="DR81" s="115">
        <v>0.2983678343949045</v>
      </c>
      <c r="DS81" s="115">
        <v>-2.5678560536748885E-2</v>
      </c>
      <c r="DT81" s="115">
        <v>-2.740396378761922E-2</v>
      </c>
      <c r="DU81" s="115">
        <v>-0.06</v>
      </c>
      <c r="DV81" s="115">
        <v>3.4482758620689655E-2</v>
      </c>
      <c r="DW81" s="115"/>
      <c r="DX81" s="115">
        <v>4.5888379617147583E-2</v>
      </c>
      <c r="DY81" s="115">
        <v>2.9323544834819127E-2</v>
      </c>
      <c r="DZ81" s="115">
        <v>3.5859820700896425E-2</v>
      </c>
      <c r="EA81" s="115"/>
      <c r="EB81" s="115">
        <v>0.13492985434724339</v>
      </c>
      <c r="EC81" s="115">
        <v>5.5745526838966129E-2</v>
      </c>
      <c r="ED81" s="115">
        <v>4.5662100456621653E-3</v>
      </c>
      <c r="EE81" s="115">
        <v>1.2687813021702805E-2</v>
      </c>
      <c r="EF81" s="115">
        <v>0</v>
      </c>
      <c r="EG81" s="115"/>
      <c r="EH81" s="115">
        <v>-9.539473684210531E-2</v>
      </c>
      <c r="EI81" s="115">
        <v>6.8934102641967906E-2</v>
      </c>
      <c r="EJ81" s="115">
        <v>9.5652173913043398E-2</v>
      </c>
      <c r="EK81" s="115">
        <v>-0.3</v>
      </c>
      <c r="EL81" s="115">
        <v>8.1036077705827991E-2</v>
      </c>
      <c r="EM81" s="115">
        <v>-0.1213642659279778</v>
      </c>
      <c r="EN81" s="115">
        <v>2.8268551236749141E-2</v>
      </c>
      <c r="EO81" s="115">
        <v>0.29562043795620441</v>
      </c>
      <c r="EP81" s="115">
        <v>0</v>
      </c>
      <c r="EQ81" s="115">
        <v>-0.17160795256365544</v>
      </c>
      <c r="ER81" s="115">
        <v>-0.19770773638968492</v>
      </c>
      <c r="ES81" s="115">
        <v>-8.571428571428566E-2</v>
      </c>
      <c r="ET81" s="115"/>
      <c r="EU81" s="115"/>
      <c r="EV81" s="115">
        <v>-1.3651877133105813E-2</v>
      </c>
      <c r="EW81" s="115">
        <v>0.29816437903092446</v>
      </c>
      <c r="EX81" s="115">
        <v>-0.11290322580645164</v>
      </c>
      <c r="EY81" s="115">
        <v>1.3555787278414985E-2</v>
      </c>
      <c r="EZ81" s="115">
        <v>0</v>
      </c>
      <c r="FA81" s="115">
        <v>0.20297029702970304</v>
      </c>
      <c r="FB81" s="115">
        <v>-8.9166666666666686E-2</v>
      </c>
      <c r="FC81" s="115">
        <v>1.2269938650306851E-2</v>
      </c>
      <c r="FD81" s="115">
        <v>9.8039215686274508E-3</v>
      </c>
      <c r="FE81" s="115">
        <v>-4.524886877828118E-3</v>
      </c>
      <c r="FF81" s="115"/>
      <c r="FG81" s="115">
        <v>5.132075471698111E-2</v>
      </c>
      <c r="FH81" s="115">
        <v>-6.6056910569105731E-2</v>
      </c>
      <c r="FI81" s="115">
        <v>0.31554524361948971</v>
      </c>
      <c r="FJ81" s="115">
        <v>-0.15484444444444442</v>
      </c>
      <c r="FK81" s="115">
        <v>-9.9557522123893665E-3</v>
      </c>
      <c r="FL81" s="115">
        <v>-4.9999999999999954E-2</v>
      </c>
      <c r="FM81" s="115">
        <v>0</v>
      </c>
      <c r="FN81" s="115">
        <v>0.12328767123287664</v>
      </c>
      <c r="FO81" s="115">
        <v>2.1276595744680851E-2</v>
      </c>
      <c r="FP81" s="115">
        <v>7.3629501299344001E-3</v>
      </c>
      <c r="FQ81" s="115">
        <v>1.4527845036319589E-2</v>
      </c>
      <c r="FR81" s="115">
        <v>3.0927835051546341E-2</v>
      </c>
      <c r="FS81" s="115">
        <v>0.11517484760988117</v>
      </c>
      <c r="FT81" s="115">
        <v>-0.16834339369550633</v>
      </c>
      <c r="FU81" s="115">
        <v>5.5555555555556347E-3</v>
      </c>
      <c r="FV81" s="115">
        <v>-6.621026312656271E-2</v>
      </c>
      <c r="FW81" s="115">
        <v>0</v>
      </c>
      <c r="FX81" s="115">
        <v>9.433962264150943E-3</v>
      </c>
      <c r="FY81" s="115">
        <v>-0.17085427135678385</v>
      </c>
      <c r="FZ81" s="115">
        <v>3.2070861331703381E-3</v>
      </c>
      <c r="GA81" s="115">
        <v>-9.6720400222345668E-2</v>
      </c>
      <c r="GB81" s="115">
        <v>3.1808035714285532E-2</v>
      </c>
      <c r="GC81" s="115">
        <v>-0.14173614516920061</v>
      </c>
      <c r="GD81" s="115">
        <v>5.8169934640522912E-2</v>
      </c>
      <c r="GE81" s="115">
        <v>3.6027742949195831E-3</v>
      </c>
      <c r="GF81" s="115"/>
      <c r="GG81" s="115">
        <v>7.4449793672627329E-2</v>
      </c>
      <c r="GH81" s="115">
        <v>2.386634844868769E-3</v>
      </c>
      <c r="GI81" s="115">
        <v>8.564013840830452E-2</v>
      </c>
      <c r="GJ81" s="115">
        <v>-6.0589216231239577E-2</v>
      </c>
      <c r="GK81" s="115"/>
      <c r="GL81" s="115">
        <v>-3.3333333333333333E-2</v>
      </c>
      <c r="GM81" s="115">
        <v>0</v>
      </c>
      <c r="GN81" s="115">
        <v>-2.4316109422492314E-2</v>
      </c>
      <c r="GO81" s="115">
        <v>2.9209621993127134E-2</v>
      </c>
      <c r="GP81" s="115">
        <v>2.898550724637684E-2</v>
      </c>
      <c r="GQ81" s="115">
        <v>-2.3384698567180371E-2</v>
      </c>
      <c r="GR81" s="115">
        <v>7.0552147239263938E-2</v>
      </c>
      <c r="GS81" s="115">
        <v>0.13953488372093037</v>
      </c>
    </row>
    <row r="82" spans="1:201" x14ac:dyDescent="0.2">
      <c r="A82" t="s">
        <v>1436</v>
      </c>
      <c r="B82" s="115">
        <v>2.3277909738717264E-2</v>
      </c>
      <c r="C82" s="115">
        <v>8.0308444611623023E-2</v>
      </c>
      <c r="D82" s="115">
        <v>0.11680327868852466</v>
      </c>
      <c r="E82" s="115">
        <v>-0.20893812070282655</v>
      </c>
      <c r="F82" s="115">
        <v>0.16891891891891891</v>
      </c>
      <c r="G82" s="115">
        <v>2.2633744855966958E-2</v>
      </c>
      <c r="H82" s="115">
        <v>-0.11823647294589175</v>
      </c>
      <c r="I82" s="115">
        <v>-9.1806091806091224E-3</v>
      </c>
      <c r="J82" s="115">
        <v>0.4641008327706504</v>
      </c>
      <c r="K82" s="115">
        <v>6.1930379161814339E-3</v>
      </c>
      <c r="L82" s="115">
        <v>5.7453416149068195E-2</v>
      </c>
      <c r="M82" s="115">
        <v>-0.13242009132420085</v>
      </c>
      <c r="N82" s="115">
        <v>-8.8888888888888629E-3</v>
      </c>
      <c r="O82" s="115">
        <v>-9.4065656565656602E-2</v>
      </c>
      <c r="P82" s="115">
        <v>-1.6393442622950793E-2</v>
      </c>
      <c r="Q82" s="115">
        <v>-2.1113243761996223E-2</v>
      </c>
      <c r="R82" s="115"/>
      <c r="S82" s="115"/>
      <c r="T82" s="115">
        <v>0.12506468176571264</v>
      </c>
      <c r="U82" s="115">
        <v>-0.2</v>
      </c>
      <c r="V82" s="115">
        <v>4.0013449899125801E-2</v>
      </c>
      <c r="W82" s="115">
        <v>0</v>
      </c>
      <c r="X82" s="115">
        <v>-0.24119402985074623</v>
      </c>
      <c r="Y82" s="115">
        <v>2.2727272727272645E-2</v>
      </c>
      <c r="Z82" s="115">
        <v>-7.6747799067840364E-2</v>
      </c>
      <c r="AA82" s="115">
        <v>-2.7812895069532207E-2</v>
      </c>
      <c r="AB82" s="115">
        <v>-2.1960784313725439E-2</v>
      </c>
      <c r="AC82" s="115"/>
      <c r="AD82" s="115">
        <v>0.14272267325567725</v>
      </c>
      <c r="AE82" s="115">
        <v>-6.9834602257810546E-2</v>
      </c>
      <c r="AF82" s="115">
        <v>-1.1764705882352951E-2</v>
      </c>
      <c r="AG82" s="115">
        <v>-8.3054253181513743E-2</v>
      </c>
      <c r="AH82" s="115">
        <v>6.9658231150534877E-2</v>
      </c>
      <c r="AI82" s="115">
        <v>-8.4285714285714269E-2</v>
      </c>
      <c r="AJ82" s="115">
        <v>0.1659544159544161</v>
      </c>
      <c r="AK82" s="115">
        <v>0</v>
      </c>
      <c r="AL82" s="115"/>
      <c r="AM82" s="115">
        <v>-3.1250000000000125E-2</v>
      </c>
      <c r="AN82" s="115">
        <v>-0.17777777777777778</v>
      </c>
      <c r="AO82" s="115">
        <v>-8.1379310344827566E-2</v>
      </c>
      <c r="AP82" s="115">
        <v>6.7857142857143005E-2</v>
      </c>
      <c r="AQ82" s="115">
        <v>-2.9325513196481355E-3</v>
      </c>
      <c r="AR82" s="115">
        <v>-8.4174674613793798E-2</v>
      </c>
      <c r="AS82" s="115">
        <v>0.29477882523567817</v>
      </c>
      <c r="AT82" s="115">
        <v>-1.9165557797141276E-2</v>
      </c>
      <c r="AU82" s="115">
        <v>-3.0841121495327386E-3</v>
      </c>
      <c r="AV82" s="115">
        <v>4.2682926829268331E-2</v>
      </c>
      <c r="AW82" s="115">
        <v>0.17237903225806461</v>
      </c>
      <c r="AX82" s="115">
        <v>-0.1251719394773039</v>
      </c>
      <c r="AY82" s="115">
        <v>0.14705882352941177</v>
      </c>
      <c r="AZ82" s="115">
        <v>-6.5822784810126642E-2</v>
      </c>
      <c r="BA82" s="115">
        <v>0.47164948453608246</v>
      </c>
      <c r="BB82" s="115">
        <v>9.1093117408906896E-2</v>
      </c>
      <c r="BC82" s="115"/>
      <c r="BD82" s="115">
        <v>1.5344311377245515E-2</v>
      </c>
      <c r="BE82" s="115">
        <v>1.5371608638843179E-3</v>
      </c>
      <c r="BF82" s="115">
        <v>-9.3733816675297718E-2</v>
      </c>
      <c r="BG82" s="115">
        <v>2.3965141612200504E-2</v>
      </c>
      <c r="BH82" s="115">
        <v>-0.18318068276436297</v>
      </c>
      <c r="BI82" s="115">
        <v>3.4658511722731891E-2</v>
      </c>
      <c r="BJ82" s="115">
        <v>0.24528049270317323</v>
      </c>
      <c r="BK82" s="115">
        <v>0.15963694607581411</v>
      </c>
      <c r="BL82" s="115">
        <v>-4.350132625994696E-2</v>
      </c>
      <c r="BM82" s="115">
        <v>-5.7346788087620115E-2</v>
      </c>
      <c r="BN82" s="115">
        <v>-2.4035206499661583E-2</v>
      </c>
      <c r="BO82" s="115">
        <v>-0.24642857142857141</v>
      </c>
      <c r="BP82" s="115">
        <v>4.5385779122541575E-2</v>
      </c>
      <c r="BQ82" s="115">
        <v>2.3420865862313702E-2</v>
      </c>
      <c r="BR82" s="115">
        <v>-0.17304230423042299</v>
      </c>
      <c r="BS82" s="115">
        <v>-2.3540005145356219E-2</v>
      </c>
      <c r="BT82" s="115">
        <v>0.24187499999999998</v>
      </c>
      <c r="BU82" s="115"/>
      <c r="BV82" s="115">
        <v>2.0350480497456157E-2</v>
      </c>
      <c r="BW82" s="115">
        <v>9.7592592592592675E-2</v>
      </c>
      <c r="BX82" s="115">
        <v>-8.3209876543209813E-2</v>
      </c>
      <c r="BY82" s="115">
        <v>2.2423146473779423E-2</v>
      </c>
      <c r="BZ82" s="115">
        <v>-7.4000000000000024E-2</v>
      </c>
      <c r="CA82" s="115">
        <v>0.25</v>
      </c>
      <c r="CB82" s="115">
        <v>2.3727896066401979E-2</v>
      </c>
      <c r="CC82" s="115">
        <v>0.75438596491228072</v>
      </c>
      <c r="CD82" s="115">
        <v>-0.13581890812250327</v>
      </c>
      <c r="CE82" s="115">
        <v>0.13514181548538573</v>
      </c>
      <c r="CF82" s="115">
        <v>7.1428571428571411E-2</v>
      </c>
      <c r="CG82" s="115">
        <v>0</v>
      </c>
      <c r="CH82" s="115">
        <v>-1.8672732667391945E-2</v>
      </c>
      <c r="CI82" s="115">
        <v>-1.2997073506627691E-2</v>
      </c>
      <c r="CJ82" s="115">
        <v>-7.8499999999999945E-2</v>
      </c>
      <c r="CK82" s="115">
        <v>-8.888888888888892E-2</v>
      </c>
      <c r="CL82" s="115">
        <v>-0.11631419939577047</v>
      </c>
      <c r="CM82" s="115">
        <v>-2.3157894736842172E-2</v>
      </c>
      <c r="CN82" s="115">
        <v>0</v>
      </c>
      <c r="CO82" s="115">
        <v>5.057471264367823E-2</v>
      </c>
      <c r="CP82" s="115">
        <v>4.9914432401597257E-2</v>
      </c>
      <c r="CQ82" s="115">
        <v>-8.647990255785637E-2</v>
      </c>
      <c r="CR82" s="115">
        <v>2.0192307692307638E-2</v>
      </c>
      <c r="CS82" s="115">
        <v>0.21390374331550796</v>
      </c>
      <c r="CT82" s="115">
        <v>0.23270575321545336</v>
      </c>
      <c r="CU82" s="115">
        <v>-3.1914893617021274E-2</v>
      </c>
      <c r="CV82" s="115">
        <v>0.16849816849816848</v>
      </c>
      <c r="CW82" s="115">
        <v>0.22507042253521131</v>
      </c>
      <c r="CX82" s="115">
        <v>0.30952380952380959</v>
      </c>
      <c r="CY82" s="115">
        <v>2.2329863616064281E-3</v>
      </c>
      <c r="CZ82" s="115">
        <v>-1.5425531914893572E-2</v>
      </c>
      <c r="DA82" s="115">
        <v>-9.4468918257464507E-2</v>
      </c>
      <c r="DB82" s="115">
        <v>4.6074731472649663E-2</v>
      </c>
      <c r="DC82" s="115"/>
      <c r="DD82" s="115">
        <v>-0.10638297872340426</v>
      </c>
      <c r="DE82" s="115">
        <v>-0.2709662887604174</v>
      </c>
      <c r="DF82" s="115">
        <v>1.4306151645206624E-3</v>
      </c>
      <c r="DG82" s="115">
        <v>-0.20588235294117646</v>
      </c>
      <c r="DH82" s="115">
        <v>-9.2429577464788637E-2</v>
      </c>
      <c r="DI82" s="115">
        <v>-3.3613445378151294E-2</v>
      </c>
      <c r="DJ82" s="115"/>
      <c r="DK82" s="115">
        <v>0.10389610389610385</v>
      </c>
      <c r="DL82" s="115">
        <v>-5.5288461538461529E-2</v>
      </c>
      <c r="DM82" s="115">
        <v>-0.14814814814814806</v>
      </c>
      <c r="DN82" s="115">
        <v>0.12016744644176318</v>
      </c>
      <c r="DO82" s="115"/>
      <c r="DP82" s="115">
        <v>0.11895910780669136</v>
      </c>
      <c r="DQ82" s="115">
        <v>3.8187604182452047E-2</v>
      </c>
      <c r="DR82" s="115">
        <v>0.14259722538094163</v>
      </c>
      <c r="DS82" s="115">
        <v>-0.17637898121169504</v>
      </c>
      <c r="DT82" s="115">
        <v>-4.5873701412396481E-2</v>
      </c>
      <c r="DU82" s="115">
        <v>-7.407407407407407E-2</v>
      </c>
      <c r="DV82" s="115">
        <v>-4.9211501262253668E-2</v>
      </c>
      <c r="DW82" s="115"/>
      <c r="DX82" s="115">
        <v>2.077886335489185E-2</v>
      </c>
      <c r="DY82" s="115">
        <v>0.11390186915887851</v>
      </c>
      <c r="DZ82" s="115">
        <v>-8.7732342007434919E-2</v>
      </c>
      <c r="EA82" s="115"/>
      <c r="EB82" s="115">
        <v>1.001805054151624E-2</v>
      </c>
      <c r="EC82" s="115">
        <v>0.29732796863716077</v>
      </c>
      <c r="ED82" s="115">
        <v>-8.9775561097256873E-2</v>
      </c>
      <c r="EE82" s="115">
        <v>-9.6667169356054947E-2</v>
      </c>
      <c r="EF82" s="115">
        <v>4.9914432401597257E-2</v>
      </c>
      <c r="EG82" s="115"/>
      <c r="EH82" s="115">
        <v>6.4000000000000057E-2</v>
      </c>
      <c r="EI82" s="115">
        <v>-1.081405827575847E-2</v>
      </c>
      <c r="EJ82" s="115">
        <v>5.8004640371238771E-4</v>
      </c>
      <c r="EK82" s="115">
        <v>0.46153846153846156</v>
      </c>
      <c r="EL82" s="115">
        <v>8.4035298836742836E-2</v>
      </c>
      <c r="EM82" s="115">
        <v>0.12812499999999991</v>
      </c>
      <c r="EN82" s="115">
        <v>8.7624903920061531E-2</v>
      </c>
      <c r="EO82" s="115">
        <v>0.15744524541990002</v>
      </c>
      <c r="EP82" s="115">
        <v>0</v>
      </c>
      <c r="EQ82" s="115">
        <v>-0.15676470588235289</v>
      </c>
      <c r="ER82" s="115">
        <v>-2.785515320334252E-2</v>
      </c>
      <c r="ES82" s="115">
        <v>7.3619631901840565E-2</v>
      </c>
      <c r="ET82" s="115"/>
      <c r="EU82" s="115"/>
      <c r="EV82" s="115">
        <v>0.10566037735849067</v>
      </c>
      <c r="EW82" s="115">
        <v>-0.16575843277919569</v>
      </c>
      <c r="EX82" s="115">
        <v>0.29166666666666674</v>
      </c>
      <c r="EY82" s="115">
        <v>2.1516829995739353E-2</v>
      </c>
      <c r="EZ82" s="115">
        <v>-0.13580246913580243</v>
      </c>
      <c r="FA82" s="115">
        <v>6.3157894736842163E-2</v>
      </c>
      <c r="FB82" s="115">
        <v>-4.1649312786345532E-4</v>
      </c>
      <c r="FC82" s="115">
        <v>-0.11090909090909097</v>
      </c>
      <c r="FD82" s="115">
        <v>-0.17741935483870969</v>
      </c>
      <c r="FE82" s="115">
        <v>-3.4090909090908984E-2</v>
      </c>
      <c r="FF82" s="115"/>
      <c r="FG82" s="115">
        <v>0.11578947368421053</v>
      </c>
      <c r="FH82" s="115">
        <v>9.3333333333333324E-2</v>
      </c>
      <c r="FI82" s="115">
        <v>0.17705962676376882</v>
      </c>
      <c r="FJ82" s="115">
        <v>-0.1118421052631579</v>
      </c>
      <c r="FK82" s="115">
        <v>-2.6386645126548303E-2</v>
      </c>
      <c r="FL82" s="115">
        <v>-0.10810810810810811</v>
      </c>
      <c r="FM82" s="115">
        <v>0.20967741935483866</v>
      </c>
      <c r="FN82" s="115">
        <v>-0.18888888888888891</v>
      </c>
      <c r="FO82" s="115">
        <v>-9.6153846153846159E-2</v>
      </c>
      <c r="FP82" s="115">
        <v>0.14146479271134968</v>
      </c>
      <c r="FQ82" s="115">
        <v>7.1799307958477512E-2</v>
      </c>
      <c r="FR82" s="115">
        <v>7.7777777777777835E-2</v>
      </c>
      <c r="FS82" s="115">
        <v>-0.1030215827338129</v>
      </c>
      <c r="FT82" s="115">
        <v>1.3596193065941536E-2</v>
      </c>
      <c r="FU82" s="115">
        <v>-2.0674646354733352E-2</v>
      </c>
      <c r="FV82" s="115">
        <v>-1.4201877934272328E-2</v>
      </c>
      <c r="FW82" s="115">
        <v>0</v>
      </c>
      <c r="FX82" s="115">
        <v>3.4078000757288853E-3</v>
      </c>
      <c r="FY82" s="115">
        <v>9.541284403669717E-2</v>
      </c>
      <c r="FZ82" s="115">
        <v>-6.3732928679818158E-3</v>
      </c>
      <c r="GA82" s="115">
        <v>-3.0972259628333037E-2</v>
      </c>
      <c r="GB82" s="115">
        <v>-4.9972237645752281E-3</v>
      </c>
      <c r="GC82" s="115">
        <v>5.3746770025839746E-2</v>
      </c>
      <c r="GD82" s="115">
        <v>-4.3749999999999956E-2</v>
      </c>
      <c r="GE82" s="115">
        <v>0.30719917012448145</v>
      </c>
      <c r="GF82" s="115"/>
      <c r="GG82" s="115">
        <v>0.53781068217874128</v>
      </c>
      <c r="GH82" s="115">
        <v>1.2688821752265827E-2</v>
      </c>
      <c r="GI82" s="115">
        <v>-0.11620795107033635</v>
      </c>
      <c r="GJ82" s="115">
        <v>0</v>
      </c>
      <c r="GK82" s="115"/>
      <c r="GL82" s="115">
        <v>-3.2258064516129031E-2</v>
      </c>
      <c r="GM82" s="115">
        <v>0</v>
      </c>
      <c r="GN82" s="115">
        <v>-7.5323215289488474E-2</v>
      </c>
      <c r="GO82" s="115">
        <v>0.3257403189066061</v>
      </c>
      <c r="GP82" s="115">
        <v>5.3435114503816668E-2</v>
      </c>
      <c r="GQ82" s="115">
        <v>7.352941176470674E-3</v>
      </c>
      <c r="GR82" s="115">
        <v>9.3959731543624095E-2</v>
      </c>
      <c r="GS82" s="115">
        <v>-7.3275862068965497E-2</v>
      </c>
    </row>
    <row r="83" spans="1:201" x14ac:dyDescent="0.2">
      <c r="A83" t="s">
        <v>1437</v>
      </c>
      <c r="B83" s="115">
        <v>0.10498687664041995</v>
      </c>
      <c r="C83" s="115">
        <v>-2.6725242540728552E-2</v>
      </c>
      <c r="D83" s="115">
        <v>3.5151515151515045E-2</v>
      </c>
      <c r="E83" s="115">
        <v>-0.11239193083573491</v>
      </c>
      <c r="F83" s="115">
        <v>-0.15186246418338115</v>
      </c>
      <c r="G83" s="115">
        <v>-0.11097560975609749</v>
      </c>
      <c r="H83" s="115">
        <v>9.670329670329679E-2</v>
      </c>
      <c r="I83" s="115">
        <v>-0.11711233997424433</v>
      </c>
      <c r="J83" s="115">
        <v>0.24663299663299659</v>
      </c>
      <c r="K83" s="115">
        <v>8.2098061573546113E-2</v>
      </c>
      <c r="L83" s="115">
        <v>7.6923076923076913E-2</v>
      </c>
      <c r="M83" s="115">
        <v>-0.3320115906664633</v>
      </c>
      <c r="N83" s="115">
        <v>2.6121696373694178E-3</v>
      </c>
      <c r="O83" s="115">
        <v>-5.8993347558679412E-3</v>
      </c>
      <c r="P83" s="115">
        <v>0.11133603238866398</v>
      </c>
      <c r="Q83" s="115">
        <v>4.1999999999999996E-2</v>
      </c>
      <c r="R83" s="115"/>
      <c r="S83" s="115"/>
      <c r="T83" s="115">
        <v>-6.5712160654518362E-2</v>
      </c>
      <c r="U83" s="115">
        <v>0.10619469026548684</v>
      </c>
      <c r="V83" s="115">
        <v>2.9778393351800537E-2</v>
      </c>
      <c r="W83" s="115">
        <v>-1.4492753623188406E-2</v>
      </c>
      <c r="X83" s="115">
        <v>-0.16749502982107359</v>
      </c>
      <c r="Y83" s="115">
        <v>-0.11823647294589175</v>
      </c>
      <c r="Z83" s="115">
        <v>5.3272727272727187E-2</v>
      </c>
      <c r="AA83" s="115">
        <v>0.12198581560283693</v>
      </c>
      <c r="AB83" s="115">
        <v>-2.1864211737629469E-2</v>
      </c>
      <c r="AC83" s="115"/>
      <c r="AD83" s="115">
        <v>1.1785714285714224E-2</v>
      </c>
      <c r="AE83" s="115">
        <v>-0.33649784435831548</v>
      </c>
      <c r="AF83" s="115">
        <v>0.1333333333333333</v>
      </c>
      <c r="AG83" s="115">
        <v>-1.125827814569536E-2</v>
      </c>
      <c r="AH83" s="115">
        <v>-0.15942982456140356</v>
      </c>
      <c r="AI83" s="115">
        <v>1.3024602026049183E-2</v>
      </c>
      <c r="AJ83" s="115">
        <v>0.16321458160729072</v>
      </c>
      <c r="AK83" s="115">
        <v>0</v>
      </c>
      <c r="AL83" s="115"/>
      <c r="AM83" s="115">
        <v>-0.17444717444717447</v>
      </c>
      <c r="AN83" s="115">
        <v>2.2727272727272728E-2</v>
      </c>
      <c r="AO83" s="115">
        <v>-1.3605442176870701E-2</v>
      </c>
      <c r="AP83" s="115">
        <v>-6.6666666666666721E-2</v>
      </c>
      <c r="AQ83" s="115">
        <v>-6.3701263042284462E-2</v>
      </c>
      <c r="AR83" s="115">
        <v>6.5034330871874546E-2</v>
      </c>
      <c r="AS83" s="115">
        <v>0.25022665457842247</v>
      </c>
      <c r="AT83" s="115">
        <v>-3.9298969072164951E-2</v>
      </c>
      <c r="AU83" s="115">
        <v>-2.1341463414634148E-2</v>
      </c>
      <c r="AV83" s="115">
        <v>-4.5471080392870136E-2</v>
      </c>
      <c r="AW83" s="115">
        <v>4.9735449735449806E-2</v>
      </c>
      <c r="AX83" s="115">
        <v>7.2271386430678361E-2</v>
      </c>
      <c r="AY83" s="115">
        <v>-0.3061224489795919</v>
      </c>
      <c r="AZ83" s="115">
        <v>-4.589371980676317E-2</v>
      </c>
      <c r="BA83" s="115">
        <v>2.1052631578947368E-2</v>
      </c>
      <c r="BB83" s="115">
        <v>-7.3750000000000066E-2</v>
      </c>
      <c r="BC83" s="115"/>
      <c r="BD83" s="115">
        <v>-3.9885016169601134E-2</v>
      </c>
      <c r="BE83" s="115">
        <v>-5.6490210297316837E-2</v>
      </c>
      <c r="BF83" s="115">
        <v>2.5960539979230091E-3</v>
      </c>
      <c r="BG83" s="115">
        <v>8.7912087912087999E-3</v>
      </c>
      <c r="BH83" s="115">
        <v>0.43402985074626865</v>
      </c>
      <c r="BI83" s="115">
        <v>8.2219938335045713E-3</v>
      </c>
      <c r="BJ83" s="115">
        <v>8.8537491802084145E-2</v>
      </c>
      <c r="BK83" s="115">
        <v>-6.3031515757878839E-2</v>
      </c>
      <c r="BL83" s="115">
        <v>1.5940488841658415E-3</v>
      </c>
      <c r="BM83" s="115">
        <v>9.8776282874721205E-2</v>
      </c>
      <c r="BN83" s="115">
        <v>9.0707692307692364E-2</v>
      </c>
      <c r="BO83" s="115">
        <v>0.18143459915611801</v>
      </c>
      <c r="BP83" s="115">
        <v>-4.8920863309352497E-2</v>
      </c>
      <c r="BQ83" s="115">
        <v>-0.25449735449735444</v>
      </c>
      <c r="BR83" s="115">
        <v>-0.19383219954648531</v>
      </c>
      <c r="BS83" s="115">
        <v>8.9842185372105976E-2</v>
      </c>
      <c r="BT83" s="115">
        <v>6.3711911357340723E-2</v>
      </c>
      <c r="BU83" s="115"/>
      <c r="BV83" s="115">
        <v>-0.10520991401112789</v>
      </c>
      <c r="BW83" s="115">
        <v>-2.1739130434782608E-2</v>
      </c>
      <c r="BX83" s="115">
        <v>-0.12052117263843642</v>
      </c>
      <c r="BY83" s="115">
        <v>-1.5488695032935811E-2</v>
      </c>
      <c r="BZ83" s="115">
        <v>0.20772946859903391</v>
      </c>
      <c r="CA83" s="115">
        <v>7.8705553335996756E-2</v>
      </c>
      <c r="CB83" s="115">
        <v>1.8656373495083183E-2</v>
      </c>
      <c r="CC83" s="115">
        <v>9.6153846153846159E-2</v>
      </c>
      <c r="CD83" s="115">
        <v>-0.19116855142703287</v>
      </c>
      <c r="CE83" s="115">
        <v>0.21393743905183416</v>
      </c>
      <c r="CF83" s="115">
        <v>-9.5238095238095177E-2</v>
      </c>
      <c r="CG83" s="115">
        <v>6.100628355574322E-3</v>
      </c>
      <c r="CH83" s="115">
        <v>-0.11925087108013935</v>
      </c>
      <c r="CI83" s="115">
        <v>5.378684807256242E-2</v>
      </c>
      <c r="CJ83" s="115">
        <v>-1.8465838199331463E-3</v>
      </c>
      <c r="CK83" s="115">
        <v>-2.4096385542168676E-2</v>
      </c>
      <c r="CL83" s="115">
        <v>0.11260504201680671</v>
      </c>
      <c r="CM83" s="115">
        <v>-0.16077738515901063</v>
      </c>
      <c r="CN83" s="115">
        <v>0</v>
      </c>
      <c r="CO83" s="115">
        <v>-8.7284934955937823E-2</v>
      </c>
      <c r="CP83" s="115">
        <v>-0.11262971399645649</v>
      </c>
      <c r="CQ83" s="115">
        <v>1.6089108910891187E-2</v>
      </c>
      <c r="CR83" s="115">
        <v>1.9607843137254902E-2</v>
      </c>
      <c r="CS83" s="115">
        <v>0.21428571428571433</v>
      </c>
      <c r="CT83" s="115">
        <v>0.14709988229819618</v>
      </c>
      <c r="CU83" s="115">
        <v>9.309104440585457E-2</v>
      </c>
      <c r="CV83" s="115">
        <v>-6.1855670103092834E-2</v>
      </c>
      <c r="CW83" s="115">
        <v>4.4117647058823532E-2</v>
      </c>
      <c r="CX83" s="115">
        <v>3.1578947368421005E-2</v>
      </c>
      <c r="CY83" s="115">
        <v>0.16435999999999998</v>
      </c>
      <c r="CZ83" s="115">
        <v>6.2146892655367311E-2</v>
      </c>
      <c r="DA83" s="115">
        <v>1.1386138613861408E-2</v>
      </c>
      <c r="DB83" s="115">
        <v>-8.1234520861116377E-2</v>
      </c>
      <c r="DC83" s="115"/>
      <c r="DD83" s="115">
        <v>-1.673640167364011E-2</v>
      </c>
      <c r="DE83" s="115">
        <v>0.17704068106165483</v>
      </c>
      <c r="DF83" s="115">
        <v>0</v>
      </c>
      <c r="DG83" s="115">
        <v>2.9990911844895548E-2</v>
      </c>
      <c r="DH83" s="115">
        <v>0.10398445092322647</v>
      </c>
      <c r="DI83" s="115">
        <v>0.15393939393939388</v>
      </c>
      <c r="DJ83" s="115"/>
      <c r="DK83" s="115">
        <v>1.986754966887419E-2</v>
      </c>
      <c r="DL83" s="115">
        <v>8.4745762711864459E-2</v>
      </c>
      <c r="DM83" s="115">
        <v>1.8867924528301844E-2</v>
      </c>
      <c r="DN83" s="115">
        <v>0.24303642485460658</v>
      </c>
      <c r="DO83" s="115"/>
      <c r="DP83" s="115">
        <v>3.0079360674843309E-2</v>
      </c>
      <c r="DQ83" s="115">
        <v>8.3046118496635402E-2</v>
      </c>
      <c r="DR83" s="115">
        <v>-2.2888888888888913E-2</v>
      </c>
      <c r="DS83" s="115">
        <v>-5.5949645319212935E-3</v>
      </c>
      <c r="DT83" s="115">
        <v>3.0306674684305424E-2</v>
      </c>
      <c r="DU83" s="115">
        <v>-0.29119905493207326</v>
      </c>
      <c r="DV83" s="115">
        <v>-7.8575312669929287E-2</v>
      </c>
      <c r="DW83" s="115"/>
      <c r="DX83" s="115">
        <v>0.21310763888888903</v>
      </c>
      <c r="DY83" s="115">
        <v>0.30205956618295771</v>
      </c>
      <c r="DZ83" s="115">
        <v>0.34607686148919131</v>
      </c>
      <c r="EA83" s="115"/>
      <c r="EB83" s="115">
        <v>-7.6666666666666689E-2</v>
      </c>
      <c r="EC83" s="115">
        <v>9.5749491295500949E-2</v>
      </c>
      <c r="ED83" s="115">
        <v>-0.2433962264150944</v>
      </c>
      <c r="EE83" s="115">
        <v>8.7049180327868889E-2</v>
      </c>
      <c r="EF83" s="115">
        <v>-0.11262971399645649</v>
      </c>
      <c r="EG83" s="115"/>
      <c r="EH83" s="115">
        <v>4.0041601664066541E-2</v>
      </c>
      <c r="EI83" s="115">
        <v>0.10966666666666663</v>
      </c>
      <c r="EJ83" s="115">
        <v>1.3521457965902225E-2</v>
      </c>
      <c r="EK83" s="115">
        <v>0</v>
      </c>
      <c r="EL83" s="115">
        <v>8.3913043478260854E-2</v>
      </c>
      <c r="EM83" s="115">
        <v>5.5670103092783564E-2</v>
      </c>
      <c r="EN83" s="115">
        <v>0.25337186897880526</v>
      </c>
      <c r="EO83" s="115">
        <v>0.11773158840133435</v>
      </c>
      <c r="EP83" s="115">
        <v>0</v>
      </c>
      <c r="EQ83" s="115">
        <v>-0.18072289156626506</v>
      </c>
      <c r="ER83" s="115">
        <v>0.52765957446808498</v>
      </c>
      <c r="ES83" s="115">
        <v>-0.43647363872082978</v>
      </c>
      <c r="ET83" s="115"/>
      <c r="EU83" s="115"/>
      <c r="EV83" s="115">
        <v>5.3677932405566516E-2</v>
      </c>
      <c r="EW83" s="115">
        <v>-9.3937500000000007E-2</v>
      </c>
      <c r="EX83" s="115">
        <v>-8.7452471482889732E-2</v>
      </c>
      <c r="EY83" s="115">
        <v>0.12782316194137436</v>
      </c>
      <c r="EZ83" s="115">
        <v>-0.19000000000000003</v>
      </c>
      <c r="FA83" s="115">
        <v>0.40740740740740727</v>
      </c>
      <c r="FB83" s="115">
        <v>0</v>
      </c>
      <c r="FC83" s="115">
        <v>-3.5087719298245647E-2</v>
      </c>
      <c r="FD83" s="115">
        <v>-7.4281448301605005E-2</v>
      </c>
      <c r="FE83" s="115">
        <v>-4.666666666666671E-2</v>
      </c>
      <c r="FF83" s="115"/>
      <c r="FG83" s="115">
        <v>-3.0711151923273186E-2</v>
      </c>
      <c r="FH83" s="115">
        <v>-8.9989888776542015E-2</v>
      </c>
      <c r="FI83" s="115">
        <v>7.0662768031189052E-2</v>
      </c>
      <c r="FJ83" s="115">
        <v>-0.27901946647440512</v>
      </c>
      <c r="FK83" s="115">
        <v>-9.4146341463414621E-2</v>
      </c>
      <c r="FL83" s="115">
        <v>-4.5161290322580643E-2</v>
      </c>
      <c r="FM83" s="115">
        <v>-0.14482758620689654</v>
      </c>
      <c r="FN83" s="115">
        <v>5.5586436909402801E-4</v>
      </c>
      <c r="FO83" s="115">
        <v>-7.8014184397163094E-2</v>
      </c>
      <c r="FP83" s="115">
        <v>7.6484452216224449E-2</v>
      </c>
      <c r="FQ83" s="115">
        <v>6.0550458715596341E-2</v>
      </c>
      <c r="FR83" s="115">
        <v>0.16883116883116875</v>
      </c>
      <c r="FS83" s="115">
        <v>-0.16265060240963855</v>
      </c>
      <c r="FT83" s="115">
        <v>-7.1338383838383909E-2</v>
      </c>
      <c r="FU83" s="115">
        <v>8.5005903187721235E-2</v>
      </c>
      <c r="FV83" s="115">
        <v>0.27544910179640719</v>
      </c>
      <c r="FW83" s="115">
        <v>0</v>
      </c>
      <c r="FX83" s="115">
        <v>-5.0853548966756486E-2</v>
      </c>
      <c r="FY83" s="115">
        <v>4.2065009560229391E-2</v>
      </c>
      <c r="FZ83" s="115">
        <v>1.3534297139341891E-2</v>
      </c>
      <c r="GA83" s="115">
        <v>7.1883900718839157E-3</v>
      </c>
      <c r="GB83" s="115">
        <v>0.11241507103150093</v>
      </c>
      <c r="GC83" s="115">
        <v>1.8421052631579022E-2</v>
      </c>
      <c r="GD83" s="115">
        <v>0.10344827586206896</v>
      </c>
      <c r="GE83" s="115">
        <v>2.452918420269528E-2</v>
      </c>
      <c r="GF83" s="115"/>
      <c r="GG83" s="115">
        <v>-0.43753718024985122</v>
      </c>
      <c r="GH83" s="115">
        <v>3.0303030303030303E-3</v>
      </c>
      <c r="GI83" s="115">
        <v>0.2077562326869806</v>
      </c>
      <c r="GJ83" s="115">
        <v>-2.2185246810872269E-3</v>
      </c>
      <c r="GK83" s="115"/>
      <c r="GL83" s="115">
        <v>-0.10144927536231885</v>
      </c>
      <c r="GM83" s="115">
        <v>0</v>
      </c>
      <c r="GN83" s="115">
        <v>3.130434782608691E-2</v>
      </c>
      <c r="GO83" s="115">
        <v>4.7732696897374527E-2</v>
      </c>
      <c r="GP83" s="115">
        <v>7.3770491803278757E-2</v>
      </c>
      <c r="GQ83" s="115">
        <v>4.5409252669039113E-2</v>
      </c>
      <c r="GR83" s="115">
        <v>6.4285714285714349E-2</v>
      </c>
      <c r="GS83" s="115">
        <v>-8.3003952569169953E-2</v>
      </c>
    </row>
    <row r="84" spans="1:201" x14ac:dyDescent="0.2">
      <c r="A84" t="s">
        <v>1438</v>
      </c>
      <c r="B84" s="115">
        <v>0.27000000000000007</v>
      </c>
      <c r="C84" s="115">
        <v>-0.15394145888183353</v>
      </c>
      <c r="D84" s="115">
        <v>-0.21241050119331739</v>
      </c>
      <c r="E84" s="115">
        <v>-0.16903789266093808</v>
      </c>
      <c r="F84" s="115">
        <v>-0.23127753303964754</v>
      </c>
      <c r="G84" s="115">
        <v>-0.2</v>
      </c>
      <c r="H84" s="115">
        <v>-0.14312617702448208</v>
      </c>
      <c r="I84" s="115">
        <v>-1.8658935474279058E-2</v>
      </c>
      <c r="J84" s="115">
        <v>4.7927080270508751E-2</v>
      </c>
      <c r="K84" s="115">
        <v>-6.0498421290031669E-2</v>
      </c>
      <c r="L84" s="115">
        <v>-7.2868217054263523E-2</v>
      </c>
      <c r="M84" s="115">
        <v>-5.7089444923785052E-2</v>
      </c>
      <c r="N84" s="115">
        <v>-0.18639829978747341</v>
      </c>
      <c r="O84" s="115">
        <v>-0.30114035087719299</v>
      </c>
      <c r="P84" s="115">
        <v>-2.1782178217821812E-2</v>
      </c>
      <c r="Q84" s="115">
        <v>-0.20634920634920634</v>
      </c>
      <c r="R84" s="115"/>
      <c r="S84" s="115"/>
      <c r="T84" s="115">
        <v>-5.2535146753109566E-2</v>
      </c>
      <c r="U84" s="115">
        <v>-0.31825037707390652</v>
      </c>
      <c r="V84" s="115">
        <v>-9.7500000000000031E-2</v>
      </c>
      <c r="W84" s="115">
        <v>-3.7656903765690412E-2</v>
      </c>
      <c r="X84" s="115">
        <v>3.1794871794871844E-2</v>
      </c>
      <c r="Y84" s="115">
        <v>-8.1031307550644485E-2</v>
      </c>
      <c r="Z84" s="115">
        <v>1.4760147601476014E-2</v>
      </c>
      <c r="AA84" s="115">
        <v>-0.14752116082224906</v>
      </c>
      <c r="AB84" s="115">
        <v>1.7167381974248979E-2</v>
      </c>
      <c r="AC84" s="115"/>
      <c r="AD84" s="115">
        <v>9.1759812841174973E-2</v>
      </c>
      <c r="AE84" s="115">
        <v>-0.29958822632301363</v>
      </c>
      <c r="AF84" s="115">
        <v>-0.15254237288135594</v>
      </c>
      <c r="AG84" s="115">
        <v>-7.532149418248614E-2</v>
      </c>
      <c r="AH84" s="115">
        <v>0.11764705882352952</v>
      </c>
      <c r="AI84" s="115">
        <v>-0.11410256410256406</v>
      </c>
      <c r="AJ84" s="115">
        <v>-8.0030487804877967E-2</v>
      </c>
      <c r="AK84" s="115">
        <v>0.10234776228906829</v>
      </c>
      <c r="AL84" s="115"/>
      <c r="AM84" s="115">
        <v>-0.14495798319327727</v>
      </c>
      <c r="AN84" s="115">
        <v>-0.20289855072463772</v>
      </c>
      <c r="AO84" s="115">
        <v>-0.25304878048780488</v>
      </c>
      <c r="AP84" s="115">
        <v>-0.12280701754385963</v>
      </c>
      <c r="AQ84" s="115">
        <v>-0.11214041930765482</v>
      </c>
      <c r="AR84" s="115">
        <v>-9.1142490372273163E-3</v>
      </c>
      <c r="AS84" s="115">
        <v>-3.0542737859811046E-2</v>
      </c>
      <c r="AT84" s="115">
        <v>4.7855676785135519E-2</v>
      </c>
      <c r="AU84" s="115">
        <v>-6.0171919770773637E-2</v>
      </c>
      <c r="AV84" s="115">
        <v>1.3082734475769185E-2</v>
      </c>
      <c r="AW84" s="115">
        <v>-1.6649323621227903E-2</v>
      </c>
      <c r="AX84" s="115">
        <v>0.12624584717607987</v>
      </c>
      <c r="AY84" s="115">
        <v>-0.22834645669291329</v>
      </c>
      <c r="AZ84" s="115">
        <v>-2.5882352941176547E-2</v>
      </c>
      <c r="BA84" s="115">
        <v>-5.6322638323234343E-2</v>
      </c>
      <c r="BB84" s="115">
        <v>-9.2879256965944269E-3</v>
      </c>
      <c r="BC84" s="115"/>
      <c r="BD84" s="115">
        <v>6.8740955137481085E-3</v>
      </c>
      <c r="BE84" s="115">
        <v>-9.1388284904790174E-2</v>
      </c>
      <c r="BF84" s="115">
        <v>-4.179104477611939E-2</v>
      </c>
      <c r="BG84" s="115">
        <v>-3.7037037037037E-2</v>
      </c>
      <c r="BH84" s="115">
        <v>-0.21324565523720054</v>
      </c>
      <c r="BI84" s="115">
        <v>-1.2850862360500474E-2</v>
      </c>
      <c r="BJ84" s="115">
        <v>-9.4191419141914257E-2</v>
      </c>
      <c r="BK84" s="115">
        <v>-0.21453831041257371</v>
      </c>
      <c r="BL84" s="115">
        <v>-6.7855373947498812E-2</v>
      </c>
      <c r="BM84" s="115">
        <v>-0.1781408012446519</v>
      </c>
      <c r="BN84" s="115">
        <v>-7.2091886608016053E-3</v>
      </c>
      <c r="BO84" s="115">
        <v>-0.27076923076923076</v>
      </c>
      <c r="BP84" s="115">
        <v>4.3352601156069724E-3</v>
      </c>
      <c r="BQ84" s="115">
        <v>-4.5936395759717322E-2</v>
      </c>
      <c r="BR84" s="115">
        <v>-0.17105263157894737</v>
      </c>
      <c r="BS84" s="115">
        <v>-5.7495564196458869E-2</v>
      </c>
      <c r="BT84" s="115">
        <v>-0.32142857142857145</v>
      </c>
      <c r="BU84" s="115"/>
      <c r="BV84" s="115">
        <v>-0.11741071428571424</v>
      </c>
      <c r="BW84" s="115">
        <v>0.17446808510638298</v>
      </c>
      <c r="BX84" s="115">
        <v>-0.23896876549330692</v>
      </c>
      <c r="BY84" s="115">
        <v>-0.18023934617629883</v>
      </c>
      <c r="BZ84" s="115">
        <v>3.499999999999992E-2</v>
      </c>
      <c r="CA84" s="115">
        <v>3.0041152263374501E-2</v>
      </c>
      <c r="CB84" s="115">
        <v>-4.081452750352605E-2</v>
      </c>
      <c r="CC84" s="115">
        <v>-4.2357274401473299E-2</v>
      </c>
      <c r="CD84" s="115">
        <v>-0.1943600867678959</v>
      </c>
      <c r="CE84" s="115">
        <v>-5.0750055974326949E-3</v>
      </c>
      <c r="CF84" s="115">
        <v>-1.3422818791946321E-2</v>
      </c>
      <c r="CG84" s="115">
        <v>5.5643440512103178E-3</v>
      </c>
      <c r="CH84" s="115">
        <v>-0.34212034383954154</v>
      </c>
      <c r="CI84" s="115">
        <v>-0.10036719706242347</v>
      </c>
      <c r="CJ84" s="115">
        <v>0</v>
      </c>
      <c r="CK84" s="115">
        <v>-0.13927201078502546</v>
      </c>
      <c r="CL84" s="115">
        <v>-0.16608269096005601</v>
      </c>
      <c r="CM84" s="115">
        <v>-0.30552147239263805</v>
      </c>
      <c r="CN84" s="115">
        <v>0</v>
      </c>
      <c r="CO84" s="115">
        <v>0.24179260031266267</v>
      </c>
      <c r="CP84" s="115">
        <v>8.9630446773303923E-2</v>
      </c>
      <c r="CQ84" s="115">
        <v>-0.41150764748725421</v>
      </c>
      <c r="CR84" s="115">
        <v>6.25E-2</v>
      </c>
      <c r="CS84" s="115">
        <v>0.21739130434782622</v>
      </c>
      <c r="CT84" s="115">
        <v>-6.3256410256410295E-2</v>
      </c>
      <c r="CU84" s="115">
        <v>-0.11875059778375936</v>
      </c>
      <c r="CV84" s="115">
        <v>-0.12084592145015102</v>
      </c>
      <c r="CW84" s="115">
        <v>-0.1279815337265966</v>
      </c>
      <c r="CX84" s="115">
        <v>-0.18571428571428572</v>
      </c>
      <c r="CY84" s="115">
        <v>-0.21052631578947367</v>
      </c>
      <c r="CZ84" s="115">
        <v>-3.8565996740901727E-2</v>
      </c>
      <c r="DA84" s="115">
        <v>-0.17382413087934562</v>
      </c>
      <c r="DB84" s="115">
        <v>-3.7022088500770642E-2</v>
      </c>
      <c r="DC84" s="115"/>
      <c r="DD84" s="115">
        <v>-1.6460905349794327E-2</v>
      </c>
      <c r="DE84" s="115">
        <v>-0.15262783470414235</v>
      </c>
      <c r="DF84" s="115">
        <v>-5.5405405405405325E-2</v>
      </c>
      <c r="DG84" s="115">
        <v>-0.2045783132530121</v>
      </c>
      <c r="DH84" s="115">
        <v>0.14206437291897883</v>
      </c>
      <c r="DI84" s="115">
        <v>-0.10130718954248363</v>
      </c>
      <c r="DJ84" s="115"/>
      <c r="DK84" s="115">
        <v>-0.1748633879781421</v>
      </c>
      <c r="DL84" s="115">
        <v>-0.16811279826464215</v>
      </c>
      <c r="DM84" s="115">
        <v>-0.24898785425101222</v>
      </c>
      <c r="DN84" s="115">
        <v>-0.16359447004608296</v>
      </c>
      <c r="DO84" s="115"/>
      <c r="DP84" s="115">
        <v>-0.19647714604236344</v>
      </c>
      <c r="DQ84" s="115">
        <v>-8.5135135135135057E-2</v>
      </c>
      <c r="DR84" s="115">
        <v>-0.21328671328671334</v>
      </c>
      <c r="DS84" s="115">
        <v>2.6564102564102601E-2</v>
      </c>
      <c r="DT84" s="115">
        <v>0.23002958579881674</v>
      </c>
      <c r="DU84" s="115">
        <v>-0.18234504963777831</v>
      </c>
      <c r="DV84" s="115">
        <v>-0.20035752246593874</v>
      </c>
      <c r="DW84" s="115"/>
      <c r="DX84" s="115">
        <v>-6.7264573991031459E-2</v>
      </c>
      <c r="DY84" s="115">
        <v>9.0863836989347219E-2</v>
      </c>
      <c r="DZ84" s="115">
        <v>-0.3165526675786593</v>
      </c>
      <c r="EA84" s="115"/>
      <c r="EB84" s="115">
        <v>-0.10112359550561797</v>
      </c>
      <c r="EC84" s="115">
        <v>-6.0674157303371489E-3</v>
      </c>
      <c r="ED84" s="115">
        <v>4.7430830039525737E-2</v>
      </c>
      <c r="EE84" s="115">
        <v>-8.3533653846153882E-2</v>
      </c>
      <c r="EF84" s="115">
        <v>8.9630446773303923E-2</v>
      </c>
      <c r="EG84" s="115"/>
      <c r="EH84" s="115">
        <v>-0.12590909090909089</v>
      </c>
      <c r="EI84" s="115">
        <v>-0.12075029308323558</v>
      </c>
      <c r="EJ84" s="115">
        <v>-0.15034965034965025</v>
      </c>
      <c r="EK84" s="115">
        <v>-0.22619047619047622</v>
      </c>
      <c r="EL84" s="115">
        <v>-0.25782510487253951</v>
      </c>
      <c r="EM84" s="115">
        <v>-0.16220418034202799</v>
      </c>
      <c r="EN84" s="115">
        <v>-0.19597211463981404</v>
      </c>
      <c r="EO84" s="115">
        <v>-0.13695353678522396</v>
      </c>
      <c r="EP84" s="115">
        <v>0</v>
      </c>
      <c r="EQ84" s="115">
        <v>-7.7777777777777779E-2</v>
      </c>
      <c r="ER84" s="115">
        <v>-2.0833333333333259E-2</v>
      </c>
      <c r="ES84" s="115">
        <v>1.0121739130434784</v>
      </c>
      <c r="ET84" s="115"/>
      <c r="EU84" s="115"/>
      <c r="EV84" s="115">
        <v>-0.10338680926916222</v>
      </c>
      <c r="EW84" s="115">
        <v>-0.12165129556433903</v>
      </c>
      <c r="EX84" s="115">
        <v>-0.24857142857142861</v>
      </c>
      <c r="EY84" s="115">
        <v>5.1541182415361271E-2</v>
      </c>
      <c r="EZ84" s="115">
        <v>-0.15254237288135597</v>
      </c>
      <c r="FA84" s="115">
        <v>-0.12337662337662333</v>
      </c>
      <c r="FB84" s="115">
        <v>0.12196261682243005</v>
      </c>
      <c r="FC84" s="115">
        <v>-0.15680473372781059</v>
      </c>
      <c r="FD84" s="115">
        <v>-6.9791666666666752E-2</v>
      </c>
      <c r="FE84" s="115">
        <v>-9.0909090909090856E-2</v>
      </c>
      <c r="FF84" s="115"/>
      <c r="FG84" s="115">
        <v>1.0412371134020671E-2</v>
      </c>
      <c r="FH84" s="115">
        <v>5.081300813008202E-3</v>
      </c>
      <c r="FI84" s="115">
        <v>-7.358916478555301E-2</v>
      </c>
      <c r="FJ84" s="115">
        <v>-8.5251136797528562E-2</v>
      </c>
      <c r="FK84" s="115">
        <v>-0.22260144103147519</v>
      </c>
      <c r="FL84" s="115">
        <v>-4.0128808521179032E-2</v>
      </c>
      <c r="FM84" s="115">
        <v>-9.4316052467208089E-2</v>
      </c>
      <c r="FN84" s="115">
        <v>-0.25476387738193879</v>
      </c>
      <c r="FO84" s="115">
        <v>-9.760000000000002E-2</v>
      </c>
      <c r="FP84" s="115">
        <v>-6.7096957231009349E-2</v>
      </c>
      <c r="FQ84" s="115">
        <v>-0.1608929946112394</v>
      </c>
      <c r="FR84" s="115">
        <v>-0.11153846153846149</v>
      </c>
      <c r="FS84" s="115">
        <v>-0.16246215943491418</v>
      </c>
      <c r="FT84" s="115">
        <v>-0.17491405354724443</v>
      </c>
      <c r="FU84" s="115">
        <v>-0.3119415109666937</v>
      </c>
      <c r="FV84" s="115">
        <v>-8.4931506849315067E-2</v>
      </c>
      <c r="FW84" s="115">
        <v>0</v>
      </c>
      <c r="FX84" s="115">
        <v>-4.051724137931037E-2</v>
      </c>
      <c r="FY84" s="115">
        <v>-0.17896389324960749</v>
      </c>
      <c r="FZ84" s="115">
        <v>-2.3430459597476753E-2</v>
      </c>
      <c r="GA84" s="115">
        <v>-4.2094322463297321E-2</v>
      </c>
      <c r="GB84" s="115">
        <v>-0.19970341077607509</v>
      </c>
      <c r="GC84" s="115">
        <v>-0.19865035849852386</v>
      </c>
      <c r="GD84" s="115">
        <v>-9.375E-2</v>
      </c>
      <c r="GE84" s="115">
        <v>-6.3363325307312134E-3</v>
      </c>
      <c r="GF84" s="115"/>
      <c r="GG84" s="115">
        <v>0.82767056265289474</v>
      </c>
      <c r="GH84" s="115">
        <v>-0.33155080213903743</v>
      </c>
      <c r="GI84" s="115">
        <v>-0.22642857142857142</v>
      </c>
      <c r="GJ84" s="115">
        <v>-3.8674033149171424E-3</v>
      </c>
      <c r="GK84" s="115"/>
      <c r="GL84" s="115">
        <v>-0.20138888888888895</v>
      </c>
      <c r="GM84" s="115">
        <v>0</v>
      </c>
      <c r="GN84" s="115">
        <v>4.5454545454545456E-2</v>
      </c>
      <c r="GO84" s="115">
        <v>-8.9130434782608542E-2</v>
      </c>
      <c r="GP84" s="115">
        <v>0.22613065326633164</v>
      </c>
      <c r="GQ84" s="115">
        <v>-0.11635220125786164</v>
      </c>
      <c r="GR84" s="115">
        <v>-6.6666666666666721E-2</v>
      </c>
      <c r="GS84" s="115">
        <v>-8.9928057553956844E-2</v>
      </c>
    </row>
    <row r="85" spans="1:201" x14ac:dyDescent="0.2">
      <c r="A85" t="s">
        <v>1439</v>
      </c>
      <c r="B85" s="115">
        <v>0</v>
      </c>
      <c r="C85" s="115">
        <v>6.3405797101449182E-2</v>
      </c>
      <c r="D85" s="115">
        <v>0.26777609682299552</v>
      </c>
      <c r="E85" s="115">
        <v>0.14573918657198182</v>
      </c>
      <c r="F85" s="115">
        <v>2.5889328063241113</v>
      </c>
      <c r="G85" s="115">
        <v>-1.8904044029672117E-2</v>
      </c>
      <c r="H85" s="115">
        <v>0.26730310262529811</v>
      </c>
      <c r="I85" s="115">
        <v>5.7214712354605596E-2</v>
      </c>
      <c r="J85" s="115">
        <v>6.181704651888844E-2</v>
      </c>
      <c r="K85" s="115">
        <v>6.4820188516880553E-2</v>
      </c>
      <c r="L85" s="115">
        <v>0.14159292035398227</v>
      </c>
      <c r="M85" s="115">
        <v>0.72022263450834911</v>
      </c>
      <c r="N85" s="115">
        <v>0.3193138710209466</v>
      </c>
      <c r="O85" s="115">
        <v>0.44725149168465161</v>
      </c>
      <c r="P85" s="115">
        <v>0.01</v>
      </c>
      <c r="Q85" s="115">
        <v>0.18867924528301888</v>
      </c>
      <c r="R85" s="115"/>
      <c r="S85" s="115"/>
      <c r="T85" s="115">
        <v>9.3893374115303421E-3</v>
      </c>
      <c r="U85" s="115">
        <v>0.43817787418655085</v>
      </c>
      <c r="V85" s="115">
        <v>3.643724696356275E-2</v>
      </c>
      <c r="W85" s="115">
        <v>6.7396798652064587E-3</v>
      </c>
      <c r="X85" s="115">
        <v>0.59183673469387754</v>
      </c>
      <c r="Y85" s="115">
        <v>0.35074626865671649</v>
      </c>
      <c r="Z85" s="115">
        <v>0.10607730296722587</v>
      </c>
      <c r="AA85" s="115">
        <v>0.12670299727520432</v>
      </c>
      <c r="AB85" s="115">
        <v>2.5610244097639082E-2</v>
      </c>
      <c r="AC85" s="115"/>
      <c r="AD85" s="115">
        <v>-8.3502084574151342E-2</v>
      </c>
      <c r="AE85" s="115">
        <v>1.4734062617880044</v>
      </c>
      <c r="AF85" s="115">
        <v>7.598784194528875E-2</v>
      </c>
      <c r="AG85" s="115">
        <v>1.4285714285714091E-2</v>
      </c>
      <c r="AH85" s="115">
        <v>-1.5444015444015458E-2</v>
      </c>
      <c r="AI85" s="115">
        <v>0.16071428571428573</v>
      </c>
      <c r="AJ85" s="115">
        <v>0.15188762071992964</v>
      </c>
      <c r="AK85" s="115">
        <v>0.32180378212380806</v>
      </c>
      <c r="AL85" s="115"/>
      <c r="AM85" s="115">
        <v>0.19000000000000003</v>
      </c>
      <c r="AN85" s="115">
        <v>-4.3659043659043592E-2</v>
      </c>
      <c r="AO85" s="115">
        <v>0.37815126050420172</v>
      </c>
      <c r="AP85" s="115">
        <v>6.5420560747663545E-2</v>
      </c>
      <c r="AQ85" s="115">
        <v>0.158102766798419</v>
      </c>
      <c r="AR85" s="115">
        <v>6.7123287671232948E-2</v>
      </c>
      <c r="AS85" s="115">
        <v>8.2540437678401496E-2</v>
      </c>
      <c r="AT85" s="115">
        <v>-4.0725388601036222E-2</v>
      </c>
      <c r="AU85" s="115">
        <v>5.4380664652567974E-2</v>
      </c>
      <c r="AV85" s="115">
        <v>0.21599820748375531</v>
      </c>
      <c r="AW85" s="115">
        <v>-3.8519259629814888E-2</v>
      </c>
      <c r="AX85" s="115">
        <v>0.11481481481481466</v>
      </c>
      <c r="AY85" s="115">
        <v>1.4423076923076921</v>
      </c>
      <c r="AZ85" s="115">
        <v>0.28787878787878796</v>
      </c>
      <c r="BA85" s="115">
        <v>5.4136125654450279E-2</v>
      </c>
      <c r="BB85" s="115">
        <v>-6.1046511627906974E-2</v>
      </c>
      <c r="BC85" s="115"/>
      <c r="BD85" s="115">
        <v>2.218934911242609E-2</v>
      </c>
      <c r="BE85" s="115">
        <v>0.27462836986646527</v>
      </c>
      <c r="BF85" s="115">
        <v>0.18304885226603904</v>
      </c>
      <c r="BG85" s="115">
        <v>8.8709677419354788E-2</v>
      </c>
      <c r="BH85" s="115">
        <v>0.31582200247218783</v>
      </c>
      <c r="BI85" s="115">
        <v>7.8016769959897939E-2</v>
      </c>
      <c r="BJ85" s="115">
        <v>0.22612495953382969</v>
      </c>
      <c r="BK85" s="115">
        <v>0.1809744779582366</v>
      </c>
      <c r="BL85" s="115">
        <v>2.2278481012658294E-2</v>
      </c>
      <c r="BM85" s="115">
        <v>6.2059711506205137E-3</v>
      </c>
      <c r="BN85" s="115">
        <v>0.12836067833999726</v>
      </c>
      <c r="BO85" s="115">
        <v>0.40086206896551735</v>
      </c>
      <c r="BP85" s="115">
        <v>-2.5352112676056301E-2</v>
      </c>
      <c r="BQ85" s="115">
        <v>0.49509433962264143</v>
      </c>
      <c r="BR85" s="115">
        <v>0.27872319969233722</v>
      </c>
      <c r="BS85" s="115">
        <v>6.4435112816700474E-2</v>
      </c>
      <c r="BT85" s="115">
        <v>0.50793650793650791</v>
      </c>
      <c r="BU85" s="115"/>
      <c r="BV85" s="115">
        <v>9.2682926829268222E-2</v>
      </c>
      <c r="BW85" s="115">
        <v>-0.06</v>
      </c>
      <c r="BX85" s="115">
        <v>0.2298780487804877</v>
      </c>
      <c r="BY85" s="115">
        <v>0.14199999999999993</v>
      </c>
      <c r="BZ85" s="115">
        <v>6.6666666666666666E-2</v>
      </c>
      <c r="CA85" s="115">
        <v>0.21500000000000002</v>
      </c>
      <c r="CB85" s="115">
        <v>1.3219006788138657E-2</v>
      </c>
      <c r="CC85" s="115">
        <v>-4.736842105263158E-2</v>
      </c>
      <c r="CD85" s="115">
        <v>0.30965909090909083</v>
      </c>
      <c r="CE85" s="115">
        <v>1.0863824971708772E-2</v>
      </c>
      <c r="CF85" s="115">
        <v>8.3636363636363634E-2</v>
      </c>
      <c r="CG85" s="115">
        <v>-7.0700854700854729E-2</v>
      </c>
      <c r="CH85" s="115">
        <v>0.53710636423695224</v>
      </c>
      <c r="CI85" s="115">
        <v>9.26355206847361E-2</v>
      </c>
      <c r="CJ85" s="115">
        <v>0.12252100840336137</v>
      </c>
      <c r="CK85" s="115">
        <v>0.38748201438848928</v>
      </c>
      <c r="CL85" s="115">
        <v>0.64971098265895944</v>
      </c>
      <c r="CM85" s="115">
        <v>0.55534351145038163</v>
      </c>
      <c r="CN85" s="115">
        <v>0</v>
      </c>
      <c r="CO85" s="115">
        <v>0.12353629976580816</v>
      </c>
      <c r="CP85" s="115">
        <v>1.0468529494778436</v>
      </c>
      <c r="CQ85" s="115">
        <v>-6.5986394557823055E-2</v>
      </c>
      <c r="CR85" s="115">
        <v>0.15662650602409639</v>
      </c>
      <c r="CS85" s="115">
        <v>0.35294117647058804</v>
      </c>
      <c r="CT85" s="115">
        <v>-8.8945362134688691E-3</v>
      </c>
      <c r="CU85" s="115">
        <v>4.6231040841708052E-2</v>
      </c>
      <c r="CV85" s="115">
        <v>0.14137931034482765</v>
      </c>
      <c r="CW85" s="115">
        <v>-1.06571936056837E-2</v>
      </c>
      <c r="CX85" s="115">
        <v>9.375E-2</v>
      </c>
      <c r="CY85" s="115">
        <v>0.29156809962748464</v>
      </c>
      <c r="CZ85" s="115">
        <v>1.467828418230563</v>
      </c>
      <c r="DA85" s="115">
        <v>0.25771604938271592</v>
      </c>
      <c r="DB85" s="115">
        <v>-1.3822550296714406E-2</v>
      </c>
      <c r="DC85" s="115"/>
      <c r="DD85" s="115">
        <v>0.94400000000000006</v>
      </c>
      <c r="DE85" s="115">
        <v>1.0029748512574372</v>
      </c>
      <c r="DF85" s="115">
        <v>0.17014547754585702</v>
      </c>
      <c r="DG85" s="115">
        <v>0.17630385487528341</v>
      </c>
      <c r="DH85" s="115">
        <v>1.1223344556677849E-2</v>
      </c>
      <c r="DI85" s="115">
        <v>1.9999999999999969E-2</v>
      </c>
      <c r="DJ85" s="115"/>
      <c r="DK85" s="115">
        <v>0.20394736842105265</v>
      </c>
      <c r="DL85" s="115">
        <v>0.10023866348448685</v>
      </c>
      <c r="DM85" s="115">
        <v>0.62500000000000011</v>
      </c>
      <c r="DN85" s="115">
        <v>0.61404958677685961</v>
      </c>
      <c r="DO85" s="115"/>
      <c r="DP85" s="115">
        <v>0.36421705803625748</v>
      </c>
      <c r="DQ85" s="115">
        <v>0.3933054393305439</v>
      </c>
      <c r="DR85" s="115">
        <v>-0.20830449826989617</v>
      </c>
      <c r="DS85" s="115">
        <v>0.1361650061178116</v>
      </c>
      <c r="DT85" s="115">
        <v>0.20456165359942974</v>
      </c>
      <c r="DU85" s="115">
        <v>0.96157894736842098</v>
      </c>
      <c r="DV85" s="115">
        <v>0.36206896551724121</v>
      </c>
      <c r="DW85" s="115"/>
      <c r="DX85" s="115">
        <v>0.26914868389850599</v>
      </c>
      <c r="DY85" s="115">
        <v>0.48775550508541521</v>
      </c>
      <c r="DZ85" s="115">
        <v>0.15627965833596957</v>
      </c>
      <c r="EA85" s="115"/>
      <c r="EB85" s="115">
        <v>2.2361770562107423E-2</v>
      </c>
      <c r="EC85" s="115">
        <v>-1.1111111111111112E-2</v>
      </c>
      <c r="ED85" s="115">
        <v>0.37999999999999995</v>
      </c>
      <c r="EE85" s="115">
        <v>6.4960000000000032E-2</v>
      </c>
      <c r="EF85" s="115">
        <v>1.0468529494778436</v>
      </c>
      <c r="EG85" s="115"/>
      <c r="EH85" s="115">
        <v>0.37071651090342672</v>
      </c>
      <c r="EI85" s="115">
        <v>0.16929403701165174</v>
      </c>
      <c r="EJ85" s="115">
        <v>0.23504009870450329</v>
      </c>
      <c r="EK85" s="115">
        <v>0.15068493150684939</v>
      </c>
      <c r="EL85" s="115">
        <v>0.36760812003530441</v>
      </c>
      <c r="EM85" s="115">
        <v>0.12168184460375898</v>
      </c>
      <c r="EN85" s="115">
        <v>0.18115279048490399</v>
      </c>
      <c r="EO85" s="115">
        <v>6.1448048895157606E-2</v>
      </c>
      <c r="EP85" s="115">
        <v>0</v>
      </c>
      <c r="EQ85" s="115">
        <v>0.25</v>
      </c>
      <c r="ER85" s="115">
        <v>-0.18644067796610178</v>
      </c>
      <c r="ES85" s="115">
        <v>0.47435897435897439</v>
      </c>
      <c r="ET85" s="115"/>
      <c r="EU85" s="115"/>
      <c r="EV85" s="115">
        <v>2.0000000000000059E-2</v>
      </c>
      <c r="EW85" s="115">
        <v>7.0270270270270316E-2</v>
      </c>
      <c r="EX85" s="115">
        <v>0.20068610634648368</v>
      </c>
      <c r="EY85" s="115">
        <v>5.9138346267059168E-2</v>
      </c>
      <c r="EZ85" s="115">
        <v>0.18712273641851121</v>
      </c>
      <c r="FA85" s="115">
        <v>0.12408759124087584</v>
      </c>
      <c r="FB85" s="115">
        <v>-2.2831050228310504E-2</v>
      </c>
      <c r="FC85" s="115">
        <v>3.3639143730886813E-2</v>
      </c>
      <c r="FD85" s="115">
        <v>0.125</v>
      </c>
      <c r="FE85" s="115">
        <v>4.1831097079715815E-2</v>
      </c>
      <c r="FF85" s="115"/>
      <c r="FG85" s="115">
        <v>0</v>
      </c>
      <c r="FH85" s="115">
        <v>0.13757225433526005</v>
      </c>
      <c r="FI85" s="115">
        <v>0.72105672105672103</v>
      </c>
      <c r="FJ85" s="115">
        <v>0.37185714285714272</v>
      </c>
      <c r="FK85" s="115">
        <v>8.7422680412371181E-2</v>
      </c>
      <c r="FL85" s="115">
        <v>0.21596385542168656</v>
      </c>
      <c r="FM85" s="115">
        <v>6.2375580623755887E-2</v>
      </c>
      <c r="FN85" s="115">
        <v>0.14407582938388622</v>
      </c>
      <c r="FO85" s="115">
        <v>8.2271334086142598E-3</v>
      </c>
      <c r="FP85" s="115">
        <v>-1.1498282268807308E-2</v>
      </c>
      <c r="FQ85" s="115">
        <v>0.18956043956043958</v>
      </c>
      <c r="FR85" s="115">
        <v>-8.1596608972094628E-2</v>
      </c>
      <c r="FS85" s="115">
        <v>0.10590335900011154</v>
      </c>
      <c r="FT85" s="115">
        <v>0.34439775910364129</v>
      </c>
      <c r="FU85" s="115">
        <v>0.38314606741573032</v>
      </c>
      <c r="FV85" s="115">
        <v>0.41885325558794945</v>
      </c>
      <c r="FW85" s="115">
        <v>-1.5611694578484168E-3</v>
      </c>
      <c r="FX85" s="115">
        <v>0.14851485148514851</v>
      </c>
      <c r="FY85" s="115">
        <v>-8.9999999999999983E-2</v>
      </c>
      <c r="FZ85" s="115">
        <v>-0.13722949332642223</v>
      </c>
      <c r="GA85" s="115">
        <v>0.21614789066203191</v>
      </c>
      <c r="GB85" s="115">
        <v>0.14293785310734469</v>
      </c>
      <c r="GC85" s="115">
        <v>0.11945231350330505</v>
      </c>
      <c r="GD85" s="115">
        <v>7.9622132253711175E-2</v>
      </c>
      <c r="GE85" s="115">
        <v>-0.13054815903039202</v>
      </c>
      <c r="GF85" s="115"/>
      <c r="GG85" s="115">
        <v>0.94040084388185641</v>
      </c>
      <c r="GH85" s="115">
        <v>0.72663682148852815</v>
      </c>
      <c r="GI85" s="115">
        <v>8.6956521739130363E-2</v>
      </c>
      <c r="GJ85" s="115">
        <v>0.2873399715504979</v>
      </c>
      <c r="GK85" s="115"/>
      <c r="GL85" s="115">
        <v>3.3987553853518468E-2</v>
      </c>
      <c r="GM85" s="115">
        <v>0</v>
      </c>
      <c r="GN85" s="115">
        <v>0.5</v>
      </c>
      <c r="GO85" s="115">
        <v>2.2222222222222143E-2</v>
      </c>
      <c r="GP85" s="115">
        <v>0.14697406340057631</v>
      </c>
      <c r="GQ85" s="115">
        <v>-5.5033876144062709E-2</v>
      </c>
      <c r="GR85" s="115">
        <v>6.3829787234042618E-2</v>
      </c>
      <c r="GS85" s="115">
        <v>0.78205128205128183</v>
      </c>
    </row>
    <row r="86" spans="1:201" x14ac:dyDescent="0.2">
      <c r="A86" t="s">
        <v>1440</v>
      </c>
      <c r="B86" s="115">
        <v>0</v>
      </c>
      <c r="C86" s="115">
        <v>-1.0107597000326126E-2</v>
      </c>
      <c r="D86" s="115">
        <v>3.2812499999999911E-2</v>
      </c>
      <c r="E86" s="115">
        <v>0.3876819708846585</v>
      </c>
      <c r="F86" s="115">
        <v>0.1767441860465116</v>
      </c>
      <c r="G86" s="115">
        <v>0.41325667906662156</v>
      </c>
      <c r="H86" s="115">
        <v>5.0125313283208059E-2</v>
      </c>
      <c r="I86" s="115">
        <v>0.1553618450921638</v>
      </c>
      <c r="J86" s="115">
        <v>4.6732026143790836E-2</v>
      </c>
      <c r="K86" s="115">
        <v>1.8403782660090434E-2</v>
      </c>
      <c r="L86" s="115">
        <v>7.1301247771836064E-3</v>
      </c>
      <c r="M86" s="115">
        <v>0.22129909365558897</v>
      </c>
      <c r="N86" s="115">
        <v>0.27642105263157901</v>
      </c>
      <c r="O86" s="115">
        <v>0.43218181818181811</v>
      </c>
      <c r="P86" s="115">
        <v>9.2896174863387984E-2</v>
      </c>
      <c r="Q86" s="115">
        <v>0.17777777777777773</v>
      </c>
      <c r="R86" s="115"/>
      <c r="S86" s="115"/>
      <c r="T86" s="115">
        <v>-3.1350122299927535E-2</v>
      </c>
      <c r="U86" s="115">
        <v>0.380239520958084</v>
      </c>
      <c r="V86" s="115">
        <v>-3.3892834086507563E-3</v>
      </c>
      <c r="W86" s="115">
        <v>0.11281249999999998</v>
      </c>
      <c r="X86" s="115">
        <v>4.2553191489361701E-2</v>
      </c>
      <c r="Y86" s="115">
        <v>0.38144329896907198</v>
      </c>
      <c r="Z86" s="115">
        <v>0.12720831799779156</v>
      </c>
      <c r="AA86" s="115">
        <v>0.17817014446227919</v>
      </c>
      <c r="AB86" s="115">
        <v>-6.1936936936937019E-2</v>
      </c>
      <c r="AC86" s="115"/>
      <c r="AD86" s="115">
        <v>0.13399972983925437</v>
      </c>
      <c r="AE86" s="115">
        <v>0.75145348837209303</v>
      </c>
      <c r="AF86" s="115">
        <v>-2.9498525073746337E-2</v>
      </c>
      <c r="AG86" s="115">
        <v>2.4173027989821932E-2</v>
      </c>
      <c r="AH86" s="115">
        <v>-3.6279069767441913E-2</v>
      </c>
      <c r="AI86" s="115">
        <v>0.11813643926788685</v>
      </c>
      <c r="AJ86" s="115">
        <v>5.5607043558850926E-2</v>
      </c>
      <c r="AK86" s="115">
        <v>0.27567010309278345</v>
      </c>
      <c r="AL86" s="115"/>
      <c r="AM86" s="115">
        <v>0.53846153846153844</v>
      </c>
      <c r="AN86" s="115">
        <v>2.7797081306462227E-3</v>
      </c>
      <c r="AO86" s="115">
        <v>0.23958333333333331</v>
      </c>
      <c r="AP86" s="115">
        <v>6.9999999999999993E-2</v>
      </c>
      <c r="AQ86" s="115">
        <v>0.42822580645161296</v>
      </c>
      <c r="AR86" s="115">
        <v>0.48979591836734693</v>
      </c>
      <c r="AS86" s="115">
        <v>7.4642126789366103E-2</v>
      </c>
      <c r="AT86" s="115">
        <v>-5.7081624662558613E-3</v>
      </c>
      <c r="AU86" s="115">
        <v>4.746835443037975E-2</v>
      </c>
      <c r="AV86" s="115">
        <v>0.16740779492545138</v>
      </c>
      <c r="AW86" s="115">
        <v>0.13129598189020919</v>
      </c>
      <c r="AX86" s="115">
        <v>0.10882956878850107</v>
      </c>
      <c r="AY86" s="115">
        <v>4.0000000000000036E-2</v>
      </c>
      <c r="AZ86" s="115">
        <v>0.64999999999999991</v>
      </c>
      <c r="BA86" s="115">
        <v>-1.5463917525773196E-2</v>
      </c>
      <c r="BB86" s="115">
        <v>1.4629542236904139E-2</v>
      </c>
      <c r="BC86" s="115"/>
      <c r="BD86" s="115">
        <v>8.5072231139646765E-2</v>
      </c>
      <c r="BE86" s="115">
        <v>0.53243243243243232</v>
      </c>
      <c r="BF86" s="115">
        <v>-0.27702127659574477</v>
      </c>
      <c r="BG86" s="115">
        <v>-5.7273768613975611E-3</v>
      </c>
      <c r="BH86" s="115">
        <v>0.7977777777777777</v>
      </c>
      <c r="BI86" s="115">
        <v>7.4001566170712629E-2</v>
      </c>
      <c r="BJ86" s="115">
        <v>0.190480778495038</v>
      </c>
      <c r="BK86" s="115">
        <v>0.32208588957055212</v>
      </c>
      <c r="BL86" s="115">
        <v>0.14426419466975657</v>
      </c>
      <c r="BM86" s="115">
        <v>-7.8231292517006695E-2</v>
      </c>
      <c r="BN86" s="115">
        <v>0.15807121187929105</v>
      </c>
      <c r="BO86" s="115">
        <v>8.6956521739130523E-3</v>
      </c>
      <c r="BP86" s="115">
        <v>7.0889894419306154E-2</v>
      </c>
      <c r="BQ86" s="115">
        <v>-5.3571428571428568E-2</v>
      </c>
      <c r="BR86" s="115">
        <v>0.38219269102990039</v>
      </c>
      <c r="BS86" s="115">
        <v>4.1234309623430922E-2</v>
      </c>
      <c r="BT86" s="115">
        <v>0.36574790956952624</v>
      </c>
      <c r="BU86" s="115"/>
      <c r="BV86" s="115">
        <v>0.47482014388489208</v>
      </c>
      <c r="BW86" s="115">
        <v>0.10375275938189846</v>
      </c>
      <c r="BX86" s="115">
        <v>0.43985952589991223</v>
      </c>
      <c r="BY86" s="115">
        <v>-1.6393442622950821E-2</v>
      </c>
      <c r="BZ86" s="115">
        <v>7.1428571428571425E-2</v>
      </c>
      <c r="CA86" s="115">
        <v>2.564102564102564E-2</v>
      </c>
      <c r="CB86" s="115">
        <v>3.5611876792156084E-2</v>
      </c>
      <c r="CC86" s="115">
        <v>-2.5974025974026049E-2</v>
      </c>
      <c r="CD86" s="115">
        <v>8.8435374149659837E-2</v>
      </c>
      <c r="CE86" s="115">
        <v>1.1523199023199171E-2</v>
      </c>
      <c r="CF86" s="115">
        <v>0.17021276595744678</v>
      </c>
      <c r="CG86" s="115">
        <v>0.17002340046800934</v>
      </c>
      <c r="CH86" s="115">
        <v>0.55513698630136987</v>
      </c>
      <c r="CI86" s="115">
        <v>-0.10185778347213324</v>
      </c>
      <c r="CJ86" s="115">
        <v>5.8279480642675123E-2</v>
      </c>
      <c r="CK86" s="115">
        <v>0.12277867528271408</v>
      </c>
      <c r="CL86" s="115">
        <v>8.1250000000000044E-2</v>
      </c>
      <c r="CM86" s="115">
        <v>0.18552036199095029</v>
      </c>
      <c r="CN86" s="115">
        <v>0</v>
      </c>
      <c r="CO86" s="115">
        <v>7.828282828282819E-2</v>
      </c>
      <c r="CP86" s="115">
        <v>0.16125860373647977</v>
      </c>
      <c r="CQ86" s="115">
        <v>0.83749999999999991</v>
      </c>
      <c r="CR86" s="115">
        <v>6.7112368218050902E-2</v>
      </c>
      <c r="CS86" s="115">
        <v>0.13333333333333347</v>
      </c>
      <c r="CT86" s="115">
        <v>-6.8815372237209488E-2</v>
      </c>
      <c r="CU86" s="115">
        <v>0.1641758753827719</v>
      </c>
      <c r="CV86" s="115">
        <v>0.15999999999999998</v>
      </c>
      <c r="CW86" s="115">
        <v>0.11014084507042243</v>
      </c>
      <c r="CX86" s="115">
        <v>6.7378252168112066E-2</v>
      </c>
      <c r="CY86" s="115">
        <v>0.33201738500543265</v>
      </c>
      <c r="CZ86" s="115">
        <v>0.17295597484276723</v>
      </c>
      <c r="DA86" s="115">
        <v>0.16476932294787297</v>
      </c>
      <c r="DB86" s="115">
        <v>3.2851216504092465E-2</v>
      </c>
      <c r="DC86" s="115"/>
      <c r="DD86" s="115">
        <v>4.1666666666666664E-2</v>
      </c>
      <c r="DE86" s="115">
        <v>0.26994507762151171</v>
      </c>
      <c r="DF86" s="115">
        <v>1.508828250401292E-2</v>
      </c>
      <c r="DG86" s="115">
        <v>0.31789316398954059</v>
      </c>
      <c r="DH86" s="115">
        <v>7.0913461538461522E-2</v>
      </c>
      <c r="DI86" s="115">
        <v>0.11801242236024835</v>
      </c>
      <c r="DJ86" s="115"/>
      <c r="DK86" s="115">
        <v>-0.14606741573033707</v>
      </c>
      <c r="DL86" s="115">
        <v>9.6858638743455641E-2</v>
      </c>
      <c r="DM86" s="115">
        <v>0.26666666666666672</v>
      </c>
      <c r="DN86" s="115">
        <v>0.2617309697601668</v>
      </c>
      <c r="DO86" s="115"/>
      <c r="DP86" s="115">
        <v>-2.6695789345953023E-3</v>
      </c>
      <c r="DQ86" s="115">
        <v>2.5751072961373297E-2</v>
      </c>
      <c r="DR86" s="115">
        <v>0.41251221896383189</v>
      </c>
      <c r="DS86" s="115">
        <v>0.52316293929712443</v>
      </c>
      <c r="DT86" s="115">
        <v>-8.1300813008130229E-3</v>
      </c>
      <c r="DU86" s="115">
        <v>0.21374728503896773</v>
      </c>
      <c r="DV86" s="115">
        <v>0.26633333333333342</v>
      </c>
      <c r="DW86" s="115"/>
      <c r="DX86" s="115">
        <v>0.32902615820989606</v>
      </c>
      <c r="DY86" s="115">
        <v>0.30890526043686173</v>
      </c>
      <c r="DZ86" s="115">
        <v>1.2786087583348349</v>
      </c>
      <c r="EA86" s="115"/>
      <c r="EB86" s="115">
        <v>0.26776699029126227</v>
      </c>
      <c r="EC86" s="115">
        <v>2.3890784982935086E-2</v>
      </c>
      <c r="ED86" s="115">
        <v>-0.15384615384615385</v>
      </c>
      <c r="EE86" s="115">
        <v>3.9933444259567366E-2</v>
      </c>
      <c r="EF86" s="115">
        <v>0.16125860373647977</v>
      </c>
      <c r="EG86" s="115"/>
      <c r="EH86" s="115">
        <v>0.10689655172413798</v>
      </c>
      <c r="EI86" s="115">
        <v>-3.7281425272187363E-2</v>
      </c>
      <c r="EJ86" s="115">
        <v>-1.7575757575757522E-2</v>
      </c>
      <c r="EK86" s="115">
        <v>-8.6357947434292912E-2</v>
      </c>
      <c r="EL86" s="115">
        <v>0.67976278724981465</v>
      </c>
      <c r="EM86" s="115">
        <v>0.2200945626477542</v>
      </c>
      <c r="EN86" s="115">
        <v>0.3527227722772277</v>
      </c>
      <c r="EO86" s="115">
        <v>-2.9874572405929355E-2</v>
      </c>
      <c r="EP86" s="115">
        <v>0</v>
      </c>
      <c r="EQ86" s="115">
        <v>0.2413793103448276</v>
      </c>
      <c r="ER86" s="115">
        <v>0.18000000000000008</v>
      </c>
      <c r="ES86" s="115">
        <v>0.17117117117117112</v>
      </c>
      <c r="ET86" s="115"/>
      <c r="EU86" s="115"/>
      <c r="EV86" s="115">
        <v>0.50273224043715836</v>
      </c>
      <c r="EW86" s="115">
        <v>5.0617283950617216E-2</v>
      </c>
      <c r="EX86" s="115">
        <v>-0.19252077562326866</v>
      </c>
      <c r="EY86" s="115">
        <v>-0.63661999222092569</v>
      </c>
      <c r="EZ86" s="115">
        <v>0.30789473684210528</v>
      </c>
      <c r="FA86" s="115">
        <v>9.6000000000000085E-2</v>
      </c>
      <c r="FB86" s="115">
        <v>0.24786324786324773</v>
      </c>
      <c r="FC86" s="115">
        <v>0.45333333333333337</v>
      </c>
      <c r="FD86" s="115">
        <v>0.41749723145071987</v>
      </c>
      <c r="FE86" s="115">
        <v>-6.0785767234988901E-2</v>
      </c>
      <c r="FF86" s="115"/>
      <c r="FG86" s="115">
        <v>7.4792243767313013E-2</v>
      </c>
      <c r="FH86" s="115">
        <v>-3.351955307262558E-2</v>
      </c>
      <c r="FI86" s="115">
        <v>0.6087499999999999</v>
      </c>
      <c r="FJ86" s="115">
        <v>0.30232558139534882</v>
      </c>
      <c r="FK86" s="115">
        <v>0.12895716945996274</v>
      </c>
      <c r="FL86" s="115">
        <v>0.58095238095238111</v>
      </c>
      <c r="FM86" s="115">
        <v>1.0093333333333334</v>
      </c>
      <c r="FN86" s="115">
        <v>0.45919778699861691</v>
      </c>
      <c r="FO86" s="115">
        <v>0.31809483308526476</v>
      </c>
      <c r="FP86" s="115">
        <v>-3.8622270153680353E-2</v>
      </c>
      <c r="FQ86" s="115">
        <v>0.19474835886214434</v>
      </c>
      <c r="FR86" s="115">
        <v>0.14615384615384613</v>
      </c>
      <c r="FS86" s="115">
        <v>0.21127331711273309</v>
      </c>
      <c r="FT86" s="115">
        <v>9.6774193548387274E-2</v>
      </c>
      <c r="FU86" s="115">
        <v>8.4043848964677148E-2</v>
      </c>
      <c r="FV86" s="115">
        <v>4.7861507128309569E-2</v>
      </c>
      <c r="FW86" s="115">
        <v>0</v>
      </c>
      <c r="FX86" s="115">
        <v>7.4468085106382975E-2</v>
      </c>
      <c r="FY86" s="115">
        <v>0.6</v>
      </c>
      <c r="FZ86" s="115">
        <v>0.1184057971014493</v>
      </c>
      <c r="GA86" s="115">
        <v>0.20163280805012335</v>
      </c>
      <c r="GB86" s="115">
        <v>0.30820399113082042</v>
      </c>
      <c r="GC86" s="115">
        <v>5.4255848680935782E-2</v>
      </c>
      <c r="GD86" s="115">
        <v>-1.1999999999999981E-2</v>
      </c>
      <c r="GE86" s="115">
        <v>0.55191085525378314</v>
      </c>
      <c r="GF86" s="115"/>
      <c r="GG86" s="115">
        <v>0.16533497234173333</v>
      </c>
      <c r="GH86" s="115">
        <v>0.11687500000000006</v>
      </c>
      <c r="GI86" s="115">
        <v>0.67055771725032431</v>
      </c>
      <c r="GJ86" s="115">
        <v>0</v>
      </c>
      <c r="GK86" s="115"/>
      <c r="GL86" s="115">
        <v>0.54970326409495551</v>
      </c>
      <c r="GM86" s="115">
        <v>0</v>
      </c>
      <c r="GN86" s="115">
        <v>0.5759312320916905</v>
      </c>
      <c r="GO86" s="115">
        <v>0.26050420168067234</v>
      </c>
      <c r="GP86" s="115">
        <v>0.21116928446771377</v>
      </c>
      <c r="GQ86" s="115">
        <v>0.44727335282986397</v>
      </c>
      <c r="GR86" s="115">
        <v>0.17499999999999999</v>
      </c>
      <c r="GS86" s="115">
        <v>-2.5000000000000022E-2</v>
      </c>
    </row>
    <row r="87" spans="1:201" x14ac:dyDescent="0.2">
      <c r="A87" t="s">
        <v>1441</v>
      </c>
      <c r="B87" s="115">
        <v>0</v>
      </c>
      <c r="C87" s="115">
        <v>-1.9657983058973899E-2</v>
      </c>
      <c r="D87" s="115">
        <v>4.9180327868852458E-2</v>
      </c>
      <c r="E87" s="115">
        <v>6.3095238095238065E-2</v>
      </c>
      <c r="F87" s="115">
        <v>-0.28333333333333338</v>
      </c>
      <c r="G87" s="115">
        <v>0.28565217391304343</v>
      </c>
      <c r="H87" s="115">
        <v>1.2690355329949306E-2</v>
      </c>
      <c r="I87" s="115">
        <v>0.19072332144015572</v>
      </c>
      <c r="J87" s="115">
        <v>8.8580576307364003E-2</v>
      </c>
      <c r="K87" s="115">
        <v>9.2394692314542698E-2</v>
      </c>
      <c r="L87" s="115">
        <v>7.8846153846153871E-2</v>
      </c>
      <c r="M87" s="115">
        <v>-4.0162389444686038E-2</v>
      </c>
      <c r="N87" s="115">
        <v>-2.1022258862324877E-2</v>
      </c>
      <c r="O87" s="115">
        <v>0.29047395588925395</v>
      </c>
      <c r="P87" s="115">
        <v>3.2894736842104949E-3</v>
      </c>
      <c r="Q87" s="115">
        <v>-0.17431192660550462</v>
      </c>
      <c r="R87" s="115"/>
      <c r="S87" s="115"/>
      <c r="T87" s="115">
        <v>3.18509829014254E-2</v>
      </c>
      <c r="U87" s="115">
        <v>-8.9918256130790214E-2</v>
      </c>
      <c r="V87" s="115">
        <v>3.2666666666666684E-2</v>
      </c>
      <c r="W87" s="115">
        <v>3.2258064516129031E-2</v>
      </c>
      <c r="X87" s="115">
        <v>0</v>
      </c>
      <c r="Y87" s="115">
        <v>-0.10461538461538457</v>
      </c>
      <c r="Z87" s="115">
        <v>-2.935779816513699E-3</v>
      </c>
      <c r="AA87" s="115">
        <v>0.11250000000000014</v>
      </c>
      <c r="AB87" s="115">
        <v>2.4615384615384636E-2</v>
      </c>
      <c r="AC87" s="115"/>
      <c r="AD87" s="115">
        <v>-1.2933333333333318E-2</v>
      </c>
      <c r="AE87" s="115">
        <v>1.1616680948300488</v>
      </c>
      <c r="AF87" s="115">
        <v>-6.0941828254847577E-2</v>
      </c>
      <c r="AG87" s="115">
        <v>0.31000000000000005</v>
      </c>
      <c r="AH87" s="115">
        <v>0</v>
      </c>
      <c r="AI87" s="115">
        <v>-0.10432190760059615</v>
      </c>
      <c r="AJ87" s="115">
        <v>-4.6819787985865821E-2</v>
      </c>
      <c r="AK87" s="115">
        <v>-3.5401750198886257E-2</v>
      </c>
      <c r="AL87" s="115"/>
      <c r="AM87" s="115">
        <v>-2.9850746268656744E-2</v>
      </c>
      <c r="AN87" s="115">
        <v>-6.2154696132596587E-3</v>
      </c>
      <c r="AO87" s="115">
        <v>0.16835699797160245</v>
      </c>
      <c r="AP87" s="115">
        <v>-0.14285714285714285</v>
      </c>
      <c r="AQ87" s="115">
        <v>0.10124333925399651</v>
      </c>
      <c r="AR87" s="115">
        <v>-1.803607214428855E-2</v>
      </c>
      <c r="AS87" s="115">
        <v>5.7869118442401321E-2</v>
      </c>
      <c r="AT87" s="115">
        <v>7.3582442866308245E-2</v>
      </c>
      <c r="AU87" s="115">
        <v>9.3425605536332182E-2</v>
      </c>
      <c r="AV87" s="115">
        <v>6.7578888578609178E-2</v>
      </c>
      <c r="AW87" s="115">
        <v>9.9564405724953411E-2</v>
      </c>
      <c r="AX87" s="115">
        <v>-1.2170385395537447E-2</v>
      </c>
      <c r="AY87" s="115">
        <v>-0.10394265232974911</v>
      </c>
      <c r="AZ87" s="115">
        <v>0</v>
      </c>
      <c r="BA87" s="115">
        <v>0</v>
      </c>
      <c r="BB87" s="115">
        <v>-1.4418604651162731E-2</v>
      </c>
      <c r="BC87" s="115"/>
      <c r="BD87" s="115">
        <v>9.7797356828193946E-2</v>
      </c>
      <c r="BE87" s="115">
        <v>0.15866388308977036</v>
      </c>
      <c r="BF87" s="115">
        <v>1.3737373737373737</v>
      </c>
      <c r="BG87" s="115">
        <v>1.5116279069767534E-2</v>
      </c>
      <c r="BH87" s="115">
        <v>-2.2172949002216822E-3</v>
      </c>
      <c r="BI87" s="115">
        <v>0.15617926663648707</v>
      </c>
      <c r="BJ87" s="115">
        <v>0.27334069439332598</v>
      </c>
      <c r="BK87" s="115">
        <v>0.13194444444444448</v>
      </c>
      <c r="BL87" s="115">
        <v>-9.5861707700366602E-2</v>
      </c>
      <c r="BM87" s="115">
        <v>0.20141167729552351</v>
      </c>
      <c r="BN87" s="115">
        <v>0.44742315692165469</v>
      </c>
      <c r="BO87" s="115">
        <v>0.12195121951219513</v>
      </c>
      <c r="BP87" s="115">
        <v>6.4205457463884341E-2</v>
      </c>
      <c r="BQ87" s="115">
        <v>0</v>
      </c>
      <c r="BR87" s="115">
        <v>4.5574544949284437E-2</v>
      </c>
      <c r="BS87" s="115">
        <v>-6.2757567516625974E-5</v>
      </c>
      <c r="BT87" s="115">
        <v>5.868852459016391E-2</v>
      </c>
      <c r="BU87" s="115"/>
      <c r="BV87" s="115">
        <v>0.15833333333333335</v>
      </c>
      <c r="BW87" s="115">
        <v>-0.15755411738451242</v>
      </c>
      <c r="BX87" s="115">
        <v>0.16621160409556318</v>
      </c>
      <c r="BY87" s="115">
        <v>-1.8000327278677702E-3</v>
      </c>
      <c r="BZ87" s="115">
        <v>-0.125</v>
      </c>
      <c r="CA87" s="115">
        <v>5.1546391752578056E-3</v>
      </c>
      <c r="CB87" s="115">
        <v>-1.5700036941263549E-3</v>
      </c>
      <c r="CC87" s="115">
        <v>7.5735294117647137E-2</v>
      </c>
      <c r="CD87" s="115">
        <v>0.24384615384615399</v>
      </c>
      <c r="CE87" s="115">
        <v>6.3895429081756841E-2</v>
      </c>
      <c r="CF87" s="115">
        <v>-0.22056384742951907</v>
      </c>
      <c r="CG87" s="115">
        <v>-2.9145631067961149E-2</v>
      </c>
      <c r="CH87" s="115">
        <v>-8.635794743429287E-2</v>
      </c>
      <c r="CI87" s="115">
        <v>0.27780620075718809</v>
      </c>
      <c r="CJ87" s="115">
        <v>1.6084337349397515E-2</v>
      </c>
      <c r="CK87" s="115">
        <v>-7.6808351976137196E-2</v>
      </c>
      <c r="CL87" s="115">
        <v>0</v>
      </c>
      <c r="CM87" s="115">
        <v>0.18498659517426272</v>
      </c>
      <c r="CN87" s="115">
        <v>0</v>
      </c>
      <c r="CO87" s="115">
        <v>0.10152990264255904</v>
      </c>
      <c r="CP87" s="115">
        <v>-0.1194805194805194</v>
      </c>
      <c r="CQ87" s="115">
        <v>-0.19110212335692622</v>
      </c>
      <c r="CR87" s="115">
        <v>-2.8478641019235588E-2</v>
      </c>
      <c r="CS87" s="115">
        <v>0</v>
      </c>
      <c r="CT87" s="115">
        <v>-2.4019585200240275E-2</v>
      </c>
      <c r="CU87" s="115">
        <v>0.28313651796963413</v>
      </c>
      <c r="CV87" s="115">
        <v>-7.0631970260223026E-2</v>
      </c>
      <c r="CW87" s="115">
        <v>-5.0448430493273463E-3</v>
      </c>
      <c r="CX87" s="115">
        <v>-0.27233009708737865</v>
      </c>
      <c r="CY87" s="115">
        <v>0.10000000000000009</v>
      </c>
      <c r="CZ87" s="115">
        <v>-6.3328424153166377E-2</v>
      </c>
      <c r="DA87" s="115">
        <v>0.13537414965986408</v>
      </c>
      <c r="DB87" s="115">
        <v>-7.9712294231055678E-3</v>
      </c>
      <c r="DC87" s="115"/>
      <c r="DD87" s="115">
        <v>-3.1476997578692538E-2</v>
      </c>
      <c r="DE87" s="115">
        <v>-6.5600656006559567E-3</v>
      </c>
      <c r="DF87" s="115">
        <v>1.267880364109223E-2</v>
      </c>
      <c r="DG87" s="115">
        <v>0.2168181818181818</v>
      </c>
      <c r="DH87" s="115">
        <v>2.2113022113022077E-2</v>
      </c>
      <c r="DI87" s="115">
        <v>-0.13347685683530663</v>
      </c>
      <c r="DJ87" s="115"/>
      <c r="DK87" s="115">
        <v>0.22758620689655179</v>
      </c>
      <c r="DL87" s="115">
        <v>5.0894085281980764E-2</v>
      </c>
      <c r="DM87" s="115">
        <v>3.0042918454935553E-2</v>
      </c>
      <c r="DN87" s="115">
        <v>-9.0132827324478124E-2</v>
      </c>
      <c r="DO87" s="115"/>
      <c r="DP87" s="115">
        <v>0.26989752677401957</v>
      </c>
      <c r="DQ87" s="115">
        <v>0.14693576175239967</v>
      </c>
      <c r="DR87" s="115">
        <v>0.3241004400724824</v>
      </c>
      <c r="DS87" s="115">
        <v>2.4363636363636424E-2</v>
      </c>
      <c r="DT87" s="115">
        <v>0.12306470821754656</v>
      </c>
      <c r="DU87" s="115">
        <v>9.2241138710577722E-2</v>
      </c>
      <c r="DV87" s="115">
        <v>4.9547382691214469E-2</v>
      </c>
      <c r="DW87" s="115"/>
      <c r="DX87" s="115">
        <v>0.13741187716573067</v>
      </c>
      <c r="DY87" s="115">
        <v>0.35915678524374189</v>
      </c>
      <c r="DZ87" s="115">
        <v>1.0423260949576738</v>
      </c>
      <c r="EA87" s="115"/>
      <c r="EB87" s="115">
        <v>0.3900134952766533</v>
      </c>
      <c r="EC87" s="115">
        <v>3.4361026123793853E-2</v>
      </c>
      <c r="ED87" s="115">
        <v>-6.4748201438848949E-2</v>
      </c>
      <c r="EE87" s="115">
        <v>6.5980844271018066E-2</v>
      </c>
      <c r="EF87" s="115">
        <v>-0.1194805194805194</v>
      </c>
      <c r="EG87" s="115"/>
      <c r="EH87" s="115">
        <v>5.4545454545454543E-2</v>
      </c>
      <c r="EI87" s="115">
        <v>4.2297111416781309E-2</v>
      </c>
      <c r="EJ87" s="115">
        <v>0.13793103448275862</v>
      </c>
      <c r="EK87" s="115">
        <v>0.23112480739599384</v>
      </c>
      <c r="EL87" s="115">
        <v>0.28171021377672206</v>
      </c>
      <c r="EM87" s="115">
        <v>-9.3676814988291716E-3</v>
      </c>
      <c r="EN87" s="115">
        <v>1.6352201257861621E-2</v>
      </c>
      <c r="EO87" s="115">
        <v>0.35842627013630729</v>
      </c>
      <c r="EP87" s="115">
        <v>-9.0909090909090939E-2</v>
      </c>
      <c r="EQ87" s="115">
        <v>-0.10686787804126884</v>
      </c>
      <c r="ER87" s="115">
        <v>0.25</v>
      </c>
      <c r="ES87" s="115">
        <v>-0.15051020408163263</v>
      </c>
      <c r="ET87" s="115"/>
      <c r="EU87" s="115"/>
      <c r="EV87" s="115">
        <v>2.5210084033613533E-2</v>
      </c>
      <c r="EW87" s="115">
        <v>9.6669374492282703E-2</v>
      </c>
      <c r="EX87" s="115">
        <v>0.56108108108108101</v>
      </c>
      <c r="EY87" s="115">
        <v>0.40857416792220241</v>
      </c>
      <c r="EZ87" s="115">
        <v>0.2773109243697478</v>
      </c>
      <c r="FA87" s="115">
        <v>-5.3030303030303073E-2</v>
      </c>
      <c r="FB87" s="115">
        <v>-5.1351351351351313E-2</v>
      </c>
      <c r="FC87" s="115">
        <v>0.25698324022346364</v>
      </c>
      <c r="FD87" s="115">
        <v>0.23276450511945387</v>
      </c>
      <c r="FE87" s="115">
        <v>7.920000000000002E-2</v>
      </c>
      <c r="FF87" s="115"/>
      <c r="FG87" s="115">
        <v>-6.9587628865979384E-2</v>
      </c>
      <c r="FH87" s="115">
        <v>-6.770833333333337E-2</v>
      </c>
      <c r="FI87" s="115">
        <v>3.0927835051546421E-2</v>
      </c>
      <c r="FJ87" s="115">
        <v>6.0855263157894739E-2</v>
      </c>
      <c r="FK87" s="115">
        <v>0.59111111111111114</v>
      </c>
      <c r="FL87" s="115">
        <v>0.41987829614604472</v>
      </c>
      <c r="FM87" s="115">
        <v>0</v>
      </c>
      <c r="FN87" s="115">
        <v>0.19405450041288205</v>
      </c>
      <c r="FO87" s="115">
        <v>-9.1558817848174656E-2</v>
      </c>
      <c r="FP87" s="115">
        <v>6.1837961637560945E-2</v>
      </c>
      <c r="FQ87" s="115">
        <v>-7.3961499493414254E-2</v>
      </c>
      <c r="FR87" s="115">
        <v>-1.2000000000000028E-2</v>
      </c>
      <c r="FS87" s="115">
        <v>-2.4653922214897699E-2</v>
      </c>
      <c r="FT87" s="115">
        <v>-0.10206896551724146</v>
      </c>
      <c r="FU87" s="115">
        <v>0.14825174825174831</v>
      </c>
      <c r="FV87" s="115">
        <v>0.24698412698412697</v>
      </c>
      <c r="FW87" s="115">
        <v>-4.9892125134843625E-2</v>
      </c>
      <c r="FX87" s="115">
        <v>-2.0833333333333332E-2</v>
      </c>
      <c r="FY87" s="115">
        <v>5.7471264367816915E-3</v>
      </c>
      <c r="FZ87" s="115">
        <v>0.20798319327731099</v>
      </c>
      <c r="GA87" s="115">
        <v>9.9812069325537711E-2</v>
      </c>
      <c r="GB87" s="115">
        <v>-6.1068702290076389E-2</v>
      </c>
      <c r="GC87" s="115">
        <v>5.7368421052631569E-2</v>
      </c>
      <c r="GD87" s="115">
        <v>-3.2258064516129031E-2</v>
      </c>
      <c r="GE87" s="115">
        <v>0.12572986846326595</v>
      </c>
      <c r="GF87" s="115"/>
      <c r="GG87" s="115">
        <v>0</v>
      </c>
      <c r="GH87" s="115">
        <v>5.9602649006622543E-2</v>
      </c>
      <c r="GI87" s="115">
        <v>0.38669064748201448</v>
      </c>
      <c r="GJ87" s="115">
        <v>0</v>
      </c>
      <c r="GK87" s="115"/>
      <c r="GL87" s="115">
        <v>0.20357142857142868</v>
      </c>
      <c r="GM87" s="115">
        <v>0</v>
      </c>
      <c r="GN87" s="115">
        <v>0.18305084745762712</v>
      </c>
      <c r="GO87" s="115">
        <v>4.0816326530612151E-2</v>
      </c>
      <c r="GP87" s="115">
        <v>4.1818181818181893E-2</v>
      </c>
      <c r="GQ87" s="115">
        <v>0.167269076305221</v>
      </c>
      <c r="GR87" s="115">
        <v>-0.17241379310344829</v>
      </c>
      <c r="GS87" s="115">
        <v>6.6666666666666721E-2</v>
      </c>
    </row>
    <row r="88" spans="1:201" x14ac:dyDescent="0.2">
      <c r="A88" t="s">
        <v>1442</v>
      </c>
      <c r="B88" s="115">
        <v>0</v>
      </c>
      <c r="C88" s="115">
        <v>-1.8201788796485121E-2</v>
      </c>
      <c r="D88" s="115">
        <v>-9.7402597402597626E-3</v>
      </c>
      <c r="E88" s="115">
        <v>-9.6579909657991E-2</v>
      </c>
      <c r="F88" s="115">
        <v>-9.0909090909090856E-2</v>
      </c>
      <c r="G88" s="115">
        <v>-7.904220389204776E-2</v>
      </c>
      <c r="H88" s="115">
        <v>1.0256410256410265E-2</v>
      </c>
      <c r="I88" s="115">
        <v>-1.9423761735190117E-3</v>
      </c>
      <c r="J88" s="115">
        <v>-2.5312066574202513E-2</v>
      </c>
      <c r="K88" s="115">
        <v>4.0782278246362089E-2</v>
      </c>
      <c r="L88" s="115">
        <v>-6.4748201438848824E-2</v>
      </c>
      <c r="M88" s="115">
        <v>0.13943499091359651</v>
      </c>
      <c r="N88" s="115">
        <v>-6.3320463320463205E-2</v>
      </c>
      <c r="O88" s="115">
        <v>0.10845253576072807</v>
      </c>
      <c r="P88" s="115">
        <v>0.64087801367398356</v>
      </c>
      <c r="Q88" s="115">
        <v>0.13541666666666674</v>
      </c>
      <c r="R88" s="115"/>
      <c r="S88" s="115"/>
      <c r="T88" s="115">
        <v>6.9416460748907019E-2</v>
      </c>
      <c r="U88" s="115">
        <v>-0.18444444444444447</v>
      </c>
      <c r="V88" s="115">
        <v>-5.9266227657572924E-2</v>
      </c>
      <c r="W88" s="115">
        <v>-0.11428571428571428</v>
      </c>
      <c r="X88" s="115">
        <v>0</v>
      </c>
      <c r="Y88" s="115">
        <v>1.2461059190031164E-2</v>
      </c>
      <c r="Z88" s="115">
        <v>-1.580135440180587E-2</v>
      </c>
      <c r="AA88" s="115">
        <v>-0.10400000000000005</v>
      </c>
      <c r="AB88" s="115">
        <v>2.8074337682878644E-2</v>
      </c>
      <c r="AC88" s="115"/>
      <c r="AD88" s="115">
        <v>1.3102796163717397E-2</v>
      </c>
      <c r="AE88" s="115"/>
      <c r="AF88" s="115">
        <v>-0.3327171903881701</v>
      </c>
      <c r="AG88" s="115">
        <v>0.2</v>
      </c>
      <c r="AH88" s="115">
        <v>-4.4444444444444446E-2</v>
      </c>
      <c r="AI88" s="115">
        <v>-7.7028885832187019E-2</v>
      </c>
      <c r="AJ88" s="115">
        <v>8.9509143407122196E-2</v>
      </c>
      <c r="AK88" s="115">
        <v>4.9906034662768856E-2</v>
      </c>
      <c r="AL88" s="115"/>
      <c r="AM88" s="115">
        <v>-0.16249999999999998</v>
      </c>
      <c r="AN88" s="115">
        <v>-1.0928961748633888E-2</v>
      </c>
      <c r="AO88" s="115">
        <v>-6.6287878787878882E-2</v>
      </c>
      <c r="AP88" s="115">
        <v>2.941176470588238E-2</v>
      </c>
      <c r="AQ88" s="115">
        <v>8.2692307692307634E-2</v>
      </c>
      <c r="AR88" s="115">
        <v>-0.22031250000000002</v>
      </c>
      <c r="AS88" s="115">
        <v>-9.8048780487804951E-2</v>
      </c>
      <c r="AT88" s="115">
        <v>-4.5486221095977233E-2</v>
      </c>
      <c r="AU88" s="115">
        <v>1.4035087719298246E-2</v>
      </c>
      <c r="AV88" s="115">
        <v>-8.0616174582798475E-2</v>
      </c>
      <c r="AW88" s="115">
        <v>-0.15331928345626977</v>
      </c>
      <c r="AX88" s="115">
        <v>-0.16156462585034018</v>
      </c>
      <c r="AY88" s="115">
        <v>-0.14939024390243896</v>
      </c>
      <c r="AZ88" s="115">
        <v>0</v>
      </c>
      <c r="BA88" s="115">
        <v>-2.1190716448032235E-2</v>
      </c>
      <c r="BB88" s="115">
        <v>1.1629259216193879E-4</v>
      </c>
      <c r="BC88" s="115"/>
      <c r="BD88" s="115">
        <v>8.4049665711556726E-2</v>
      </c>
      <c r="BE88" s="115">
        <v>3.1692307692307728E-2</v>
      </c>
      <c r="BF88" s="115">
        <v>0.19277108433734935</v>
      </c>
      <c r="BG88" s="115">
        <v>-1.8264840182648418E-2</v>
      </c>
      <c r="BH88" s="115">
        <v>7.6372315035799374E-2</v>
      </c>
      <c r="BI88" s="115">
        <v>3.3208606173994432E-2</v>
      </c>
      <c r="BJ88" s="115">
        <v>-7.5955107130710686E-2</v>
      </c>
      <c r="BK88" s="115">
        <v>-0.14641375222288089</v>
      </c>
      <c r="BL88" s="115">
        <v>-0.10164705882352942</v>
      </c>
      <c r="BM88" s="115">
        <v>-0.11810636671398929</v>
      </c>
      <c r="BN88" s="115">
        <v>-1.09714285714285E-2</v>
      </c>
      <c r="BO88" s="115">
        <v>-0.24074074074074087</v>
      </c>
      <c r="BP88" s="115">
        <v>-2.6562499999999989E-2</v>
      </c>
      <c r="BQ88" s="115">
        <v>0</v>
      </c>
      <c r="BR88" s="115">
        <v>-9.8120300751879677E-2</v>
      </c>
      <c r="BS88" s="115">
        <v>0.11499078674223859</v>
      </c>
      <c r="BT88" s="115">
        <v>-3.937007874015748E-2</v>
      </c>
      <c r="BU88" s="115"/>
      <c r="BV88" s="115">
        <v>1.6949152542372819E-2</v>
      </c>
      <c r="BW88" s="115">
        <v>-8.8610169491525378E-2</v>
      </c>
      <c r="BX88" s="115">
        <v>-5.787781350482317E-2</v>
      </c>
      <c r="BY88" s="115">
        <v>1.8032786885245808E-3</v>
      </c>
      <c r="BZ88" s="115">
        <v>5.2631578947368474E-2</v>
      </c>
      <c r="CA88" s="115">
        <v>-2.0202020202020308E-2</v>
      </c>
      <c r="CB88" s="115">
        <v>6.8166124099832262E-2</v>
      </c>
      <c r="CC88" s="115">
        <v>0.17241379310344829</v>
      </c>
      <c r="CD88" s="115">
        <v>-6.4748201438848949E-2</v>
      </c>
      <c r="CE88" s="115">
        <v>-7.1326245947372344E-2</v>
      </c>
      <c r="CF88" s="115">
        <v>4.5060658578856272E-2</v>
      </c>
      <c r="CG88" s="115">
        <v>0.10160427807486631</v>
      </c>
      <c r="CH88" s="115">
        <v>-0.11379769299023959</v>
      </c>
      <c r="CI88" s="115">
        <v>8.0128205128205121E-2</v>
      </c>
      <c r="CJ88" s="115">
        <v>-2.3529411764705882E-2</v>
      </c>
      <c r="CK88" s="115">
        <v>0.43976809104573755</v>
      </c>
      <c r="CL88" s="115">
        <v>1.9108280254777118E-2</v>
      </c>
      <c r="CM88" s="115">
        <v>-0.254</v>
      </c>
      <c r="CN88" s="115">
        <v>0</v>
      </c>
      <c r="CO88" s="115">
        <v>-0.13892215568862268</v>
      </c>
      <c r="CP88" s="115">
        <v>0</v>
      </c>
      <c r="CQ88" s="115">
        <v>-0.10090909090909085</v>
      </c>
      <c r="CR88" s="115">
        <v>-0.17122153209109722</v>
      </c>
      <c r="CS88" s="115">
        <v>-5.7142857142857197E-2</v>
      </c>
      <c r="CT88" s="115">
        <v>1.0455075845974372E-2</v>
      </c>
      <c r="CU88" s="115">
        <v>-6.3513648635136463E-2</v>
      </c>
      <c r="CV88" s="115">
        <v>-0.15937500000000007</v>
      </c>
      <c r="CW88" s="115">
        <v>-0.1402409638554217</v>
      </c>
      <c r="CX88" s="115">
        <v>0.24848484848484856</v>
      </c>
      <c r="CY88" s="115">
        <v>-0.24511278195488723</v>
      </c>
      <c r="CZ88" s="115">
        <v>-7.9945799457994557E-2</v>
      </c>
      <c r="DA88" s="115">
        <v>-0.3178654292343388</v>
      </c>
      <c r="DB88" s="115">
        <v>0.14764700876521153</v>
      </c>
      <c r="DC88" s="115"/>
      <c r="DD88" s="115">
        <v>0</v>
      </c>
      <c r="DE88" s="115">
        <v>-9.156250000000022E-3</v>
      </c>
      <c r="DF88" s="115">
        <v>-0.17929562433297747</v>
      </c>
      <c r="DG88" s="115">
        <v>-0.17818453492715725</v>
      </c>
      <c r="DH88" s="115">
        <v>-9.6559378468368401E-2</v>
      </c>
      <c r="DI88" s="115">
        <v>4.3243243243242325E-3</v>
      </c>
      <c r="DJ88" s="115"/>
      <c r="DK88" s="115">
        <v>-0.12121212121212119</v>
      </c>
      <c r="DL88" s="115">
        <v>2.2503516174402143E-2</v>
      </c>
      <c r="DM88" s="115">
        <v>-0.15272727272727271</v>
      </c>
      <c r="DN88" s="115">
        <v>-0.12056737588652486</v>
      </c>
      <c r="DO88" s="115"/>
      <c r="DP88" s="115">
        <v>-5.6895800029065635E-2</v>
      </c>
      <c r="DQ88" s="115">
        <v>-3.2849321590097492E-2</v>
      </c>
      <c r="DR88" s="115">
        <v>-2.8420523138832886E-2</v>
      </c>
      <c r="DS88" s="115">
        <v>-0.14728682170542637</v>
      </c>
      <c r="DT88" s="115">
        <v>1.1646586345381635E-2</v>
      </c>
      <c r="DU88" s="115">
        <v>-6.0443162449193649E-2</v>
      </c>
      <c r="DV88" s="115">
        <v>4.7551422419716868E-2</v>
      </c>
      <c r="DW88" s="115"/>
      <c r="DX88" s="115">
        <v>-6.0138132404963823E-2</v>
      </c>
      <c r="DY88" s="115">
        <v>2.7248939817738845E-2</v>
      </c>
      <c r="DZ88" s="115">
        <v>7.5187969924812109E-2</v>
      </c>
      <c r="EA88" s="115"/>
      <c r="EB88" s="115">
        <v>-7.3750000000000066E-2</v>
      </c>
      <c r="EC88" s="115">
        <v>0.1012051315277958</v>
      </c>
      <c r="ED88" s="115">
        <v>-0.10322580645161288</v>
      </c>
      <c r="EE88" s="115">
        <v>0.12985971943887784</v>
      </c>
      <c r="EF88" s="115">
        <v>0</v>
      </c>
      <c r="EG88" s="115"/>
      <c r="EH88" s="115">
        <v>-0.16666666666666666</v>
      </c>
      <c r="EI88" s="115">
        <v>-3.8995373430271089E-2</v>
      </c>
      <c r="EJ88" s="115">
        <v>-6.1488673139158533E-2</v>
      </c>
      <c r="EK88" s="115">
        <v>0.16936936936936944</v>
      </c>
      <c r="EL88" s="115">
        <v>-0.22037037037037036</v>
      </c>
      <c r="EM88" s="115">
        <v>5.4320987654321057E-2</v>
      </c>
      <c r="EN88" s="115">
        <v>-7.126168224299069E-2</v>
      </c>
      <c r="EO88" s="115">
        <v>6.0725552050473246E-2</v>
      </c>
      <c r="EP88" s="115">
        <v>0</v>
      </c>
      <c r="EQ88" s="115">
        <v>-1.1567732115677399E-2</v>
      </c>
      <c r="ER88" s="115">
        <v>-0.27007299270072999</v>
      </c>
      <c r="ES88" s="115">
        <v>-0.16595744680851068</v>
      </c>
      <c r="ET88" s="115"/>
      <c r="EU88" s="115"/>
      <c r="EV88" s="115">
        <v>-6.0526315789473685E-2</v>
      </c>
      <c r="EW88" s="115">
        <v>-4.8318515655199075E-2</v>
      </c>
      <c r="EX88" s="115">
        <v>-0.17777777777777778</v>
      </c>
      <c r="EY88" s="115">
        <v>-1.4975715056664859E-2</v>
      </c>
      <c r="EZ88" s="115">
        <v>0.1666666666666668</v>
      </c>
      <c r="FA88" s="115">
        <v>-0.16455696202531644</v>
      </c>
      <c r="FB88" s="115">
        <v>-6.7540322580645157E-2</v>
      </c>
      <c r="FC88" s="115">
        <v>-5.5555555555555601E-3</v>
      </c>
      <c r="FD88" s="115">
        <v>-0.15804597701149425</v>
      </c>
      <c r="FE88" s="115">
        <v>4.1666666666666664E-2</v>
      </c>
      <c r="FF88" s="115"/>
      <c r="FG88" s="115">
        <v>-1.020408163265306E-2</v>
      </c>
      <c r="FH88" s="115">
        <v>1.4799154334037926E-2</v>
      </c>
      <c r="FI88" s="115">
        <v>-0.26723323890462702</v>
      </c>
      <c r="FJ88" s="115">
        <v>-1.8404907975460086E-2</v>
      </c>
      <c r="FK88" s="115">
        <v>5.4687499999999944E-2</v>
      </c>
      <c r="FL88" s="115">
        <v>-0.2586466165413534</v>
      </c>
      <c r="FM88" s="115">
        <v>-0.24242424242424246</v>
      </c>
      <c r="FN88" s="115">
        <v>-0.13500000000000004</v>
      </c>
      <c r="FO88" s="115">
        <v>4.9888460758466854E-2</v>
      </c>
      <c r="FP88" s="115">
        <v>6.1298898594758774E-2</v>
      </c>
      <c r="FQ88" s="115">
        <v>0.26053639846743282</v>
      </c>
      <c r="FR88" s="115">
        <v>6.1571125265392747E-2</v>
      </c>
      <c r="FS88" s="115">
        <v>-0.15722222222222229</v>
      </c>
      <c r="FT88" s="115">
        <v>-0.13690476190476192</v>
      </c>
      <c r="FU88" s="115">
        <v>-0.22619047619047616</v>
      </c>
      <c r="FV88" s="115">
        <v>-1.3157894736842105E-2</v>
      </c>
      <c r="FW88" s="115">
        <v>-4.9961568024596538E-2</v>
      </c>
      <c r="FX88" s="115">
        <v>0</v>
      </c>
      <c r="FY88" s="115">
        <v>-1.8058690744921009E-2</v>
      </c>
      <c r="FZ88" s="115">
        <v>-5.3978756747344991E-3</v>
      </c>
      <c r="GA88" s="115">
        <v>-3.1742822482814403E-2</v>
      </c>
      <c r="GB88" s="115">
        <v>-0.50310344827586206</v>
      </c>
      <c r="GC88" s="115">
        <v>-0.28918817807706698</v>
      </c>
      <c r="GD88" s="115">
        <v>-8.2840236686390456E-2</v>
      </c>
      <c r="GE88" s="115">
        <v>7.4827586206896515E-2</v>
      </c>
      <c r="GF88" s="115"/>
      <c r="GG88" s="115">
        <v>0.11898211829436042</v>
      </c>
      <c r="GH88" s="115">
        <v>-0.11837687928769532</v>
      </c>
      <c r="GI88" s="115">
        <v>-0.22237762237762246</v>
      </c>
      <c r="GJ88" s="115">
        <v>0</v>
      </c>
      <c r="GK88" s="115"/>
      <c r="GL88" s="115">
        <v>-9.238249594813619E-2</v>
      </c>
      <c r="GM88" s="115">
        <v>0</v>
      </c>
      <c r="GN88" s="115">
        <v>0</v>
      </c>
      <c r="GO88" s="115">
        <v>-0.12051282051282045</v>
      </c>
      <c r="GP88" s="115">
        <v>-8.4858569051580665E-2</v>
      </c>
      <c r="GQ88" s="115">
        <v>-0.14329950111818346</v>
      </c>
      <c r="GR88" s="115">
        <v>3.9426523297490995E-2</v>
      </c>
      <c r="GS88" s="115">
        <v>-3.2258064516129059E-2</v>
      </c>
    </row>
    <row r="89" spans="1:201" x14ac:dyDescent="0.2">
      <c r="A89" t="s">
        <v>1443</v>
      </c>
      <c r="B89" s="115">
        <v>-7.9365079365078858E-3</v>
      </c>
      <c r="C89" s="115">
        <v>-0.10252077172229275</v>
      </c>
      <c r="D89" s="115">
        <v>-0.10724637681159419</v>
      </c>
      <c r="E89" s="115">
        <v>-2.1505376344081744E-4</v>
      </c>
      <c r="F89" s="115">
        <v>0.21771217712177116</v>
      </c>
      <c r="G89" s="115">
        <v>8.0190311418685212E-2</v>
      </c>
      <c r="H89" s="115">
        <v>1.0362694300518144E-2</v>
      </c>
      <c r="I89" s="115">
        <v>4.4993234100135254E-2</v>
      </c>
      <c r="J89" s="115">
        <v>-0.20199225235196461</v>
      </c>
      <c r="K89" s="115">
        <v>-0.26059692286605213</v>
      </c>
      <c r="L89" s="115">
        <v>-5.7627118644067922E-2</v>
      </c>
      <c r="M89" s="115">
        <v>-9.5757394681804553E-2</v>
      </c>
      <c r="N89" s="115">
        <v>0</v>
      </c>
      <c r="O89" s="115">
        <v>-0.16121291448516578</v>
      </c>
      <c r="P89" s="115">
        <v>0.26318181818181813</v>
      </c>
      <c r="Q89" s="115">
        <v>-7.8694817658349361E-2</v>
      </c>
      <c r="R89" s="115"/>
      <c r="S89" s="115"/>
      <c r="T89" s="115">
        <v>1.53626433010384E-2</v>
      </c>
      <c r="U89" s="115">
        <v>4.8951048951048945E-2</v>
      </c>
      <c r="V89" s="115">
        <v>4.4717444717444786E-2</v>
      </c>
      <c r="W89" s="115">
        <v>-2.7777777777777776E-2</v>
      </c>
      <c r="X89" s="115">
        <v>-9.2748735244518911E-3</v>
      </c>
      <c r="Y89" s="115">
        <v>-0.12054794520547944</v>
      </c>
      <c r="Z89" s="115">
        <v>9.4898097519096193E-4</v>
      </c>
      <c r="AA89" s="115">
        <v>-9.4202898550724681E-2</v>
      </c>
      <c r="AB89" s="115">
        <v>2.1818181818181785E-2</v>
      </c>
      <c r="AC89" s="115"/>
      <c r="AD89" s="115">
        <v>3.1202117286530082E-2</v>
      </c>
      <c r="AE89" s="115">
        <v>-1</v>
      </c>
      <c r="AF89" s="115">
        <v>0.37309644670050768</v>
      </c>
      <c r="AG89" s="115">
        <v>-4.7619047619047616E-2</v>
      </c>
      <c r="AH89" s="115">
        <v>-6.5420560747663517E-2</v>
      </c>
      <c r="AI89" s="115">
        <v>2.7586206896551137E-3</v>
      </c>
      <c r="AJ89" s="115">
        <v>3.1777557100297942E-2</v>
      </c>
      <c r="AK89" s="115">
        <v>0</v>
      </c>
      <c r="AL89" s="115"/>
      <c r="AM89" s="115">
        <v>0.11692844677137876</v>
      </c>
      <c r="AN89" s="115">
        <v>-7.3417721518987344E-2</v>
      </c>
      <c r="AO89" s="115">
        <v>-9.3808630393995909E-3</v>
      </c>
      <c r="AP89" s="115">
        <v>-5.5555555555555601E-2</v>
      </c>
      <c r="AQ89" s="115">
        <v>-5.0228310502283012E-2</v>
      </c>
      <c r="AR89" s="115">
        <v>-0.13373037357877635</v>
      </c>
      <c r="AS89" s="115">
        <v>-5.4428044280442789E-2</v>
      </c>
      <c r="AT89" s="115">
        <v>-0.12302307492870107</v>
      </c>
      <c r="AU89" s="115">
        <v>-0.20612813370473537</v>
      </c>
      <c r="AV89" s="115">
        <v>-8.0934403020292575E-2</v>
      </c>
      <c r="AW89" s="115">
        <v>9.7744360902255717E-2</v>
      </c>
      <c r="AX89" s="115">
        <v>0.15976331360946738</v>
      </c>
      <c r="AY89" s="115">
        <v>2.1806853582554468E-2</v>
      </c>
      <c r="AZ89" s="115">
        <v>-0.2</v>
      </c>
      <c r="BA89" s="115">
        <v>-4.6657046657046737E-2</v>
      </c>
      <c r="BB89" s="115">
        <v>8.1635220125786098E-2</v>
      </c>
      <c r="BC89" s="115"/>
      <c r="BD89" s="115">
        <v>1.650485436893203E-2</v>
      </c>
      <c r="BE89" s="115">
        <v>-9.7222222222222224E-2</v>
      </c>
      <c r="BF89" s="115">
        <v>1.5538461538461541</v>
      </c>
      <c r="BG89" s="115">
        <v>2.3364485981308327E-2</v>
      </c>
      <c r="BH89" s="115">
        <v>0.59619047619047638</v>
      </c>
      <c r="BI89" s="115">
        <v>-0.12591986917416198</v>
      </c>
      <c r="BJ89" s="115">
        <v>2.964865180343168E-2</v>
      </c>
      <c r="BK89" s="115">
        <v>-3.5448827901657945E-2</v>
      </c>
      <c r="BL89" s="115">
        <v>5.1980198019802019E-2</v>
      </c>
      <c r="BM89" s="115">
        <v>4.0568181818181739E-2</v>
      </c>
      <c r="BN89" s="115">
        <v>0.18627982646420815</v>
      </c>
      <c r="BO89" s="115">
        <v>-3.5714285714285587E-2</v>
      </c>
      <c r="BP89" s="115">
        <v>-6.1583577712609958E-2</v>
      </c>
      <c r="BQ89" s="115">
        <v>0</v>
      </c>
      <c r="BR89" s="115">
        <v>0.19407451743229087</v>
      </c>
      <c r="BS89" s="115">
        <v>-0.10707293706002409</v>
      </c>
      <c r="BT89" s="115">
        <v>0</v>
      </c>
      <c r="BU89" s="115"/>
      <c r="BV89" s="115">
        <v>1.2006861063464885E-2</v>
      </c>
      <c r="BW89" s="115">
        <v>0.2988728425501937</v>
      </c>
      <c r="BX89" s="115">
        <v>-3.3260801989431155E-2</v>
      </c>
      <c r="BY89" s="115">
        <v>1.6666666666666666E-2</v>
      </c>
      <c r="BZ89" s="115">
        <v>-0.24000000000000005</v>
      </c>
      <c r="CA89" s="115">
        <v>-3.4146341463414602E-2</v>
      </c>
      <c r="CB89" s="115">
        <v>-6.0083449235048589E-2</v>
      </c>
      <c r="CC89" s="115">
        <v>-3.3373609432940259E-2</v>
      </c>
      <c r="CD89" s="115">
        <v>-0.11521323997453854</v>
      </c>
      <c r="CE89" s="115">
        <v>8.3006338665850602E-4</v>
      </c>
      <c r="CF89" s="115">
        <v>0.2121848739495798</v>
      </c>
      <c r="CG89" s="115">
        <v>0.14025780802204904</v>
      </c>
      <c r="CH89" s="115">
        <v>0.20373831775700937</v>
      </c>
      <c r="CI89" s="115">
        <v>4.8557190868003218E-2</v>
      </c>
      <c r="CJ89" s="115">
        <v>-8.7463556851311956E-3</v>
      </c>
      <c r="CK89" s="115">
        <v>-7.5992063492063458E-2</v>
      </c>
      <c r="CL89" s="115">
        <v>-4.8484848484848526E-2</v>
      </c>
      <c r="CM89" s="115">
        <v>-4.7619047619047616E-2</v>
      </c>
      <c r="CN89" s="115">
        <v>0</v>
      </c>
      <c r="CO89" s="115">
        <v>0.15093039283252926</v>
      </c>
      <c r="CP89" s="115">
        <v>8.2812499999999956E-2</v>
      </c>
      <c r="CQ89" s="115">
        <v>-0.18518518518518517</v>
      </c>
      <c r="CR89" s="115">
        <v>9.5238095238095136E-2</v>
      </c>
      <c r="CS89" s="115">
        <v>-0.1745283018867925</v>
      </c>
      <c r="CT89" s="115">
        <v>9.8717948717948714E-2</v>
      </c>
      <c r="CU89" s="115">
        <v>-3.8844621513943996E-3</v>
      </c>
      <c r="CV89" s="115">
        <v>8.4745762711864403E-2</v>
      </c>
      <c r="CW89" s="115">
        <v>2.4944430723635416E-2</v>
      </c>
      <c r="CX89" s="115">
        <v>3.7735849056603751E-2</v>
      </c>
      <c r="CY89" s="115">
        <v>7.0336391437308951E-2</v>
      </c>
      <c r="CZ89" s="115">
        <v>0.35911602209944754</v>
      </c>
      <c r="DA89" s="115">
        <v>0.40390879478827368</v>
      </c>
      <c r="DB89" s="115">
        <v>-6.7713911698202997E-2</v>
      </c>
      <c r="DC89" s="115"/>
      <c r="DD89" s="115">
        <v>-6.1363636363636273E-2</v>
      </c>
      <c r="DE89" s="115">
        <v>9.5290251916757843E-2</v>
      </c>
      <c r="DF89" s="115">
        <v>-5.3333333333341673E-4</v>
      </c>
      <c r="DG89" s="115">
        <v>7.4668807707747864E-2</v>
      </c>
      <c r="DH89" s="115">
        <v>2.853881278538813E-2</v>
      </c>
      <c r="DI89" s="115">
        <v>8.1871345029239678E-2</v>
      </c>
      <c r="DJ89" s="115"/>
      <c r="DK89" s="115">
        <v>-5.7142857142857197E-2</v>
      </c>
      <c r="DL89" s="115">
        <v>0.15422077922077926</v>
      </c>
      <c r="DM89" s="115">
        <v>5.3639846743295069E-2</v>
      </c>
      <c r="DN89" s="115">
        <v>-2.3625254582484798E-2</v>
      </c>
      <c r="DO89" s="115"/>
      <c r="DP89" s="115">
        <v>4.4554079696394723E-2</v>
      </c>
      <c r="DQ89" s="115">
        <v>-0.1155789473684211</v>
      </c>
      <c r="DR89" s="115">
        <v>0.16257309941520454</v>
      </c>
      <c r="DS89" s="115">
        <v>0.27722772277227725</v>
      </c>
      <c r="DT89" s="115">
        <v>-6.161673261729797E-2</v>
      </c>
      <c r="DU89" s="115">
        <v>2.3758389261744912E-2</v>
      </c>
      <c r="DV89" s="115">
        <v>-5.1861182295964897E-2</v>
      </c>
      <c r="DW89" s="115"/>
      <c r="DX89" s="115">
        <v>1.1300397501419699E-2</v>
      </c>
      <c r="DY89" s="115">
        <v>-5.2735042735042752E-2</v>
      </c>
      <c r="DZ89" s="115">
        <v>-8.6075949367088581E-2</v>
      </c>
      <c r="EA89" s="115"/>
      <c r="EB89" s="115">
        <v>0.58730158730158732</v>
      </c>
      <c r="EC89" s="115">
        <v>-3.8724667613269288E-3</v>
      </c>
      <c r="ED89" s="115">
        <v>-0.16216216216216217</v>
      </c>
      <c r="EE89" s="115">
        <v>-2.0000000000000282E-3</v>
      </c>
      <c r="EF89" s="115">
        <v>8.2812499999999956E-2</v>
      </c>
      <c r="EG89" s="115"/>
      <c r="EH89" s="115">
        <v>-7.7181208053691219E-2</v>
      </c>
      <c r="EI89" s="115">
        <v>0.1207407407407408</v>
      </c>
      <c r="EJ89" s="115">
        <v>-3.4375000000000044E-2</v>
      </c>
      <c r="EK89" s="115">
        <v>8.8235294117647106E-2</v>
      </c>
      <c r="EL89" s="115">
        <v>3.8461538461538464E-2</v>
      </c>
      <c r="EM89" s="115">
        <v>-0.11956521739130435</v>
      </c>
      <c r="EN89" s="115">
        <v>7.2681704260651639E-2</v>
      </c>
      <c r="EO89" s="115">
        <v>-0.28263636792230451</v>
      </c>
      <c r="EP89" s="115">
        <v>0</v>
      </c>
      <c r="EQ89" s="115">
        <v>-1.9402985074626823E-2</v>
      </c>
      <c r="ER89" s="115">
        <v>-2.142857142857129E-2</v>
      </c>
      <c r="ES89" s="115">
        <v>-0.22314049586776855</v>
      </c>
      <c r="ET89" s="115"/>
      <c r="EU89" s="115"/>
      <c r="EV89" s="115">
        <v>-0.21649484536082472</v>
      </c>
      <c r="EW89" s="115">
        <v>3.9930322926437146E-2</v>
      </c>
      <c r="EX89" s="115">
        <v>-0.36260623229461753</v>
      </c>
      <c r="EY89" s="115">
        <v>-8.7079689616947814E-2</v>
      </c>
      <c r="EZ89" s="115">
        <v>0</v>
      </c>
      <c r="FA89" s="115">
        <v>0.19696969696969696</v>
      </c>
      <c r="FB89" s="115">
        <v>-5.2983293556085893E-2</v>
      </c>
      <c r="FC89" s="115">
        <v>-5.2631578947368356E-2</v>
      </c>
      <c r="FD89" s="115">
        <v>-2.247191011235955E-2</v>
      </c>
      <c r="FE89" s="115">
        <v>6.6666666666666666E-2</v>
      </c>
      <c r="FF89" s="115"/>
      <c r="FG89" s="115">
        <v>1.532958610117585E-3</v>
      </c>
      <c r="FH89" s="115">
        <v>8.1761006289308366E-2</v>
      </c>
      <c r="FI89" s="115">
        <v>0.28363636363636363</v>
      </c>
      <c r="FJ89" s="115">
        <v>-3.2187500000000036E-2</v>
      </c>
      <c r="FK89" s="115">
        <v>-0.13513513513513511</v>
      </c>
      <c r="FL89" s="115">
        <v>-0.13260869565217395</v>
      </c>
      <c r="FM89" s="115">
        <v>0.10000000000000003</v>
      </c>
      <c r="FN89" s="115">
        <v>4.4776119402985044E-2</v>
      </c>
      <c r="FO89" s="115">
        <v>4.5589482612383499E-2</v>
      </c>
      <c r="FP89" s="115">
        <v>-0.12057448229792908</v>
      </c>
      <c r="FQ89" s="115">
        <v>3.162055335968382E-2</v>
      </c>
      <c r="FR89" s="115">
        <v>-7.2834645669291265E-2</v>
      </c>
      <c r="FS89" s="115">
        <v>0.26156433978132881</v>
      </c>
      <c r="FT89" s="115">
        <v>0.52727272727272723</v>
      </c>
      <c r="FU89" s="115">
        <v>-7.5999999999999984E-2</v>
      </c>
      <c r="FV89" s="115">
        <v>-2.4750618765469364E-3</v>
      </c>
      <c r="FW89" s="115">
        <v>4.4560417503010812E-2</v>
      </c>
      <c r="FX89" s="115">
        <v>-4.3634190077704679E-2</v>
      </c>
      <c r="FY89" s="115">
        <v>8.9790897908978914E-2</v>
      </c>
      <c r="FZ89" s="115">
        <v>0.30522727272727274</v>
      </c>
      <c r="GA89" s="115">
        <v>-8.8462956137117535E-2</v>
      </c>
      <c r="GB89" s="115">
        <v>0.17408906882591096</v>
      </c>
      <c r="GC89" s="115">
        <v>4.4140624999999961E-2</v>
      </c>
      <c r="GD89" s="115">
        <v>8.9552238805969304E-3</v>
      </c>
      <c r="GE89" s="115">
        <v>-6.8033550792171535E-2</v>
      </c>
      <c r="GF89" s="115"/>
      <c r="GG89" s="115">
        <v>-0.21574973031283712</v>
      </c>
      <c r="GH89" s="115">
        <v>7.5000000000000752E-3</v>
      </c>
      <c r="GI89" s="115">
        <v>-3.3783783783783779E-2</v>
      </c>
      <c r="GJ89" s="115">
        <v>-6.5780730897009976E-2</v>
      </c>
      <c r="GK89" s="115"/>
      <c r="GL89" s="115">
        <v>5.3800170794192907E-2</v>
      </c>
      <c r="GM89" s="115">
        <v>0</v>
      </c>
      <c r="GN89" s="115">
        <v>0</v>
      </c>
      <c r="GO89" s="115">
        <v>-2.5000000000000022E-2</v>
      </c>
      <c r="GP89" s="115">
        <v>7.5134168157423964E-2</v>
      </c>
      <c r="GQ89" s="115">
        <v>-3.9966969446738145E-2</v>
      </c>
      <c r="GR89" s="115">
        <v>0.19742489270386265</v>
      </c>
      <c r="GS89" s="115">
        <v>1.3071895424836612E-2</v>
      </c>
    </row>
    <row r="90" spans="1:201" x14ac:dyDescent="0.2">
      <c r="A90" t="s">
        <v>1444</v>
      </c>
      <c r="B90" s="115">
        <v>0</v>
      </c>
      <c r="C90" s="115">
        <v>4.7963400236127503E-2</v>
      </c>
      <c r="D90" s="115">
        <v>-3.4965034965034968E-2</v>
      </c>
      <c r="E90" s="115">
        <v>-1.5873015873015872E-2</v>
      </c>
      <c r="F90" s="115">
        <v>4.2307692307692261E-2</v>
      </c>
      <c r="G90" s="115">
        <v>0.12857561261349201</v>
      </c>
      <c r="H90" s="115">
        <v>-8.0952380952381026E-2</v>
      </c>
      <c r="I90" s="115">
        <v>-0.15357449651617819</v>
      </c>
      <c r="J90" s="115">
        <v>-0.10522406536271355</v>
      </c>
      <c r="K90" s="115">
        <v>2.6793096775328571E-2</v>
      </c>
      <c r="L90" s="115">
        <v>-0.16312056737588645</v>
      </c>
      <c r="M90" s="115">
        <v>5.4173228346456659E-2</v>
      </c>
      <c r="N90" s="115">
        <v>0</v>
      </c>
      <c r="O90" s="115">
        <v>-1.3132400430570493E-2</v>
      </c>
      <c r="P90" s="115">
        <v>0.62962962962962965</v>
      </c>
      <c r="Q90" s="115">
        <v>-0.18338557993730406</v>
      </c>
      <c r="R90" s="115"/>
      <c r="S90" s="115"/>
      <c r="T90" s="115">
        <v>-4.9109928427234342E-2</v>
      </c>
      <c r="U90" s="115">
        <v>-8.52878464818764E-2</v>
      </c>
      <c r="V90" s="115">
        <v>1.8518518518518511E-2</v>
      </c>
      <c r="W90" s="115">
        <v>8.403361344537735E-3</v>
      </c>
      <c r="X90" s="115">
        <v>-7.34375000000001E-2</v>
      </c>
      <c r="Y90" s="115">
        <v>0.22073578595317714</v>
      </c>
      <c r="Z90" s="115">
        <v>-4.6780099073874711E-2</v>
      </c>
      <c r="AA90" s="115">
        <v>-0.15956151035322783</v>
      </c>
      <c r="AB90" s="115">
        <v>9.5132743362831784E-2</v>
      </c>
      <c r="AC90" s="115"/>
      <c r="AD90" s="115">
        <v>-0.24216193391744956</v>
      </c>
      <c r="AE90" s="115">
        <v>-0.3136072370900867</v>
      </c>
      <c r="AF90" s="115">
        <v>-0.10859728506787331</v>
      </c>
      <c r="AG90" s="115">
        <v>-0.23636363636363636</v>
      </c>
      <c r="AH90" s="115">
        <v>-4.9921073401736411E-2</v>
      </c>
      <c r="AI90" s="115">
        <v>-9.1478696741854687E-2</v>
      </c>
      <c r="AJ90" s="115">
        <v>-0.11433597185576069</v>
      </c>
      <c r="AK90" s="115">
        <v>4.9989037491778146E-2</v>
      </c>
      <c r="AL90" s="115"/>
      <c r="AM90" s="115">
        <v>-7.2215025906735772E-2</v>
      </c>
      <c r="AN90" s="115">
        <v>0.20702826585179532</v>
      </c>
      <c r="AO90" s="115">
        <v>-0.17873651771956858</v>
      </c>
      <c r="AP90" s="115">
        <v>-9.5477386934673336E-2</v>
      </c>
      <c r="AQ90" s="115">
        <v>-0.33150183150183149</v>
      </c>
      <c r="AR90" s="115">
        <v>-3.989603638726455E-2</v>
      </c>
      <c r="AS90" s="115">
        <v>-0.184655885671305</v>
      </c>
      <c r="AT90" s="115">
        <v>1.3951741620505238E-2</v>
      </c>
      <c r="AU90" s="115">
        <v>-2.7777777777777779E-3</v>
      </c>
      <c r="AV90" s="115">
        <v>-0.29904068805822026</v>
      </c>
      <c r="AW90" s="115">
        <v>-7.0929607737775402E-2</v>
      </c>
      <c r="AX90" s="115">
        <v>-6.9724770642201811E-2</v>
      </c>
      <c r="AY90" s="115">
        <v>1.9047619047619067E-2</v>
      </c>
      <c r="AZ90" s="115">
        <v>0.97628458498023729</v>
      </c>
      <c r="BA90" s="115">
        <v>-3.8657171922685592E-2</v>
      </c>
      <c r="BB90" s="115">
        <v>1.9230769230769232E-2</v>
      </c>
      <c r="BC90" s="115"/>
      <c r="BD90" s="115">
        <v>-2.6004728132387574E-2</v>
      </c>
      <c r="BE90" s="115">
        <v>0.12570356472795496</v>
      </c>
      <c r="BF90" s="115">
        <v>-0.36274509803921562</v>
      </c>
      <c r="BG90" s="115">
        <v>-0.12919633774160727</v>
      </c>
      <c r="BH90" s="115">
        <v>-0.16</v>
      </c>
      <c r="BI90" s="115">
        <v>-0.19565932259125285</v>
      </c>
      <c r="BJ90" s="115">
        <v>-6.8196649989123295E-2</v>
      </c>
      <c r="BK90" s="115">
        <v>-0.15343659244917723</v>
      </c>
      <c r="BL90" s="115">
        <v>0.17101449275362315</v>
      </c>
      <c r="BM90" s="115">
        <v>-6.9521543748347903E-2</v>
      </c>
      <c r="BN90" s="115">
        <v>-0.15159880377271673</v>
      </c>
      <c r="BO90" s="115">
        <v>0.10671936758893281</v>
      </c>
      <c r="BP90" s="115">
        <v>3.1770045385779114E-2</v>
      </c>
      <c r="BQ90" s="115">
        <v>0</v>
      </c>
      <c r="BR90" s="115">
        <v>-3.8140472078295989E-2</v>
      </c>
      <c r="BS90" s="115">
        <v>-7.8107599554548712E-2</v>
      </c>
      <c r="BT90" s="115">
        <v>0</v>
      </c>
      <c r="BU90" s="115"/>
      <c r="BV90" s="115">
        <v>-0.25016077170418011</v>
      </c>
      <c r="BW90" s="115">
        <v>0.27617014103500592</v>
      </c>
      <c r="BX90" s="115">
        <v>-0.16441558441558438</v>
      </c>
      <c r="BY90" s="115">
        <v>-1.8645731108930332E-2</v>
      </c>
      <c r="BZ90" s="115">
        <v>2.0040080160320215E-3</v>
      </c>
      <c r="CA90" s="115">
        <v>-7.2398190045248931E-2</v>
      </c>
      <c r="CB90" s="115">
        <v>-9.5509229497658769E-3</v>
      </c>
      <c r="CC90" s="115">
        <v>-0.12723636363636368</v>
      </c>
      <c r="CD90" s="115">
        <v>-9.7645031591039586E-2</v>
      </c>
      <c r="CE90" s="115">
        <v>8.9265165214532413E-2</v>
      </c>
      <c r="CF90" s="115">
        <v>-0.15901060070671383</v>
      </c>
      <c r="CG90" s="115">
        <v>0.33766721044045678</v>
      </c>
      <c r="CH90" s="115">
        <v>0.11791044776119403</v>
      </c>
      <c r="CI90" s="115">
        <v>-0.45309925212320951</v>
      </c>
      <c r="CJ90" s="115">
        <v>-1.8878718535469172E-2</v>
      </c>
      <c r="CK90" s="115">
        <v>-4.8158640226628975E-2</v>
      </c>
      <c r="CL90" s="115">
        <v>0.3074484944532489</v>
      </c>
      <c r="CM90" s="115">
        <v>-4.5454545454545456E-2</v>
      </c>
      <c r="CN90" s="115">
        <v>0</v>
      </c>
      <c r="CO90" s="115">
        <v>6.8965517241377841E-4</v>
      </c>
      <c r="CP90" s="115">
        <v>-4.4776119402985072E-2</v>
      </c>
      <c r="CQ90" s="115">
        <v>-8.8453747467927113E-2</v>
      </c>
      <c r="CR90" s="115">
        <v>9.5652173913043509E-2</v>
      </c>
      <c r="CS90" s="115">
        <v>4.9504950495049549E-2</v>
      </c>
      <c r="CT90" s="115">
        <v>-5.3421033470061385E-2</v>
      </c>
      <c r="CU90" s="115">
        <v>-6.1682242990654203E-2</v>
      </c>
      <c r="CV90" s="115">
        <v>-0.24358974358974353</v>
      </c>
      <c r="CW90" s="115">
        <v>-4.7294117647058778E-2</v>
      </c>
      <c r="CX90" s="115">
        <v>-6.2499999999999778E-3</v>
      </c>
      <c r="CY90" s="115">
        <v>-4.1673345087354105E-3</v>
      </c>
      <c r="CZ90" s="115">
        <v>0.20132743362831865</v>
      </c>
      <c r="DA90" s="115">
        <v>-5.0123762376237654E-2</v>
      </c>
      <c r="DB90" s="115">
        <v>2.4881083058909643E-2</v>
      </c>
      <c r="DC90" s="115"/>
      <c r="DD90" s="115">
        <v>-6.3829787234042576E-2</v>
      </c>
      <c r="DE90" s="115">
        <v>-9.5451871574971314E-2</v>
      </c>
      <c r="DF90" s="115">
        <v>-0.16666666666666666</v>
      </c>
      <c r="DG90" s="115">
        <v>-7.5697211155378993E-3</v>
      </c>
      <c r="DH90" s="115">
        <v>-0.15444015444015441</v>
      </c>
      <c r="DI90" s="115">
        <v>3.6363636363636452E-2</v>
      </c>
      <c r="DJ90" s="115"/>
      <c r="DK90" s="115">
        <v>0</v>
      </c>
      <c r="DL90" s="115">
        <v>-0.20822622107969152</v>
      </c>
      <c r="DM90" s="115">
        <v>-0.1241610738255034</v>
      </c>
      <c r="DN90" s="115">
        <v>2.3343059608170166E-2</v>
      </c>
      <c r="DO90" s="115"/>
      <c r="DP90" s="115">
        <v>-1.6791044776119403E-2</v>
      </c>
      <c r="DQ90" s="115">
        <v>0.17312916769572728</v>
      </c>
      <c r="DR90" s="115">
        <v>5.9807871087697535E-2</v>
      </c>
      <c r="DS90" s="115">
        <v>-1.8776558948512476E-3</v>
      </c>
      <c r="DT90" s="115">
        <v>-3.5090909090909082E-2</v>
      </c>
      <c r="DU90" s="115">
        <v>7.441592154600514E-2</v>
      </c>
      <c r="DV90" s="115">
        <v>0.10247569793612017</v>
      </c>
      <c r="DW90" s="115"/>
      <c r="DX90" s="115">
        <v>4.9401108396400641E-2</v>
      </c>
      <c r="DY90" s="115">
        <v>-0.12115976864718693</v>
      </c>
      <c r="DZ90" s="115">
        <v>7.7132839890923136E-2</v>
      </c>
      <c r="EA90" s="115"/>
      <c r="EB90" s="115">
        <v>2.065613608748473E-2</v>
      </c>
      <c r="EC90" s="115">
        <v>-7.1767268999103203E-3</v>
      </c>
      <c r="ED90" s="115">
        <v>-0.22301553968920618</v>
      </c>
      <c r="EE90" s="115">
        <v>1.0101010101010102E-2</v>
      </c>
      <c r="EF90" s="115">
        <v>-4.4776119402985072E-2</v>
      </c>
      <c r="EG90" s="115"/>
      <c r="EH90" s="115">
        <v>-6.6666666666667217E-3</v>
      </c>
      <c r="EI90" s="115">
        <v>5.6751467710371789E-2</v>
      </c>
      <c r="EJ90" s="115">
        <v>2.5641025641025664E-2</v>
      </c>
      <c r="EK90" s="115">
        <v>-0.28169014084507044</v>
      </c>
      <c r="EL90" s="115">
        <v>7.3614877954281789E-3</v>
      </c>
      <c r="EM90" s="115">
        <v>-3.1578947368421054E-2</v>
      </c>
      <c r="EN90" s="115">
        <v>1.0126582278481022E-2</v>
      </c>
      <c r="EO90" s="115">
        <v>6.1558480556528759E-2</v>
      </c>
      <c r="EP90" s="115">
        <v>0</v>
      </c>
      <c r="EQ90" s="115">
        <v>3.875968992248062E-2</v>
      </c>
      <c r="ER90" s="115">
        <v>0.53846153846153832</v>
      </c>
      <c r="ES90" s="115">
        <v>-1.7857142857142908E-2</v>
      </c>
      <c r="ET90" s="115"/>
      <c r="EU90" s="115"/>
      <c r="EV90" s="115">
        <v>3.1914893617021163E-2</v>
      </c>
      <c r="EW90" s="115">
        <v>-7.2919254658385155E-2</v>
      </c>
      <c r="EX90" s="115">
        <v>0.14239482200647247</v>
      </c>
      <c r="EY90" s="115">
        <v>-7.4335879603237898E-2</v>
      </c>
      <c r="EZ90" s="115">
        <v>-0.23880597014925381</v>
      </c>
      <c r="FA90" s="115">
        <v>-0.14285714285714285</v>
      </c>
      <c r="FB90" s="115">
        <v>0.15426997245179069</v>
      </c>
      <c r="FC90" s="115">
        <v>-3.5532994923857898E-2</v>
      </c>
      <c r="FD90" s="115">
        <v>-7.7529021558872341E-2</v>
      </c>
      <c r="FE90" s="115">
        <v>0</v>
      </c>
      <c r="FF90" s="115"/>
      <c r="FG90" s="115">
        <v>-6.8095238095238153E-2</v>
      </c>
      <c r="FH90" s="115">
        <v>-4.4784270890223937E-2</v>
      </c>
      <c r="FI90" s="115">
        <v>7.8431372549019551E-2</v>
      </c>
      <c r="FJ90" s="115">
        <v>4.6093494606080497E-2</v>
      </c>
      <c r="FK90" s="115">
        <v>-7.2100313479623743E-2</v>
      </c>
      <c r="FL90" s="115">
        <v>-8.7301587301587269E-2</v>
      </c>
      <c r="FM90" s="115">
        <v>-1.8538713195201739E-2</v>
      </c>
      <c r="FN90" s="115">
        <v>-0.18935269207501515</v>
      </c>
      <c r="FO90" s="115">
        <v>0.10496719775070283</v>
      </c>
      <c r="FP90" s="115">
        <v>-0.12297146874450764</v>
      </c>
      <c r="FQ90" s="115">
        <v>-8.0000000000000016E-2</v>
      </c>
      <c r="FR90" s="115">
        <v>0.12190812720848047</v>
      </c>
      <c r="FS90" s="115">
        <v>-2.2739726027397215E-2</v>
      </c>
      <c r="FT90" s="115">
        <v>-0.14529914529914523</v>
      </c>
      <c r="FU90" s="115">
        <v>0</v>
      </c>
      <c r="FV90" s="115">
        <v>0.15955935642846797</v>
      </c>
      <c r="FW90" s="115">
        <v>4.9873559988760842E-2</v>
      </c>
      <c r="FX90" s="115">
        <v>-8.9441219158200289E-2</v>
      </c>
      <c r="FY90" s="115">
        <v>-0.36829836829836821</v>
      </c>
      <c r="FZ90" s="115">
        <v>9.8626716604244768E-2</v>
      </c>
      <c r="GA90" s="115">
        <v>-0.30453729812868496</v>
      </c>
      <c r="GB90" s="115">
        <v>8.5749285422621838E-3</v>
      </c>
      <c r="GC90" s="115">
        <v>2.3181454836131168E-2</v>
      </c>
      <c r="GD90" s="115">
        <v>-1.7595307917888603E-2</v>
      </c>
      <c r="GE90" s="115">
        <v>0.23480158730158737</v>
      </c>
      <c r="GF90" s="115"/>
      <c r="GG90" s="115">
        <v>0</v>
      </c>
      <c r="GH90" s="115">
        <v>-4.2253521126760563E-2</v>
      </c>
      <c r="GI90" s="115">
        <v>-0.10303030303030299</v>
      </c>
      <c r="GJ90" s="115">
        <v>3.3333333333333808E-3</v>
      </c>
      <c r="GK90" s="115"/>
      <c r="GL90" s="115">
        <v>3.6283185840707978E-2</v>
      </c>
      <c r="GM90" s="115">
        <v>0</v>
      </c>
      <c r="GN90" s="115">
        <v>0</v>
      </c>
      <c r="GO90" s="115">
        <v>-3.6144578313253094E-2</v>
      </c>
      <c r="GP90" s="115">
        <v>-0.12656250000000008</v>
      </c>
      <c r="GQ90" s="115">
        <v>-3.9955604883462871E-2</v>
      </c>
      <c r="GR90" s="115">
        <v>-0.15884476534296027</v>
      </c>
      <c r="GS90" s="115">
        <v>-7.2727272727272654E-2</v>
      </c>
    </row>
    <row r="91" spans="1:201" x14ac:dyDescent="0.2">
      <c r="A91" t="s">
        <v>1445</v>
      </c>
      <c r="B91" s="115">
        <v>0</v>
      </c>
      <c r="C91" s="115">
        <v>9.9107866991078777E-2</v>
      </c>
      <c r="D91" s="115">
        <v>0.18652505808164624</v>
      </c>
      <c r="E91" s="115">
        <v>2.9411764705882384E-2</v>
      </c>
      <c r="F91" s="115">
        <v>-0.18750000000000003</v>
      </c>
      <c r="G91" s="115">
        <v>3.6635968019431274E-2</v>
      </c>
      <c r="H91" s="115">
        <v>7.6923076923076997E-2</v>
      </c>
      <c r="I91" s="115">
        <v>0.11209001167604292</v>
      </c>
      <c r="J91" s="115">
        <v>3.7503210891343459E-2</v>
      </c>
      <c r="K91" s="115">
        <v>1.3027516395779771E-2</v>
      </c>
      <c r="L91" s="115">
        <v>0.1334405144694534</v>
      </c>
      <c r="M91" s="115">
        <v>9.6994752742884313E-3</v>
      </c>
      <c r="N91" s="115">
        <v>0.10212765957446802</v>
      </c>
      <c r="O91" s="115">
        <v>0.16855345911949693</v>
      </c>
      <c r="P91" s="115">
        <v>3.9260969976905293E-2</v>
      </c>
      <c r="Q91" s="115">
        <v>-1.8461538461538477E-2</v>
      </c>
      <c r="R91" s="115"/>
      <c r="S91" s="115"/>
      <c r="T91" s="115">
        <v>0.12308833834865404</v>
      </c>
      <c r="U91" s="115">
        <v>0.10352941176470598</v>
      </c>
      <c r="V91" s="115">
        <v>-3.1351001939237309E-2</v>
      </c>
      <c r="W91" s="115">
        <v>0.11562500000000009</v>
      </c>
      <c r="X91" s="115">
        <v>-0.11295911295911289</v>
      </c>
      <c r="Y91" s="115">
        <v>-9.9337748344370206E-3</v>
      </c>
      <c r="Z91" s="115">
        <v>0.16138876382010117</v>
      </c>
      <c r="AA91" s="115">
        <v>-4.9768518518518483E-2</v>
      </c>
      <c r="AB91" s="115">
        <v>-0.14716981132075466</v>
      </c>
      <c r="AC91" s="115"/>
      <c r="AD91" s="115">
        <v>0.57883333333333342</v>
      </c>
      <c r="AE91" s="115">
        <v>0.86175438596491238</v>
      </c>
      <c r="AF91" s="115">
        <v>-0.24829931972789115</v>
      </c>
      <c r="AG91" s="115">
        <v>0.26494940202391914</v>
      </c>
      <c r="AH91" s="115">
        <v>7.8297872340425526E-2</v>
      </c>
      <c r="AI91" s="115">
        <v>-8.6956521739130405E-2</v>
      </c>
      <c r="AJ91" s="115">
        <v>0.21086261980830656</v>
      </c>
      <c r="AK91" s="115">
        <v>0</v>
      </c>
      <c r="AL91" s="115"/>
      <c r="AM91" s="115">
        <v>-5.4750402576490085E-3</v>
      </c>
      <c r="AN91" s="115">
        <v>0.13925152306353347</v>
      </c>
      <c r="AO91" s="115">
        <v>2.0440251572327026E-2</v>
      </c>
      <c r="AP91" s="115">
        <v>7.5675675675675624E-2</v>
      </c>
      <c r="AQ91" s="115">
        <v>0.49589041095890413</v>
      </c>
      <c r="AR91" s="115">
        <v>6.5019505851751831E-4</v>
      </c>
      <c r="AS91" s="115">
        <v>0.21609878801737945</v>
      </c>
      <c r="AT91" s="115">
        <v>1.4400274290938771E-2</v>
      </c>
      <c r="AU91" s="115">
        <v>-1.9073569482288829E-2</v>
      </c>
      <c r="AV91" s="115">
        <v>0.2593209747969174</v>
      </c>
      <c r="AW91" s="115">
        <v>0.15375077495350284</v>
      </c>
      <c r="AX91" s="115">
        <v>-7.2859744990892593E-3</v>
      </c>
      <c r="AY91" s="115">
        <v>-5.9701492537313487E-2</v>
      </c>
      <c r="AZ91" s="115">
        <v>-3.937007874015839E-3</v>
      </c>
      <c r="BA91" s="115">
        <v>-6.6146072576940647E-3</v>
      </c>
      <c r="BB91" s="115">
        <v>-4.2944785276073622E-2</v>
      </c>
      <c r="BC91" s="115"/>
      <c r="BD91" s="115">
        <v>0.16081229418221735</v>
      </c>
      <c r="BE91" s="115">
        <v>4.8524590163934442E-2</v>
      </c>
      <c r="BF91" s="115">
        <v>-0.20312500000000011</v>
      </c>
      <c r="BG91" s="115">
        <v>-7.0707070707070989E-3</v>
      </c>
      <c r="BH91" s="115">
        <v>-3.6979969183359045E-2</v>
      </c>
      <c r="BI91" s="115">
        <v>0.38668490652074788</v>
      </c>
      <c r="BJ91" s="115">
        <v>0.16409217523423641</v>
      </c>
      <c r="BK91" s="115">
        <v>0.16723163841807914</v>
      </c>
      <c r="BL91" s="115">
        <v>-4.1666666666666664E-2</v>
      </c>
      <c r="BM91" s="115">
        <v>5.6644880174292027E-2</v>
      </c>
      <c r="BN91" s="115">
        <v>0.10751592356687895</v>
      </c>
      <c r="BO91" s="115">
        <v>-0.28732394366197184</v>
      </c>
      <c r="BP91" s="115">
        <v>8.0065359477124218E-2</v>
      </c>
      <c r="BQ91" s="115">
        <v>0</v>
      </c>
      <c r="BR91" s="115">
        <v>7.0735090152565933E-2</v>
      </c>
      <c r="BS91" s="115">
        <v>4.7147998471962611E-2</v>
      </c>
      <c r="BT91" s="115">
        <v>0</v>
      </c>
      <c r="BU91" s="115"/>
      <c r="BV91" s="115">
        <v>0.62656903765690375</v>
      </c>
      <c r="BW91" s="115">
        <v>1.1193181818181812E-2</v>
      </c>
      <c r="BX91" s="115">
        <v>0.13235294117647059</v>
      </c>
      <c r="BY91" s="115">
        <v>-2.33226837060703E-2</v>
      </c>
      <c r="BZ91" s="115">
        <v>9.4298245614035228E-2</v>
      </c>
      <c r="CA91" s="115">
        <v>5.5396370582617004E-2</v>
      </c>
      <c r="CB91" s="115">
        <v>1.3590244810574269E-2</v>
      </c>
      <c r="CC91" s="115">
        <v>-7.1259709557581971E-2</v>
      </c>
      <c r="CD91" s="115">
        <v>7.4691358024691415E-2</v>
      </c>
      <c r="CE91" s="115">
        <v>0.13087934560327197</v>
      </c>
      <c r="CF91" s="115">
        <v>0.13883299798792764</v>
      </c>
      <c r="CG91" s="115">
        <v>3.9864291772688722E-2</v>
      </c>
      <c r="CH91" s="115">
        <v>0.12416107382550336</v>
      </c>
      <c r="CI91" s="115">
        <v>-0.29581362135142375</v>
      </c>
      <c r="CJ91" s="115">
        <v>2.2222222222222289E-2</v>
      </c>
      <c r="CK91" s="115">
        <v>1.8269230769230822E-2</v>
      </c>
      <c r="CL91" s="115">
        <v>-0.10496453900709223</v>
      </c>
      <c r="CM91" s="115">
        <v>0.34474327628361862</v>
      </c>
      <c r="CN91" s="115">
        <v>0</v>
      </c>
      <c r="CO91" s="115">
        <v>4.3165467625899255E-2</v>
      </c>
      <c r="CP91" s="115">
        <v>0</v>
      </c>
      <c r="CQ91" s="115">
        <v>3.2314285714285718</v>
      </c>
      <c r="CR91" s="115">
        <v>-3.0821093185648955E-2</v>
      </c>
      <c r="CS91" s="115">
        <v>-0.10222222222222221</v>
      </c>
      <c r="CT91" s="115">
        <v>0.25578347404675555</v>
      </c>
      <c r="CU91" s="115">
        <v>7.0000000000000007E-2</v>
      </c>
      <c r="CV91" s="115">
        <v>-2.2556390977443684E-2</v>
      </c>
      <c r="CW91" s="115">
        <v>0.13137228803407433</v>
      </c>
      <c r="CX91" s="115">
        <v>-2.4390243902438939E-2</v>
      </c>
      <c r="CY91" s="115">
        <v>-5.0380517503805212E-2</v>
      </c>
      <c r="CZ91" s="115">
        <v>9.1787439613526547E-2</v>
      </c>
      <c r="DA91" s="115">
        <v>4.2580645161290329E-2</v>
      </c>
      <c r="DB91" s="115">
        <v>7.5278688524590159E-2</v>
      </c>
      <c r="DC91" s="115"/>
      <c r="DD91" s="115">
        <v>-0.21229050279329606</v>
      </c>
      <c r="DE91" s="115">
        <v>0.17450909090909095</v>
      </c>
      <c r="DF91" s="115">
        <v>0.125</v>
      </c>
      <c r="DG91" s="115">
        <v>4.5833333333333393E-2</v>
      </c>
      <c r="DH91" s="115">
        <v>-7.662835249042153E-3</v>
      </c>
      <c r="DI91" s="115">
        <v>3.125E-2</v>
      </c>
      <c r="DJ91" s="115"/>
      <c r="DK91" s="115">
        <v>-3.8461538461538491E-2</v>
      </c>
      <c r="DL91" s="115">
        <v>-0.14128035320088303</v>
      </c>
      <c r="DM91" s="115">
        <v>-9.9667774086378089E-3</v>
      </c>
      <c r="DN91" s="115">
        <v>9.0454545454545385E-2</v>
      </c>
      <c r="DO91" s="115"/>
      <c r="DP91" s="115">
        <v>-6.9444444444444448E-2</v>
      </c>
      <c r="DQ91" s="115">
        <v>5.1688311688311742E-2</v>
      </c>
      <c r="DR91" s="115">
        <v>0.39696969696969703</v>
      </c>
      <c r="DS91" s="115">
        <v>9.6316359696641402E-2</v>
      </c>
      <c r="DT91" s="115">
        <v>0.19279982650184344</v>
      </c>
      <c r="DU91" s="115">
        <v>6.6769230769230817E-2</v>
      </c>
      <c r="DV91" s="115">
        <v>0.23509581263307308</v>
      </c>
      <c r="DW91" s="115"/>
      <c r="DX91" s="115">
        <v>8.2917743195337103E-3</v>
      </c>
      <c r="DY91" s="115">
        <v>0.12726502963590181</v>
      </c>
      <c r="DZ91" s="115">
        <v>6.2720501764014164E-3</v>
      </c>
      <c r="EA91" s="115"/>
      <c r="EB91" s="115">
        <v>0.12227272727272732</v>
      </c>
      <c r="EC91" s="115">
        <v>0.13845929384301128</v>
      </c>
      <c r="ED91" s="115">
        <v>0.12576832151300238</v>
      </c>
      <c r="EE91" s="115">
        <v>7.6320939334637919E-2</v>
      </c>
      <c r="EF91" s="115">
        <v>0</v>
      </c>
      <c r="EG91" s="115"/>
      <c r="EH91" s="115">
        <v>-0.11547911547911555</v>
      </c>
      <c r="EI91" s="115">
        <v>8.1710414902624873E-2</v>
      </c>
      <c r="EJ91" s="115">
        <v>0.10716820440028388</v>
      </c>
      <c r="EK91" s="115">
        <v>-0.24064171122994654</v>
      </c>
      <c r="EL91" s="115">
        <v>8.719460825610785E-2</v>
      </c>
      <c r="EM91" s="115">
        <v>8.2251082251082241E-2</v>
      </c>
      <c r="EN91" s="115">
        <v>5.3333333333333378E-2</v>
      </c>
      <c r="EO91" s="115">
        <v>0.46305923702130786</v>
      </c>
      <c r="EP91" s="115">
        <v>-4.924410301866352E-3</v>
      </c>
      <c r="EQ91" s="115">
        <v>9.880749574105617E-2</v>
      </c>
      <c r="ER91" s="115">
        <v>-0.17647058823529407</v>
      </c>
      <c r="ES91" s="115">
        <v>-0.22807017543859651</v>
      </c>
      <c r="ET91" s="115"/>
      <c r="EU91" s="115"/>
      <c r="EV91" s="115">
        <v>0.25333333333333335</v>
      </c>
      <c r="EW91" s="115">
        <v>-0.1302468802333748</v>
      </c>
      <c r="EX91" s="115">
        <v>4.4624746450304273E-2</v>
      </c>
      <c r="EY91" s="115">
        <v>0.15286540483701361</v>
      </c>
      <c r="EZ91" s="115">
        <v>3.0769230769230795E-2</v>
      </c>
      <c r="FA91" s="115">
        <v>-1.2820512820512832E-2</v>
      </c>
      <c r="FB91" s="115">
        <v>0.46844660194174753</v>
      </c>
      <c r="FC91" s="115">
        <v>-1.5000000000000013E-2</v>
      </c>
      <c r="FD91" s="115">
        <v>0.13106682297772576</v>
      </c>
      <c r="FE91" s="115">
        <v>-2.8497409326424878E-2</v>
      </c>
      <c r="FF91" s="115"/>
      <c r="FG91" s="115">
        <v>0</v>
      </c>
      <c r="FH91" s="115">
        <v>-9.1991341991342918E-3</v>
      </c>
      <c r="FI91" s="115">
        <v>2.6212319790302049E-3</v>
      </c>
      <c r="FJ91" s="115">
        <v>-0.27166666666666672</v>
      </c>
      <c r="FK91" s="115">
        <v>0.15999999999999995</v>
      </c>
      <c r="FL91" s="115">
        <v>0.18867924528301888</v>
      </c>
      <c r="FM91" s="115">
        <v>0.14624999999999999</v>
      </c>
      <c r="FN91" s="115">
        <v>0.24754716981132083</v>
      </c>
      <c r="FO91" s="115">
        <v>7.5333837238599197E-2</v>
      </c>
      <c r="FP91" s="115">
        <v>0.2932040306083793</v>
      </c>
      <c r="FQ91" s="115">
        <v>0.20437956204379568</v>
      </c>
      <c r="FR91" s="115">
        <v>-8.4142394822006403E-2</v>
      </c>
      <c r="FS91" s="115">
        <v>1.6854715141384504E-2</v>
      </c>
      <c r="FT91" s="115">
        <v>0.14136218517204668</v>
      </c>
      <c r="FU91" s="115">
        <v>2.564102564102564E-2</v>
      </c>
      <c r="FV91" s="115">
        <v>4.5303030303030269E-2</v>
      </c>
      <c r="FW91" s="115">
        <v>1.471527777777778</v>
      </c>
      <c r="FX91" s="115">
        <v>0.10239999999999995</v>
      </c>
      <c r="FY91" s="115">
        <v>0.11332179930795837</v>
      </c>
      <c r="FZ91" s="115">
        <v>0.86105947955390327</v>
      </c>
      <c r="GA91" s="115">
        <v>0.34078020278398347</v>
      </c>
      <c r="GB91" s="115">
        <v>0.19521717911176184</v>
      </c>
      <c r="GC91" s="115">
        <v>9.6887330118369183E-2</v>
      </c>
      <c r="GD91" s="115">
        <v>5.7692307692307668E-2</v>
      </c>
      <c r="GE91" s="115">
        <v>-3.4445764205525149E-2</v>
      </c>
      <c r="GF91" s="115"/>
      <c r="GG91" s="115">
        <v>0.12091898428053205</v>
      </c>
      <c r="GH91" s="115">
        <v>6.1285500747384064E-2</v>
      </c>
      <c r="GI91" s="115">
        <v>4.2983565107458897E-2</v>
      </c>
      <c r="GJ91" s="115">
        <v>-6.25E-2</v>
      </c>
      <c r="GK91" s="115"/>
      <c r="GL91" s="115">
        <v>9.7087378640776698E-2</v>
      </c>
      <c r="GM91" s="115">
        <v>0</v>
      </c>
      <c r="GN91" s="115">
        <v>0</v>
      </c>
      <c r="GO91" s="115">
        <v>-4.5977011494252713E-2</v>
      </c>
      <c r="GP91" s="115">
        <v>-1.689708141321036E-2</v>
      </c>
      <c r="GQ91" s="115">
        <v>0.37108695652173912</v>
      </c>
      <c r="GR91" s="115">
        <v>5.7251908396946528E-2</v>
      </c>
      <c r="GS91" s="115">
        <v>6.4516129032257979E-2</v>
      </c>
    </row>
    <row r="92" spans="1:201" x14ac:dyDescent="0.2">
      <c r="A92" t="s">
        <v>1446</v>
      </c>
      <c r="B92" s="115">
        <v>0</v>
      </c>
      <c r="C92" s="115">
        <v>-2.8827977315689955E-2</v>
      </c>
      <c r="D92" s="115">
        <v>-0.11849034523112933</v>
      </c>
      <c r="E92" s="115">
        <v>5.2752293577981585E-2</v>
      </c>
      <c r="F92" s="115">
        <v>2.8938906752411675E-2</v>
      </c>
      <c r="G92" s="115">
        <v>-9.0984360625574981E-2</v>
      </c>
      <c r="H92" s="115">
        <v>0.11428571428571425</v>
      </c>
      <c r="I92" s="115">
        <v>-5.1831723027375258E-2</v>
      </c>
      <c r="J92" s="115">
        <v>-3.351539225422049E-2</v>
      </c>
      <c r="K92" s="115">
        <v>7.1044092384042815E-2</v>
      </c>
      <c r="L92" s="115">
        <v>-0.14794520547945206</v>
      </c>
      <c r="M92" s="115">
        <v>3.2846115946789295E-2</v>
      </c>
      <c r="N92" s="115">
        <v>0</v>
      </c>
      <c r="O92" s="115">
        <v>5.1031200423056575E-2</v>
      </c>
      <c r="P92" s="115">
        <v>-9.160839160839164E-2</v>
      </c>
      <c r="Q92" s="115">
        <v>0.16696588868940748</v>
      </c>
      <c r="R92" s="115"/>
      <c r="S92" s="115"/>
      <c r="T92" s="115">
        <v>-8.3286097570192313E-2</v>
      </c>
      <c r="U92" s="115">
        <v>3.6585365853658625E-2</v>
      </c>
      <c r="V92" s="115">
        <v>-4.2549899427510335E-2</v>
      </c>
      <c r="W92" s="115">
        <v>-1.9908116385911136E-2</v>
      </c>
      <c r="X92" s="115">
        <v>-8.0305927342256209E-2</v>
      </c>
      <c r="Y92" s="115">
        <v>-0.24310776942355894</v>
      </c>
      <c r="Z92" s="115">
        <v>-4.7796863330844307E-3</v>
      </c>
      <c r="AA92" s="115">
        <v>-0.120162932790224</v>
      </c>
      <c r="AB92" s="115">
        <v>-3.3199562203575339E-2</v>
      </c>
      <c r="AC92" s="115"/>
      <c r="AD92" s="115">
        <v>-6.803355079217141E-2</v>
      </c>
      <c r="AE92" s="115">
        <v>-0.63121118012422361</v>
      </c>
      <c r="AF92" s="115">
        <v>0.85488958990536279</v>
      </c>
      <c r="AG92" s="115">
        <v>0.79372937293729373</v>
      </c>
      <c r="AH92" s="115">
        <v>-8.54251799961082E-2</v>
      </c>
      <c r="AI92" s="115">
        <v>-3.5320088300220778E-2</v>
      </c>
      <c r="AJ92" s="115">
        <v>-0.1471389645776566</v>
      </c>
      <c r="AK92" s="115">
        <v>0.40209037811251147</v>
      </c>
      <c r="AL92" s="115"/>
      <c r="AM92" s="115">
        <v>0.15000000000000002</v>
      </c>
      <c r="AN92" s="115">
        <v>0.64142857142857146</v>
      </c>
      <c r="AO92" s="115">
        <v>-0.18877551020408156</v>
      </c>
      <c r="AP92" s="115">
        <v>1.3698630136986375E-2</v>
      </c>
      <c r="AQ92" s="115">
        <v>-4.6167247386759681E-2</v>
      </c>
      <c r="AR92" s="115">
        <v>-5.5282555282555282E-2</v>
      </c>
      <c r="AS92" s="115">
        <v>8.7810945273631688E-2</v>
      </c>
      <c r="AT92" s="115">
        <v>5.7279693486590212E-3</v>
      </c>
      <c r="AU92" s="115">
        <v>1.3812154696132596E-2</v>
      </c>
      <c r="AV92" s="115">
        <v>0.15631021194604997</v>
      </c>
      <c r="AW92" s="115">
        <v>-0.1541688515993708</v>
      </c>
      <c r="AX92" s="115">
        <v>-6.4735945485519572E-2</v>
      </c>
      <c r="AY92" s="115">
        <v>1.5151515151515233E-2</v>
      </c>
      <c r="AZ92" s="115">
        <v>0.45977011494252878</v>
      </c>
      <c r="BA92" s="115">
        <v>3.8149737720553176E-2</v>
      </c>
      <c r="BB92" s="115">
        <v>8.666666666666667E-2</v>
      </c>
      <c r="BC92" s="115"/>
      <c r="BD92" s="115">
        <v>2.4170882518268676E-2</v>
      </c>
      <c r="BE92" s="115">
        <v>-3.159231624067315E-2</v>
      </c>
      <c r="BF92" s="115">
        <v>0</v>
      </c>
      <c r="BG92" s="115">
        <v>5.8823529411764781E-2</v>
      </c>
      <c r="BH92" s="115">
        <v>4.5088566827697303E-2</v>
      </c>
      <c r="BI92" s="115">
        <v>9.2038656235618639E-3</v>
      </c>
      <c r="BJ92" s="115">
        <v>-1.1019283746556417E-2</v>
      </c>
      <c r="BK92" s="115">
        <v>-0.11720698254364097</v>
      </c>
      <c r="BL92" s="115">
        <v>-8.629441624365479E-2</v>
      </c>
      <c r="BM92" s="115">
        <v>5.299999999999995E-2</v>
      </c>
      <c r="BN92" s="115">
        <v>7.681755829903969E-2</v>
      </c>
      <c r="BO92" s="115">
        <v>0.11285266457680247</v>
      </c>
      <c r="BP92" s="115">
        <v>-6.8493150684931531E-2</v>
      </c>
      <c r="BQ92" s="115">
        <v>-1.4084507042253471E-2</v>
      </c>
      <c r="BR92" s="115">
        <v>7.2561983471074384E-2</v>
      </c>
      <c r="BS92" s="115">
        <v>-2.8460366449193253E-2</v>
      </c>
      <c r="BT92" s="115">
        <v>-4.8689138576779027E-2</v>
      </c>
      <c r="BU92" s="115"/>
      <c r="BV92" s="115">
        <v>-0.23824701195219125</v>
      </c>
      <c r="BW92" s="115">
        <v>0</v>
      </c>
      <c r="BX92" s="115">
        <v>0.15137148662377239</v>
      </c>
      <c r="BY92" s="115">
        <v>-6.3855241513384217E-2</v>
      </c>
      <c r="BZ92" s="115">
        <v>-2.1881838074399723E-3</v>
      </c>
      <c r="CA92" s="115">
        <v>2.6974006866110872E-2</v>
      </c>
      <c r="CB92" s="115">
        <v>-7.4517574086836597E-2</v>
      </c>
      <c r="CC92" s="115">
        <v>-0.23685567010309272</v>
      </c>
      <c r="CD92" s="115">
        <v>-1.8181818181818226E-2</v>
      </c>
      <c r="CE92" s="115">
        <v>1.4809923592113887E-2</v>
      </c>
      <c r="CF92" s="115">
        <v>0.16941176470588229</v>
      </c>
      <c r="CG92" s="115">
        <v>7.8879941434846307E-2</v>
      </c>
      <c r="CH92" s="115">
        <v>-0.16491523048900103</v>
      </c>
      <c r="CI92" s="115">
        <v>-2.1956436335064826E-2</v>
      </c>
      <c r="CJ92" s="115">
        <v>-7.567567567567568E-2</v>
      </c>
      <c r="CK92" s="115">
        <v>-4.7270062293880512E-2</v>
      </c>
      <c r="CL92" s="115">
        <v>0.10328638497652586</v>
      </c>
      <c r="CM92" s="115">
        <v>4.9140049140048089E-3</v>
      </c>
      <c r="CN92" s="115">
        <v>0</v>
      </c>
      <c r="CO92" s="115">
        <v>-3.1358885017421553E-2</v>
      </c>
      <c r="CP92" s="115">
        <v>-0.10714285714285722</v>
      </c>
      <c r="CQ92" s="115">
        <v>-6.6666666666666666E-2</v>
      </c>
      <c r="CR92" s="115">
        <v>-7.9157427937915747E-2</v>
      </c>
      <c r="CS92" s="115">
        <v>-0.20774647887323941</v>
      </c>
      <c r="CT92" s="115">
        <v>0.11273528913006596</v>
      </c>
      <c r="CU92" s="115">
        <v>5.4118440748002483E-2</v>
      </c>
      <c r="CV92" s="115">
        <v>-0.16701461377870561</v>
      </c>
      <c r="CW92" s="115">
        <v>-0.14625000000000005</v>
      </c>
      <c r="CX92" s="115">
        <v>6.2176165803108752E-2</v>
      </c>
      <c r="CY92" s="115">
        <v>-4.1435658009921182E-2</v>
      </c>
      <c r="CZ92" s="115">
        <v>-6.122448979591847E-2</v>
      </c>
      <c r="DA92" s="115">
        <v>2.6490066225165587E-2</v>
      </c>
      <c r="DB92" s="115">
        <v>-6.0883487971097841E-2</v>
      </c>
      <c r="DC92" s="115"/>
      <c r="DD92" s="115">
        <v>-5.5555555555556347E-3</v>
      </c>
      <c r="DE92" s="115">
        <v>-0.12698412698412698</v>
      </c>
      <c r="DF92" s="115">
        <v>0.14285714285714285</v>
      </c>
      <c r="DG92" s="115">
        <v>0</v>
      </c>
      <c r="DH92" s="115">
        <v>-0.14074074074074081</v>
      </c>
      <c r="DI92" s="115">
        <v>-7.0847851335656159E-2</v>
      </c>
      <c r="DJ92" s="115"/>
      <c r="DK92" s="115">
        <v>-0.10784313725490195</v>
      </c>
      <c r="DL92" s="115">
        <v>0.11439114391143906</v>
      </c>
      <c r="DM92" s="115">
        <v>-5.0473186119873864E-2</v>
      </c>
      <c r="DN92" s="115">
        <v>-8.0267558528428165E-2</v>
      </c>
      <c r="DO92" s="115"/>
      <c r="DP92" s="115">
        <v>-2.1406727828746214E-2</v>
      </c>
      <c r="DQ92" s="115">
        <v>-1.9108280254777069E-2</v>
      </c>
      <c r="DR92" s="115">
        <v>-8.3333333333333245E-2</v>
      </c>
      <c r="DS92" s="115">
        <v>-9.5009314638690057E-2</v>
      </c>
      <c r="DT92" s="115">
        <v>-0.21554950663490985</v>
      </c>
      <c r="DU92" s="115">
        <v>0</v>
      </c>
      <c r="DV92" s="115">
        <v>-2.676567086858906E-2</v>
      </c>
      <c r="DW92" s="115"/>
      <c r="DX92" s="115">
        <v>-3.5356169941459424E-2</v>
      </c>
      <c r="DY92" s="115">
        <v>-1.5218126479540652E-3</v>
      </c>
      <c r="DZ92" s="115">
        <v>6.3116370808678551E-3</v>
      </c>
      <c r="EA92" s="115"/>
      <c r="EB92" s="115">
        <v>-2.2222222222222223E-2</v>
      </c>
      <c r="EC92" s="115">
        <v>2.3398654577363384E-3</v>
      </c>
      <c r="ED92" s="115">
        <v>0.13101604278074863</v>
      </c>
      <c r="EE92" s="115">
        <v>-3.8067349926793559E-2</v>
      </c>
      <c r="EF92" s="115">
        <v>-0.10714285714285722</v>
      </c>
      <c r="EG92" s="115"/>
      <c r="EH92" s="115">
        <v>6.7121132669113848E-2</v>
      </c>
      <c r="EI92" s="115">
        <v>-1.0887772194304774E-2</v>
      </c>
      <c r="EJ92" s="115">
        <v>4.2931162102146564E-2</v>
      </c>
      <c r="EK92" s="115">
        <v>0.24666666666666662</v>
      </c>
      <c r="EL92" s="115">
        <v>7.6400679117147588E-3</v>
      </c>
      <c r="EM92" s="115">
        <v>3.2705882352941189E-2</v>
      </c>
      <c r="EN92" s="115">
        <v>-8.7591240875912482E-2</v>
      </c>
      <c r="EO92" s="115">
        <v>-0.16720531739740238</v>
      </c>
      <c r="EP92" s="115">
        <v>0</v>
      </c>
      <c r="EQ92" s="115">
        <v>0.15098039215686279</v>
      </c>
      <c r="ER92" s="115">
        <v>-0.26333333333333336</v>
      </c>
      <c r="ES92" s="115">
        <v>0.34797297297297308</v>
      </c>
      <c r="ET92" s="115"/>
      <c r="EU92" s="115"/>
      <c r="EV92" s="115">
        <v>1.3513513513513466E-2</v>
      </c>
      <c r="EW92" s="115">
        <v>0.16458005662157929</v>
      </c>
      <c r="EX92" s="115">
        <v>1.9999999999999941E-2</v>
      </c>
      <c r="EY92" s="115">
        <v>-0.12601952900631819</v>
      </c>
      <c r="EZ92" s="115">
        <v>0.44444444444444442</v>
      </c>
      <c r="FA92" s="115">
        <v>-0.17894736842105258</v>
      </c>
      <c r="FB92" s="115">
        <v>-1.1200000000000045E-2</v>
      </c>
      <c r="FC92" s="115">
        <v>-2.4390243902438939E-2</v>
      </c>
      <c r="FD92" s="115">
        <v>-2.9579067121729332E-2</v>
      </c>
      <c r="FE92" s="115">
        <v>-3.8205980066445107E-2</v>
      </c>
      <c r="FF92" s="115"/>
      <c r="FG92" s="115">
        <v>-4.7619047619047616E-2</v>
      </c>
      <c r="FH92" s="115">
        <v>-5.1334702258726897E-2</v>
      </c>
      <c r="FI92" s="115">
        <v>-6.380368098159514E-2</v>
      </c>
      <c r="FJ92" s="115">
        <v>2.9411764705882353E-2</v>
      </c>
      <c r="FK92" s="115">
        <v>0.59883720930232565</v>
      </c>
      <c r="FL92" s="115">
        <v>0.17712382009994435</v>
      </c>
      <c r="FM92" s="115">
        <v>0</v>
      </c>
      <c r="FN92" s="115">
        <v>0.12003381234150465</v>
      </c>
      <c r="FO92" s="115">
        <v>-4.6601008887821399E-2</v>
      </c>
      <c r="FP92" s="115">
        <v>-1.4926487051272481E-2</v>
      </c>
      <c r="FQ92" s="115">
        <v>-0.20900692840646656</v>
      </c>
      <c r="FR92" s="115">
        <v>-6.0076045627376493E-2</v>
      </c>
      <c r="FS92" s="115">
        <v>0.12277134813888034</v>
      </c>
      <c r="FT92" s="115">
        <v>-5.7190635451504927E-2</v>
      </c>
      <c r="FU92" s="115">
        <v>-9.3023255813953487E-2</v>
      </c>
      <c r="FV92" s="115">
        <v>9.8169717138103157E-2</v>
      </c>
      <c r="FW92" s="115">
        <v>0.44000000000000006</v>
      </c>
      <c r="FX92" s="115">
        <v>9.6491228070175405E-2</v>
      </c>
      <c r="FY92" s="115">
        <v>1.4595744680851064</v>
      </c>
      <c r="FZ92" s="115">
        <v>4.5675413022351861E-2</v>
      </c>
      <c r="GA92" s="115">
        <v>-2.135889673730244E-2</v>
      </c>
      <c r="GB92" s="115">
        <v>-6.9482288828337929E-2</v>
      </c>
      <c r="GC92" s="115">
        <v>-9.6633663366336678E-2</v>
      </c>
      <c r="GD92" s="115">
        <v>-0.14346439957492027</v>
      </c>
      <c r="GE92" s="115">
        <v>5.6639676113360363E-2</v>
      </c>
      <c r="GF92" s="115"/>
      <c r="GG92" s="115">
        <v>0</v>
      </c>
      <c r="GH92" s="115">
        <v>-3.2258064516128886E-2</v>
      </c>
      <c r="GI92" s="115">
        <v>-4.237288135593216E-2</v>
      </c>
      <c r="GJ92" s="115">
        <v>1.9108280254777118E-2</v>
      </c>
      <c r="GK92" s="115"/>
      <c r="GL92" s="115">
        <v>-2.3696682464454975E-2</v>
      </c>
      <c r="GM92" s="115">
        <v>0</v>
      </c>
      <c r="GN92" s="115">
        <v>0</v>
      </c>
      <c r="GO92" s="115">
        <v>-0.15369649805447472</v>
      </c>
      <c r="GP92" s="115">
        <v>-0.16431322207958926</v>
      </c>
      <c r="GQ92" s="115">
        <v>-6.2754686226568837E-2</v>
      </c>
      <c r="GR92" s="115">
        <v>-2.2388059701492557E-2</v>
      </c>
      <c r="GS92" s="115">
        <v>-0.18421052631578941</v>
      </c>
    </row>
    <row r="93" spans="1:201" x14ac:dyDescent="0.2">
      <c r="A93" t="s">
        <v>1447</v>
      </c>
      <c r="B93" s="115">
        <v>0</v>
      </c>
      <c r="C93" s="115">
        <v>0.17686318131256951</v>
      </c>
      <c r="D93" s="115">
        <v>0.15785907859078591</v>
      </c>
      <c r="E93" s="115">
        <v>0.12516129032258069</v>
      </c>
      <c r="F93" s="115">
        <v>0.44651162790697674</v>
      </c>
      <c r="G93" s="115">
        <v>0.12061855670103096</v>
      </c>
      <c r="H93" s="115">
        <v>-3.5812672176308513E-2</v>
      </c>
      <c r="I93" s="115">
        <v>0.22606120434353397</v>
      </c>
      <c r="J93" s="115">
        <v>0.12044506258692624</v>
      </c>
      <c r="K93" s="115">
        <v>3.4047172604361985E-2</v>
      </c>
      <c r="L93" s="115">
        <v>0.34438305709023947</v>
      </c>
      <c r="M93" s="115">
        <v>9.5932325413966846E-2</v>
      </c>
      <c r="N93" s="115">
        <v>-0.10236822001527883</v>
      </c>
      <c r="O93" s="115">
        <v>5.5540050237231429E-2</v>
      </c>
      <c r="P93" s="115">
        <v>0.21186440677966101</v>
      </c>
      <c r="Q93" s="115">
        <v>6.0952380952381008E-2</v>
      </c>
      <c r="R93" s="115"/>
      <c r="S93" s="115"/>
      <c r="T93" s="115">
        <v>0.21445617255621841</v>
      </c>
      <c r="U93" s="115">
        <v>0.20588235294117641</v>
      </c>
      <c r="V93" s="115">
        <v>0.17808968282901924</v>
      </c>
      <c r="W93" s="115">
        <v>4.3130990415335392E-2</v>
      </c>
      <c r="X93" s="115">
        <v>0.56899999999999995</v>
      </c>
      <c r="Y93" s="115">
        <v>0.21276595744680857</v>
      </c>
      <c r="Z93" s="115">
        <v>0.10789343041535662</v>
      </c>
      <c r="AA93" s="115">
        <v>0.10213243546576882</v>
      </c>
      <c r="AB93" s="115">
        <v>0.20695728753852924</v>
      </c>
      <c r="AC93" s="115"/>
      <c r="AD93" s="115">
        <v>0.1663043478260868</v>
      </c>
      <c r="AE93" s="115">
        <v>2.0912000000000002</v>
      </c>
      <c r="AF93" s="115">
        <v>0.48130841121495316</v>
      </c>
      <c r="AG93" s="115">
        <v>8.3194675540765092E-3</v>
      </c>
      <c r="AH93" s="115">
        <v>0.14200000000000002</v>
      </c>
      <c r="AI93" s="115">
        <v>0.38532110091743127</v>
      </c>
      <c r="AJ93" s="115">
        <v>0.23847019122609664</v>
      </c>
      <c r="AK93" s="115">
        <v>0.27468652037617564</v>
      </c>
      <c r="AL93" s="115"/>
      <c r="AM93" s="115">
        <v>-4.6946699611718969E-2</v>
      </c>
      <c r="AN93" s="115">
        <v>9.2043681747269873E-2</v>
      </c>
      <c r="AO93" s="115">
        <v>0.23270440251572319</v>
      </c>
      <c r="AP93" s="115">
        <v>0.55319148936170204</v>
      </c>
      <c r="AQ93" s="115">
        <v>3.3303330333033392E-2</v>
      </c>
      <c r="AR93" s="115">
        <v>0.49714916314143848</v>
      </c>
      <c r="AS93" s="115">
        <v>1.9786910197869129E-2</v>
      </c>
      <c r="AT93" s="115">
        <v>3.1600166004624432E-2</v>
      </c>
      <c r="AU93" s="115">
        <v>-6.9466151188615557E-2</v>
      </c>
      <c r="AV93" s="115">
        <v>6.2436028659160821E-2</v>
      </c>
      <c r="AW93" s="115">
        <v>0.56055646481178389</v>
      </c>
      <c r="AX93" s="115">
        <v>0.18585858585858583</v>
      </c>
      <c r="AY93" s="115">
        <v>0</v>
      </c>
      <c r="AZ93" s="115">
        <v>0.27007299270072982</v>
      </c>
      <c r="BA93" s="115">
        <v>6.9897959183673405E-2</v>
      </c>
      <c r="BB93" s="115">
        <v>2.4310297732859889E-2</v>
      </c>
      <c r="BC93" s="115"/>
      <c r="BD93" s="115">
        <v>0.17814569536423838</v>
      </c>
      <c r="BE93" s="115">
        <v>0.23509803921568631</v>
      </c>
      <c r="BF93" s="115">
        <v>0.42857142857142849</v>
      </c>
      <c r="BG93" s="115">
        <v>5.0561797752808904E-2</v>
      </c>
      <c r="BH93" s="115">
        <v>0.30736842105263157</v>
      </c>
      <c r="BI93" s="115">
        <v>0.17206040992448768</v>
      </c>
      <c r="BJ93" s="115">
        <v>0.1001515360242457</v>
      </c>
      <c r="BK93" s="115">
        <v>0.29354838709677422</v>
      </c>
      <c r="BL93" s="115">
        <v>-0.10454545454545458</v>
      </c>
      <c r="BM93" s="115">
        <v>-3.1780385009682263E-2</v>
      </c>
      <c r="BN93" s="115">
        <v>0.19980250164581975</v>
      </c>
      <c r="BO93" s="115">
        <v>0.24124513618677049</v>
      </c>
      <c r="BP93" s="115">
        <v>0.34081632653061222</v>
      </c>
      <c r="BQ93" s="115">
        <v>0</v>
      </c>
      <c r="BR93" s="115">
        <v>7.3646850044365539E-2</v>
      </c>
      <c r="BS93" s="115">
        <v>8.8840206733734564E-2</v>
      </c>
      <c r="BT93" s="115">
        <v>0.10330578512396695</v>
      </c>
      <c r="BU93" s="115"/>
      <c r="BV93" s="115">
        <v>-0.13448275862068962</v>
      </c>
      <c r="BW93" s="115">
        <v>2.8037383177570162E-2</v>
      </c>
      <c r="BX93" s="115">
        <v>0.18832997987927563</v>
      </c>
      <c r="BY93" s="115">
        <v>0.10074074074074081</v>
      </c>
      <c r="BZ93" s="115">
        <v>2.6966292134831482E-2</v>
      </c>
      <c r="CA93" s="115">
        <v>8.7466666666666693E-2</v>
      </c>
      <c r="CB93" s="115">
        <v>3.8933142396849495E-2</v>
      </c>
      <c r="CC93" s="115">
        <v>0.61330561330561328</v>
      </c>
      <c r="CD93" s="115">
        <v>-2.1352313167259752E-2</v>
      </c>
      <c r="CE93" s="115">
        <v>0.1861922345306031</v>
      </c>
      <c r="CF93" s="115">
        <v>4.9382716049382762E-2</v>
      </c>
      <c r="CG93" s="115">
        <v>0.30689564447846163</v>
      </c>
      <c r="CH93" s="115">
        <v>-0.13561107948696199</v>
      </c>
      <c r="CI93" s="115">
        <v>1.7574626865671641</v>
      </c>
      <c r="CJ93" s="115">
        <v>-7.9601990049751242E-2</v>
      </c>
      <c r="CK93" s="115">
        <v>0.10262626262626259</v>
      </c>
      <c r="CL93" s="115">
        <v>-0.14112903225806461</v>
      </c>
      <c r="CM93" s="115">
        <v>0.19005847953216384</v>
      </c>
      <c r="CN93" s="115">
        <v>0</v>
      </c>
      <c r="CO93" s="115">
        <v>0.10384615384615382</v>
      </c>
      <c r="CP93" s="115">
        <v>-5.4673721340387872E-2</v>
      </c>
      <c r="CQ93" s="115">
        <v>0</v>
      </c>
      <c r="CR93" s="115">
        <v>9.3333333333333365E-2</v>
      </c>
      <c r="CS93" s="115">
        <v>0.65116279069767435</v>
      </c>
      <c r="CT93" s="115">
        <v>5.5863921217547081E-2</v>
      </c>
      <c r="CU93" s="115">
        <v>0.2895008699434537</v>
      </c>
      <c r="CV93" s="115">
        <v>0.21573604060913709</v>
      </c>
      <c r="CW93" s="115">
        <v>5.3892215568862277E-2</v>
      </c>
      <c r="CX93" s="115">
        <v>-6.4242424242424268E-2</v>
      </c>
      <c r="CY93" s="115">
        <v>0.36113593486247636</v>
      </c>
      <c r="CZ93" s="115">
        <v>0.1983695652173913</v>
      </c>
      <c r="DA93" s="115">
        <v>2.0270270270270199E-2</v>
      </c>
      <c r="DB93" s="115">
        <v>0.19401960784313732</v>
      </c>
      <c r="DC93" s="115"/>
      <c r="DD93" s="115">
        <v>0</v>
      </c>
      <c r="DE93" s="115">
        <v>8.6206896551724144E-2</v>
      </c>
      <c r="DF93" s="115">
        <v>2.1897810218978103E-2</v>
      </c>
      <c r="DG93" s="115">
        <v>3.8511466897447021E-2</v>
      </c>
      <c r="DH93" s="115">
        <v>0.17732558139534885</v>
      </c>
      <c r="DI93" s="115">
        <v>7.6249999999999929E-2</v>
      </c>
      <c r="DJ93" s="115"/>
      <c r="DK93" s="115">
        <v>0.36000000000000004</v>
      </c>
      <c r="DL93" s="115">
        <v>0.41145833333333354</v>
      </c>
      <c r="DM93" s="115">
        <v>0.40888888888888886</v>
      </c>
      <c r="DN93" s="115">
        <v>0.23553719008264476</v>
      </c>
      <c r="DO93" s="115"/>
      <c r="DP93" s="115">
        <v>-2.9481598733676288E-2</v>
      </c>
      <c r="DQ93" s="115">
        <v>0.15001464986815111</v>
      </c>
      <c r="DR93" s="115">
        <v>-8.6546026750591032E-3</v>
      </c>
      <c r="DS93" s="115">
        <v>-0.15008333333333337</v>
      </c>
      <c r="DT93" s="115">
        <v>7.3411249086924826E-2</v>
      </c>
      <c r="DU93" s="115">
        <v>0.31685575364667751</v>
      </c>
      <c r="DV93" s="115">
        <v>1.3256484149855318E-3</v>
      </c>
      <c r="DW93" s="115"/>
      <c r="DX93" s="115">
        <v>3.8649087953765496E-2</v>
      </c>
      <c r="DY93" s="115">
        <v>0.35720022948938607</v>
      </c>
      <c r="DZ93" s="115">
        <v>3.1746031746031793E-2</v>
      </c>
      <c r="EA93" s="115"/>
      <c r="EB93" s="115">
        <v>-0.1</v>
      </c>
      <c r="EC93" s="115">
        <v>0.24304671877840389</v>
      </c>
      <c r="ED93" s="115">
        <v>0.4384615384615384</v>
      </c>
      <c r="EE93" s="115">
        <v>0.16638204440107343</v>
      </c>
      <c r="EF93" s="115">
        <v>-5.4673721340387872E-2</v>
      </c>
      <c r="EG93" s="115"/>
      <c r="EH93" s="115">
        <v>-6.9756097560975602E-2</v>
      </c>
      <c r="EI93" s="115">
        <v>-6.2421972534332966E-3</v>
      </c>
      <c r="EJ93" s="115">
        <v>0.17478260869565215</v>
      </c>
      <c r="EK93" s="115">
        <v>0.23966942148760334</v>
      </c>
      <c r="EL93" s="115">
        <v>0.12137077582103746</v>
      </c>
      <c r="EM93" s="115">
        <v>-5.8276091291823671E-2</v>
      </c>
      <c r="EN93" s="115">
        <v>0.2473444613050077</v>
      </c>
      <c r="EO93" s="115">
        <v>0.62446755819712729</v>
      </c>
      <c r="EP93" s="115">
        <v>0</v>
      </c>
      <c r="EQ93" s="115">
        <v>-1.9230769230769232E-2</v>
      </c>
      <c r="ER93" s="115">
        <v>0.36363636363636354</v>
      </c>
      <c r="ES93" s="115">
        <v>0.64444444444444438</v>
      </c>
      <c r="ET93" s="115"/>
      <c r="EU93" s="115"/>
      <c r="EV93" s="115">
        <v>6.6282420749279536E-2</v>
      </c>
      <c r="EW93" s="115">
        <v>0.15844326215290416</v>
      </c>
      <c r="EX93" s="115">
        <v>0.61111111111111116</v>
      </c>
      <c r="EY93" s="115">
        <v>0.10807026476578405</v>
      </c>
      <c r="EZ93" s="115">
        <v>-0.1</v>
      </c>
      <c r="FA93" s="115">
        <v>0.30136986301369861</v>
      </c>
      <c r="FB93" s="115">
        <v>0.13636363636363635</v>
      </c>
      <c r="FC93" s="115">
        <v>0.20588235294117641</v>
      </c>
      <c r="FD93" s="115">
        <v>0.20410958904109597</v>
      </c>
      <c r="FE93" s="115">
        <v>4.1701417848205953E-3</v>
      </c>
      <c r="FF93" s="115"/>
      <c r="FG93" s="115">
        <v>9.1584158415841582E-2</v>
      </c>
      <c r="FH93" s="115">
        <v>8.2222222222222252E-2</v>
      </c>
      <c r="FI93" s="115">
        <v>1.4943960149439727E-2</v>
      </c>
      <c r="FJ93" s="115">
        <v>0.28382630585273755</v>
      </c>
      <c r="FK93" s="115">
        <v>2.3809523809523725E-2</v>
      </c>
      <c r="FL93" s="115">
        <v>-2.1195652173912883E-2</v>
      </c>
      <c r="FM93" s="115">
        <v>-0.1111111111111111</v>
      </c>
      <c r="FN93" s="115">
        <v>-5.8823529411764939E-3</v>
      </c>
      <c r="FO93" s="115">
        <v>9.8416886543535725E-2</v>
      </c>
      <c r="FP93" s="115">
        <v>0.14521367521367529</v>
      </c>
      <c r="FQ93" s="115">
        <v>0.3323076923076923</v>
      </c>
      <c r="FR93" s="115">
        <v>4.2823156225218158E-2</v>
      </c>
      <c r="FS93" s="115">
        <v>0.10241379310344824</v>
      </c>
      <c r="FT93" s="115">
        <v>4.1086350974930352E-2</v>
      </c>
      <c r="FU93" s="115">
        <v>0.2160633484162896</v>
      </c>
      <c r="FV93" s="115">
        <v>-0.1347039852568532</v>
      </c>
      <c r="FW93" s="115">
        <v>0.1111111111111111</v>
      </c>
      <c r="FX93" s="115">
        <v>-1.2987012987013017E-2</v>
      </c>
      <c r="FY93" s="115">
        <v>-4.0816326530612276E-2</v>
      </c>
      <c r="FZ93" s="115">
        <v>-0.31400000000000006</v>
      </c>
      <c r="GA93" s="115">
        <v>5.7066666666666682E-2</v>
      </c>
      <c r="GB93" s="115">
        <v>0.15894736842105261</v>
      </c>
      <c r="GC93" s="115">
        <v>-4.7299960583366569E-3</v>
      </c>
      <c r="GD93" s="115">
        <v>0.36376811594202896</v>
      </c>
      <c r="GE93" s="115">
        <v>1.5332757841081882E-2</v>
      </c>
      <c r="GF93" s="115"/>
      <c r="GG93" s="115">
        <v>0</v>
      </c>
      <c r="GH93" s="115">
        <v>-1.9432624113475242E-2</v>
      </c>
      <c r="GI93" s="115">
        <v>0.49637681159420299</v>
      </c>
      <c r="GJ93" s="115">
        <v>-0.19897959183673478</v>
      </c>
      <c r="GK93" s="115"/>
      <c r="GL93" s="115">
        <v>5.500000000000007E-2</v>
      </c>
      <c r="GM93" s="115">
        <v>0</v>
      </c>
      <c r="GN93" s="115">
        <v>0</v>
      </c>
      <c r="GO93" s="115">
        <v>0.20374707259953165</v>
      </c>
      <c r="GP93" s="115">
        <v>0.19113149847094801</v>
      </c>
      <c r="GQ93" s="115">
        <v>0.10441044104410444</v>
      </c>
      <c r="GR93" s="115">
        <v>0.14042553191489365</v>
      </c>
      <c r="GS93" s="115">
        <v>0.18749999999999989</v>
      </c>
    </row>
    <row r="94" spans="1:201" x14ac:dyDescent="0.2">
      <c r="A94" t="s">
        <v>1448</v>
      </c>
      <c r="B94" s="115">
        <v>7.0821529745042494E-2</v>
      </c>
      <c r="C94" s="115">
        <v>7.3219259848786314E-2</v>
      </c>
      <c r="D94" s="115">
        <v>-1.6000000000000014E-2</v>
      </c>
      <c r="E94" s="115">
        <v>0.15327380952380948</v>
      </c>
      <c r="F94" s="115">
        <v>-0.10788381742738598</v>
      </c>
      <c r="G94" s="115">
        <v>7.7777777777777779E-2</v>
      </c>
      <c r="H94" s="115">
        <v>2.5423728813559282E-2</v>
      </c>
      <c r="I94" s="115">
        <v>-3.8557361490093721E-2</v>
      </c>
      <c r="J94" s="115">
        <v>7.3134328358209044E-2</v>
      </c>
      <c r="K94" s="115">
        <v>3.8217213114754053E-2</v>
      </c>
      <c r="L94" s="115">
        <v>-3.0357142857142846E-2</v>
      </c>
      <c r="M94" s="115">
        <v>0.63076019958908136</v>
      </c>
      <c r="N94" s="115">
        <v>5.7137088633151589E-2</v>
      </c>
      <c r="O94" s="115">
        <v>0.42749003984063733</v>
      </c>
      <c r="P94" s="115">
        <v>9.2592592592592587E-2</v>
      </c>
      <c r="Q94" s="115">
        <v>9.1476091476091564E-2</v>
      </c>
      <c r="R94" s="115"/>
      <c r="S94" s="115"/>
      <c r="T94" s="115">
        <v>0.15114374768873165</v>
      </c>
      <c r="U94" s="115">
        <v>-1.4492753623188482E-2</v>
      </c>
      <c r="V94" s="115">
        <v>4.6547119420068631E-2</v>
      </c>
      <c r="W94" s="115">
        <v>0.15925925925925929</v>
      </c>
      <c r="X94" s="115">
        <v>0.40845070422535218</v>
      </c>
      <c r="Y94" s="115">
        <v>2.8124999999999956E-2</v>
      </c>
      <c r="Z94" s="115">
        <v>-3.5537585784965721E-2</v>
      </c>
      <c r="AA94" s="115">
        <v>0.10820895522388073</v>
      </c>
      <c r="AB94" s="115">
        <v>-0.18834882058613295</v>
      </c>
      <c r="AC94" s="115"/>
      <c r="AD94" s="115">
        <v>0.15000000000000005</v>
      </c>
      <c r="AE94" s="115">
        <v>-0.8131539611360239</v>
      </c>
      <c r="AF94" s="115">
        <v>-0.19850187265917596</v>
      </c>
      <c r="AG94" s="115">
        <v>-1.636661211129305E-2</v>
      </c>
      <c r="AH94" s="115">
        <v>0.21555915721231755</v>
      </c>
      <c r="AI94" s="115">
        <v>9.0000000000000011E-2</v>
      </c>
      <c r="AJ94" s="115">
        <v>1.6000000000000066E-2</v>
      </c>
      <c r="AK94" s="115">
        <v>0</v>
      </c>
      <c r="AL94" s="115"/>
      <c r="AM94" s="115">
        <v>0.13319999999999993</v>
      </c>
      <c r="AN94" s="115">
        <v>6.8333333333333357E-2</v>
      </c>
      <c r="AO94" s="115">
        <v>-6.3328424153166377E-2</v>
      </c>
      <c r="AP94" s="115">
        <v>-0.19520547945205474</v>
      </c>
      <c r="AQ94" s="115">
        <v>8.1669691470054318E-3</v>
      </c>
      <c r="AR94" s="115">
        <v>0.11277118297175599</v>
      </c>
      <c r="AS94" s="115">
        <v>0.35092529129540789</v>
      </c>
      <c r="AT94" s="115">
        <v>-1.7551694010290195E-2</v>
      </c>
      <c r="AU94" s="115">
        <v>6.3976894801330189E-2</v>
      </c>
      <c r="AV94" s="115">
        <v>0.10239774330042299</v>
      </c>
      <c r="AW94" s="115">
        <v>0.39977090492554412</v>
      </c>
      <c r="AX94" s="115">
        <v>-0.10810810810810804</v>
      </c>
      <c r="AY94" s="115">
        <v>0.14186851211072654</v>
      </c>
      <c r="AZ94" s="115">
        <v>-0.17469879518072279</v>
      </c>
      <c r="BA94" s="115">
        <v>0.29578209705143471</v>
      </c>
      <c r="BB94" s="115">
        <v>9.2835820895522378E-2</v>
      </c>
      <c r="BC94" s="115"/>
      <c r="BD94" s="115">
        <v>0</v>
      </c>
      <c r="BE94" s="115">
        <v>-6.4220183486238536E-2</v>
      </c>
      <c r="BF94" s="115">
        <v>0</v>
      </c>
      <c r="BG94" s="115">
        <v>4.5146726862303529E-3</v>
      </c>
      <c r="BH94" s="115">
        <v>-0.10714285714285719</v>
      </c>
      <c r="BI94" s="115">
        <v>4.3918918918918776E-2</v>
      </c>
      <c r="BJ94" s="115">
        <v>0.23033898305084752</v>
      </c>
      <c r="BK94" s="115">
        <v>8.0139372822299673E-2</v>
      </c>
      <c r="BL94" s="115">
        <v>-0.14396887159533073</v>
      </c>
      <c r="BM94" s="115">
        <v>0.12551282051282059</v>
      </c>
      <c r="BN94" s="115">
        <v>0.1464150943396226</v>
      </c>
      <c r="BO94" s="115">
        <v>2.7999999999999935E-2</v>
      </c>
      <c r="BP94" s="115">
        <v>-0.12655971479500891</v>
      </c>
      <c r="BQ94" s="115">
        <v>-2.0689655172413841E-2</v>
      </c>
      <c r="BR94" s="115">
        <v>6.3207547169811348E-2</v>
      </c>
      <c r="BS94" s="115">
        <v>3.6461433326720062E-2</v>
      </c>
      <c r="BT94" s="115">
        <v>0.3429522752497226</v>
      </c>
      <c r="BU94" s="115"/>
      <c r="BV94" s="115">
        <v>0.42716535433070862</v>
      </c>
      <c r="BW94" s="115">
        <v>0.33229571984435791</v>
      </c>
      <c r="BX94" s="115">
        <v>0.12749546279491844</v>
      </c>
      <c r="BY94" s="115">
        <v>-0.10464259395725858</v>
      </c>
      <c r="BZ94" s="115">
        <v>-0.15238095238095234</v>
      </c>
      <c r="CA94" s="115">
        <v>6.6552901023890887E-2</v>
      </c>
      <c r="CB94" s="115">
        <v>1.6651501364877145E-2</v>
      </c>
      <c r="CC94" s="115">
        <v>0.23409277504105094</v>
      </c>
      <c r="CD94" s="115">
        <v>4.0740740740740751E-2</v>
      </c>
      <c r="CE94" s="115">
        <v>8.7755598831548293E-2</v>
      </c>
      <c r="CF94" s="115">
        <v>-6.8965517241379282E-2</v>
      </c>
      <c r="CG94" s="115">
        <v>-6.8841870824053505E-2</v>
      </c>
      <c r="CH94" s="115">
        <v>-0.12627513227513232</v>
      </c>
      <c r="CI94" s="115">
        <v>0.42577655740518267</v>
      </c>
      <c r="CJ94" s="115">
        <v>0.11357340720221606</v>
      </c>
      <c r="CK94" s="115">
        <v>5.3191489361702128E-2</v>
      </c>
      <c r="CL94" s="115">
        <v>0.4880000000000001</v>
      </c>
      <c r="CM94" s="115">
        <v>7.5471698113207475E-2</v>
      </c>
      <c r="CN94" s="115">
        <v>0</v>
      </c>
      <c r="CO94" s="115">
        <v>7.4380165289256228E-2</v>
      </c>
      <c r="CP94" s="115">
        <v>0.20272727272727264</v>
      </c>
      <c r="CQ94" s="115">
        <v>-6.25E-2</v>
      </c>
      <c r="CR94" s="115">
        <v>5.7692307692307696E-2</v>
      </c>
      <c r="CS94" s="115">
        <v>-4.4444444444444481E-2</v>
      </c>
      <c r="CT94" s="115">
        <v>0.3457831325301205</v>
      </c>
      <c r="CU94" s="115">
        <v>0.13530864197530856</v>
      </c>
      <c r="CV94" s="115">
        <v>-8.5846867749419881E-2</v>
      </c>
      <c r="CW94" s="115">
        <v>9.8684210526315791E-2</v>
      </c>
      <c r="CX94" s="115">
        <v>0</v>
      </c>
      <c r="CY94" s="115">
        <v>0.19892857142857145</v>
      </c>
      <c r="CZ94" s="115">
        <v>0.14285714285714285</v>
      </c>
      <c r="DA94" s="115">
        <v>-4.7005795235028888E-2</v>
      </c>
      <c r="DB94" s="115">
        <v>2.9420417769933447E-4</v>
      </c>
      <c r="DC94" s="115"/>
      <c r="DD94" s="115">
        <v>-0.1</v>
      </c>
      <c r="DE94" s="115">
        <v>0.78593422835324556</v>
      </c>
      <c r="DF94" s="115">
        <v>-9.6306068601583084E-2</v>
      </c>
      <c r="DG94" s="115">
        <v>0.15549999999999997</v>
      </c>
      <c r="DH94" s="115">
        <v>-0.13277310924369748</v>
      </c>
      <c r="DI94" s="115">
        <v>0</v>
      </c>
      <c r="DJ94" s="115"/>
      <c r="DK94" s="115">
        <v>-9.6385542168674662E-2</v>
      </c>
      <c r="DL94" s="115">
        <v>-0.25773195876288663</v>
      </c>
      <c r="DM94" s="115">
        <v>-0.1</v>
      </c>
      <c r="DN94" s="115">
        <v>5.2173913043478314E-2</v>
      </c>
      <c r="DO94" s="115"/>
      <c r="DP94" s="115">
        <v>0.53694880892042574</v>
      </c>
      <c r="DQ94" s="115">
        <v>0.15694915254237296</v>
      </c>
      <c r="DR94" s="115">
        <v>0.204739336492891</v>
      </c>
      <c r="DS94" s="115">
        <v>4.3478260869565216E-2</v>
      </c>
      <c r="DT94" s="115">
        <v>5.6530966621647694E-2</v>
      </c>
      <c r="DU94" s="115">
        <v>0.37111111111111111</v>
      </c>
      <c r="DV94" s="115">
        <v>-3.6111111111111108E-2</v>
      </c>
      <c r="DW94" s="115"/>
      <c r="DX94" s="115">
        <v>0.19779348139601965</v>
      </c>
      <c r="DY94" s="115">
        <v>-6.7244130385227859E-3</v>
      </c>
      <c r="DZ94" s="115">
        <v>2.3750000000000011E-2</v>
      </c>
      <c r="EA94" s="115"/>
      <c r="EB94" s="115">
        <v>0.13636363636363635</v>
      </c>
      <c r="EC94" s="115">
        <v>-6.6836301950805851E-2</v>
      </c>
      <c r="ED94" s="115">
        <v>0.28712871287128716</v>
      </c>
      <c r="EE94" s="115">
        <v>-0.14870197300103835</v>
      </c>
      <c r="EF94" s="115">
        <v>0.20272727272727264</v>
      </c>
      <c r="EG94" s="115"/>
      <c r="EH94" s="115">
        <v>-0.24074074074074073</v>
      </c>
      <c r="EI94" s="115">
        <v>0.12289719626168237</v>
      </c>
      <c r="EJ94" s="115">
        <v>-0.11470361816782142</v>
      </c>
      <c r="EK94" s="115">
        <v>0</v>
      </c>
      <c r="EL94" s="115">
        <v>4.9450549450549552E-2</v>
      </c>
      <c r="EM94" s="115">
        <v>6.7660279157795114E-2</v>
      </c>
      <c r="EN94" s="115">
        <v>7.1544715447154392E-2</v>
      </c>
      <c r="EO94" s="115">
        <v>4.8395472011631489E-2</v>
      </c>
      <c r="EP94" s="115">
        <v>0</v>
      </c>
      <c r="EQ94" s="115">
        <v>0.12798264642082427</v>
      </c>
      <c r="ER94" s="115">
        <v>-9.4650205761316858E-2</v>
      </c>
      <c r="ES94" s="115">
        <v>-8.1632653061224456E-2</v>
      </c>
      <c r="ET94" s="115"/>
      <c r="EU94" s="115"/>
      <c r="EV94" s="115">
        <v>6.7692307692307746E-2</v>
      </c>
      <c r="EW94" s="115">
        <v>0.25880733944954137</v>
      </c>
      <c r="EX94" s="115">
        <v>0.2</v>
      </c>
      <c r="EY94" s="115">
        <v>0.11829181494661925</v>
      </c>
      <c r="EZ94" s="115">
        <v>-7.4074074074074139E-2</v>
      </c>
      <c r="FA94" s="115">
        <v>-3.3112582781456984E-2</v>
      </c>
      <c r="FB94" s="115">
        <v>5.2631578947368494E-2</v>
      </c>
      <c r="FC94" s="115">
        <v>0.1295681063122924</v>
      </c>
      <c r="FD94" s="115">
        <v>0.17741935483870969</v>
      </c>
      <c r="FE94" s="115">
        <v>5.9187279151943453E-2</v>
      </c>
      <c r="FF94" s="115"/>
      <c r="FG94" s="115">
        <v>0</v>
      </c>
      <c r="FH94" s="115">
        <v>-7.6449461262185658E-2</v>
      </c>
      <c r="FI94" s="115">
        <v>0.14550641940085587</v>
      </c>
      <c r="FJ94" s="115">
        <v>0.11010199804387327</v>
      </c>
      <c r="FK94" s="115">
        <v>-7.2847682119205309E-2</v>
      </c>
      <c r="FL94" s="115">
        <v>-1.8666666666666741E-2</v>
      </c>
      <c r="FM94" s="115">
        <v>5.8823529411764705E-2</v>
      </c>
      <c r="FN94" s="115">
        <v>0.10185185185185182</v>
      </c>
      <c r="FO94" s="115">
        <v>0</v>
      </c>
      <c r="FP94" s="115">
        <v>3.4299858557284256E-2</v>
      </c>
      <c r="FQ94" s="115">
        <v>-8.5794655414908619E-2</v>
      </c>
      <c r="FR94" s="115">
        <v>-3.0000000000000044E-2</v>
      </c>
      <c r="FS94" s="115">
        <v>0.16</v>
      </c>
      <c r="FT94" s="115">
        <v>-0.17942857142857147</v>
      </c>
      <c r="FU94" s="115">
        <v>0.10499999999999998</v>
      </c>
      <c r="FV94" s="115">
        <v>9.2075471698113115E-2</v>
      </c>
      <c r="FW94" s="115">
        <v>0</v>
      </c>
      <c r="FX94" s="115">
        <v>0.42153846153846164</v>
      </c>
      <c r="FY94" s="115">
        <v>-9.9264705882352935E-2</v>
      </c>
      <c r="FZ94" s="115">
        <v>-9.0909090909090912E-2</v>
      </c>
      <c r="GA94" s="115">
        <v>8.8428792569659451E-2</v>
      </c>
      <c r="GB94" s="115">
        <v>-0.13242009132420085</v>
      </c>
      <c r="GC94" s="115">
        <v>-6.0370370370370331E-2</v>
      </c>
      <c r="GD94" s="115">
        <v>-2.1970233876683114E-2</v>
      </c>
      <c r="GE94" s="115">
        <v>0.4506261180679787</v>
      </c>
      <c r="GF94" s="115"/>
      <c r="GG94" s="115">
        <v>0</v>
      </c>
      <c r="GH94" s="115">
        <v>0.10936270653029116</v>
      </c>
      <c r="GI94" s="115">
        <v>-0.10389610389610399</v>
      </c>
      <c r="GJ94" s="115">
        <v>-5.3140096618357384E-2</v>
      </c>
      <c r="GK94" s="115"/>
      <c r="GL94" s="115">
        <v>-4.3062200956937732E-2</v>
      </c>
      <c r="GM94" s="115">
        <v>0</v>
      </c>
      <c r="GN94" s="115">
        <v>0</v>
      </c>
      <c r="GO94" s="115">
        <v>-9.9156118143460051E-2</v>
      </c>
      <c r="GP94" s="115">
        <v>3.4810126582278438E-2</v>
      </c>
      <c r="GQ94" s="115">
        <v>0.12734652460679846</v>
      </c>
      <c r="GR94" s="115">
        <v>5.8558558558558509E-2</v>
      </c>
      <c r="GS94" s="115">
        <v>5.2631578947368467E-2</v>
      </c>
    </row>
    <row r="95" spans="1:201" x14ac:dyDescent="0.2">
      <c r="A95" t="s">
        <v>1449</v>
      </c>
      <c r="B95" s="115">
        <v>0.37756097560975604</v>
      </c>
      <c r="C95" s="115">
        <v>-4.3395508184240601E-2</v>
      </c>
      <c r="D95" s="115">
        <v>-0.23954372623574149</v>
      </c>
      <c r="E95" s="115">
        <v>4.2506981073534122E-2</v>
      </c>
      <c r="F95" s="115">
        <v>-0.19666666666666663</v>
      </c>
      <c r="G95" s="115">
        <v>-0.1044776119402985</v>
      </c>
      <c r="H95" s="115">
        <v>1.1428571428571439E-2</v>
      </c>
      <c r="I95" s="115">
        <v>0.13751686909581665</v>
      </c>
      <c r="J95" s="115">
        <v>-7.4585635359116095E-2</v>
      </c>
      <c r="K95" s="115">
        <v>-2.1377291140255935E-2</v>
      </c>
      <c r="L95" s="115">
        <v>-3.614457831325301E-2</v>
      </c>
      <c r="M95" s="115">
        <v>2.0588235294117731E-3</v>
      </c>
      <c r="N95" s="115">
        <v>0</v>
      </c>
      <c r="O95" s="115">
        <v>-6.1682242990654154E-2</v>
      </c>
      <c r="P95" s="115">
        <v>0.18551042810098808</v>
      </c>
      <c r="Q95" s="115">
        <v>-0.38726114649681531</v>
      </c>
      <c r="R95" s="115"/>
      <c r="S95" s="115"/>
      <c r="T95" s="115">
        <v>-0.18332039002502376</v>
      </c>
      <c r="U95" s="115">
        <v>-4.1666666666666644E-2</v>
      </c>
      <c r="V95" s="115">
        <v>-2.1467239126376676E-2</v>
      </c>
      <c r="W95" s="115">
        <v>-5.9233449477351895E-2</v>
      </c>
      <c r="X95" s="115">
        <v>-8.3870967741935532E-2</v>
      </c>
      <c r="Y95" s="115">
        <v>-1.538461538461533E-2</v>
      </c>
      <c r="Z95" s="115">
        <v>-8.5970464135020856E-3</v>
      </c>
      <c r="AA95" s="115">
        <v>-1.1070110701107212E-2</v>
      </c>
      <c r="AB95" s="115">
        <v>0.12144288577154314</v>
      </c>
      <c r="AC95" s="115"/>
      <c r="AD95" s="115">
        <v>-4.1493775933610548E-3</v>
      </c>
      <c r="AE95" s="115">
        <v>-0.64482905075387553</v>
      </c>
      <c r="AF95" s="115">
        <v>-1.1111111111111202E-2</v>
      </c>
      <c r="AG95" s="115">
        <v>-0.23144654088050312</v>
      </c>
      <c r="AH95" s="115">
        <v>0.17523809523809533</v>
      </c>
      <c r="AI95" s="115">
        <v>-0.1304347826086957</v>
      </c>
      <c r="AJ95" s="115">
        <v>-0.13108242303872891</v>
      </c>
      <c r="AK95" s="115">
        <v>0</v>
      </c>
      <c r="AL95" s="115"/>
      <c r="AM95" s="115">
        <v>-9.2229484386347108E-2</v>
      </c>
      <c r="AN95" s="115">
        <v>-0.2207792207792208</v>
      </c>
      <c r="AO95" s="115">
        <v>-0.22488584474885842</v>
      </c>
      <c r="AP95" s="115">
        <v>-0.16571428571428573</v>
      </c>
      <c r="AQ95" s="115">
        <v>-9.8831985624439535E-3</v>
      </c>
      <c r="AR95" s="115">
        <v>-1.7889447236180914E-2</v>
      </c>
      <c r="AS95" s="115">
        <v>-6.4143681847338041E-2</v>
      </c>
      <c r="AT95" s="115">
        <v>-1.9456660384183425E-2</v>
      </c>
      <c r="AU95" s="115">
        <v>0.14260000000000006</v>
      </c>
      <c r="AV95" s="115">
        <v>-1.253481894150406E-2</v>
      </c>
      <c r="AW95" s="115">
        <v>-4.0659340659340577E-2</v>
      </c>
      <c r="AX95" s="115">
        <v>-2.1164021164021184E-2</v>
      </c>
      <c r="AY95" s="115">
        <v>-1.7006802721088374E-2</v>
      </c>
      <c r="AZ95" s="115">
        <v>-1.7751479289940846E-2</v>
      </c>
      <c r="BA95" s="115">
        <v>-7.2024539877300675E-2</v>
      </c>
      <c r="BB95" s="115">
        <v>2.8396009209516411E-2</v>
      </c>
      <c r="BC95" s="115"/>
      <c r="BD95" s="115">
        <v>-0.1652846876727474</v>
      </c>
      <c r="BE95" s="115">
        <v>1.2070566388115107E-2</v>
      </c>
      <c r="BF95" s="115">
        <v>0</v>
      </c>
      <c r="BG95" s="115">
        <v>-1.5555555555555619E-2</v>
      </c>
      <c r="BH95" s="115">
        <v>-0.20478325859491781</v>
      </c>
      <c r="BI95" s="115">
        <v>-6.711409395973012E-3</v>
      </c>
      <c r="BJ95" s="115">
        <v>0.24106015986537654</v>
      </c>
      <c r="BK95" s="115">
        <v>-8.293020041465168E-3</v>
      </c>
      <c r="BL95" s="115">
        <v>0.16818181818181815</v>
      </c>
      <c r="BM95" s="115">
        <v>6.4516129032258064E-3</v>
      </c>
      <c r="BN95" s="115">
        <v>5.7884231536926116E-2</v>
      </c>
      <c r="BO95" s="115">
        <v>-0.13793103448275859</v>
      </c>
      <c r="BP95" s="115">
        <v>4.2750929368029822E-2</v>
      </c>
      <c r="BQ95" s="115">
        <v>-3.3333333333333333E-2</v>
      </c>
      <c r="BR95" s="115">
        <v>-0.13469387755102041</v>
      </c>
      <c r="BS95" s="115">
        <v>-5.5567121918720846E-2</v>
      </c>
      <c r="BT95" s="115">
        <v>-1.1844702785698755E-2</v>
      </c>
      <c r="BU95" s="115"/>
      <c r="BV95" s="115">
        <v>-0.34196891191709844</v>
      </c>
      <c r="BW95" s="115">
        <v>4.3866774979691353E-2</v>
      </c>
      <c r="BX95" s="115">
        <v>4.9523809523809484E-2</v>
      </c>
      <c r="BY95" s="115">
        <v>-5.7638888888888969E-2</v>
      </c>
      <c r="BZ95" s="115">
        <v>-4.5454545454545456E-2</v>
      </c>
      <c r="CA95" s="115">
        <v>2.3878858474082502E-2</v>
      </c>
      <c r="CB95" s="115">
        <v>-2.8722934158197082E-2</v>
      </c>
      <c r="CC95" s="115">
        <v>5.3405405405405379E-2</v>
      </c>
      <c r="CD95" s="115">
        <v>-0.11908646003262649</v>
      </c>
      <c r="CE95" s="115">
        <v>-0.1194941592540993</v>
      </c>
      <c r="CF95" s="115">
        <v>0.2083333333333332</v>
      </c>
      <c r="CG95" s="115">
        <v>2.0454545454545454E-2</v>
      </c>
      <c r="CH95" s="115">
        <v>4.7091412742382273E-2</v>
      </c>
      <c r="CI95" s="115">
        <v>-2.8185456971314173E-2</v>
      </c>
      <c r="CJ95" s="115">
        <v>-9.2964824120603015E-2</v>
      </c>
      <c r="CK95" s="115">
        <v>-0.06</v>
      </c>
      <c r="CL95" s="115">
        <v>-0.15254237288135597</v>
      </c>
      <c r="CM95" s="115">
        <v>-9.1428571428571387E-2</v>
      </c>
      <c r="CN95" s="115">
        <v>0</v>
      </c>
      <c r="CO95" s="115">
        <v>8.3333333333333037E-3</v>
      </c>
      <c r="CP95" s="115">
        <v>0</v>
      </c>
      <c r="CQ95" s="115">
        <v>2.5641025641025664E-2</v>
      </c>
      <c r="CR95" s="115">
        <v>0.27868852459016391</v>
      </c>
      <c r="CS95" s="115">
        <v>-0.23404255319148937</v>
      </c>
      <c r="CT95" s="115">
        <v>-5.2251758472640894E-2</v>
      </c>
      <c r="CU95" s="115">
        <v>-8.8712144386661907E-3</v>
      </c>
      <c r="CV95" s="115">
        <v>-8.1023454157782671E-2</v>
      </c>
      <c r="CW95" s="115">
        <v>2.4811218985976314E-2</v>
      </c>
      <c r="CX95" s="115">
        <v>3.1894934333958708E-2</v>
      </c>
      <c r="CY95" s="115">
        <v>1.8675721561969411E-2</v>
      </c>
      <c r="CZ95" s="115">
        <v>-5.5718475073313768E-2</v>
      </c>
      <c r="DA95" s="115">
        <v>-8.5932901706886361E-2</v>
      </c>
      <c r="DB95" s="115">
        <v>-2.6910964786716358E-2</v>
      </c>
      <c r="DC95" s="115"/>
      <c r="DD95" s="115">
        <v>-0.13232104121475058</v>
      </c>
      <c r="DE95" s="115">
        <v>2.3456790123456508E-3</v>
      </c>
      <c r="DF95" s="115">
        <v>1.0666666666666628E-2</v>
      </c>
      <c r="DG95" s="115">
        <v>-0.11543564794338786</v>
      </c>
      <c r="DH95" s="115">
        <v>-0.10188679245283017</v>
      </c>
      <c r="DI95" s="115">
        <v>-0.12087912087912084</v>
      </c>
      <c r="DJ95" s="115"/>
      <c r="DK95" s="115">
        <v>-0.10752688172043019</v>
      </c>
      <c r="DL95" s="115">
        <v>0.22784810126582269</v>
      </c>
      <c r="DM95" s="115">
        <v>-7.4074074074074139E-2</v>
      </c>
      <c r="DN95" s="115">
        <v>2.9658645775041834E-2</v>
      </c>
      <c r="DO95" s="115"/>
      <c r="DP95" s="115">
        <v>-7.898422182802721E-2</v>
      </c>
      <c r="DQ95" s="115">
        <v>-0.20291813023507155</v>
      </c>
      <c r="DR95" s="115">
        <v>-2.4503005085529248E-2</v>
      </c>
      <c r="DS95" s="115">
        <v>9.5689579492582166E-3</v>
      </c>
      <c r="DT95" s="115">
        <v>0.21895578551269979</v>
      </c>
      <c r="DU95" s="115">
        <v>6.7114093959732106E-3</v>
      </c>
      <c r="DV95" s="115">
        <v>3.4185578856650321E-2</v>
      </c>
      <c r="DW95" s="115"/>
      <c r="DX95" s="115">
        <v>-1.5336552115876147E-2</v>
      </c>
      <c r="DY95" s="115">
        <v>0.13948051948051943</v>
      </c>
      <c r="DZ95" s="115">
        <v>-0.1864406779661017</v>
      </c>
      <c r="EA95" s="115"/>
      <c r="EB95" s="115">
        <v>-1.345291479820631E-2</v>
      </c>
      <c r="EC95" s="115">
        <v>-0.13941605839416055</v>
      </c>
      <c r="ED95" s="115">
        <v>-3.8095238095238126E-2</v>
      </c>
      <c r="EE95" s="115">
        <v>1.2618296529968485E-2</v>
      </c>
      <c r="EF95" s="115">
        <v>0</v>
      </c>
      <c r="EG95" s="115"/>
      <c r="EH95" s="115">
        <v>0.18890356671070008</v>
      </c>
      <c r="EI95" s="115">
        <v>-4.4642857142857144E-2</v>
      </c>
      <c r="EJ95" s="115">
        <v>-5.2516411378555845E-2</v>
      </c>
      <c r="EK95" s="115">
        <v>-0.19440745672436752</v>
      </c>
      <c r="EL95" s="115">
        <v>-0.11806167400881057</v>
      </c>
      <c r="EM95" s="115">
        <v>0.11236842105263166</v>
      </c>
      <c r="EN95" s="115">
        <v>8.1967213114755265E-3</v>
      </c>
      <c r="EO95" s="115">
        <v>-1.0075048833144749E-2</v>
      </c>
      <c r="EP95" s="115">
        <v>0</v>
      </c>
      <c r="EQ95" s="115">
        <v>-0.20980459376071309</v>
      </c>
      <c r="ER95" s="115">
        <v>-0.10989010989010982</v>
      </c>
      <c r="ES95" s="115">
        <v>3.1578947368421081E-2</v>
      </c>
      <c r="ET95" s="115"/>
      <c r="EU95" s="115"/>
      <c r="EV95" s="115">
        <v>-7.1428571428571425E-2</v>
      </c>
      <c r="EW95" s="115">
        <v>3.8095238095238099E-2</v>
      </c>
      <c r="EX95" s="115">
        <v>0.98938992042440321</v>
      </c>
      <c r="EY95" s="115">
        <v>-6.8178803554848136E-2</v>
      </c>
      <c r="EZ95" s="115">
        <v>0</v>
      </c>
      <c r="FA95" s="115">
        <v>-0.12209302325581393</v>
      </c>
      <c r="FB95" s="115">
        <v>-4.76190476190483E-3</v>
      </c>
      <c r="FC95" s="115">
        <v>-0.11470588235294121</v>
      </c>
      <c r="FD95" s="115">
        <v>-4.6153846153846156E-2</v>
      </c>
      <c r="FE95" s="115">
        <v>-7.4407195421095682E-2</v>
      </c>
      <c r="FF95" s="115"/>
      <c r="FG95" s="115">
        <v>0</v>
      </c>
      <c r="FH95" s="115">
        <v>0.36293706293706274</v>
      </c>
      <c r="FI95" s="115">
        <v>8.0123266563944459E-2</v>
      </c>
      <c r="FJ95" s="115">
        <v>0</v>
      </c>
      <c r="FK95" s="115">
        <v>0</v>
      </c>
      <c r="FL95" s="115">
        <v>4.1666666666666664E-2</v>
      </c>
      <c r="FM95" s="115">
        <v>-5.5555555555555552E-2</v>
      </c>
      <c r="FN95" s="115">
        <v>-0.18429003021148033</v>
      </c>
      <c r="FO95" s="115">
        <v>-0.15777777777777782</v>
      </c>
      <c r="FP95" s="115">
        <v>0.14135808697406926</v>
      </c>
      <c r="FQ95" s="115">
        <v>-0.17803468208092485</v>
      </c>
      <c r="FR95" s="115">
        <v>0.12994350282485867</v>
      </c>
      <c r="FS95" s="115">
        <v>-2.4390243902439025E-2</v>
      </c>
      <c r="FT95" s="115">
        <v>-1.4084507042253521E-2</v>
      </c>
      <c r="FU95" s="115">
        <v>0</v>
      </c>
      <c r="FV95" s="115">
        <v>8.5509472606246847E-2</v>
      </c>
      <c r="FW95" s="115">
        <v>0</v>
      </c>
      <c r="FX95" s="115">
        <v>-2.4902490249024852E-2</v>
      </c>
      <c r="FY95" s="115">
        <v>4.6153846153846191E-2</v>
      </c>
      <c r="FZ95" s="115">
        <v>-2.9126213592233066E-2</v>
      </c>
      <c r="GA95" s="115">
        <v>1.5324165029469572E-2</v>
      </c>
      <c r="GB95" s="115">
        <v>-5.9010440308671155E-3</v>
      </c>
      <c r="GC95" s="115">
        <v>-3.0172413793103443E-2</v>
      </c>
      <c r="GD95" s="115">
        <v>-3.0240549828178781E-2</v>
      </c>
      <c r="GE95" s="115">
        <v>-6.3988624244579479E-3</v>
      </c>
      <c r="GF95" s="115"/>
      <c r="GG95" s="115">
        <v>0</v>
      </c>
      <c r="GH95" s="115">
        <v>-2.2307692307692351E-2</v>
      </c>
      <c r="GI95" s="115">
        <v>2.4958402662229678E-2</v>
      </c>
      <c r="GJ95" s="115">
        <v>1.4513788098692588E-3</v>
      </c>
      <c r="GK95" s="115"/>
      <c r="GL95" s="115">
        <v>-6.0251798561151079E-2</v>
      </c>
      <c r="GM95" s="115">
        <v>0</v>
      </c>
      <c r="GN95" s="115">
        <v>-0.14492753623188406</v>
      </c>
      <c r="GO95" s="115">
        <v>-0.16987740805604198</v>
      </c>
      <c r="GP95" s="115">
        <v>-0.23207776427703525</v>
      </c>
      <c r="GQ95" s="115">
        <v>-3.5242290748898626E-2</v>
      </c>
      <c r="GR95" s="115">
        <v>-0.16853932584269654</v>
      </c>
      <c r="GS95" s="115">
        <v>2.7027027027027053E-2</v>
      </c>
    </row>
    <row r="96" spans="1:201" x14ac:dyDescent="0.2">
      <c r="A96" t="s">
        <v>1450</v>
      </c>
      <c r="B96" s="115">
        <v>0.24242424242424243</v>
      </c>
      <c r="C96" s="115">
        <v>8.352237574757676E-2</v>
      </c>
      <c r="D96" s="115">
        <v>6.4777327935222825E-2</v>
      </c>
      <c r="E96" s="115">
        <v>-5.2058823529411859E-2</v>
      </c>
      <c r="F96" s="115">
        <v>-9.0909090909090856E-2</v>
      </c>
      <c r="G96" s="115">
        <v>0.11666666666666667</v>
      </c>
      <c r="H96" s="115">
        <v>-6.1662198391420904E-2</v>
      </c>
      <c r="I96" s="115">
        <v>0.15546546078278495</v>
      </c>
      <c r="J96" s="115">
        <v>2.9871977240398414E-2</v>
      </c>
      <c r="K96" s="115">
        <v>7.9233536807212183E-3</v>
      </c>
      <c r="L96" s="115">
        <v>-4.2833607907743106E-2</v>
      </c>
      <c r="M96" s="115">
        <v>0.23636363636363636</v>
      </c>
      <c r="N96" s="115">
        <v>0.102136181575434</v>
      </c>
      <c r="O96" s="115">
        <v>-6.5991620111731861E-2</v>
      </c>
      <c r="P96" s="115">
        <v>0.30142857142857132</v>
      </c>
      <c r="Q96" s="115">
        <v>4.666666666666662E-2</v>
      </c>
      <c r="R96" s="115"/>
      <c r="S96" s="115"/>
      <c r="T96" s="115">
        <v>8.9140547906583337E-2</v>
      </c>
      <c r="U96" s="115">
        <v>-0.37499999999999994</v>
      </c>
      <c r="V96" s="115">
        <v>-8.1466395112015869E-3</v>
      </c>
      <c r="W96" s="115">
        <v>0.10172744721689053</v>
      </c>
      <c r="X96" s="115">
        <v>6.4935064935064705E-3</v>
      </c>
      <c r="Y96" s="115">
        <v>-0.12162162162162167</v>
      </c>
      <c r="Z96" s="115">
        <v>-1.5271999578703043E-3</v>
      </c>
      <c r="AA96" s="115">
        <v>-0.10462555066079288</v>
      </c>
      <c r="AB96" s="115">
        <v>3.9583333333333304E-2</v>
      </c>
      <c r="AC96" s="115"/>
      <c r="AD96" s="115">
        <v>0.12119097464526636</v>
      </c>
      <c r="AE96" s="115">
        <v>2.0919238345370981</v>
      </c>
      <c r="AF96" s="115">
        <v>-0.35560859188544153</v>
      </c>
      <c r="AG96" s="115">
        <v>-6.2499999999999778E-3</v>
      </c>
      <c r="AH96" s="115">
        <v>-0.1</v>
      </c>
      <c r="AI96" s="115">
        <v>0.16357504215851615</v>
      </c>
      <c r="AJ96" s="115">
        <v>-3.2660902977905845E-2</v>
      </c>
      <c r="AK96" s="115">
        <v>3.9200313602501019E-4</v>
      </c>
      <c r="AL96" s="115"/>
      <c r="AM96" s="115">
        <v>4.9142857142857113E-2</v>
      </c>
      <c r="AN96" s="115">
        <v>-3.1446540880503145E-2</v>
      </c>
      <c r="AO96" s="115">
        <v>0.17426273458445038</v>
      </c>
      <c r="AP96" s="115">
        <v>-0.22222222222222221</v>
      </c>
      <c r="AQ96" s="115">
        <v>-0.17738359201773826</v>
      </c>
      <c r="AR96" s="115">
        <v>3.3229491173416441E-2</v>
      </c>
      <c r="AS96" s="115">
        <v>0.38454706927175847</v>
      </c>
      <c r="AT96" s="115">
        <v>-0.15784326300262946</v>
      </c>
      <c r="AU96" s="115">
        <v>6.6666666666666666E-2</v>
      </c>
      <c r="AV96" s="115">
        <v>4.756346658885309E-2</v>
      </c>
      <c r="AW96" s="115">
        <v>-0.14714151827553892</v>
      </c>
      <c r="AX96" s="115">
        <v>-3.5149384885765308E-3</v>
      </c>
      <c r="AY96" s="115">
        <v>3.1578947368421005E-2</v>
      </c>
      <c r="AZ96" s="115">
        <v>9.032258064516123E-2</v>
      </c>
      <c r="BA96" s="115">
        <v>7.2368421052631582E-2</v>
      </c>
      <c r="BB96" s="115">
        <v>-2.7611940298507377E-2</v>
      </c>
      <c r="BC96" s="115"/>
      <c r="BD96" s="115">
        <v>-2.1633315305570503E-2</v>
      </c>
      <c r="BE96" s="115">
        <v>0.54121350887235276</v>
      </c>
      <c r="BF96" s="115">
        <v>0</v>
      </c>
      <c r="BG96" s="115">
        <v>4.0462427745664699E-2</v>
      </c>
      <c r="BH96" s="115">
        <v>-8.8888888888888316E-3</v>
      </c>
      <c r="BI96" s="115">
        <v>4.8680351906158256E-2</v>
      </c>
      <c r="BJ96" s="115">
        <v>8.1437670609645088E-2</v>
      </c>
      <c r="BK96" s="115">
        <v>-6.6451612903225765E-2</v>
      </c>
      <c r="BL96" s="115">
        <v>0.13753877973112721</v>
      </c>
      <c r="BM96" s="115">
        <v>1.8062397372742199E-2</v>
      </c>
      <c r="BN96" s="115">
        <v>-7.1343638525564693E-3</v>
      </c>
      <c r="BO96" s="115">
        <v>5.4545454545454515E-2</v>
      </c>
      <c r="BP96" s="115">
        <v>0.12083333333333335</v>
      </c>
      <c r="BQ96" s="115">
        <v>0</v>
      </c>
      <c r="BR96" s="115">
        <v>0.17224880382775121</v>
      </c>
      <c r="BS96" s="115">
        <v>6.2607849210211966E-2</v>
      </c>
      <c r="BT96" s="115">
        <v>8.2897862232779146E-2</v>
      </c>
      <c r="BU96" s="115"/>
      <c r="BV96" s="115">
        <v>0.12700729927007301</v>
      </c>
      <c r="BW96" s="115">
        <v>0.2340852130325814</v>
      </c>
      <c r="BX96" s="115">
        <v>-7.0921985815602167E-3</v>
      </c>
      <c r="BY96" s="115">
        <v>7.4626865671641784E-2</v>
      </c>
      <c r="BZ96" s="115">
        <v>9.1743119266054721E-3</v>
      </c>
      <c r="CA96" s="115">
        <v>-9.6315789473684119E-2</v>
      </c>
      <c r="CB96" s="115">
        <v>-4.5550400674820683E-2</v>
      </c>
      <c r="CC96" s="115">
        <v>0.19347138894264893</v>
      </c>
      <c r="CD96" s="115">
        <v>0.44122257053291541</v>
      </c>
      <c r="CE96" s="115">
        <v>3.0594212502761165E-2</v>
      </c>
      <c r="CF96" s="115">
        <v>-0.19999999999999998</v>
      </c>
      <c r="CG96" s="115">
        <v>-0.33534743202416917</v>
      </c>
      <c r="CH96" s="115">
        <v>-0.05</v>
      </c>
      <c r="CI96" s="115">
        <v>8.5838464324520136E-2</v>
      </c>
      <c r="CJ96" s="115">
        <v>3.3766233766233764E-2</v>
      </c>
      <c r="CK96" s="115">
        <v>1.5022330491270849E-2</v>
      </c>
      <c r="CL96" s="115">
        <v>0</v>
      </c>
      <c r="CM96" s="115">
        <v>-0.15254237288135591</v>
      </c>
      <c r="CN96" s="115">
        <v>0</v>
      </c>
      <c r="CO96" s="115">
        <v>4.3478260869565216E-2</v>
      </c>
      <c r="CP96" s="115">
        <v>0</v>
      </c>
      <c r="CQ96" s="115">
        <v>1.0362694300518144E-2</v>
      </c>
      <c r="CR96" s="115">
        <v>1.6666666666666666E-2</v>
      </c>
      <c r="CS96" s="115">
        <v>-0.21666666666666665</v>
      </c>
      <c r="CT96" s="115">
        <v>2.3036306714639534E-2</v>
      </c>
      <c r="CU96" s="115">
        <v>-2.4179104477612009E-2</v>
      </c>
      <c r="CV96" s="115">
        <v>0.25737265415549609</v>
      </c>
      <c r="CW96" s="115">
        <v>-6.5994962216624792E-2</v>
      </c>
      <c r="CX96" s="115">
        <v>0.14214285714285715</v>
      </c>
      <c r="CY96" s="115">
        <v>-6.295454545454543E-2</v>
      </c>
      <c r="CZ96" s="115">
        <v>-6.8306010928961741E-2</v>
      </c>
      <c r="DA96" s="115">
        <v>0.88777777777777755</v>
      </c>
      <c r="DB96" s="115">
        <v>8.0142246044426171E-2</v>
      </c>
      <c r="DC96" s="115"/>
      <c r="DD96" s="115">
        <v>-6.0370849504096831E-3</v>
      </c>
      <c r="DE96" s="115">
        <v>0.20895522388059701</v>
      </c>
      <c r="DF96" s="115">
        <v>-4.5128749668171412E-3</v>
      </c>
      <c r="DG96" s="115">
        <v>4.6759259259259167E-2</v>
      </c>
      <c r="DH96" s="115">
        <v>-4.9497847919655634E-2</v>
      </c>
      <c r="DI96" s="115">
        <v>2.4774774774774643E-2</v>
      </c>
      <c r="DJ96" s="115"/>
      <c r="DK96" s="115">
        <v>-6.9999999999999951E-2</v>
      </c>
      <c r="DL96" s="115">
        <v>0.76536312849162014</v>
      </c>
      <c r="DM96" s="115">
        <v>-4.5936395759717273E-2</v>
      </c>
      <c r="DN96" s="115">
        <v>-6.7327766179540671E-2</v>
      </c>
      <c r="DO96" s="115"/>
      <c r="DP96" s="115">
        <v>0.1322410147991544</v>
      </c>
      <c r="DQ96" s="115">
        <v>-4.5723507261969257E-3</v>
      </c>
      <c r="DR96" s="115">
        <v>-5.5458515283842783E-2</v>
      </c>
      <c r="DS96" s="115">
        <v>-5.0354314297624062E-2</v>
      </c>
      <c r="DT96" s="115">
        <v>0.27496251874062971</v>
      </c>
      <c r="DU96" s="115">
        <v>-5.8947368421052686E-2</v>
      </c>
      <c r="DV96" s="115">
        <v>6.7791411042944852E-2</v>
      </c>
      <c r="DW96" s="115"/>
      <c r="DX96" s="115">
        <v>-9.392691713844567E-2</v>
      </c>
      <c r="DY96" s="115">
        <v>-1.282051282051282E-2</v>
      </c>
      <c r="DZ96" s="115">
        <v>5.3571428571428568E-2</v>
      </c>
      <c r="EA96" s="115"/>
      <c r="EB96" s="115">
        <v>2.0594965675057173E-2</v>
      </c>
      <c r="EC96" s="115">
        <v>-7.4324324324324328E-2</v>
      </c>
      <c r="ED96" s="115">
        <v>-2.3255813953488372E-2</v>
      </c>
      <c r="EE96" s="115">
        <v>6.9885641677255037E-3</v>
      </c>
      <c r="EF96" s="115">
        <v>0</v>
      </c>
      <c r="EG96" s="115"/>
      <c r="EH96" s="115">
        <v>0.22031166039763575</v>
      </c>
      <c r="EI96" s="115">
        <v>4.1860465116279007E-2</v>
      </c>
      <c r="EJ96" s="115">
        <v>2.8507126781695483E-2</v>
      </c>
      <c r="EK96" s="115">
        <v>-0.20947368421052634</v>
      </c>
      <c r="EL96" s="115">
        <v>-4.7818791946308746E-2</v>
      </c>
      <c r="EM96" s="115">
        <v>-6.7484662576687116E-2</v>
      </c>
      <c r="EN96" s="115">
        <v>-0.12103746397694534</v>
      </c>
      <c r="EO96" s="115">
        <v>-9.167770194560514E-3</v>
      </c>
      <c r="EP96" s="115">
        <v>0</v>
      </c>
      <c r="EQ96" s="115">
        <v>-8.8437499999999947E-2</v>
      </c>
      <c r="ER96" s="115">
        <v>-0.13880126182965299</v>
      </c>
      <c r="ES96" s="115">
        <v>-0.13636363636363646</v>
      </c>
      <c r="ET96" s="115"/>
      <c r="EU96" s="115"/>
      <c r="EV96" s="115">
        <v>1.7441860465116296E-2</v>
      </c>
      <c r="EW96" s="115">
        <v>0.20689655172413793</v>
      </c>
      <c r="EX96" s="115">
        <v>-0.24448897795591185</v>
      </c>
      <c r="EY96" s="115">
        <v>9.18175235336713E-2</v>
      </c>
      <c r="EZ96" s="115">
        <v>0</v>
      </c>
      <c r="FA96" s="115">
        <v>0.16216216216216217</v>
      </c>
      <c r="FB96" s="115">
        <v>5.1051051051051032E-2</v>
      </c>
      <c r="FC96" s="115">
        <v>5.2631578947368397E-2</v>
      </c>
      <c r="FD96" s="115">
        <v>8.3333333333333329E-2</v>
      </c>
      <c r="FE96" s="115">
        <v>9.1964285714285818E-2</v>
      </c>
      <c r="FF96" s="115"/>
      <c r="FG96" s="115">
        <v>-4.4917257683215132E-2</v>
      </c>
      <c r="FH96" s="115">
        <v>-0.27959697732997485</v>
      </c>
      <c r="FI96" s="115">
        <v>0.16100178890876571</v>
      </c>
      <c r="FJ96" s="115">
        <v>-3.1725630792126265E-2</v>
      </c>
      <c r="FK96" s="115">
        <v>-2.4757804090419663E-2</v>
      </c>
      <c r="FL96" s="115">
        <v>-2.9649595687331574E-2</v>
      </c>
      <c r="FM96" s="115">
        <v>-2.7027027027027029E-2</v>
      </c>
      <c r="FN96" s="115">
        <v>-9.9319727891156409E-2</v>
      </c>
      <c r="FO96" s="115">
        <v>-3.322259136212593E-3</v>
      </c>
      <c r="FP96" s="115">
        <v>-4.9030896181155241E-2</v>
      </c>
      <c r="FQ96" s="115">
        <v>6.1349693251533742E-2</v>
      </c>
      <c r="FR96" s="115">
        <v>-0.12741751990898745</v>
      </c>
      <c r="FS96" s="115">
        <v>2.9116465863453875E-2</v>
      </c>
      <c r="FT96" s="115">
        <v>-6.5789473684210523E-2</v>
      </c>
      <c r="FU96" s="115">
        <v>-0.138858988159311</v>
      </c>
      <c r="FV96" s="115">
        <v>0.13983891677366639</v>
      </c>
      <c r="FW96" s="115">
        <v>0</v>
      </c>
      <c r="FX96" s="115">
        <v>9.9999999999999482E-3</v>
      </c>
      <c r="FY96" s="115">
        <v>0.18181818181818177</v>
      </c>
      <c r="FZ96" s="115">
        <v>3.3130699088146004E-2</v>
      </c>
      <c r="GA96" s="115">
        <v>1.7186250999200629E-2</v>
      </c>
      <c r="GB96" s="115">
        <v>-0.16584627035213931</v>
      </c>
      <c r="GC96" s="115">
        <v>0.12575818843509903</v>
      </c>
      <c r="GD96" s="115">
        <v>-4.9019607843137254E-2</v>
      </c>
      <c r="GE96" s="115">
        <v>-1.5285880980163386E-2</v>
      </c>
      <c r="GF96" s="115"/>
      <c r="GG96" s="115">
        <v>6.4350064350064351E-2</v>
      </c>
      <c r="GH96" s="115">
        <v>-0.12150290579808076</v>
      </c>
      <c r="GI96" s="115">
        <v>-0.1161764705882353</v>
      </c>
      <c r="GJ96" s="115">
        <v>-4.1724617524339293E-2</v>
      </c>
      <c r="GK96" s="115"/>
      <c r="GL96" s="115">
        <v>0.18676627534685167</v>
      </c>
      <c r="GM96" s="115">
        <v>0</v>
      </c>
      <c r="GN96" s="115">
        <v>0</v>
      </c>
      <c r="GO96" s="115">
        <v>-1.748251748251711E-3</v>
      </c>
      <c r="GP96" s="115">
        <v>-7.528089887640449E-2</v>
      </c>
      <c r="GQ96" s="115">
        <v>7.3964497041419412E-3</v>
      </c>
      <c r="GR96" s="115">
        <v>-0.18844984802431614</v>
      </c>
      <c r="GS96" s="115">
        <v>0.14728682170542631</v>
      </c>
    </row>
    <row r="97" spans="1:201" x14ac:dyDescent="0.2">
      <c r="A97" t="s">
        <v>1451</v>
      </c>
      <c r="B97" s="115">
        <v>0</v>
      </c>
      <c r="C97" s="115">
        <v>7.183908045977011E-2</v>
      </c>
      <c r="D97" s="115">
        <v>-2.4743353514082779E-2</v>
      </c>
      <c r="E97" s="115">
        <v>0.21428571428571427</v>
      </c>
      <c r="F97" s="115">
        <v>-0.17500000000000004</v>
      </c>
      <c r="G97" s="115">
        <v>-8.3969465648854963E-2</v>
      </c>
      <c r="H97" s="115">
        <v>2.4725274725274686E-2</v>
      </c>
      <c r="I97" s="115">
        <v>4.3852779953013942E-3</v>
      </c>
      <c r="J97" s="115">
        <v>0.13901490602721966</v>
      </c>
      <c r="K97" s="115">
        <v>-3.3692064298130819E-2</v>
      </c>
      <c r="L97" s="115">
        <v>5.3819444444444531E-2</v>
      </c>
      <c r="M97" s="115">
        <v>-6.3351498637602158E-2</v>
      </c>
      <c r="N97" s="115">
        <v>-1.2307692307692358E-2</v>
      </c>
      <c r="O97" s="115">
        <v>-1.2413793103448256E-2</v>
      </c>
      <c r="P97" s="115">
        <v>-4.1095890410958881E-2</v>
      </c>
      <c r="Q97" s="115">
        <v>-0.11764705882352941</v>
      </c>
      <c r="R97" s="115"/>
      <c r="S97" s="115"/>
      <c r="T97" s="115">
        <v>1.4540427154843686E-2</v>
      </c>
      <c r="U97" s="115">
        <v>1.7391304347825717E-3</v>
      </c>
      <c r="V97" s="115">
        <v>9.3541202672605739E-2</v>
      </c>
      <c r="W97" s="115">
        <v>-8.596491228070173E-2</v>
      </c>
      <c r="X97" s="115">
        <v>-2.6548672566371678E-2</v>
      </c>
      <c r="Y97" s="115">
        <v>-0.18681318681318673</v>
      </c>
      <c r="Z97" s="115">
        <v>6.0837988826815563E-2</v>
      </c>
      <c r="AA97" s="115">
        <v>-7.9107505070993858E-2</v>
      </c>
      <c r="AB97" s="115">
        <v>-0.04</v>
      </c>
      <c r="AC97" s="115"/>
      <c r="AD97" s="115">
        <v>-6.0327868852458971E-2</v>
      </c>
      <c r="AE97" s="115">
        <v>4.5181159420289863</v>
      </c>
      <c r="AF97" s="115">
        <v>4.2288557213930558E-2</v>
      </c>
      <c r="AG97" s="115">
        <v>0</v>
      </c>
      <c r="AH97" s="115">
        <v>-0.22446266341679597</v>
      </c>
      <c r="AI97" s="115">
        <v>6.7911714770798022E-3</v>
      </c>
      <c r="AJ97" s="115">
        <v>-2.2535211267605652E-2</v>
      </c>
      <c r="AK97" s="115">
        <v>3.9215686274515933E-4</v>
      </c>
      <c r="AL97" s="115"/>
      <c r="AM97" s="115">
        <v>-2.7417562060022174E-2</v>
      </c>
      <c r="AN97" s="115">
        <v>-3.6363636363636341E-2</v>
      </c>
      <c r="AO97" s="115">
        <v>-7.787391841779974E-2</v>
      </c>
      <c r="AP97" s="115">
        <v>9.7560975609756198E-2</v>
      </c>
      <c r="AQ97" s="115">
        <v>0.51511758118701001</v>
      </c>
      <c r="AR97" s="115">
        <v>-4.634581105169347E-2</v>
      </c>
      <c r="AS97" s="115">
        <v>0.15724563206577588</v>
      </c>
      <c r="AT97" s="115">
        <v>0.10478957063908192</v>
      </c>
      <c r="AU97" s="115">
        <v>0</v>
      </c>
      <c r="AV97" s="115">
        <v>-1.0395610742131084E-2</v>
      </c>
      <c r="AW97" s="115">
        <v>-8.3643122676579796E-3</v>
      </c>
      <c r="AX97" s="115">
        <v>-7.4796747967479663E-2</v>
      </c>
      <c r="AY97" s="115">
        <v>-0.20168067226890751</v>
      </c>
      <c r="AZ97" s="115">
        <v>-0.11428571428571425</v>
      </c>
      <c r="BA97" s="115">
        <v>-0.1484593837535014</v>
      </c>
      <c r="BB97" s="115">
        <v>-0.16364998127574584</v>
      </c>
      <c r="BC97" s="115"/>
      <c r="BD97" s="115">
        <v>9.9286563614744236E-2</v>
      </c>
      <c r="BE97" s="115">
        <v>2.7647058823529344E-2</v>
      </c>
      <c r="BF97" s="115">
        <v>0.28000000000000014</v>
      </c>
      <c r="BG97" s="115">
        <v>-1.7045454545454586E-2</v>
      </c>
      <c r="BH97" s="115">
        <v>-0.12903225806451613</v>
      </c>
      <c r="BI97" s="115">
        <v>0.17021276595744683</v>
      </c>
      <c r="BJ97" s="115">
        <v>2.2325581395348858E-2</v>
      </c>
      <c r="BK97" s="115">
        <v>-6.4474532559637566E-4</v>
      </c>
      <c r="BL97" s="115">
        <v>0.25747724317295179</v>
      </c>
      <c r="BM97" s="115">
        <v>-8.078702195582833E-3</v>
      </c>
      <c r="BN97" s="115">
        <v>-2.9615384615384599E-2</v>
      </c>
      <c r="BO97" s="115">
        <v>-7.0945945945945929E-2</v>
      </c>
      <c r="BP97" s="115">
        <v>-8.3969465648855032E-2</v>
      </c>
      <c r="BQ97" s="115">
        <v>0</v>
      </c>
      <c r="BR97" s="115">
        <v>-4.3040293040293068E-2</v>
      </c>
      <c r="BS97" s="115">
        <v>3.3094117109292776E-2</v>
      </c>
      <c r="BT97" s="115">
        <v>-0.1183246073298429</v>
      </c>
      <c r="BU97" s="115"/>
      <c r="BV97" s="115">
        <v>-0.19364331959976452</v>
      </c>
      <c r="BW97" s="115">
        <v>-0.29355524079320106</v>
      </c>
      <c r="BX97" s="115">
        <v>-3.8199181446111868E-2</v>
      </c>
      <c r="BY97" s="115">
        <v>9.0317331163547551E-2</v>
      </c>
      <c r="BZ97" s="115">
        <v>3.8095238095238126E-2</v>
      </c>
      <c r="CA97" s="115">
        <v>-4.6184738955823375E-2</v>
      </c>
      <c r="CB97" s="115">
        <v>1.2036878948267002E-2</v>
      </c>
      <c r="CC97" s="115">
        <v>-4.3148148148148206E-2</v>
      </c>
      <c r="CD97" s="115">
        <v>0.14748201438848926</v>
      </c>
      <c r="CE97" s="115">
        <v>8.2108282538544339E-2</v>
      </c>
      <c r="CF97" s="115">
        <v>-0.18918918918918917</v>
      </c>
      <c r="CG97" s="115">
        <v>5.9200000000000003E-2</v>
      </c>
      <c r="CH97" s="115">
        <v>-0.05</v>
      </c>
      <c r="CI97" s="115">
        <v>-8.6366644606221024E-2</v>
      </c>
      <c r="CJ97" s="115">
        <v>0.42592592592592593</v>
      </c>
      <c r="CK97" s="115">
        <v>2.305295950155762E-2</v>
      </c>
      <c r="CL97" s="115">
        <v>-8.5271317829457335E-2</v>
      </c>
      <c r="CM97" s="115">
        <v>-9.2307692307692299E-2</v>
      </c>
      <c r="CN97" s="115">
        <v>0</v>
      </c>
      <c r="CO97" s="115">
        <v>-4.3290043290043906E-3</v>
      </c>
      <c r="CP97" s="115">
        <v>0</v>
      </c>
      <c r="CQ97" s="115">
        <v>0</v>
      </c>
      <c r="CR97" s="115">
        <v>-9.0909090909090912E-2</v>
      </c>
      <c r="CS97" s="115">
        <v>-1.9607843137254919E-2</v>
      </c>
      <c r="CT97" s="115">
        <v>-6.7494553376906352E-2</v>
      </c>
      <c r="CU97" s="115">
        <v>-0.13014125467386789</v>
      </c>
      <c r="CV97" s="115">
        <v>1.9125683060109245E-2</v>
      </c>
      <c r="CW97" s="115">
        <v>-9.3574547723019336E-3</v>
      </c>
      <c r="CX97" s="115">
        <v>-7.0921985815602584E-3</v>
      </c>
      <c r="CY97" s="115">
        <v>4.0804257835600238E-2</v>
      </c>
      <c r="CZ97" s="115">
        <v>-4.1884816753926621E-2</v>
      </c>
      <c r="DA97" s="115">
        <v>-9.0909090909090939E-2</v>
      </c>
      <c r="DB97" s="115">
        <v>7.3724105705829778E-3</v>
      </c>
      <c r="DC97" s="115"/>
      <c r="DD97" s="115">
        <v>0</v>
      </c>
      <c r="DE97" s="115">
        <v>7.0644821884863797E-3</v>
      </c>
      <c r="DF97" s="115">
        <v>4.6098306026103965E-2</v>
      </c>
      <c r="DG97" s="115">
        <v>-0.13078470824949698</v>
      </c>
      <c r="DH97" s="115">
        <v>-3.5294117647058809E-2</v>
      </c>
      <c r="DI97" s="115">
        <v>-3.4782608695652015E-2</v>
      </c>
      <c r="DJ97" s="115"/>
      <c r="DK97" s="115">
        <v>-8.675799086757989E-2</v>
      </c>
      <c r="DL97" s="115">
        <v>-0.11166253101736977</v>
      </c>
      <c r="DM97" s="115">
        <v>-7.017543859649129E-3</v>
      </c>
      <c r="DN97" s="115">
        <v>-9.1512565196775711E-2</v>
      </c>
      <c r="DO97" s="115"/>
      <c r="DP97" s="115">
        <v>-1.7449106771915319E-2</v>
      </c>
      <c r="DQ97" s="115">
        <v>4.3219881145325923E-3</v>
      </c>
      <c r="DR97" s="115">
        <v>-1.1652999568407558E-2</v>
      </c>
      <c r="DS97" s="115">
        <v>-4.16666666666643E-4</v>
      </c>
      <c r="DT97" s="115">
        <v>2.4892440073755448E-2</v>
      </c>
      <c r="DU97" s="115">
        <v>-0.15555555555555556</v>
      </c>
      <c r="DV97" s="115">
        <v>-6.1978477297577314E-2</v>
      </c>
      <c r="DW97" s="115"/>
      <c r="DX97" s="115">
        <v>-0.10610155845649542</v>
      </c>
      <c r="DY97" s="115">
        <v>-0.11100980168680186</v>
      </c>
      <c r="DZ97" s="115">
        <v>7.0745697896749574E-2</v>
      </c>
      <c r="EA97" s="115"/>
      <c r="EB97" s="115">
        <v>7.9012345679012413E-2</v>
      </c>
      <c r="EC97" s="115">
        <v>6.939719689753778E-3</v>
      </c>
      <c r="ED97" s="115">
        <v>0.26470588235294118</v>
      </c>
      <c r="EE97" s="115">
        <v>3.7346221441124684E-2</v>
      </c>
      <c r="EF97" s="115">
        <v>0</v>
      </c>
      <c r="EG97" s="115"/>
      <c r="EH97" s="115">
        <v>0</v>
      </c>
      <c r="EI97" s="115">
        <v>-0.12955465587044532</v>
      </c>
      <c r="EJ97" s="115">
        <v>1.3688212927756632E-2</v>
      </c>
      <c r="EK97" s="115">
        <v>-0.29629629629629628</v>
      </c>
      <c r="EL97" s="115">
        <v>0.18606965174129345</v>
      </c>
      <c r="EM97" s="115">
        <v>1.8749999999999999E-2</v>
      </c>
      <c r="EN97" s="115">
        <v>-2.1156558533145201E-2</v>
      </c>
      <c r="EO97" s="115">
        <v>-1.8301982714793352E-3</v>
      </c>
      <c r="EP97" s="115">
        <v>0</v>
      </c>
      <c r="EQ97" s="115">
        <v>0</v>
      </c>
      <c r="ER97" s="115">
        <v>-9.4285714285714306E-2</v>
      </c>
      <c r="ES97" s="115">
        <v>0</v>
      </c>
      <c r="ET97" s="115"/>
      <c r="EU97" s="115"/>
      <c r="EV97" s="115">
        <v>0.12418300653594767</v>
      </c>
      <c r="EW97" s="115">
        <v>-2.8653295128939827E-3</v>
      </c>
      <c r="EX97" s="115">
        <v>-9.2727272727272686E-2</v>
      </c>
      <c r="EY97" s="115">
        <v>1.3354857646022844E-2</v>
      </c>
      <c r="EZ97" s="115">
        <v>0</v>
      </c>
      <c r="FA97" s="115">
        <v>-0.12941176470588234</v>
      </c>
      <c r="FB97" s="115">
        <v>5.7142857142857245E-2</v>
      </c>
      <c r="FC97" s="115">
        <v>9.3749999999999389E-3</v>
      </c>
      <c r="FD97" s="115">
        <v>2.6342798494697214E-2</v>
      </c>
      <c r="FE97" s="115">
        <v>-4.0274207369323106E-2</v>
      </c>
      <c r="FF97" s="115"/>
      <c r="FG97" s="115">
        <v>2.1739130434782608E-2</v>
      </c>
      <c r="FH97" s="115">
        <v>-7.0035017508752887E-3</v>
      </c>
      <c r="FI97" s="115">
        <v>-5.7335581787521059E-2</v>
      </c>
      <c r="FJ97" s="115">
        <v>-5.7838455847735908E-3</v>
      </c>
      <c r="FK97" s="115">
        <v>0</v>
      </c>
      <c r="FL97" s="115">
        <v>0</v>
      </c>
      <c r="FM97" s="115">
        <v>0.15625</v>
      </c>
      <c r="FN97" s="115">
        <v>-8.1250000000000044E-2</v>
      </c>
      <c r="FO97" s="115">
        <v>2.6136363636363603E-2</v>
      </c>
      <c r="FP97" s="115">
        <v>4.4183949504057678E-2</v>
      </c>
      <c r="FQ97" s="115">
        <v>3.6945812807883177E-3</v>
      </c>
      <c r="FR97" s="115">
        <v>7.6766026949775523E-2</v>
      </c>
      <c r="FS97" s="115">
        <v>-6.793935991016288E-2</v>
      </c>
      <c r="FT97" s="115">
        <v>-0.15555555555555556</v>
      </c>
      <c r="FU97" s="115">
        <v>7.3988439306358234E-2</v>
      </c>
      <c r="FV97" s="115">
        <v>0</v>
      </c>
      <c r="FW97" s="115">
        <v>0</v>
      </c>
      <c r="FX97" s="115">
        <v>5.9390048154093149E-2</v>
      </c>
      <c r="FY97" s="115">
        <v>-0.11290322580645154</v>
      </c>
      <c r="FZ97" s="115">
        <v>0.11525423728813554</v>
      </c>
      <c r="GA97" s="115">
        <v>2.6461538461538443E-2</v>
      </c>
      <c r="GB97" s="115">
        <v>-5.0000000000000017E-2</v>
      </c>
      <c r="GC97" s="115">
        <v>4.0600893219651414E-3</v>
      </c>
      <c r="GD97" s="115">
        <v>1.932045303131252E-2</v>
      </c>
      <c r="GE97" s="115">
        <v>2.634730538922159E-2</v>
      </c>
      <c r="GF97" s="115"/>
      <c r="GG97" s="115">
        <v>0</v>
      </c>
      <c r="GH97" s="115">
        <v>0.10432835820895514</v>
      </c>
      <c r="GI97" s="115">
        <v>1.4925373134328304E-2</v>
      </c>
      <c r="GJ97" s="115">
        <v>4.9635036496350343E-2</v>
      </c>
      <c r="GK97" s="115"/>
      <c r="GL97" s="115">
        <v>-5.8291457286432175E-2</v>
      </c>
      <c r="GM97" s="115">
        <v>0.51515151515151503</v>
      </c>
      <c r="GN97" s="115">
        <v>0</v>
      </c>
      <c r="GO97" s="115">
        <v>-2.5553662691652532E-2</v>
      </c>
      <c r="GP97" s="115">
        <v>-3.3659066232356184E-2</v>
      </c>
      <c r="GQ97" s="115">
        <v>0.16484778862722579</v>
      </c>
      <c r="GR97" s="115">
        <v>1.2307692307692318E-2</v>
      </c>
      <c r="GS97" s="115">
        <v>-0.20370370370370375</v>
      </c>
    </row>
    <row r="98" spans="1:201" x14ac:dyDescent="0.2">
      <c r="A98" t="s">
        <v>1452</v>
      </c>
      <c r="B98" s="115">
        <v>1.2269938650306704E-2</v>
      </c>
      <c r="C98" s="115">
        <v>2.9820168449806561E-2</v>
      </c>
      <c r="D98" s="115">
        <v>4.0536839222131034E-2</v>
      </c>
      <c r="E98" s="115">
        <v>-0.24221921515561576</v>
      </c>
      <c r="F98" s="115">
        <v>0.47058823529411753</v>
      </c>
      <c r="G98" s="115">
        <v>-2.7227722772277228E-2</v>
      </c>
      <c r="H98" s="115">
        <v>-7.8481012658227864E-2</v>
      </c>
      <c r="I98" s="115">
        <v>-2.6554201811932929E-3</v>
      </c>
      <c r="J98" s="115">
        <v>5.6125941136208099E-2</v>
      </c>
      <c r="K98" s="115">
        <v>-1.6916282642088991E-2</v>
      </c>
      <c r="L98" s="115">
        <v>-0.16279069767441862</v>
      </c>
      <c r="M98" s="115">
        <v>-8.7915501708605112E-2</v>
      </c>
      <c r="N98" s="115">
        <v>0.48353439843495266</v>
      </c>
      <c r="O98" s="115">
        <v>-3.6544850498338916E-2</v>
      </c>
      <c r="P98" s="115">
        <v>0.16799999999999998</v>
      </c>
      <c r="Q98" s="115">
        <v>0.7</v>
      </c>
      <c r="R98" s="115"/>
      <c r="S98" s="115"/>
      <c r="T98" s="115">
        <v>9.4380967287525458E-2</v>
      </c>
      <c r="U98" s="115">
        <v>0.15</v>
      </c>
      <c r="V98" s="115">
        <v>2.8744011664236672E-2</v>
      </c>
      <c r="W98" s="115">
        <v>0.2391304347826087</v>
      </c>
      <c r="X98" s="115">
        <v>0.20763358778625959</v>
      </c>
      <c r="Y98" s="115">
        <v>2.9411764705882328E-2</v>
      </c>
      <c r="Z98" s="115">
        <v>2.8853891251868092E-2</v>
      </c>
      <c r="AA98" s="115">
        <v>-0.14260869565217396</v>
      </c>
      <c r="AB98" s="115">
        <v>0.25</v>
      </c>
      <c r="AC98" s="115"/>
      <c r="AD98" s="115">
        <v>-7.2008113590263642E-2</v>
      </c>
      <c r="AE98" s="115">
        <v>-0.69384359400998341</v>
      </c>
      <c r="AF98" s="115">
        <v>-8.6363636363636531E-2</v>
      </c>
      <c r="AG98" s="115">
        <v>0.22887864823348697</v>
      </c>
      <c r="AH98" s="115">
        <v>-0.16425925925925922</v>
      </c>
      <c r="AI98" s="115">
        <v>-7.9687500000000105E-2</v>
      </c>
      <c r="AJ98" s="115">
        <v>9.4786729857819566E-3</v>
      </c>
      <c r="AK98" s="115">
        <v>-5.5555555555555552E-2</v>
      </c>
      <c r="AL98" s="115"/>
      <c r="AM98" s="115">
        <v>3.2912361270570206E-2</v>
      </c>
      <c r="AN98" s="115">
        <v>4.1666666666666678E-2</v>
      </c>
      <c r="AO98" s="115">
        <v>-5.1582649472450122E-2</v>
      </c>
      <c r="AP98" s="115">
        <v>0.24999999999999997</v>
      </c>
      <c r="AQ98" s="115">
        <v>-0.15033301617507136</v>
      </c>
      <c r="AR98" s="115">
        <v>-8.8957055214723912E-2</v>
      </c>
      <c r="AS98" s="115">
        <v>0.16876876876876892</v>
      </c>
      <c r="AT98" s="115">
        <v>1.841796698836461E-2</v>
      </c>
      <c r="AU98" s="115">
        <v>9.8901098901098897E-2</v>
      </c>
      <c r="AV98" s="115">
        <v>-3.9123196448390581E-2</v>
      </c>
      <c r="AW98" s="115">
        <v>0.40653594771241819</v>
      </c>
      <c r="AX98" s="115">
        <v>0.3369565217391306</v>
      </c>
      <c r="AY98" s="115">
        <v>0.2981818181818181</v>
      </c>
      <c r="AZ98" s="115">
        <v>-0.12060301507537688</v>
      </c>
      <c r="BA98" s="115">
        <v>0.24737945492662478</v>
      </c>
      <c r="BB98" s="115">
        <v>-0.11675854465270125</v>
      </c>
      <c r="BC98" s="115"/>
      <c r="BD98" s="115">
        <v>4.7789725209081155E-3</v>
      </c>
      <c r="BE98" s="115">
        <v>0.19298245614035087</v>
      </c>
      <c r="BF98" s="115">
        <v>-0.41666666666666669</v>
      </c>
      <c r="BG98" s="115">
        <v>0.11392405063291143</v>
      </c>
      <c r="BH98" s="115">
        <v>6.4935064935064705E-3</v>
      </c>
      <c r="BI98" s="115">
        <v>-2.4112525117213627E-2</v>
      </c>
      <c r="BJ98" s="115">
        <v>-1.0128913443830519E-2</v>
      </c>
      <c r="BK98" s="115">
        <v>-0.13785436353529731</v>
      </c>
      <c r="BL98" s="115">
        <v>3.9891818796484221E-2</v>
      </c>
      <c r="BM98" s="115">
        <v>1.1087920688756582E-3</v>
      </c>
      <c r="BN98" s="115">
        <v>7.6982294072361714E-4</v>
      </c>
      <c r="BO98" s="115">
        <v>0.1792828685258965</v>
      </c>
      <c r="BP98" s="115">
        <v>5.2208835341365417E-2</v>
      </c>
      <c r="BQ98" s="115">
        <v>0</v>
      </c>
      <c r="BR98" s="115">
        <v>-8.6192468619246843E-2</v>
      </c>
      <c r="BS98" s="115">
        <v>2.7450980392156855E-2</v>
      </c>
      <c r="BT98" s="115">
        <v>-2.0938023450582099E-4</v>
      </c>
      <c r="BU98" s="115"/>
      <c r="BV98" s="115">
        <v>0.20581973030518089</v>
      </c>
      <c r="BW98" s="115">
        <v>1.2426937738246502</v>
      </c>
      <c r="BX98" s="115">
        <v>2.2790697674418534E-2</v>
      </c>
      <c r="BY98" s="115">
        <v>0.17991551459293403</v>
      </c>
      <c r="BZ98" s="115">
        <v>7.1428571428571355E-2</v>
      </c>
      <c r="CA98" s="115">
        <v>-0.11111111111111104</v>
      </c>
      <c r="CB98" s="115">
        <v>4.5332857397822578E-2</v>
      </c>
      <c r="CC98" s="115">
        <v>-0.13678265039697335</v>
      </c>
      <c r="CD98" s="115">
        <v>0.20607375271149658</v>
      </c>
      <c r="CE98" s="115">
        <v>-1.7895490336434202E-3</v>
      </c>
      <c r="CF98" s="115">
        <v>0.68181818181818188</v>
      </c>
      <c r="CG98" s="115">
        <v>2.9654036243822075E-2</v>
      </c>
      <c r="CH98" s="115">
        <v>5.1325721735108028E-2</v>
      </c>
      <c r="CI98" s="115">
        <v>-0.13669475789172986</v>
      </c>
      <c r="CJ98" s="115">
        <v>0.17391304347826086</v>
      </c>
      <c r="CK98" s="115">
        <v>-1.7346938775510232E-2</v>
      </c>
      <c r="CL98" s="115">
        <v>-4.5857988165680416E-2</v>
      </c>
      <c r="CM98" s="115">
        <v>9.3749999999999917E-2</v>
      </c>
      <c r="CN98" s="115">
        <v>0</v>
      </c>
      <c r="CO98" s="115">
        <v>-4.7029702970296912E-2</v>
      </c>
      <c r="CP98" s="115">
        <v>-0.10810810810810811</v>
      </c>
      <c r="CQ98" s="115">
        <v>0.16969696969696973</v>
      </c>
      <c r="CR98" s="115">
        <v>-2.9697147897677096E-2</v>
      </c>
      <c r="CS98" s="115">
        <v>-0.24444444444444441</v>
      </c>
      <c r="CT98" s="115">
        <v>2.1452732775502907E-2</v>
      </c>
      <c r="CU98" s="115">
        <v>0.10034285714285715</v>
      </c>
      <c r="CV98" s="115">
        <v>0</v>
      </c>
      <c r="CW98" s="115">
        <v>-6.8023255813953423E-2</v>
      </c>
      <c r="CX98" s="115">
        <v>-7.540983606557379E-2</v>
      </c>
      <c r="CY98" s="115">
        <v>-3.9204545454545457E-2</v>
      </c>
      <c r="CZ98" s="115">
        <v>7.9155672823218483E-3</v>
      </c>
      <c r="DA98" s="115">
        <v>0.10000000000000003</v>
      </c>
      <c r="DB98" s="115">
        <v>2.6596311693849319E-2</v>
      </c>
      <c r="DC98" s="115"/>
      <c r="DD98" s="115">
        <v>0.58401639344262302</v>
      </c>
      <c r="DE98" s="115">
        <v>-0.168375</v>
      </c>
      <c r="DF98" s="115">
        <v>-6.0723157604195112E-3</v>
      </c>
      <c r="DG98" s="115">
        <v>-4.4230769230769178E-2</v>
      </c>
      <c r="DH98" s="115">
        <v>0.39883833494675697</v>
      </c>
      <c r="DI98" s="115">
        <v>5.1428571428571344E-2</v>
      </c>
      <c r="DJ98" s="115"/>
      <c r="DK98" s="115">
        <v>9.4999999999999973E-2</v>
      </c>
      <c r="DL98" s="115">
        <v>0.52651515151515149</v>
      </c>
      <c r="DM98" s="115">
        <v>1.0638297872340514E-2</v>
      </c>
      <c r="DN98" s="115">
        <v>0.186164229471316</v>
      </c>
      <c r="DO98" s="115"/>
      <c r="DP98" s="115">
        <v>-0.16604590731918581</v>
      </c>
      <c r="DQ98" s="115">
        <v>-1.5687317202871479E-2</v>
      </c>
      <c r="DR98" s="115">
        <v>0.11340701585776085</v>
      </c>
      <c r="DS98" s="115">
        <v>-7.805777504609708E-2</v>
      </c>
      <c r="DT98" s="115">
        <v>-6.3057875035991875E-2</v>
      </c>
      <c r="DU98" s="115">
        <v>-4.0511727078891231E-2</v>
      </c>
      <c r="DV98" s="115">
        <v>5.1812844258822113E-2</v>
      </c>
      <c r="DW98" s="115"/>
      <c r="DX98" s="115">
        <v>-1.5178116327802044E-2</v>
      </c>
      <c r="DY98" s="115">
        <v>0.10364779874213829</v>
      </c>
      <c r="DZ98" s="115">
        <v>-9.8275862068965561E-2</v>
      </c>
      <c r="EA98" s="115"/>
      <c r="EB98" s="115">
        <v>-0.11475409836065574</v>
      </c>
      <c r="EC98" s="115">
        <v>2.5680390788555326E-2</v>
      </c>
      <c r="ED98" s="115">
        <v>2.4096385542168586E-2</v>
      </c>
      <c r="EE98" s="115">
        <v>-2.7350427350427226E-2</v>
      </c>
      <c r="EF98" s="115">
        <v>-0.10810810810810811</v>
      </c>
      <c r="EG98" s="115"/>
      <c r="EH98" s="115">
        <v>-0.10313253012048196</v>
      </c>
      <c r="EI98" s="115">
        <v>-8.3487940630797772E-2</v>
      </c>
      <c r="EJ98" s="115">
        <v>-0.12798408488063659</v>
      </c>
      <c r="EK98" s="115">
        <v>7.3131955484896649E-2</v>
      </c>
      <c r="EL98" s="115">
        <v>-0.14468085106382972</v>
      </c>
      <c r="EM98" s="115">
        <v>-2.4390243902439025E-2</v>
      </c>
      <c r="EN98" s="115">
        <v>-0.11925465838509326</v>
      </c>
      <c r="EO98" s="115">
        <v>-3.6470469050754683E-3</v>
      </c>
      <c r="EP98" s="115">
        <v>-9.0921300026860066E-2</v>
      </c>
      <c r="EQ98" s="115">
        <v>-5.4652880354505211E-2</v>
      </c>
      <c r="ER98" s="115">
        <v>-0.11167512690355329</v>
      </c>
      <c r="ES98" s="115">
        <v>-9.8360655737704819E-2</v>
      </c>
      <c r="ET98" s="115"/>
      <c r="EU98" s="115"/>
      <c r="EV98" s="115">
        <v>-0.10787172011661811</v>
      </c>
      <c r="EW98" s="115">
        <v>-1.9662921348314606E-2</v>
      </c>
      <c r="EX98" s="115">
        <v>-8.3333333333333329E-2</v>
      </c>
      <c r="EY98" s="115">
        <v>-7.1409103297901275E-2</v>
      </c>
      <c r="EZ98" s="115">
        <v>8.0000000000000071E-2</v>
      </c>
      <c r="FA98" s="115">
        <v>0.11111111111111106</v>
      </c>
      <c r="FB98" s="115">
        <v>4.999999999999992E-2</v>
      </c>
      <c r="FC98" s="115">
        <v>0</v>
      </c>
      <c r="FD98" s="115">
        <v>-1.7644093429675638E-2</v>
      </c>
      <c r="FE98" s="115">
        <v>-6.6400000000000001E-2</v>
      </c>
      <c r="FF98" s="115"/>
      <c r="FG98" s="115">
        <v>6.7010309278350513E-2</v>
      </c>
      <c r="FH98" s="115">
        <v>2.5654181631605953E-2</v>
      </c>
      <c r="FI98" s="115">
        <v>0.34772727272727255</v>
      </c>
      <c r="FJ98" s="115">
        <v>0.40326538316345795</v>
      </c>
      <c r="FK98" s="115">
        <v>6.4319999999999995</v>
      </c>
      <c r="FL98" s="115">
        <v>9.1176470588235331E-2</v>
      </c>
      <c r="FM98" s="115">
        <v>6.6666666666666666E-2</v>
      </c>
      <c r="FN98" s="115">
        <v>0.15107913669064746</v>
      </c>
      <c r="FO98" s="115">
        <v>-4.0348964013086179E-2</v>
      </c>
      <c r="FP98" s="115">
        <v>-9.6249255804723051E-3</v>
      </c>
      <c r="FQ98" s="115">
        <v>-8.6614173228346608E-2</v>
      </c>
      <c r="FR98" s="115">
        <v>-4.8932038834951515E-2</v>
      </c>
      <c r="FS98" s="115">
        <v>2.7499999999999993E-2</v>
      </c>
      <c r="FT98" s="115">
        <v>0.77584846093133386</v>
      </c>
      <c r="FU98" s="115">
        <v>-3.1354983202687502E-2</v>
      </c>
      <c r="FV98" s="115">
        <v>-6.5418181818181848E-2</v>
      </c>
      <c r="FW98" s="115">
        <v>5.8823529411764705E-2</v>
      </c>
      <c r="FX98" s="115">
        <v>-4.5941807044410414E-2</v>
      </c>
      <c r="FY98" s="115">
        <v>-0.20128824476650564</v>
      </c>
      <c r="FZ98" s="115">
        <v>0.92810457516339862</v>
      </c>
      <c r="GA98" s="115">
        <v>2.3729525409491865E-2</v>
      </c>
      <c r="GB98" s="115">
        <v>-2.1126760563380208E-2</v>
      </c>
      <c r="GC98" s="115">
        <v>4.1878172588832419E-2</v>
      </c>
      <c r="GD98" s="115">
        <v>-3.4726688102893949E-2</v>
      </c>
      <c r="GE98" s="115">
        <v>-5.9523809523809521E-3</v>
      </c>
      <c r="GF98" s="115"/>
      <c r="GG98" s="115">
        <v>2.9821073558648065E-2</v>
      </c>
      <c r="GH98" s="115">
        <v>-0.10067114093959731</v>
      </c>
      <c r="GI98" s="115">
        <v>-0.11140583554376655</v>
      </c>
      <c r="GJ98" s="115">
        <v>0.28437500000000004</v>
      </c>
      <c r="GK98" s="115"/>
      <c r="GL98" s="115">
        <v>-0.19105691056910579</v>
      </c>
      <c r="GM98" s="115">
        <v>1.2000000000000002</v>
      </c>
      <c r="GN98" s="115">
        <v>0</v>
      </c>
      <c r="GO98" s="115">
        <v>-1.6750418760468951E-2</v>
      </c>
      <c r="GP98" s="115">
        <v>-6.3072227873855469E-2</v>
      </c>
      <c r="GQ98" s="115">
        <v>0.38614649681528657</v>
      </c>
      <c r="GR98" s="115">
        <v>1.0700636942675159</v>
      </c>
      <c r="GS98" s="115">
        <v>-7.4285714285714219E-2</v>
      </c>
    </row>
    <row r="99" spans="1:201" x14ac:dyDescent="0.2">
      <c r="A99" t="s">
        <v>1453</v>
      </c>
      <c r="B99" s="115">
        <v>0</v>
      </c>
      <c r="C99" s="115">
        <v>-4.3336236933797949E-2</v>
      </c>
      <c r="D99" s="115">
        <v>0.17584541062801923</v>
      </c>
      <c r="E99" s="115">
        <v>0.53958333333333341</v>
      </c>
      <c r="F99" s="115">
        <v>9.2369477911646569E-2</v>
      </c>
      <c r="G99" s="115">
        <v>0.21907060953530486</v>
      </c>
      <c r="H99" s="115">
        <v>0.17559523809523819</v>
      </c>
      <c r="I99" s="115">
        <v>6.7355785261753912E-2</v>
      </c>
      <c r="J99" s="115">
        <v>1.847333565702327E-2</v>
      </c>
      <c r="K99" s="115">
        <v>4.3436448148741688E-2</v>
      </c>
      <c r="L99" s="115">
        <v>0.19860627177700343</v>
      </c>
      <c r="M99" s="115">
        <v>0.74094104921579229</v>
      </c>
      <c r="N99" s="115">
        <v>1.1328233657858136</v>
      </c>
      <c r="O99" s="115">
        <v>0.15769230769230774</v>
      </c>
      <c r="P99" s="115">
        <v>-0.10586552217453507</v>
      </c>
      <c r="Q99" s="115">
        <v>0.33333333333333331</v>
      </c>
      <c r="R99" s="115"/>
      <c r="S99" s="115"/>
      <c r="T99" s="115">
        <v>1.4449031438551868E-2</v>
      </c>
      <c r="U99" s="115">
        <v>0.66666666666666663</v>
      </c>
      <c r="V99" s="115">
        <v>3.536769463014882E-2</v>
      </c>
      <c r="W99" s="115">
        <v>4.8313582497720997E-2</v>
      </c>
      <c r="X99" s="115">
        <v>-0.3990825688073395</v>
      </c>
      <c r="Y99" s="115">
        <v>0.26647564469914031</v>
      </c>
      <c r="Z99" s="115">
        <v>3.4498620055199101E-4</v>
      </c>
      <c r="AA99" s="115">
        <v>0.22470713525026617</v>
      </c>
      <c r="AB99" s="115">
        <v>5.2631578947368418E-2</v>
      </c>
      <c r="AC99" s="115"/>
      <c r="AD99" s="115">
        <v>-4.8262548262548263E-2</v>
      </c>
      <c r="AE99" s="115">
        <v>1.2953532781667727</v>
      </c>
      <c r="AF99" s="115">
        <v>-0.17602996254681638</v>
      </c>
      <c r="AG99" s="115">
        <v>0.62749999999999995</v>
      </c>
      <c r="AH99" s="115">
        <v>-6.0052219321148868E-2</v>
      </c>
      <c r="AI99" s="115">
        <v>9.4017094017094141E-2</v>
      </c>
      <c r="AJ99" s="115">
        <v>2.2286821705426396E-2</v>
      </c>
      <c r="AK99" s="115">
        <v>0</v>
      </c>
      <c r="AL99" s="115"/>
      <c r="AM99" s="115">
        <v>0.74199999999999988</v>
      </c>
      <c r="AN99" s="115">
        <v>0.98</v>
      </c>
      <c r="AO99" s="115">
        <v>0.22381635581061687</v>
      </c>
      <c r="AP99" s="115">
        <v>0.47747747747747726</v>
      </c>
      <c r="AQ99" s="115">
        <v>0.61692307692307691</v>
      </c>
      <c r="AR99" s="115">
        <v>0.56024774774774766</v>
      </c>
      <c r="AS99" s="115">
        <v>0.2109090909090908</v>
      </c>
      <c r="AT99" s="115">
        <v>8.6534692277538294E-2</v>
      </c>
      <c r="AU99" s="115">
        <v>6.4676151254211972E-2</v>
      </c>
      <c r="AV99" s="115">
        <v>0.13798547521313537</v>
      </c>
      <c r="AW99" s="115">
        <v>-4.255319148936168E-2</v>
      </c>
      <c r="AX99" s="115">
        <v>0.25340599455040863</v>
      </c>
      <c r="AY99" s="115">
        <v>-0.14860681114551083</v>
      </c>
      <c r="AZ99" s="115">
        <v>0.99</v>
      </c>
      <c r="BA99" s="115">
        <v>9.6887934999233372E-2</v>
      </c>
      <c r="BB99" s="115">
        <v>0.3269934162399416</v>
      </c>
      <c r="BC99" s="115"/>
      <c r="BD99" s="115">
        <v>0.11451398135818901</v>
      </c>
      <c r="BE99" s="115">
        <v>0.32743362831858414</v>
      </c>
      <c r="BF99" s="115">
        <v>0</v>
      </c>
      <c r="BG99" s="115">
        <v>5.0531914893617129E-2</v>
      </c>
      <c r="BH99" s="115">
        <v>0.28333333333333338</v>
      </c>
      <c r="BI99" s="115">
        <v>0.63347921225382919</v>
      </c>
      <c r="BJ99" s="115">
        <v>9.5282361143387544E-3</v>
      </c>
      <c r="BK99" s="115">
        <v>0.1243749999999999</v>
      </c>
      <c r="BL99" s="115">
        <v>0.11875945537065041</v>
      </c>
      <c r="BM99" s="115">
        <v>9.5064638240125732E-2</v>
      </c>
      <c r="BN99" s="115">
        <v>0.1174193548387097</v>
      </c>
      <c r="BO99" s="115">
        <v>0.24257425742574246</v>
      </c>
      <c r="BP99" s="115">
        <v>0.24500000000000011</v>
      </c>
      <c r="BQ99" s="115">
        <v>0</v>
      </c>
      <c r="BR99" s="115">
        <v>0.48263027295285371</v>
      </c>
      <c r="BS99" s="115">
        <v>3.873454155182085E-2</v>
      </c>
      <c r="BT99" s="115">
        <v>0</v>
      </c>
      <c r="BU99" s="115"/>
      <c r="BV99" s="115">
        <v>0.97062937062937049</v>
      </c>
      <c r="BW99" s="115">
        <v>0.24279510461902892</v>
      </c>
      <c r="BX99" s="115">
        <v>0.4098360655737705</v>
      </c>
      <c r="BY99" s="115">
        <v>-4.9288061336254158E-2</v>
      </c>
      <c r="BZ99" s="115">
        <v>0.22500000000000009</v>
      </c>
      <c r="CA99" s="115">
        <v>-4.6382978723404251E-2</v>
      </c>
      <c r="CB99" s="115">
        <v>-2.8269164065209774E-2</v>
      </c>
      <c r="CC99" s="115">
        <v>0.17713102929185209</v>
      </c>
      <c r="CD99" s="115">
        <v>0.53666666666666674</v>
      </c>
      <c r="CE99" s="115">
        <v>0.11373903800159431</v>
      </c>
      <c r="CF99" s="115">
        <v>0.44736842105263164</v>
      </c>
      <c r="CG99" s="115">
        <v>0.23286280085305164</v>
      </c>
      <c r="CH99" s="115">
        <v>1.4843419437406951</v>
      </c>
      <c r="CI99" s="115">
        <v>6.6737772360201286E-2</v>
      </c>
      <c r="CJ99" s="115">
        <v>-1.9858518707917824E-2</v>
      </c>
      <c r="CK99" s="115">
        <v>-2.0195960807838392E-2</v>
      </c>
      <c r="CL99" s="115">
        <v>-9.8666666666666694E-2</v>
      </c>
      <c r="CM99" s="115">
        <v>0.66400000000000003</v>
      </c>
      <c r="CN99" s="115">
        <v>0</v>
      </c>
      <c r="CO99" s="115">
        <v>0.10181818181818175</v>
      </c>
      <c r="CP99" s="115">
        <v>0</v>
      </c>
      <c r="CQ99" s="115">
        <v>0.64999999999999991</v>
      </c>
      <c r="CR99" s="115">
        <v>-0.10500000000000005</v>
      </c>
      <c r="CS99" s="115">
        <v>1.596153846153846</v>
      </c>
      <c r="CT99" s="115">
        <v>6.9650083313496758E-2</v>
      </c>
      <c r="CU99" s="115">
        <v>-1.7157619836567391E-2</v>
      </c>
      <c r="CV99" s="115">
        <v>0.21192052980132453</v>
      </c>
      <c r="CW99" s="115">
        <v>2.3809523809523808E-2</v>
      </c>
      <c r="CX99" s="115">
        <v>0.35555555555555557</v>
      </c>
      <c r="CY99" s="115">
        <v>-1.1235955056179775E-2</v>
      </c>
      <c r="CZ99" s="115">
        <v>7.9772079772079854E-2</v>
      </c>
      <c r="DA99" s="115">
        <v>0.10837438423645331</v>
      </c>
      <c r="DB99" s="115">
        <v>3.0539382621113931E-2</v>
      </c>
      <c r="DC99" s="115"/>
      <c r="DD99" s="115">
        <v>0.17120000000000005</v>
      </c>
      <c r="DE99" s="115">
        <v>-9.8083427282976351E-2</v>
      </c>
      <c r="DF99" s="115">
        <v>3.5142857142857052E-2</v>
      </c>
      <c r="DG99" s="115">
        <v>0.51691948658109677</v>
      </c>
      <c r="DH99" s="115">
        <v>0.19009216589861755</v>
      </c>
      <c r="DI99" s="115">
        <v>0.38668779714738521</v>
      </c>
      <c r="DJ99" s="115"/>
      <c r="DK99" s="115">
        <v>0.34228187919463088</v>
      </c>
      <c r="DL99" s="115">
        <v>1.5384615384615398E-2</v>
      </c>
      <c r="DM99" s="115">
        <v>0.27601809954751128</v>
      </c>
      <c r="DN99" s="115">
        <v>-2.0385674931129336E-2</v>
      </c>
      <c r="DO99" s="115"/>
      <c r="DP99" s="115">
        <v>3.9130434782608942E-3</v>
      </c>
      <c r="DQ99" s="115">
        <v>3.6659316427783854E-2</v>
      </c>
      <c r="DR99" s="115">
        <v>-3.3524904214559527E-3</v>
      </c>
      <c r="DS99" s="115">
        <v>0.276078431372549</v>
      </c>
      <c r="DT99" s="115">
        <v>7.2505800464037129E-3</v>
      </c>
      <c r="DU99" s="115">
        <v>0.55041322314049579</v>
      </c>
      <c r="DV99" s="115">
        <v>0.26114503816793899</v>
      </c>
      <c r="DW99" s="115"/>
      <c r="DX99" s="115">
        <v>3.1366822429906571E-2</v>
      </c>
      <c r="DY99" s="115">
        <v>0.11188811188811189</v>
      </c>
      <c r="DZ99" s="115">
        <v>2.2566995768688314E-2</v>
      </c>
      <c r="EA99" s="115"/>
      <c r="EB99" s="115">
        <v>0.20394736842105263</v>
      </c>
      <c r="EC99" s="115">
        <v>2.3717673953422072E-2</v>
      </c>
      <c r="ED99" s="115">
        <v>-7.6751946607341429E-2</v>
      </c>
      <c r="EE99" s="115">
        <v>0.15727002967359049</v>
      </c>
      <c r="EF99" s="115">
        <v>0</v>
      </c>
      <c r="EG99" s="115"/>
      <c r="EH99" s="115">
        <v>-4.816513761467893E-2</v>
      </c>
      <c r="EI99" s="115">
        <v>3.7243947858472204E-3</v>
      </c>
      <c r="EJ99" s="115">
        <v>6.7988668555240855E-2</v>
      </c>
      <c r="EK99" s="115">
        <v>-9.4964028776978432E-2</v>
      </c>
      <c r="EL99" s="115">
        <v>6.8181818181818177E-2</v>
      </c>
      <c r="EM99" s="115">
        <v>-7.2639225181597381E-3</v>
      </c>
      <c r="EN99" s="115">
        <v>0.15494978479196572</v>
      </c>
      <c r="EO99" s="115">
        <v>1.2098841382138754E-2</v>
      </c>
      <c r="EP99" s="115">
        <v>0</v>
      </c>
      <c r="EQ99" s="115">
        <v>1.6653543307086616</v>
      </c>
      <c r="ER99" s="115">
        <v>1.6266666666666667</v>
      </c>
      <c r="ES99" s="115">
        <v>-0.18666666666666668</v>
      </c>
      <c r="ET99" s="115"/>
      <c r="EU99" s="115"/>
      <c r="EV99" s="115">
        <v>0.31417624521072807</v>
      </c>
      <c r="EW99" s="115">
        <v>0.12118921642731173</v>
      </c>
      <c r="EX99" s="115">
        <v>0.14942528735632191</v>
      </c>
      <c r="EY99" s="115">
        <v>0.14674167838724789</v>
      </c>
      <c r="EZ99" s="115">
        <v>0.61290322580645151</v>
      </c>
      <c r="FA99" s="115">
        <v>0.8</v>
      </c>
      <c r="FB99" s="115">
        <v>-0.14285714285714285</v>
      </c>
      <c r="FC99" s="115">
        <v>0.69312169312169325</v>
      </c>
      <c r="FD99" s="115">
        <v>0.41353919239904979</v>
      </c>
      <c r="FE99" s="115">
        <v>-4.7770700636943072E-3</v>
      </c>
      <c r="FF99" s="115"/>
      <c r="FG99" s="115">
        <v>1.3054830287206266E-2</v>
      </c>
      <c r="FH99" s="115">
        <v>0</v>
      </c>
      <c r="FI99" s="115">
        <v>3.286384976525835E-2</v>
      </c>
      <c r="FJ99" s="115">
        <v>0.67923930269413613</v>
      </c>
      <c r="FK99" s="115">
        <v>0</v>
      </c>
      <c r="FL99" s="115">
        <v>0.13333333333333333</v>
      </c>
      <c r="FM99" s="115">
        <v>0.19047619047619052</v>
      </c>
      <c r="FN99" s="115">
        <v>0.34689922480620156</v>
      </c>
      <c r="FO99" s="115">
        <v>0.10588519054510373</v>
      </c>
      <c r="FP99" s="115">
        <v>8.6068855084067194E-3</v>
      </c>
      <c r="FQ99" s="115">
        <v>3.4924330616996589E-2</v>
      </c>
      <c r="FR99" s="115">
        <v>7.8308207705192673E-2</v>
      </c>
      <c r="FS99" s="115">
        <v>0.2935323383084576</v>
      </c>
      <c r="FT99" s="115">
        <v>0.23609756097560974</v>
      </c>
      <c r="FU99" s="115">
        <v>-0.11144278606965183</v>
      </c>
      <c r="FV99" s="115">
        <v>0.27906976744186046</v>
      </c>
      <c r="FW99" s="115">
        <v>0</v>
      </c>
      <c r="FX99" s="115">
        <v>0.48409090909090902</v>
      </c>
      <c r="FY99" s="115">
        <v>0.55249999999999999</v>
      </c>
      <c r="FZ99" s="115">
        <v>-1.2903225806451568E-2</v>
      </c>
      <c r="GA99" s="115">
        <v>7.8351449275362348E-2</v>
      </c>
      <c r="GB99" s="115">
        <v>-6.4558629776021115E-2</v>
      </c>
      <c r="GC99" s="115">
        <v>-4.0194884287454262E-2</v>
      </c>
      <c r="GD99" s="115">
        <v>1.9329896907217228E-3</v>
      </c>
      <c r="GE99" s="115">
        <v>4.13438294179631E-2</v>
      </c>
      <c r="GF99" s="115"/>
      <c r="GG99" s="115">
        <v>7.173295454545453E-2</v>
      </c>
      <c r="GH99" s="115">
        <v>7.3012439156301557E-3</v>
      </c>
      <c r="GI99" s="115">
        <v>0.48133595284872305</v>
      </c>
      <c r="GJ99" s="115">
        <v>-8.7278950370792988E-2</v>
      </c>
      <c r="GK99" s="115"/>
      <c r="GL99" s="115">
        <v>0.46953405017921168</v>
      </c>
      <c r="GM99" s="115">
        <v>0.49999999999999989</v>
      </c>
      <c r="GN99" s="115">
        <v>0</v>
      </c>
      <c r="GO99" s="115">
        <v>0.12007504690431514</v>
      </c>
      <c r="GP99" s="115">
        <v>0.11325028312570781</v>
      </c>
      <c r="GQ99" s="115">
        <v>0.23137254901960796</v>
      </c>
      <c r="GR99" s="115">
        <v>0.35344827586206912</v>
      </c>
      <c r="GS99" s="115">
        <v>0.71568627450980393</v>
      </c>
    </row>
    <row r="100" spans="1:201" x14ac:dyDescent="0.2">
      <c r="A100" t="s">
        <v>1454</v>
      </c>
      <c r="B100" s="115">
        <v>0.13986013986013984</v>
      </c>
      <c r="C100" s="115">
        <v>-2.047781569965872E-2</v>
      </c>
      <c r="D100" s="115">
        <v>6.0088767497439452E-2</v>
      </c>
      <c r="E100" s="115">
        <v>-0.15044247787610621</v>
      </c>
      <c r="F100" s="115">
        <v>4.0322580645162226E-3</v>
      </c>
      <c r="G100" s="115">
        <v>-0.18662870606715104</v>
      </c>
      <c r="H100" s="115">
        <v>-5.6179775280898923E-2</v>
      </c>
      <c r="I100" s="115">
        <v>5.8595128838686915E-2</v>
      </c>
      <c r="J100" s="115">
        <v>-3.9825970548862041E-2</v>
      </c>
      <c r="K100" s="115">
        <v>-4.7008057433077489E-2</v>
      </c>
      <c r="L100" s="115">
        <v>-0.10172143974960869</v>
      </c>
      <c r="M100" s="115">
        <v>0.21166448230668405</v>
      </c>
      <c r="N100" s="115">
        <v>0.30727272727272736</v>
      </c>
      <c r="O100" s="115">
        <v>2.5641025641025585E-2</v>
      </c>
      <c r="P100" s="115">
        <v>-0.48222222222222222</v>
      </c>
      <c r="Q100" s="115">
        <v>-0.25</v>
      </c>
      <c r="R100" s="115"/>
      <c r="S100" s="115"/>
      <c r="T100" s="115">
        <v>1.5642638284147699E-2</v>
      </c>
      <c r="U100" s="115">
        <v>2.7037037037037033</v>
      </c>
      <c r="V100" s="115">
        <v>-4.0157317325605561E-2</v>
      </c>
      <c r="W100" s="115">
        <v>0.11370558375634528</v>
      </c>
      <c r="X100" s="115">
        <v>0.98181818181818192</v>
      </c>
      <c r="Y100" s="115">
        <v>5.7575757575757697E-2</v>
      </c>
      <c r="Z100" s="115">
        <v>0.28762863700303543</v>
      </c>
      <c r="AA100" s="115">
        <v>-0.27039627039627029</v>
      </c>
      <c r="AB100" s="115">
        <v>-9.4375595805529094E-2</v>
      </c>
      <c r="AC100" s="115"/>
      <c r="AD100" s="115">
        <v>5.7358644621351193E-2</v>
      </c>
      <c r="AE100" s="115">
        <v>-4.9606775559588638E-2</v>
      </c>
      <c r="AF100" s="115">
        <v>8.9795918367346836E-2</v>
      </c>
      <c r="AG100" s="115">
        <v>0.33333333333333331</v>
      </c>
      <c r="AH100" s="115">
        <v>-9.4827586206896065E-3</v>
      </c>
      <c r="AI100" s="115">
        <v>-4.7231270358306196E-2</v>
      </c>
      <c r="AJ100" s="115">
        <v>8.1761006289308297E-2</v>
      </c>
      <c r="AK100" s="115">
        <v>0</v>
      </c>
      <c r="AL100" s="115"/>
      <c r="AM100" s="115">
        <v>0.47928994082840226</v>
      </c>
      <c r="AN100" s="115">
        <v>0.41342756183745577</v>
      </c>
      <c r="AO100" s="115">
        <v>0.14638157894736836</v>
      </c>
      <c r="AP100" s="115">
        <v>9.9009900990099098E-2</v>
      </c>
      <c r="AQ100" s="115">
        <v>8.3333333333333329E-2</v>
      </c>
      <c r="AR100" s="115">
        <v>6.9557362240289133E-2</v>
      </c>
      <c r="AS100" s="115">
        <v>-1.8558172733761584E-2</v>
      </c>
      <c r="AT100" s="115">
        <v>5.6336570115323253E-2</v>
      </c>
      <c r="AU100" s="115">
        <v>0.11485217391304342</v>
      </c>
      <c r="AV100" s="115">
        <v>0.24342363564978417</v>
      </c>
      <c r="AW100" s="115">
        <v>2.1739130434782598E-2</v>
      </c>
      <c r="AX100" s="115">
        <v>-2.9100529100529068E-2</v>
      </c>
      <c r="AY100" s="115">
        <v>0.34583333333333338</v>
      </c>
      <c r="AZ100" s="115">
        <v>-9.0909090909090981E-2</v>
      </c>
      <c r="BA100" s="115">
        <v>0.13938864628820968</v>
      </c>
      <c r="BB100" s="115">
        <v>-0.11233766233766242</v>
      </c>
      <c r="BC100" s="115"/>
      <c r="BD100" s="115">
        <v>-3.4704370179948645E-2</v>
      </c>
      <c r="BE100" s="115">
        <v>0.25043680838672083</v>
      </c>
      <c r="BF100" s="115">
        <v>0</v>
      </c>
      <c r="BG100" s="115">
        <v>4.4444444444444363E-2</v>
      </c>
      <c r="BH100" s="115">
        <v>4.3478260869565216E-2</v>
      </c>
      <c r="BI100" s="115">
        <v>4.3956043956044971E-3</v>
      </c>
      <c r="BJ100" s="115">
        <v>-0.25835918648741812</v>
      </c>
      <c r="BK100" s="115">
        <v>7.3825503355704675E-2</v>
      </c>
      <c r="BL100" s="115">
        <v>3.2006245120999227E-2</v>
      </c>
      <c r="BM100" s="115">
        <v>-6.6600000000000062E-2</v>
      </c>
      <c r="BN100" s="115">
        <v>-8.4285151634501787E-2</v>
      </c>
      <c r="BO100" s="115">
        <v>5.7591623036649268E-2</v>
      </c>
      <c r="BP100" s="115">
        <v>-1.2345679012345635E-2</v>
      </c>
      <c r="BQ100" s="115">
        <v>0</v>
      </c>
      <c r="BR100" s="115">
        <v>0.17939713198712307</v>
      </c>
      <c r="BS100" s="115">
        <v>-5.397360162451538E-2</v>
      </c>
      <c r="BT100" s="115">
        <v>4.7368421052631504E-2</v>
      </c>
      <c r="BU100" s="115"/>
      <c r="BV100" s="115">
        <v>0.13132911392405064</v>
      </c>
      <c r="BW100" s="115">
        <v>1.3199999999999932E-2</v>
      </c>
      <c r="BX100" s="115">
        <v>0.20078740157480321</v>
      </c>
      <c r="BY100" s="115">
        <v>7.4117647058823552E-2</v>
      </c>
      <c r="BZ100" s="115">
        <v>-9.9009900990099098E-3</v>
      </c>
      <c r="CA100" s="115">
        <v>-0.21640546848949646</v>
      </c>
      <c r="CB100" s="115">
        <v>3.1761653395365456E-2</v>
      </c>
      <c r="CC100" s="115">
        <v>-2.5608116367192259E-2</v>
      </c>
      <c r="CD100" s="115">
        <v>-7.1207430340557265E-2</v>
      </c>
      <c r="CE100" s="115">
        <v>2.0197912430527439E-2</v>
      </c>
      <c r="CF100" s="115">
        <v>0</v>
      </c>
      <c r="CG100" s="115">
        <v>0.11900270460692292</v>
      </c>
      <c r="CH100" s="115">
        <v>0.29786440677966103</v>
      </c>
      <c r="CI100" s="115">
        <v>-4.8978408926242709E-2</v>
      </c>
      <c r="CJ100" s="115">
        <v>0.18371670702179169</v>
      </c>
      <c r="CK100" s="115">
        <v>1.8118892508143334E-2</v>
      </c>
      <c r="CL100" s="115">
        <v>9.0116279069767463E-2</v>
      </c>
      <c r="CM100" s="115">
        <v>0.86567164179104461</v>
      </c>
      <c r="CN100" s="115">
        <v>0</v>
      </c>
      <c r="CO100" s="115">
        <v>-0.15384615384615385</v>
      </c>
      <c r="CP100" s="115">
        <v>4.2253521126760563E-2</v>
      </c>
      <c r="CQ100" s="115">
        <v>-0.5</v>
      </c>
      <c r="CR100" s="115">
        <v>-0.17391304347826086</v>
      </c>
      <c r="CS100" s="115">
        <v>8.3333333333333412E-2</v>
      </c>
      <c r="CT100" s="115">
        <v>-7.4658602277559143E-3</v>
      </c>
      <c r="CU100" s="115">
        <v>-1.0805555555555518E-2</v>
      </c>
      <c r="CV100" s="115">
        <v>-8.7613293051359523E-2</v>
      </c>
      <c r="CW100" s="115">
        <v>-0.1604197901049475</v>
      </c>
      <c r="CX100" s="115">
        <v>9.7560975609756101E-2</v>
      </c>
      <c r="CY100" s="115">
        <v>0.55257832670434714</v>
      </c>
      <c r="CZ100" s="115">
        <v>-0.12250000000000005</v>
      </c>
      <c r="DA100" s="115">
        <v>-0.14526315789473693</v>
      </c>
      <c r="DB100" s="115">
        <v>1.4940350094770917E-2</v>
      </c>
      <c r="DC100" s="115"/>
      <c r="DD100" s="115">
        <v>0</v>
      </c>
      <c r="DE100" s="115">
        <v>0.26263345195729543</v>
      </c>
      <c r="DF100" s="115">
        <v>-5.4054054054054057E-2</v>
      </c>
      <c r="DG100" s="115">
        <v>0.71400000000000008</v>
      </c>
      <c r="DH100" s="115">
        <v>5.9829059829059859E-2</v>
      </c>
      <c r="DI100" s="115">
        <v>9.5999999999999367E-3</v>
      </c>
      <c r="DJ100" s="115"/>
      <c r="DK100" s="115">
        <v>2.7586206896551748E-2</v>
      </c>
      <c r="DL100" s="115">
        <v>6.9958847736625487E-2</v>
      </c>
      <c r="DM100" s="115">
        <v>-1.7777777777777795E-2</v>
      </c>
      <c r="DN100" s="115">
        <v>-3.4574468085106495E-2</v>
      </c>
      <c r="DO100" s="115"/>
      <c r="DP100" s="115">
        <v>0.4935064935064935</v>
      </c>
      <c r="DQ100" s="115">
        <v>-9.2999999999999972E-2</v>
      </c>
      <c r="DR100" s="115">
        <v>-6.187529747739293E-3</v>
      </c>
      <c r="DS100" s="115">
        <v>0</v>
      </c>
      <c r="DT100" s="115">
        <v>-3.4444133295995633E-2</v>
      </c>
      <c r="DU100" s="115">
        <v>0.27637130801687765</v>
      </c>
      <c r="DV100" s="115">
        <v>-3.6764705882352942E-2</v>
      </c>
      <c r="DW100" s="115"/>
      <c r="DX100" s="115">
        <v>4.4284494327192822E-2</v>
      </c>
      <c r="DY100" s="115">
        <v>8.3333333333333329E-2</v>
      </c>
      <c r="DZ100" s="115">
        <v>-7.7723577235772376E-2</v>
      </c>
      <c r="EA100" s="115"/>
      <c r="EB100" s="115">
        <v>-0.18629550321199148</v>
      </c>
      <c r="EC100" s="115">
        <v>8.9677720691265617E-2</v>
      </c>
      <c r="ED100" s="115">
        <v>0</v>
      </c>
      <c r="EE100" s="115">
        <v>0.10491803278688513</v>
      </c>
      <c r="EF100" s="115">
        <v>4.2253521126760563E-2</v>
      </c>
      <c r="EG100" s="115"/>
      <c r="EH100" s="115">
        <v>-4.9280418665503666E-2</v>
      </c>
      <c r="EI100" s="115">
        <v>-1.9715224534501613E-2</v>
      </c>
      <c r="EJ100" s="115">
        <v>0.48631578947368415</v>
      </c>
      <c r="EK100" s="115">
        <v>-0.15604128718882809</v>
      </c>
      <c r="EL100" s="115">
        <v>4.7619047619047616E-2</v>
      </c>
      <c r="EM100" s="115">
        <v>-0.19790250534084297</v>
      </c>
      <c r="EN100" s="115">
        <v>8.6830680173660794E-3</v>
      </c>
      <c r="EO100" s="115">
        <v>2.051071684954981E-4</v>
      </c>
      <c r="EP100" s="115">
        <v>0</v>
      </c>
      <c r="EQ100" s="115">
        <v>0.73972602739726023</v>
      </c>
      <c r="ER100" s="115">
        <v>-0.25</v>
      </c>
      <c r="ES100" s="115">
        <v>-0.37823834196891193</v>
      </c>
      <c r="ET100" s="115"/>
      <c r="EU100" s="115"/>
      <c r="EV100" s="115">
        <v>-0.1241610738255034</v>
      </c>
      <c r="EW100" s="115">
        <v>0.21599264705882343</v>
      </c>
      <c r="EX100" s="115">
        <v>-0.16077170418006431</v>
      </c>
      <c r="EY100" s="115">
        <v>-1.5538461538461508E-2</v>
      </c>
      <c r="EZ100" s="115">
        <v>0.10320284697508898</v>
      </c>
      <c r="FA100" s="115">
        <v>-8.6021505376344162E-2</v>
      </c>
      <c r="FB100" s="115">
        <v>0.10526315789473684</v>
      </c>
      <c r="FC100" s="115">
        <v>9.8837209302325535E-2</v>
      </c>
      <c r="FD100" s="115">
        <v>0.1226666666666667</v>
      </c>
      <c r="FE100" s="115">
        <v>5.2808046940486235E-2</v>
      </c>
      <c r="FF100" s="115"/>
      <c r="FG100" s="115">
        <v>1.4300847457627058E-2</v>
      </c>
      <c r="FH100" s="115">
        <v>1.2467532467532386E-2</v>
      </c>
      <c r="FI100" s="115">
        <v>-0.11064718162839253</v>
      </c>
      <c r="FJ100" s="115">
        <v>0.48470588235294121</v>
      </c>
      <c r="FK100" s="115">
        <v>0</v>
      </c>
      <c r="FL100" s="115">
        <v>0.24481327800829869</v>
      </c>
      <c r="FM100" s="115">
        <v>-3.0769230769230795E-2</v>
      </c>
      <c r="FN100" s="115">
        <v>0.3796791443850267</v>
      </c>
      <c r="FO100" s="115">
        <v>4.9886047100531745E-2</v>
      </c>
      <c r="FP100" s="115">
        <v>-7.6780929501986533E-2</v>
      </c>
      <c r="FQ100" s="115">
        <v>4.1212121212121193E-2</v>
      </c>
      <c r="FR100" s="115">
        <v>0.11018131101813097</v>
      </c>
      <c r="FS100" s="115">
        <v>0.34899328859060408</v>
      </c>
      <c r="FT100" s="115">
        <v>5.3713698278077704E-2</v>
      </c>
      <c r="FU100" s="115">
        <v>5.7894736842105339E-2</v>
      </c>
      <c r="FV100" s="115">
        <v>-8.5106382978723402E-2</v>
      </c>
      <c r="FW100" s="115">
        <v>0.36</v>
      </c>
      <c r="FX100" s="115">
        <v>-8.3333333333333329E-2</v>
      </c>
      <c r="FY100" s="115">
        <v>-5.8823529411764705E-2</v>
      </c>
      <c r="FZ100" s="115">
        <v>-0.18421052631578946</v>
      </c>
      <c r="GA100" s="115">
        <v>0.11290322580645154</v>
      </c>
      <c r="GB100" s="115">
        <v>0.34933333333333333</v>
      </c>
      <c r="GC100" s="115">
        <v>0.20499021526418773</v>
      </c>
      <c r="GD100" s="115">
        <v>-1.460317460317463E-2</v>
      </c>
      <c r="GE100" s="115">
        <v>-0.13773383217530724</v>
      </c>
      <c r="GF100" s="115"/>
      <c r="GG100" s="115">
        <v>0</v>
      </c>
      <c r="GH100" s="115">
        <v>-0.34368621883041978</v>
      </c>
      <c r="GI100" s="115">
        <v>-0.16693944353518828</v>
      </c>
      <c r="GJ100" s="115">
        <v>-0.13002481389578152</v>
      </c>
      <c r="GK100" s="115"/>
      <c r="GL100" s="115">
        <v>-0.10862619808306723</v>
      </c>
      <c r="GM100" s="115">
        <v>-0.8</v>
      </c>
      <c r="GN100" s="115">
        <v>0</v>
      </c>
      <c r="GO100" s="115">
        <v>-1.8726591760299227E-3</v>
      </c>
      <c r="GP100" s="115">
        <v>-1.8888888888888882E-2</v>
      </c>
      <c r="GQ100" s="115">
        <v>0.15909090909090892</v>
      </c>
      <c r="GR100" s="115">
        <v>0.38095238095238093</v>
      </c>
      <c r="GS100" s="115">
        <v>-7.2727272727272779E-2</v>
      </c>
    </row>
    <row r="101" spans="1:201" x14ac:dyDescent="0.2">
      <c r="A101" t="s">
        <v>1455</v>
      </c>
      <c r="B101" s="115">
        <v>0</v>
      </c>
      <c r="C101" s="115">
        <v>-5.9578736208625853E-2</v>
      </c>
      <c r="D101" s="115">
        <v>-6.9863448713877396E-2</v>
      </c>
      <c r="E101" s="115">
        <v>0.12103174603174606</v>
      </c>
      <c r="F101" s="115">
        <v>-0.17333333333333334</v>
      </c>
      <c r="G101" s="115">
        <v>0</v>
      </c>
      <c r="H101" s="115">
        <v>-2.9972752043596698E-2</v>
      </c>
      <c r="I101" s="115">
        <v>-9.9598112877861324E-3</v>
      </c>
      <c r="J101" s="115">
        <v>-0.22930100593242206</v>
      </c>
      <c r="K101" s="115">
        <v>4.8885506578815664E-2</v>
      </c>
      <c r="L101" s="115">
        <v>4.9261083743842339E-2</v>
      </c>
      <c r="M101" s="115">
        <v>-5.0995024875621804E-2</v>
      </c>
      <c r="N101" s="115">
        <v>0</v>
      </c>
      <c r="O101" s="115">
        <v>-8.6815561959654175E-2</v>
      </c>
      <c r="P101" s="115">
        <v>0</v>
      </c>
      <c r="Q101" s="115">
        <v>-9.0909090909090912E-2</v>
      </c>
      <c r="R101" s="115"/>
      <c r="S101" s="115"/>
      <c r="T101" s="115">
        <v>-1.931434089811606E-3</v>
      </c>
      <c r="U101" s="115">
        <v>0</v>
      </c>
      <c r="V101" s="115">
        <v>1.7909818794774577E-2</v>
      </c>
      <c r="W101" s="115">
        <v>0.15882352941176467</v>
      </c>
      <c r="X101" s="115">
        <v>-9.0090090090089777E-3</v>
      </c>
      <c r="Y101" s="115">
        <v>8.5526315789473617E-2</v>
      </c>
      <c r="Z101" s="115">
        <v>-9.9052828175026655E-2</v>
      </c>
      <c r="AA101" s="115">
        <v>-1.2279355333844985E-2</v>
      </c>
      <c r="AB101" s="115">
        <v>0.22905682483889866</v>
      </c>
      <c r="AC101" s="115"/>
      <c r="AD101" s="115">
        <v>-0.10927272727272723</v>
      </c>
      <c r="AE101" s="115">
        <v>-1.6656751933372849E-2</v>
      </c>
      <c r="AF101" s="115">
        <v>-0.14335664335664325</v>
      </c>
      <c r="AG101" s="115">
        <v>1</v>
      </c>
      <c r="AH101" s="115">
        <v>6.44154890805652E-2</v>
      </c>
      <c r="AI101" s="115">
        <v>-4.862236628849311E-3</v>
      </c>
      <c r="AJ101" s="115">
        <v>-5.4509415262636342E-2</v>
      </c>
      <c r="AK101" s="115">
        <v>0</v>
      </c>
      <c r="AL101" s="115"/>
      <c r="AM101" s="115">
        <v>6.9620253164556972E-2</v>
      </c>
      <c r="AN101" s="115">
        <v>-4.0677966101694947E-2</v>
      </c>
      <c r="AO101" s="115">
        <v>-3.2786885245900941E-3</v>
      </c>
      <c r="AP101" s="115">
        <v>6.3157894736842163E-2</v>
      </c>
      <c r="AQ101" s="115">
        <v>2.5641025641025703E-2</v>
      </c>
      <c r="AR101" s="115">
        <v>-6.7134831460674171E-2</v>
      </c>
      <c r="AS101" s="115">
        <v>1.7429193899782151E-2</v>
      </c>
      <c r="AT101" s="115">
        <v>-8.8938770890708077E-2</v>
      </c>
      <c r="AU101" s="115">
        <v>-0.15129151291512916</v>
      </c>
      <c r="AV101" s="115">
        <v>9.3133047210300343E-2</v>
      </c>
      <c r="AW101" s="115">
        <v>0</v>
      </c>
      <c r="AX101" s="115">
        <v>-9.5693779904306206E-2</v>
      </c>
      <c r="AY101" s="115">
        <v>-0.1111111111111112</v>
      </c>
      <c r="AZ101" s="115">
        <v>8.9108910891089188E-2</v>
      </c>
      <c r="BA101" s="115">
        <v>-4.583333333333333E-2</v>
      </c>
      <c r="BB101" s="115">
        <v>2.6666666666666668E-2</v>
      </c>
      <c r="BC101" s="115"/>
      <c r="BD101" s="115">
        <v>-0.10109763142692076</v>
      </c>
      <c r="BE101" s="115">
        <v>-1.0374639769452432E-2</v>
      </c>
      <c r="BF101" s="115">
        <v>0</v>
      </c>
      <c r="BG101" s="115">
        <v>-1.6393442622950834E-2</v>
      </c>
      <c r="BH101" s="115">
        <v>-0.19916434540389968</v>
      </c>
      <c r="BI101" s="115">
        <v>0.2517193947730399</v>
      </c>
      <c r="BJ101" s="115">
        <v>7.4444444444444507E-2</v>
      </c>
      <c r="BK101" s="115">
        <v>0.21632653061224494</v>
      </c>
      <c r="BL101" s="115">
        <v>0.10431034482758629</v>
      </c>
      <c r="BM101" s="115">
        <v>-0.10179640718562874</v>
      </c>
      <c r="BN101" s="115">
        <v>-2.4212144504227481E-2</v>
      </c>
      <c r="BO101" s="115">
        <v>-0.11574074074074084</v>
      </c>
      <c r="BP101" s="115">
        <v>-9.5982142857142988E-2</v>
      </c>
      <c r="BQ101" s="115">
        <v>0</v>
      </c>
      <c r="BR101" s="115">
        <v>0.24254545454545462</v>
      </c>
      <c r="BS101" s="115">
        <v>4.5899207195512501E-3</v>
      </c>
      <c r="BT101" s="115">
        <v>-4.9999999999999968E-2</v>
      </c>
      <c r="BU101" s="115"/>
      <c r="BV101" s="115">
        <v>-0.13661202185792348</v>
      </c>
      <c r="BW101" s="115">
        <v>0</v>
      </c>
      <c r="BX101" s="115">
        <v>0.24509803921568629</v>
      </c>
      <c r="BY101" s="115">
        <v>-0.14285714285714285</v>
      </c>
      <c r="BZ101" s="115">
        <v>-0.17043121149897331</v>
      </c>
      <c r="CA101" s="115">
        <v>-0.10290158540233327</v>
      </c>
      <c r="CB101" s="115">
        <v>-3.2964180654092422E-2</v>
      </c>
      <c r="CC101" s="115">
        <v>3.8329737276304045E-2</v>
      </c>
      <c r="CD101" s="115">
        <v>0.92835820895522381</v>
      </c>
      <c r="CE101" s="115">
        <v>-0.10069486773131787</v>
      </c>
      <c r="CF101" s="115">
        <v>0.51999999999999991</v>
      </c>
      <c r="CG101" s="115">
        <v>9.9452759939028995E-2</v>
      </c>
      <c r="CH101" s="115">
        <v>0.1895640953264244</v>
      </c>
      <c r="CI101" s="115">
        <v>-5.4009595613433825E-2</v>
      </c>
      <c r="CJ101" s="115">
        <v>7.1567567567567617E-2</v>
      </c>
      <c r="CK101" s="115">
        <v>-1.760000000000005E-2</v>
      </c>
      <c r="CL101" s="115">
        <v>3.9274924471299058E-2</v>
      </c>
      <c r="CM101" s="115">
        <v>0.34000000000000008</v>
      </c>
      <c r="CN101" s="115">
        <v>0</v>
      </c>
      <c r="CO101" s="115">
        <v>8.7866108786610941E-2</v>
      </c>
      <c r="CP101" s="115">
        <v>-1.7980636237897609E-2</v>
      </c>
      <c r="CQ101" s="115">
        <v>-0.2</v>
      </c>
      <c r="CR101" s="115">
        <v>4.7835990888382723E-2</v>
      </c>
      <c r="CS101" s="115">
        <v>0.10769230769230762</v>
      </c>
      <c r="CT101" s="115">
        <v>-1.0242259844729202E-2</v>
      </c>
      <c r="CU101" s="115">
        <v>3.9711191335740074E-2</v>
      </c>
      <c r="CV101" s="115">
        <v>-0.12664907651715038</v>
      </c>
      <c r="CW101" s="115">
        <v>-1.7865907529203959E-2</v>
      </c>
      <c r="CX101" s="115">
        <v>1.4851485148514887E-2</v>
      </c>
      <c r="CY101" s="115">
        <v>0.24051071196710663</v>
      </c>
      <c r="CZ101" s="115">
        <v>-2.6763990267639978E-2</v>
      </c>
      <c r="DA101" s="115">
        <v>5.5555555555555552E-2</v>
      </c>
      <c r="DB101" s="115">
        <v>8.3691346314794231E-4</v>
      </c>
      <c r="DC101" s="115"/>
      <c r="DD101" s="115">
        <v>8.2251082251082186E-2</v>
      </c>
      <c r="DE101" s="115">
        <v>8.7040618955512572E-2</v>
      </c>
      <c r="DF101" s="115">
        <v>-7.4999999999999997E-2</v>
      </c>
      <c r="DG101" s="115">
        <v>8.1081081081081086E-2</v>
      </c>
      <c r="DH101" s="115">
        <v>-5.0984936268829807E-2</v>
      </c>
      <c r="DI101" s="115">
        <v>2.2913256955810094E-2</v>
      </c>
      <c r="DJ101" s="115"/>
      <c r="DK101" s="115">
        <v>7.4074074074073973E-2</v>
      </c>
      <c r="DL101" s="115">
        <v>-7.2519083969465631E-2</v>
      </c>
      <c r="DM101" s="115">
        <v>-6.2499999999999965E-2</v>
      </c>
      <c r="DN101" s="115">
        <v>5.7962858750703498E-2</v>
      </c>
      <c r="DO101" s="115"/>
      <c r="DP101" s="115">
        <v>0.19937694704049838</v>
      </c>
      <c r="DQ101" s="115">
        <v>-6.1913696060037535E-2</v>
      </c>
      <c r="DR101" s="115">
        <v>0.34679487179487195</v>
      </c>
      <c r="DS101" s="115">
        <v>0.13333333333333333</v>
      </c>
      <c r="DT101" s="115">
        <v>0.1117683686176838</v>
      </c>
      <c r="DU101" s="115">
        <v>-5.2000000000000025E-2</v>
      </c>
      <c r="DV101" s="115">
        <v>-3.663003663003663E-3</v>
      </c>
      <c r="DW101" s="115"/>
      <c r="DX101" s="115">
        <v>-2.1779342442866553E-2</v>
      </c>
      <c r="DY101" s="115">
        <v>-5.7142857142857141E-2</v>
      </c>
      <c r="DZ101" s="115">
        <v>0.41705069124423966</v>
      </c>
      <c r="EA101" s="115"/>
      <c r="EB101" s="115">
        <v>0.16750000000000007</v>
      </c>
      <c r="EC101" s="115">
        <v>-0.11382450331125828</v>
      </c>
      <c r="ED101" s="115">
        <v>0</v>
      </c>
      <c r="EE101" s="115">
        <v>-1.0275824770145903E-2</v>
      </c>
      <c r="EF101" s="115">
        <v>-1.7980636237897609E-2</v>
      </c>
      <c r="EG101" s="115"/>
      <c r="EH101" s="115">
        <v>-2.217484008528783E-2</v>
      </c>
      <c r="EI101" s="115">
        <v>1.4444444444444466E-2</v>
      </c>
      <c r="EJ101" s="115">
        <v>-9.5238095238095233E-2</v>
      </c>
      <c r="EK101" s="115">
        <v>-0.13270142180094785</v>
      </c>
      <c r="EL101" s="115">
        <v>-0.2</v>
      </c>
      <c r="EM101" s="115">
        <v>-0.12431972789115639</v>
      </c>
      <c r="EN101" s="115">
        <v>-3.3566433566433594E-2</v>
      </c>
      <c r="EO101" s="115">
        <v>-9.0052258305337737E-2</v>
      </c>
      <c r="EP101" s="115">
        <v>0</v>
      </c>
      <c r="EQ101" s="115">
        <v>0.21666666666666665</v>
      </c>
      <c r="ER101" s="115">
        <v>0</v>
      </c>
      <c r="ES101" s="115">
        <v>0</v>
      </c>
      <c r="ET101" s="115"/>
      <c r="EU101" s="115"/>
      <c r="EV101" s="115">
        <v>0.1967871485943774</v>
      </c>
      <c r="EW101" s="115">
        <v>0.70934799685781635</v>
      </c>
      <c r="EX101" s="115">
        <v>0</v>
      </c>
      <c r="EY101" s="115">
        <v>2.2816679779701067E-2</v>
      </c>
      <c r="EZ101" s="115">
        <v>0.11067193675889339</v>
      </c>
      <c r="FA101" s="115">
        <v>0.3478260869565219</v>
      </c>
      <c r="FB101" s="115">
        <v>-6.8627450980392093E-2</v>
      </c>
      <c r="FC101" s="115">
        <v>2.3809523809523832E-2</v>
      </c>
      <c r="FD101" s="115">
        <v>0.13395827033565164</v>
      </c>
      <c r="FE101" s="115">
        <v>-0.13924963924963923</v>
      </c>
      <c r="FF101" s="115"/>
      <c r="FG101" s="115">
        <v>-6.5346534653465294E-2</v>
      </c>
      <c r="FH101" s="115">
        <v>7.1826280623607963E-2</v>
      </c>
      <c r="FI101" s="115">
        <v>-0.12591240875912416</v>
      </c>
      <c r="FJ101" s="115">
        <v>0.26865671641791045</v>
      </c>
      <c r="FK101" s="115">
        <v>0</v>
      </c>
      <c r="FL101" s="115">
        <v>9.0497737556561084E-2</v>
      </c>
      <c r="FM101" s="115">
        <v>-4.4117647058823505E-2</v>
      </c>
      <c r="FN101" s="115">
        <v>0.27863247863247881</v>
      </c>
      <c r="FO101" s="115">
        <v>-9.1975166704989647E-2</v>
      </c>
      <c r="FP101" s="115">
        <v>4.0673076923076965E-2</v>
      </c>
      <c r="FQ101" s="115">
        <v>-8.0267558528428165E-2</v>
      </c>
      <c r="FR101" s="115">
        <v>-0.10374999999999994</v>
      </c>
      <c r="FS101" s="115">
        <v>0.14791987673343604</v>
      </c>
      <c r="FT101" s="115">
        <v>-7.3350797809002263E-2</v>
      </c>
      <c r="FU101" s="115">
        <v>-5.9405940594059375E-2</v>
      </c>
      <c r="FV101" s="115">
        <v>6.8181818181818177E-2</v>
      </c>
      <c r="FW101" s="115">
        <v>0</v>
      </c>
      <c r="FX101" s="115">
        <v>9.0909090909090912E-2</v>
      </c>
      <c r="FY101" s="115">
        <v>-3.4090909090909172E-2</v>
      </c>
      <c r="FZ101" s="115">
        <v>-0.15480427046263348</v>
      </c>
      <c r="GA101" s="115">
        <v>4.8902987047316986E-2</v>
      </c>
      <c r="GB101" s="115">
        <v>0.23626373626373631</v>
      </c>
      <c r="GC101" s="115">
        <v>4.1263372389200324E-2</v>
      </c>
      <c r="GD101" s="115">
        <v>-6.528189910979236E-2</v>
      </c>
      <c r="GE101" s="115">
        <v>6.7130553812810023E-2</v>
      </c>
      <c r="GF101" s="115"/>
      <c r="GG101" s="115">
        <v>0</v>
      </c>
      <c r="GH101" s="115">
        <v>0.25211111111111106</v>
      </c>
      <c r="GI101" s="115">
        <v>0.33991228070175455</v>
      </c>
      <c r="GJ101" s="115">
        <v>0.29999999999999993</v>
      </c>
      <c r="GK101" s="115"/>
      <c r="GL101" s="115">
        <v>7.9310344827586365E-2</v>
      </c>
      <c r="GM101" s="115">
        <v>0.92307692307692302</v>
      </c>
      <c r="GN101" s="115">
        <v>0</v>
      </c>
      <c r="GO101" s="115">
        <v>2.6923076923076862E-2</v>
      </c>
      <c r="GP101" s="115">
        <v>-5.0632911392405104E-2</v>
      </c>
      <c r="GQ101" s="115">
        <v>3.7735849056603807E-2</v>
      </c>
      <c r="GR101" s="115">
        <v>-6.6666666666666721E-2</v>
      </c>
      <c r="GS101" s="115">
        <v>-0.23611111111111102</v>
      </c>
    </row>
    <row r="102" spans="1:201" x14ac:dyDescent="0.2">
      <c r="A102" t="s">
        <v>1456</v>
      </c>
      <c r="B102" s="115">
        <v>0</v>
      </c>
      <c r="C102" s="115">
        <v>0.14835291407509801</v>
      </c>
      <c r="D102" s="115">
        <v>-3.1746031746036706E-4</v>
      </c>
      <c r="E102" s="115">
        <v>0</v>
      </c>
      <c r="F102" s="115">
        <v>0</v>
      </c>
      <c r="G102" s="115">
        <v>0</v>
      </c>
      <c r="H102" s="115">
        <v>4.857142857142855E-2</v>
      </c>
      <c r="I102" s="115">
        <v>8.0218950547376378E-2</v>
      </c>
      <c r="J102" s="115">
        <v>4.1440041440042397E-3</v>
      </c>
      <c r="K102" s="115">
        <v>3.2761794452832477E-2</v>
      </c>
      <c r="L102" s="115">
        <v>0.57364341085271309</v>
      </c>
      <c r="M102" s="115">
        <v>0.15268817204301069</v>
      </c>
      <c r="N102" s="115">
        <v>0</v>
      </c>
      <c r="O102" s="115">
        <v>4.7547169811320816E-2</v>
      </c>
      <c r="P102" s="115">
        <v>-0.15625</v>
      </c>
      <c r="Q102" s="115">
        <v>-8.3333333333333329E-2</v>
      </c>
      <c r="R102" s="115"/>
      <c r="S102" s="115"/>
      <c r="T102" s="115">
        <v>-8.300079808459709E-3</v>
      </c>
      <c r="U102" s="115">
        <v>0</v>
      </c>
      <c r="V102" s="115">
        <v>5.6780227120908584E-2</v>
      </c>
      <c r="W102" s="115">
        <v>0</v>
      </c>
      <c r="X102" s="115">
        <v>-0.15267175572519084</v>
      </c>
      <c r="Y102" s="115">
        <v>-3.1847133757961811E-2</v>
      </c>
      <c r="Z102" s="115">
        <v>0.14960509163407706</v>
      </c>
      <c r="AA102" s="115">
        <v>0.30299999999999994</v>
      </c>
      <c r="AB102" s="115">
        <v>-5.9504132231404869E-2</v>
      </c>
      <c r="AC102" s="115"/>
      <c r="AD102" s="115">
        <v>-6.9688768606224583E-2</v>
      </c>
      <c r="AE102" s="115">
        <v>-0.13395157135497174</v>
      </c>
      <c r="AF102" s="115">
        <v>8.9523809523809478E-2</v>
      </c>
      <c r="AG102" s="115">
        <v>-0.23076923076923075</v>
      </c>
      <c r="AH102" s="115">
        <v>0</v>
      </c>
      <c r="AI102" s="115">
        <v>0.30997876857749468</v>
      </c>
      <c r="AJ102" s="115">
        <v>-7.0902394106813954E-2</v>
      </c>
      <c r="AK102" s="115">
        <v>3.7050759540576376E-4</v>
      </c>
      <c r="AL102" s="115"/>
      <c r="AM102" s="115">
        <v>0.11529411764705888</v>
      </c>
      <c r="AN102" s="115">
        <v>0.12167300380228148</v>
      </c>
      <c r="AO102" s="115">
        <v>-2.5559105431309927E-2</v>
      </c>
      <c r="AP102" s="115">
        <v>3.2608695652173822E-2</v>
      </c>
      <c r="AQ102" s="115">
        <v>-6.7911714770798022E-3</v>
      </c>
      <c r="AR102" s="115">
        <v>0.51489361702127667</v>
      </c>
      <c r="AS102" s="115">
        <v>-3.1645569620253236E-2</v>
      </c>
      <c r="AT102" s="115">
        <v>2.7662007870199821E-2</v>
      </c>
      <c r="AU102" s="115">
        <v>0.13668775061657976</v>
      </c>
      <c r="AV102" s="115">
        <v>5.0495942290351717E-2</v>
      </c>
      <c r="AW102" s="115">
        <v>0.29256198347107448</v>
      </c>
      <c r="AX102" s="115">
        <v>3.209876543209874E-2</v>
      </c>
      <c r="AY102" s="115">
        <v>8.8709677419354913E-2</v>
      </c>
      <c r="AZ102" s="115">
        <v>0.34666666666666668</v>
      </c>
      <c r="BA102" s="115">
        <v>5.2631578947368418E-2</v>
      </c>
      <c r="BB102" s="115">
        <v>-2.9247540547726516E-3</v>
      </c>
      <c r="BC102" s="115"/>
      <c r="BD102" s="115">
        <v>-7.9744816586921854E-2</v>
      </c>
      <c r="BE102" s="115">
        <v>0.11004478566858608</v>
      </c>
      <c r="BF102" s="115">
        <v>0</v>
      </c>
      <c r="BG102" s="115">
        <v>-9.1811414392059573E-2</v>
      </c>
      <c r="BH102" s="115">
        <v>0.2006688963210701</v>
      </c>
      <c r="BI102" s="115">
        <v>0.14308176100628919</v>
      </c>
      <c r="BJ102" s="115">
        <v>1.8867924528301886E-2</v>
      </c>
      <c r="BK102" s="115">
        <v>0.21769383697813116</v>
      </c>
      <c r="BL102" s="115">
        <v>8.3099906629318279E-2</v>
      </c>
      <c r="BM102" s="115">
        <v>0.28709055876685935</v>
      </c>
      <c r="BN102" s="115">
        <v>-4.5906656465187828E-3</v>
      </c>
      <c r="BO102" s="115">
        <v>0.6</v>
      </c>
      <c r="BP102" s="115">
        <v>9.2682926829268486E-2</v>
      </c>
      <c r="BQ102" s="115">
        <v>0</v>
      </c>
      <c r="BR102" s="115">
        <v>1.8895887365691057E-2</v>
      </c>
      <c r="BS102" s="115">
        <v>9.793840671926704E-2</v>
      </c>
      <c r="BT102" s="115">
        <v>-0.12727272727272726</v>
      </c>
      <c r="BU102" s="115"/>
      <c r="BV102" s="115">
        <v>0</v>
      </c>
      <c r="BW102" s="115">
        <v>0</v>
      </c>
      <c r="BX102" s="115">
        <v>7.3684210526315713E-2</v>
      </c>
      <c r="BY102" s="115">
        <v>0.16438356164383558</v>
      </c>
      <c r="BZ102" s="115">
        <v>0.26165803108808294</v>
      </c>
      <c r="CA102" s="115">
        <v>1.0580411124546597E-2</v>
      </c>
      <c r="CB102" s="115">
        <v>-2.1337849280270924E-2</v>
      </c>
      <c r="CC102" s="115">
        <v>5.0533333333333416E-2</v>
      </c>
      <c r="CD102" s="115">
        <v>0.17543859649122806</v>
      </c>
      <c r="CE102" s="115">
        <v>-7.3944456988033383E-2</v>
      </c>
      <c r="CF102" s="115">
        <v>0</v>
      </c>
      <c r="CG102" s="115">
        <v>-7.6375629231035889E-3</v>
      </c>
      <c r="CH102" s="115">
        <v>0.21563725490196084</v>
      </c>
      <c r="CI102" s="115">
        <v>-3.5818133756278007E-2</v>
      </c>
      <c r="CJ102" s="115">
        <v>4.178398468295972E-2</v>
      </c>
      <c r="CK102" s="115">
        <v>-2.9126213592233011E-2</v>
      </c>
      <c r="CL102" s="115">
        <v>0</v>
      </c>
      <c r="CM102" s="115">
        <v>-0.13043478260869559</v>
      </c>
      <c r="CN102" s="115">
        <v>0</v>
      </c>
      <c r="CO102" s="115">
        <v>3.9130434782608636E-2</v>
      </c>
      <c r="CP102" s="115">
        <v>0</v>
      </c>
      <c r="CQ102" s="115">
        <v>0.25</v>
      </c>
      <c r="CR102" s="115">
        <v>4.77326968973747E-2</v>
      </c>
      <c r="CS102" s="115">
        <v>0.18181818181818177</v>
      </c>
      <c r="CT102" s="115">
        <v>0.28846037963241944</v>
      </c>
      <c r="CU102" s="115">
        <v>-3.5397720732128989E-3</v>
      </c>
      <c r="CV102" s="115">
        <v>0.37818181818181817</v>
      </c>
      <c r="CW102" s="115">
        <v>0.15748210430632881</v>
      </c>
      <c r="CX102" s="115">
        <v>-6.0465116279069801E-2</v>
      </c>
      <c r="CY102" s="115">
        <v>-7.6575676431797274E-2</v>
      </c>
      <c r="CZ102" s="115">
        <v>0.24545454545454562</v>
      </c>
      <c r="DA102" s="115">
        <v>0.125</v>
      </c>
      <c r="DB102" s="115">
        <v>7.0029850746268593E-2</v>
      </c>
      <c r="DC102" s="115"/>
      <c r="DD102" s="115">
        <v>0</v>
      </c>
      <c r="DE102" s="115">
        <v>2.38434727503169E-2</v>
      </c>
      <c r="DF102" s="115">
        <v>4.3841336116910219E-2</v>
      </c>
      <c r="DG102" s="115">
        <v>8.8235294117647065E-2</v>
      </c>
      <c r="DH102" s="115">
        <v>1.768867924528306E-2</v>
      </c>
      <c r="DI102" s="115">
        <v>-1.4516129032258041E-2</v>
      </c>
      <c r="DJ102" s="115"/>
      <c r="DK102" s="115">
        <v>0</v>
      </c>
      <c r="DL102" s="115">
        <v>0.18552036199095029</v>
      </c>
      <c r="DM102" s="115">
        <v>4.3478260869565258E-2</v>
      </c>
      <c r="DN102" s="115">
        <v>8.8848039215686223E-2</v>
      </c>
      <c r="DO102" s="115"/>
      <c r="DP102" s="115">
        <v>-1.6091954022988464E-2</v>
      </c>
      <c r="DQ102" s="115">
        <v>0.29016641452344943</v>
      </c>
      <c r="DR102" s="115">
        <v>5.9782608695652106E-2</v>
      </c>
      <c r="DS102" s="115">
        <v>3.4482758620689655E-2</v>
      </c>
      <c r="DT102" s="115">
        <v>0.11334488734835341</v>
      </c>
      <c r="DU102" s="115">
        <v>0.10180696342000875</v>
      </c>
      <c r="DV102" s="115">
        <v>0.10544217687074826</v>
      </c>
      <c r="DW102" s="115"/>
      <c r="DX102" s="115">
        <v>-3.8827712778160182E-2</v>
      </c>
      <c r="DY102" s="115">
        <v>4.4776119402985072E-2</v>
      </c>
      <c r="DZ102" s="115">
        <v>8.4999999999999964E-2</v>
      </c>
      <c r="EA102" s="115"/>
      <c r="EB102" s="115">
        <v>0.24804992199687997</v>
      </c>
      <c r="EC102" s="115">
        <v>2.7793533749291097E-2</v>
      </c>
      <c r="ED102" s="115">
        <v>0</v>
      </c>
      <c r="EE102" s="115">
        <v>0.12538040170419956</v>
      </c>
      <c r="EF102" s="115">
        <v>0</v>
      </c>
      <c r="EG102" s="115"/>
      <c r="EH102" s="115">
        <v>-2.2916666666666696E-2</v>
      </c>
      <c r="EI102" s="115">
        <v>0.18213660245183888</v>
      </c>
      <c r="EJ102" s="115">
        <v>-8.6956521739130432E-2</v>
      </c>
      <c r="EK102" s="115">
        <v>-5.9435364041604891E-2</v>
      </c>
      <c r="EL102" s="115">
        <v>0.19101633393829406</v>
      </c>
      <c r="EM102" s="115">
        <v>0.28356254092992783</v>
      </c>
      <c r="EN102" s="115">
        <v>-0.15584415584415587</v>
      </c>
      <c r="EO102" s="115">
        <v>0.13360837829260547</v>
      </c>
      <c r="EP102" s="115">
        <v>0</v>
      </c>
      <c r="EQ102" s="115">
        <v>0.2</v>
      </c>
      <c r="ER102" s="115">
        <v>1</v>
      </c>
      <c r="ES102" s="115">
        <v>0</v>
      </c>
      <c r="ET102" s="115"/>
      <c r="EU102" s="115"/>
      <c r="EV102" s="115">
        <v>6.8669527896995763E-2</v>
      </c>
      <c r="EW102" s="115">
        <v>0.19343749999999993</v>
      </c>
      <c r="EX102" s="115">
        <v>0.55499999999999994</v>
      </c>
      <c r="EY102" s="115">
        <v>8.2500396636521652E-3</v>
      </c>
      <c r="EZ102" s="115">
        <v>0</v>
      </c>
      <c r="FA102" s="115">
        <v>-4.1666666666666706E-2</v>
      </c>
      <c r="FB102" s="115">
        <v>1.9999999999999928E-2</v>
      </c>
      <c r="FC102" s="115">
        <v>0.38842975206611569</v>
      </c>
      <c r="FD102" s="115">
        <v>8.9621087314662229E-2</v>
      </c>
      <c r="FE102" s="115">
        <v>6.6153846153846105E-2</v>
      </c>
      <c r="FF102" s="115"/>
      <c r="FG102" s="115">
        <v>6.7879044195390162E-2</v>
      </c>
      <c r="FH102" s="115">
        <v>6.2721893491124406E-2</v>
      </c>
      <c r="FI102" s="115">
        <v>0.1861471861471862</v>
      </c>
      <c r="FJ102" s="115">
        <v>1.3002721499848796E-2</v>
      </c>
      <c r="FK102" s="115">
        <v>0</v>
      </c>
      <c r="FL102" s="115">
        <v>-8.2987551867219914E-2</v>
      </c>
      <c r="FM102" s="115">
        <v>8.7999999999999967E-2</v>
      </c>
      <c r="FN102" s="115">
        <v>-2.9850746268656816E-2</v>
      </c>
      <c r="FO102" s="115">
        <v>0</v>
      </c>
      <c r="FP102" s="115">
        <v>0.1060299904285866</v>
      </c>
      <c r="FQ102" s="115">
        <v>-1.6447368421052478E-2</v>
      </c>
      <c r="FR102" s="115">
        <v>0.15551275878671161</v>
      </c>
      <c r="FS102" s="115">
        <v>0.16360376512774552</v>
      </c>
      <c r="FT102" s="115">
        <v>9.4915254237288152E-2</v>
      </c>
      <c r="FU102" s="115">
        <v>0.28826530612244894</v>
      </c>
      <c r="FV102" s="115">
        <v>0</v>
      </c>
      <c r="FW102" s="115">
        <v>0</v>
      </c>
      <c r="FX102" s="115">
        <v>-1.7418490397498907E-2</v>
      </c>
      <c r="FY102" s="115">
        <v>0.10000000000000009</v>
      </c>
      <c r="FZ102" s="115">
        <v>-0.12358674463937615</v>
      </c>
      <c r="GA102" s="115">
        <v>3.2478165938864566E-2</v>
      </c>
      <c r="GB102" s="115">
        <v>-0.20835145715528489</v>
      </c>
      <c r="GC102" s="115">
        <v>-6.4792758456407792E-2</v>
      </c>
      <c r="GD102" s="115">
        <v>3.4376918354819049E-2</v>
      </c>
      <c r="GE102" s="115">
        <v>3.20814692724277E-2</v>
      </c>
      <c r="GF102" s="115"/>
      <c r="GG102" s="115">
        <v>0</v>
      </c>
      <c r="GH102" s="115">
        <v>7.1428571428571425E-2</v>
      </c>
      <c r="GI102" s="115">
        <v>0.11219512195121951</v>
      </c>
      <c r="GJ102" s="115">
        <v>0.10952040085898349</v>
      </c>
      <c r="GK102" s="115"/>
      <c r="GL102" s="115">
        <v>9.2964824120602932E-2</v>
      </c>
      <c r="GM102" s="115">
        <v>-0.74</v>
      </c>
      <c r="GN102" s="115">
        <v>0</v>
      </c>
      <c r="GO102" s="115">
        <v>-6.3063063063063002E-2</v>
      </c>
      <c r="GP102" s="115">
        <v>-1.7616580310880821E-2</v>
      </c>
      <c r="GQ102" s="115">
        <v>-2.4726854514088539E-2</v>
      </c>
      <c r="GR102" s="115">
        <v>0.26760563380281699</v>
      </c>
      <c r="GS102" s="115">
        <v>0.30909090909090892</v>
      </c>
    </row>
    <row r="103" spans="1:201" x14ac:dyDescent="0.2">
      <c r="A103" t="s">
        <v>1457</v>
      </c>
      <c r="B103" s="115">
        <v>0</v>
      </c>
      <c r="C103" s="115">
        <v>3.6285509668178464E-2</v>
      </c>
      <c r="D103" s="115">
        <v>0.14545454545454545</v>
      </c>
      <c r="E103" s="115">
        <v>7.5969612155137034E-3</v>
      </c>
      <c r="F103" s="115">
        <v>-7.9754601226993807E-2</v>
      </c>
      <c r="G103" s="115">
        <v>0</v>
      </c>
      <c r="H103" s="115">
        <v>9.7178683385579959E-2</v>
      </c>
      <c r="I103" s="115">
        <v>0.11349306431273642</v>
      </c>
      <c r="J103" s="115">
        <v>0.12697022767075311</v>
      </c>
      <c r="K103" s="115">
        <v>1.9225499082994296E-2</v>
      </c>
      <c r="L103" s="115">
        <v>0.19444444444444439</v>
      </c>
      <c r="M103" s="115">
        <v>7.2252113758647152E-2</v>
      </c>
      <c r="N103" s="115">
        <v>0</v>
      </c>
      <c r="O103" s="115">
        <v>0.10416666666666667</v>
      </c>
      <c r="P103" s="115">
        <v>-5.8823529411764705E-2</v>
      </c>
      <c r="Q103" s="115">
        <v>0</v>
      </c>
      <c r="R103" s="115"/>
      <c r="S103" s="115"/>
      <c r="T103" s="115">
        <v>0.130594321462945</v>
      </c>
      <c r="U103" s="115">
        <v>-2.4096385542168565E-2</v>
      </c>
      <c r="V103" s="115">
        <v>-2.0000000000000759E-3</v>
      </c>
      <c r="W103" s="115">
        <v>3.0303030303030304E-2</v>
      </c>
      <c r="X103" s="115">
        <v>0.15520282186948853</v>
      </c>
      <c r="Y103" s="115">
        <v>0.35344827586206912</v>
      </c>
      <c r="Z103" s="115">
        <v>0.24140885292717754</v>
      </c>
      <c r="AA103" s="115">
        <v>3.5196687370600402E-2</v>
      </c>
      <c r="AB103" s="115">
        <v>-0.13694721825962922</v>
      </c>
      <c r="AC103" s="115"/>
      <c r="AD103" s="115">
        <v>-4.6759109964527659E-2</v>
      </c>
      <c r="AE103" s="115">
        <v>0.45611402850712679</v>
      </c>
      <c r="AF103" s="115">
        <v>-9.4827586206896519E-2</v>
      </c>
      <c r="AG103" s="115">
        <v>-2.5000000000000022E-2</v>
      </c>
      <c r="AH103" s="115">
        <v>0.28726671391448155</v>
      </c>
      <c r="AI103" s="115">
        <v>-1.8749999999999972E-2</v>
      </c>
      <c r="AJ103" s="115">
        <v>-7.3126142595978131E-3</v>
      </c>
      <c r="AK103" s="115">
        <v>4.9786075457020518E-2</v>
      </c>
      <c r="AL103" s="115"/>
      <c r="AM103" s="115">
        <v>0</v>
      </c>
      <c r="AN103" s="115">
        <v>-5.3956834532374071E-2</v>
      </c>
      <c r="AO103" s="115">
        <v>-2.1875000000000089E-2</v>
      </c>
      <c r="AP103" s="115">
        <v>-5.6410256410256349E-2</v>
      </c>
      <c r="AQ103" s="115">
        <v>0.17799999999999994</v>
      </c>
      <c r="AR103" s="115">
        <v>4.4444444444444446E-2</v>
      </c>
      <c r="AS103" s="115">
        <v>0.29272727272727278</v>
      </c>
      <c r="AT103" s="115">
        <v>6.8385627006316618E-2</v>
      </c>
      <c r="AU103" s="115">
        <v>0.21640016734864634</v>
      </c>
      <c r="AV103" s="115">
        <v>0.61309090909090902</v>
      </c>
      <c r="AW103" s="115">
        <v>9.4032549728752177E-2</v>
      </c>
      <c r="AX103" s="115">
        <v>4.3814432989690705E-2</v>
      </c>
      <c r="AY103" s="115">
        <v>-4.6153846153846191E-2</v>
      </c>
      <c r="AZ103" s="115">
        <v>-0.25</v>
      </c>
      <c r="BA103" s="115">
        <v>6.9619065490711216E-2</v>
      </c>
      <c r="BB103" s="115">
        <v>-1.5960230245944517E-2</v>
      </c>
      <c r="BC103" s="115"/>
      <c r="BD103" s="115">
        <v>9.9999999999999839E-2</v>
      </c>
      <c r="BE103" s="115">
        <v>-8.0588235294117599E-2</v>
      </c>
      <c r="BF103" s="115">
        <v>0</v>
      </c>
      <c r="BG103" s="115">
        <v>4.6753246753246797E-2</v>
      </c>
      <c r="BH103" s="115">
        <v>0.13043478260869573</v>
      </c>
      <c r="BI103" s="115">
        <v>0.37365010799136078</v>
      </c>
      <c r="BJ103" s="115">
        <v>0.11367934440008397</v>
      </c>
      <c r="BK103" s="115">
        <v>0.1303370786516854</v>
      </c>
      <c r="BL103" s="115">
        <v>0.12736842105263166</v>
      </c>
      <c r="BM103" s="115">
        <v>2.2136442413738792E-2</v>
      </c>
      <c r="BN103" s="115">
        <v>0.23593380614657222</v>
      </c>
      <c r="BO103" s="115">
        <v>0</v>
      </c>
      <c r="BP103" s="115">
        <v>2.4999999999999911E-2</v>
      </c>
      <c r="BQ103" s="115">
        <v>0</v>
      </c>
      <c r="BR103" s="115">
        <v>3.8076923076923015E-2</v>
      </c>
      <c r="BS103" s="115">
        <v>7.0747261132610179E-2</v>
      </c>
      <c r="BT103" s="115">
        <v>3.7540086776080027E-2</v>
      </c>
      <c r="BU103" s="115"/>
      <c r="BV103" s="115">
        <v>-4.0629095674967183E-2</v>
      </c>
      <c r="BW103" s="115">
        <v>-3.9840637450199766E-3</v>
      </c>
      <c r="BX103" s="115">
        <v>5.5555555555555552E-2</v>
      </c>
      <c r="BY103" s="115">
        <v>-0.10601819454163743</v>
      </c>
      <c r="BZ103" s="115">
        <v>-0.14222222222222225</v>
      </c>
      <c r="CA103" s="115">
        <v>8.4590163934426171E-2</v>
      </c>
      <c r="CB103" s="115">
        <v>6.348491670418728E-2</v>
      </c>
      <c r="CC103" s="115">
        <v>0</v>
      </c>
      <c r="CD103" s="115">
        <v>0.20762711864406791</v>
      </c>
      <c r="CE103" s="115">
        <v>0.13013523858127077</v>
      </c>
      <c r="CF103" s="115">
        <v>0</v>
      </c>
      <c r="CG103" s="115">
        <v>-3.6565781346510639E-3</v>
      </c>
      <c r="CH103" s="115">
        <v>-1.482590428357557E-2</v>
      </c>
      <c r="CI103" s="115">
        <v>1.8578352180936935E-2</v>
      </c>
      <c r="CJ103" s="115">
        <v>-4.9866238630283534E-2</v>
      </c>
      <c r="CK103" s="115">
        <v>2.9382370577653385E-2</v>
      </c>
      <c r="CL103" s="115">
        <v>-5.428571428571427E-2</v>
      </c>
      <c r="CM103" s="115">
        <v>-4.1666666666666706E-2</v>
      </c>
      <c r="CN103" s="115">
        <v>-0.24999999999999994</v>
      </c>
      <c r="CO103" s="115">
        <v>8.7032201914706586E-4</v>
      </c>
      <c r="CP103" s="115">
        <v>-2.6917900403768506E-2</v>
      </c>
      <c r="CQ103" s="115">
        <v>0.33333333333333331</v>
      </c>
      <c r="CR103" s="115">
        <v>0.29922480620155034</v>
      </c>
      <c r="CS103" s="115">
        <v>-0.25675675675675669</v>
      </c>
      <c r="CT103" s="115">
        <v>0.39395212095758081</v>
      </c>
      <c r="CU103" s="115">
        <v>0.28696296296296303</v>
      </c>
      <c r="CV103" s="115">
        <v>1.4760147601476028E-2</v>
      </c>
      <c r="CW103" s="115">
        <v>8.6543209876543278E-2</v>
      </c>
      <c r="CX103" s="115">
        <v>-2.2727272727272728E-2</v>
      </c>
      <c r="CY103" s="115">
        <v>0.27593064762876091</v>
      </c>
      <c r="CZ103" s="115">
        <v>-4.0697674418604689E-2</v>
      </c>
      <c r="DA103" s="115">
        <v>-0.14712153518123675</v>
      </c>
      <c r="DB103" s="115">
        <v>4.4003989030167057E-2</v>
      </c>
      <c r="DC103" s="115"/>
      <c r="DD103" s="115">
        <v>5.0000000000000065E-2</v>
      </c>
      <c r="DE103" s="115">
        <v>0.26038338658146964</v>
      </c>
      <c r="DF103" s="115">
        <v>2.1866666666666673E-2</v>
      </c>
      <c r="DG103" s="115">
        <v>-3.4090909090909172E-2</v>
      </c>
      <c r="DH103" s="115">
        <v>5.9311981020166915E-3</v>
      </c>
      <c r="DI103" s="115">
        <v>3.1613976705490918E-2</v>
      </c>
      <c r="DJ103" s="115"/>
      <c r="DK103" s="115">
        <v>-9.3959731543624095E-2</v>
      </c>
      <c r="DL103" s="115">
        <v>4.5454545454544481E-3</v>
      </c>
      <c r="DM103" s="115">
        <v>-3.7656903765690503E-2</v>
      </c>
      <c r="DN103" s="115">
        <v>2.0000000000000018E-2</v>
      </c>
      <c r="DO103" s="115"/>
      <c r="DP103" s="115">
        <v>2.6121696373694178E-3</v>
      </c>
      <c r="DQ103" s="115">
        <v>0.14756944444444431</v>
      </c>
      <c r="DR103" s="115">
        <v>0.15450980392156868</v>
      </c>
      <c r="DS103" s="115">
        <v>-3.344072880791029E-2</v>
      </c>
      <c r="DT103" s="115">
        <v>-0.12602241744925771</v>
      </c>
      <c r="DU103" s="115">
        <v>0.11007827788649706</v>
      </c>
      <c r="DV103" s="115">
        <v>0</v>
      </c>
      <c r="DW103" s="115"/>
      <c r="DX103" s="115">
        <v>0.33028152895399421</v>
      </c>
      <c r="DY103" s="115">
        <v>-0.11445942373777421</v>
      </c>
      <c r="DZ103" s="115">
        <v>-2.1526418786692821E-2</v>
      </c>
      <c r="EA103" s="115"/>
      <c r="EB103" s="115">
        <v>3.5875888817065153E-2</v>
      </c>
      <c r="EC103" s="115">
        <v>9.878466812090976E-2</v>
      </c>
      <c r="ED103" s="115">
        <v>0.12375000000000003</v>
      </c>
      <c r="EE103" s="115">
        <v>9.8996655518394677E-2</v>
      </c>
      <c r="EF103" s="115">
        <v>-2.6917900403768506E-2</v>
      </c>
      <c r="EG103" s="115"/>
      <c r="EH103" s="115">
        <v>-6.7961165048543687E-2</v>
      </c>
      <c r="EI103" s="115">
        <v>4.7226043099495699E-2</v>
      </c>
      <c r="EJ103" s="115">
        <v>0.11111111111111115</v>
      </c>
      <c r="EK103" s="115">
        <v>2.5914634146341542E-2</v>
      </c>
      <c r="EL103" s="115">
        <v>4.4054950260540016E-2</v>
      </c>
      <c r="EM103" s="115">
        <v>-5.5074257425742464E-2</v>
      </c>
      <c r="EN103" s="115">
        <v>0.1461434370771314</v>
      </c>
      <c r="EO103" s="115">
        <v>7.6750879437160096E-3</v>
      </c>
      <c r="EP103" s="115">
        <v>0</v>
      </c>
      <c r="EQ103" s="115">
        <v>0</v>
      </c>
      <c r="ER103" s="115">
        <v>0</v>
      </c>
      <c r="ES103" s="115">
        <v>-5.1546391752576226E-3</v>
      </c>
      <c r="ET103" s="115"/>
      <c r="EU103" s="115"/>
      <c r="EV103" s="115">
        <v>-4.8979591836734733E-2</v>
      </c>
      <c r="EW103" s="115">
        <v>1.5873015873015872E-2</v>
      </c>
      <c r="EX103" s="115">
        <v>0.17994100294985246</v>
      </c>
      <c r="EY103" s="115">
        <v>8.2060085836909893E-2</v>
      </c>
      <c r="EZ103" s="115">
        <v>0.1</v>
      </c>
      <c r="FA103" s="115">
        <v>-0.1111111111111112</v>
      </c>
      <c r="FB103" s="115">
        <v>4.3841336116910219E-2</v>
      </c>
      <c r="FC103" s="115">
        <v>-0.18791946308724833</v>
      </c>
      <c r="FD103" s="115">
        <v>4.8721492743607465E-2</v>
      </c>
      <c r="FE103" s="115">
        <v>3.6682615629984122E-2</v>
      </c>
      <c r="FF103" s="115"/>
      <c r="FG103" s="115">
        <v>0.1199526346950858</v>
      </c>
      <c r="FH103" s="115">
        <v>2.5485436893203772E-2</v>
      </c>
      <c r="FI103" s="115">
        <v>0.15211970074812978</v>
      </c>
      <c r="FJ103" s="115">
        <v>0</v>
      </c>
      <c r="FK103" s="115">
        <v>0</v>
      </c>
      <c r="FL103" s="115">
        <v>3.7005163511187739E-2</v>
      </c>
      <c r="FM103" s="115">
        <v>0.13636363636363635</v>
      </c>
      <c r="FN103" s="115">
        <v>7.6785714285714401E-2</v>
      </c>
      <c r="FO103" s="115">
        <v>-6.1700182815355581E-3</v>
      </c>
      <c r="FP103" s="115">
        <v>0.15459233791748531</v>
      </c>
      <c r="FQ103" s="115">
        <v>0.24760601915184674</v>
      </c>
      <c r="FR103" s="115">
        <v>3.8499999999999979E-2</v>
      </c>
      <c r="FS103" s="115">
        <v>-2.8310104529616815E-2</v>
      </c>
      <c r="FT103" s="115">
        <v>-4.9801783944499453E-2</v>
      </c>
      <c r="FU103" s="115">
        <v>9.6503496503496433E-2</v>
      </c>
      <c r="FV103" s="115">
        <v>0</v>
      </c>
      <c r="FW103" s="115">
        <v>0</v>
      </c>
      <c r="FX103" s="115">
        <v>4.0427509293680344E-2</v>
      </c>
      <c r="FY103" s="115">
        <v>5.2631578947368474E-2</v>
      </c>
      <c r="FZ103" s="115">
        <v>9.4451003541912021E-3</v>
      </c>
      <c r="GA103" s="115">
        <v>0.23700202565833894</v>
      </c>
      <c r="GB103" s="115">
        <v>9.8423315814620105E-2</v>
      </c>
      <c r="GC103" s="115">
        <v>0.2538829151732378</v>
      </c>
      <c r="GD103" s="115">
        <v>2.5818639798488561E-2</v>
      </c>
      <c r="GE103" s="115">
        <v>2.386692381870786E-2</v>
      </c>
      <c r="GF103" s="115"/>
      <c r="GG103" s="115">
        <v>0</v>
      </c>
      <c r="GH103" s="115">
        <v>6.4908722109533523E-2</v>
      </c>
      <c r="GI103" s="115">
        <v>0.10810810810810796</v>
      </c>
      <c r="GJ103" s="115">
        <v>7.4615384615384667E-2</v>
      </c>
      <c r="GK103" s="115"/>
      <c r="GL103" s="115">
        <v>3.645833333333337E-2</v>
      </c>
      <c r="GM103" s="115">
        <v>0</v>
      </c>
      <c r="GN103" s="115">
        <v>0</v>
      </c>
      <c r="GO103" s="115">
        <v>8.8235294117647106E-2</v>
      </c>
      <c r="GP103" s="115">
        <v>-9.8130841121495241E-2</v>
      </c>
      <c r="GQ103" s="115">
        <v>0.1284879948085659</v>
      </c>
      <c r="GR103" s="115">
        <v>-0.1125000000000001</v>
      </c>
      <c r="GS103" s="115">
        <v>1.8518518518518535E-2</v>
      </c>
    </row>
    <row r="104" spans="1:201" x14ac:dyDescent="0.2">
      <c r="A104" t="s">
        <v>1458</v>
      </c>
      <c r="B104" s="115">
        <v>0</v>
      </c>
      <c r="C104" s="115">
        <v>4.6726636681659106E-2</v>
      </c>
      <c r="D104" s="115">
        <v>-0.16235150776728596</v>
      </c>
      <c r="E104" s="115">
        <v>7.2930072930073059E-2</v>
      </c>
      <c r="F104" s="115">
        <v>-0.3414141414141415</v>
      </c>
      <c r="G104" s="115">
        <v>-2.3019374640322325E-2</v>
      </c>
      <c r="H104" s="115">
        <v>-2.1472392638036762E-2</v>
      </c>
      <c r="I104" s="115">
        <v>-4.0532365396249347E-2</v>
      </c>
      <c r="J104" s="115">
        <v>-7.1293033342369277E-2</v>
      </c>
      <c r="K104" s="115">
        <v>6.2157139338572781E-2</v>
      </c>
      <c r="L104" s="115">
        <v>-4.7058823529411674E-2</v>
      </c>
      <c r="M104" s="115">
        <v>-0.13266666666666668</v>
      </c>
      <c r="N104" s="115">
        <v>0</v>
      </c>
      <c r="O104" s="115">
        <v>-0.1111111111111111</v>
      </c>
      <c r="P104" s="115">
        <v>-0.15</v>
      </c>
      <c r="Q104" s="115">
        <v>-0.04</v>
      </c>
      <c r="R104" s="115"/>
      <c r="S104" s="115"/>
      <c r="T104" s="115">
        <v>-7.5816369171988647E-3</v>
      </c>
      <c r="U104" s="115">
        <v>0.27692307692307683</v>
      </c>
      <c r="V104" s="115">
        <v>2.4504343951882251E-3</v>
      </c>
      <c r="W104" s="115">
        <v>-2.3668639053254354E-2</v>
      </c>
      <c r="X104" s="115">
        <v>0.21413276231263384</v>
      </c>
      <c r="Y104" s="115">
        <v>-0.22666666666666671</v>
      </c>
      <c r="Z104" s="115">
        <v>-3.5442108162703143E-2</v>
      </c>
      <c r="AA104" s="115">
        <v>0.19259259259259268</v>
      </c>
      <c r="AB104" s="115">
        <v>-8.5652173913043431E-2</v>
      </c>
      <c r="AC104" s="115"/>
      <c r="AD104" s="115">
        <v>3.7470725995316194E-2</v>
      </c>
      <c r="AE104" s="115">
        <v>-0.60291927316056004</v>
      </c>
      <c r="AF104" s="115">
        <v>-3.3333333333333361E-2</v>
      </c>
      <c r="AG104" s="115">
        <v>0</v>
      </c>
      <c r="AH104" s="115">
        <v>8.3162743091095198E-2</v>
      </c>
      <c r="AI104" s="115">
        <v>0.24675324675324667</v>
      </c>
      <c r="AJ104" s="115">
        <v>-7.288135593220349E-2</v>
      </c>
      <c r="AK104" s="115">
        <v>0</v>
      </c>
      <c r="AL104" s="115"/>
      <c r="AM104" s="115">
        <v>-0.10526315789473684</v>
      </c>
      <c r="AN104" s="115">
        <v>0.14403292181069943</v>
      </c>
      <c r="AO104" s="115">
        <v>-3.4690799396681682E-2</v>
      </c>
      <c r="AP104" s="115">
        <v>-9.3023255813953473E-2</v>
      </c>
      <c r="AQ104" s="115">
        <v>2.0408163265306048E-2</v>
      </c>
      <c r="AR104" s="115">
        <v>-6.3280599500416299E-2</v>
      </c>
      <c r="AS104" s="115">
        <v>-9.46502057613169E-2</v>
      </c>
      <c r="AT104" s="115">
        <v>-7.869647406920326E-3</v>
      </c>
      <c r="AU104" s="115">
        <v>2.1344227782930891E-2</v>
      </c>
      <c r="AV104" s="115">
        <v>-5.0414364640884009E-2</v>
      </c>
      <c r="AW104" s="115">
        <v>-8.1395348837209197E-2</v>
      </c>
      <c r="AX104" s="115">
        <v>-3.4825870646766094E-2</v>
      </c>
      <c r="AY104" s="115">
        <v>0.12554112554112556</v>
      </c>
      <c r="AZ104" s="115">
        <v>-9.0909090909090981E-2</v>
      </c>
      <c r="BA104" s="115">
        <v>5.5247524752475227E-2</v>
      </c>
      <c r="BB104" s="115">
        <v>-2.4794466918960948E-3</v>
      </c>
      <c r="BC104" s="115"/>
      <c r="BD104" s="115">
        <v>2.0895522388059785E-2</v>
      </c>
      <c r="BE104" s="115">
        <v>-2.8571428571428571E-2</v>
      </c>
      <c r="BF104" s="115">
        <v>0</v>
      </c>
      <c r="BG104" s="115">
        <v>-1.2970168612191683E-3</v>
      </c>
      <c r="BH104" s="115">
        <v>-4.6846846846846812E-2</v>
      </c>
      <c r="BI104" s="115">
        <v>-5.1229508196721313E-2</v>
      </c>
      <c r="BJ104" s="115">
        <v>1.8947368421053351E-3</v>
      </c>
      <c r="BK104" s="115">
        <v>-3.7837837837837798E-2</v>
      </c>
      <c r="BL104" s="115">
        <v>5.5555555555555552E-2</v>
      </c>
      <c r="BM104" s="115">
        <v>0.20608076009501186</v>
      </c>
      <c r="BN104" s="115">
        <v>-1.0294805802527019E-2</v>
      </c>
      <c r="BO104" s="115">
        <v>-9.9999999999999936E-2</v>
      </c>
      <c r="BP104" s="115">
        <v>-0.16142557651991607</v>
      </c>
      <c r="BQ104" s="115">
        <v>0</v>
      </c>
      <c r="BR104" s="115">
        <v>-4.0944300995942436E-2</v>
      </c>
      <c r="BS104" s="115">
        <v>-3.0429821224800427E-3</v>
      </c>
      <c r="BT104" s="115">
        <v>0.21304347826086945</v>
      </c>
      <c r="BU104" s="115"/>
      <c r="BV104" s="115">
        <v>-1.9280205655527037E-2</v>
      </c>
      <c r="BW104" s="115">
        <v>9.7267759562841588E-2</v>
      </c>
      <c r="BX104" s="115">
        <v>-2.1739130434782532E-2</v>
      </c>
      <c r="BY104" s="115">
        <v>-3.7386325362074868E-2</v>
      </c>
      <c r="BZ104" s="115">
        <v>0.18110236220472439</v>
      </c>
      <c r="CA104" s="115">
        <v>-7.4916590840157685E-2</v>
      </c>
      <c r="CB104" s="115">
        <v>3.1583836507199176E-2</v>
      </c>
      <c r="CC104" s="115">
        <v>-2.9910269192421979E-3</v>
      </c>
      <c r="CD104" s="115">
        <v>4.8888888888888836E-2</v>
      </c>
      <c r="CE104" s="115">
        <v>4.4927343020930412E-2</v>
      </c>
      <c r="CF104" s="115">
        <v>0</v>
      </c>
      <c r="CG104" s="115">
        <v>3.7820512820512818E-2</v>
      </c>
      <c r="CH104" s="115">
        <v>1.8493925532438105E-2</v>
      </c>
      <c r="CI104" s="115">
        <v>0.42489929023594852</v>
      </c>
      <c r="CJ104" s="115">
        <v>7.0446735395189072E-2</v>
      </c>
      <c r="CK104" s="115">
        <v>-0.12089263749780348</v>
      </c>
      <c r="CL104" s="115">
        <v>0</v>
      </c>
      <c r="CM104" s="115">
        <v>-7.6923076923076983E-2</v>
      </c>
      <c r="CN104" s="115">
        <v>0.19999999999999996</v>
      </c>
      <c r="CO104" s="115">
        <v>2.8648164726947204E-2</v>
      </c>
      <c r="CP104" s="115">
        <v>0.15696044845842413</v>
      </c>
      <c r="CQ104" s="115">
        <v>0</v>
      </c>
      <c r="CR104" s="115">
        <v>1.5527950310558123E-3</v>
      </c>
      <c r="CS104" s="115">
        <v>0.24369747899159669</v>
      </c>
      <c r="CT104" s="115">
        <v>6.2946428571428542E-2</v>
      </c>
      <c r="CU104" s="115">
        <v>-0.1865754827825144</v>
      </c>
      <c r="CV104" s="115">
        <v>-0.13968253968253966</v>
      </c>
      <c r="CW104" s="115">
        <v>-4.7058823529411764E-2</v>
      </c>
      <c r="CX104" s="115">
        <v>7.3170731707317069E-2</v>
      </c>
      <c r="CY104" s="115">
        <v>-6.6990198877152976E-2</v>
      </c>
      <c r="CZ104" s="115">
        <v>-7.027027027027033E-2</v>
      </c>
      <c r="DA104" s="115">
        <v>-8.3984374999999944E-2</v>
      </c>
      <c r="DB104" s="115">
        <v>1.8278750952018249E-2</v>
      </c>
      <c r="DC104" s="115"/>
      <c r="DD104" s="115">
        <v>-4.3478260869565216E-2</v>
      </c>
      <c r="DE104" s="115">
        <v>4.84664503297393E-2</v>
      </c>
      <c r="DF104" s="115">
        <v>-1.5231092436974746E-2</v>
      </c>
      <c r="DG104" s="115">
        <v>-7.3684210526315713E-2</v>
      </c>
      <c r="DH104" s="115">
        <v>-0.13003095975232196</v>
      </c>
      <c r="DI104" s="115">
        <v>1.6666666666666312E-3</v>
      </c>
      <c r="DJ104" s="115"/>
      <c r="DK104" s="115">
        <v>-6.8750000000000061E-2</v>
      </c>
      <c r="DL104" s="115">
        <v>-2.2222222222222143E-2</v>
      </c>
      <c r="DM104" s="115">
        <v>-2.4489795918367366E-2</v>
      </c>
      <c r="DN104" s="115">
        <v>5.6105610561056084E-2</v>
      </c>
      <c r="DO104" s="115"/>
      <c r="DP104" s="115">
        <v>2.0702634880803015E-2</v>
      </c>
      <c r="DQ104" s="115">
        <v>-9.5761381475667207E-2</v>
      </c>
      <c r="DR104" s="115">
        <v>-1.9230769230769232E-2</v>
      </c>
      <c r="DS104" s="115">
        <v>-2.2161868549701164E-2</v>
      </c>
      <c r="DT104" s="115">
        <v>-0.11690743713215634</v>
      </c>
      <c r="DU104" s="115">
        <v>-0.16809116809116806</v>
      </c>
      <c r="DV104" s="115">
        <v>-4.9568965517241256E-2</v>
      </c>
      <c r="DW104" s="115"/>
      <c r="DX104" s="115">
        <v>-2.9183023479742227E-2</v>
      </c>
      <c r="DY104" s="115">
        <v>-6.4771322620519267E-2</v>
      </c>
      <c r="DZ104" s="115">
        <v>6.4583333333333437E-2</v>
      </c>
      <c r="EA104" s="115"/>
      <c r="EB104" s="115">
        <v>2.112211221122114E-2</v>
      </c>
      <c r="EC104" s="115">
        <v>1.4042752379466907E-3</v>
      </c>
      <c r="ED104" s="115">
        <v>0.14285714285714285</v>
      </c>
      <c r="EE104" s="115">
        <v>-1.0023387905112309E-3</v>
      </c>
      <c r="EF104" s="115">
        <v>0.15696044845842413</v>
      </c>
      <c r="EG104" s="115"/>
      <c r="EH104" s="115">
        <v>-5.7915057915057366E-3</v>
      </c>
      <c r="EI104" s="115">
        <v>7.390300230946889E-3</v>
      </c>
      <c r="EJ104" s="115">
        <v>-3.720930232558143E-2</v>
      </c>
      <c r="EK104" s="115">
        <v>4.6251993620414732E-2</v>
      </c>
      <c r="EL104" s="115">
        <v>6.3476070528967143E-2</v>
      </c>
      <c r="EM104" s="115">
        <v>7.7333333333333268E-2</v>
      </c>
      <c r="EN104" s="115">
        <v>-3.3986928104575251E-2</v>
      </c>
      <c r="EO104" s="115">
        <v>-1.9339326782354112E-2</v>
      </c>
      <c r="EP104" s="115">
        <v>0</v>
      </c>
      <c r="EQ104" s="115">
        <v>5.2631578947368418E-2</v>
      </c>
      <c r="ER104" s="115">
        <v>-0.2</v>
      </c>
      <c r="ES104" s="115">
        <v>0</v>
      </c>
      <c r="ET104" s="115"/>
      <c r="EU104" s="115"/>
      <c r="EV104" s="115">
        <v>-2.7777777777777714E-2</v>
      </c>
      <c r="EW104" s="115">
        <v>0.12781954887218047</v>
      </c>
      <c r="EX104" s="115">
        <v>-8.8709677419354857E-2</v>
      </c>
      <c r="EY104" s="115">
        <v>-0.13240988978254395</v>
      </c>
      <c r="EZ104" s="115">
        <v>0</v>
      </c>
      <c r="FA104" s="115">
        <v>-0.11956521739130432</v>
      </c>
      <c r="FB104" s="115">
        <v>0.36857142857142861</v>
      </c>
      <c r="FC104" s="115">
        <v>-3.8709677419354875E-2</v>
      </c>
      <c r="FD104" s="115">
        <v>2.4424778761061992E-2</v>
      </c>
      <c r="FE104" s="115">
        <v>-0.16400000000000006</v>
      </c>
      <c r="FF104" s="115"/>
      <c r="FG104" s="115">
        <v>-1.8023255813953455E-2</v>
      </c>
      <c r="FH104" s="115">
        <v>-1.8463371054198853E-2</v>
      </c>
      <c r="FI104" s="115">
        <v>-4.5238095238095327E-2</v>
      </c>
      <c r="FJ104" s="115">
        <v>-0.11221476510067113</v>
      </c>
      <c r="FK104" s="115">
        <v>0</v>
      </c>
      <c r="FL104" s="115">
        <v>5.6363636363636289E-2</v>
      </c>
      <c r="FM104" s="115">
        <v>-8.3333333333333329E-2</v>
      </c>
      <c r="FN104" s="115">
        <v>-0.14503816793893132</v>
      </c>
      <c r="FO104" s="115">
        <v>-3.4847816497574E-2</v>
      </c>
      <c r="FP104" s="115">
        <v>2.7763755678950064E-2</v>
      </c>
      <c r="FQ104" s="115">
        <v>-9.5297029702970354E-2</v>
      </c>
      <c r="FR104" s="115">
        <v>-1.332017760236801E-2</v>
      </c>
      <c r="FS104" s="115">
        <v>-1.7391304347825717E-3</v>
      </c>
      <c r="FT104" s="115">
        <v>-9.910714285714281E-2</v>
      </c>
      <c r="FU104" s="115">
        <v>-5.921052631578938E-2</v>
      </c>
      <c r="FV104" s="115">
        <v>-1.8178512997633176E-4</v>
      </c>
      <c r="FW104" s="115">
        <v>0</v>
      </c>
      <c r="FX104" s="115">
        <v>0.13084603258013652</v>
      </c>
      <c r="FY104" s="115">
        <v>0.11764705882352938</v>
      </c>
      <c r="FZ104" s="115">
        <v>0.69400000000000006</v>
      </c>
      <c r="GA104" s="115">
        <v>-1.1348464619492652E-2</v>
      </c>
      <c r="GB104" s="115">
        <v>0.10565240359218173</v>
      </c>
      <c r="GC104" s="115">
        <v>-9.660010793308163E-2</v>
      </c>
      <c r="GD104" s="115">
        <v>5.0959629384513656E-2</v>
      </c>
      <c r="GE104" s="115">
        <v>-5.7326288279075072E-2</v>
      </c>
      <c r="GF104" s="115"/>
      <c r="GG104" s="115">
        <v>5.7142857142857195E-3</v>
      </c>
      <c r="GH104" s="115">
        <v>5.3700240448837776E-2</v>
      </c>
      <c r="GI104" s="115">
        <v>-0.17777777777777773</v>
      </c>
      <c r="GJ104" s="115">
        <v>7.7519379844960962E-3</v>
      </c>
      <c r="GK104" s="115"/>
      <c r="GL104" s="115">
        <v>7.2625698324022284E-2</v>
      </c>
      <c r="GM104" s="115">
        <v>-0.9</v>
      </c>
      <c r="GN104" s="115">
        <v>0</v>
      </c>
      <c r="GO104" s="115">
        <v>-8.6021505376344162E-2</v>
      </c>
      <c r="GP104" s="115">
        <v>-3.4296028880866497E-2</v>
      </c>
      <c r="GQ104" s="115">
        <v>-2.1587301587301579E-2</v>
      </c>
      <c r="GR104" s="115">
        <v>-0.35483870967741932</v>
      </c>
      <c r="GS104" s="115">
        <v>-0.16923076923076921</v>
      </c>
    </row>
    <row r="105" spans="1:201" x14ac:dyDescent="0.2">
      <c r="A105" t="s">
        <v>1459</v>
      </c>
      <c r="B105" s="115">
        <v>0</v>
      </c>
      <c r="C105" s="115">
        <v>8.3671811535337218E-2</v>
      </c>
      <c r="D105" s="115">
        <v>-0.15430190623390011</v>
      </c>
      <c r="E105" s="115">
        <v>-0.22300000000000003</v>
      </c>
      <c r="F105" s="115">
        <v>0.3060686015831135</v>
      </c>
      <c r="G105" s="115">
        <v>0.57802330861207829</v>
      </c>
      <c r="H105" s="115">
        <v>6.8852459016393433E-2</v>
      </c>
      <c r="I105" s="115">
        <v>-6.1684011352885489E-2</v>
      </c>
      <c r="J105" s="115">
        <v>-2.6392187912377935E-2</v>
      </c>
      <c r="K105" s="115">
        <v>-3.1694306184852782E-3</v>
      </c>
      <c r="L105" s="115">
        <v>-8.1081081081081155E-2</v>
      </c>
      <c r="M105" s="115">
        <v>-4.2145593869731809E-2</v>
      </c>
      <c r="N105" s="115">
        <v>-8.3333333333333329E-2</v>
      </c>
      <c r="O105" s="115">
        <v>-2.5858884373845688E-3</v>
      </c>
      <c r="P105" s="115">
        <v>0</v>
      </c>
      <c r="Q105" s="115">
        <v>7.7586206896551754E-2</v>
      </c>
      <c r="R105" s="115"/>
      <c r="S105" s="115"/>
      <c r="T105" s="115">
        <v>-2.6727093138109479E-2</v>
      </c>
      <c r="U105" s="115">
        <v>0.30000000000000004</v>
      </c>
      <c r="V105" s="115">
        <v>3.4093526837134396E-2</v>
      </c>
      <c r="W105" s="115">
        <v>2.3622047244094304E-2</v>
      </c>
      <c r="X105" s="115">
        <v>-6.6000000000000017E-2</v>
      </c>
      <c r="Y105" s="115">
        <v>0.3574660633484163</v>
      </c>
      <c r="Z105" s="115">
        <v>3.3595900161336165E-2</v>
      </c>
      <c r="AA105" s="115">
        <v>0.61999999999999988</v>
      </c>
      <c r="AB105" s="115">
        <v>0.33333333333333331</v>
      </c>
      <c r="AC105" s="115"/>
      <c r="AD105" s="115">
        <v>0.71142284569138281</v>
      </c>
      <c r="AE105" s="115">
        <v>0.57976470588235296</v>
      </c>
      <c r="AF105" s="115">
        <v>0.2</v>
      </c>
      <c r="AG105" s="115">
        <v>0.66666666666666674</v>
      </c>
      <c r="AH105" s="115">
        <v>0.10084507042253517</v>
      </c>
      <c r="AI105" s="115">
        <v>-0.20124481327800833</v>
      </c>
      <c r="AJ105" s="115">
        <v>2.2530329289428212E-2</v>
      </c>
      <c r="AK105" s="115">
        <v>0.21560283687943274</v>
      </c>
      <c r="AL105" s="115"/>
      <c r="AM105" s="115">
        <v>5.5555555555555552E-2</v>
      </c>
      <c r="AN105" s="115">
        <v>0.24615384615384625</v>
      </c>
      <c r="AO105" s="115">
        <v>-5.8238636363636381E-2</v>
      </c>
      <c r="AP105" s="115">
        <v>0</v>
      </c>
      <c r="AQ105" s="115">
        <v>-0.14335664335664325</v>
      </c>
      <c r="AR105" s="115">
        <v>-3.920000000000002E-2</v>
      </c>
      <c r="AS105" s="115">
        <v>-8.4400904295403104E-2</v>
      </c>
      <c r="AT105" s="115">
        <v>-4.5051408837610822E-2</v>
      </c>
      <c r="AU105" s="115">
        <v>0.18671927177381456</v>
      </c>
      <c r="AV105" s="115">
        <v>-0.11165644171779142</v>
      </c>
      <c r="AW105" s="115">
        <v>-3.6800000000000069E-2</v>
      </c>
      <c r="AX105" s="115">
        <v>-9.8522167487684834E-3</v>
      </c>
      <c r="AY105" s="115">
        <v>0.16666666666666671</v>
      </c>
      <c r="AZ105" s="115">
        <v>2.9285714285714284</v>
      </c>
      <c r="BA105" s="115">
        <v>-0.16940789473684206</v>
      </c>
      <c r="BB105" s="115">
        <v>-4.9344241007662597E-3</v>
      </c>
      <c r="BC105" s="115"/>
      <c r="BD105" s="115">
        <v>-3.0110017371163846E-2</v>
      </c>
      <c r="BE105" s="115">
        <v>7.6923076923076927E-2</v>
      </c>
      <c r="BF105" s="115">
        <v>1</v>
      </c>
      <c r="BG105" s="115">
        <v>-4.1044776119402888E-2</v>
      </c>
      <c r="BH105" s="115">
        <v>0.33093525179856115</v>
      </c>
      <c r="BI105" s="115">
        <v>-5.609284332688589E-2</v>
      </c>
      <c r="BJ105" s="115">
        <v>-2.643984423037506E-2</v>
      </c>
      <c r="BK105" s="115">
        <v>7.558139534883726E-2</v>
      </c>
      <c r="BL105" s="115">
        <v>0.2931034482758621</v>
      </c>
      <c r="BM105" s="115">
        <v>3.3179542554235747E-2</v>
      </c>
      <c r="BN105" s="115">
        <v>-2.6867030965391614E-2</v>
      </c>
      <c r="BO105" s="115">
        <v>-0.13793103448275862</v>
      </c>
      <c r="BP105" s="115">
        <v>-0.12956204379562059</v>
      </c>
      <c r="BQ105" s="115">
        <v>0</v>
      </c>
      <c r="BR105" s="115">
        <v>-1.4181818181818202E-2</v>
      </c>
      <c r="BS105" s="115">
        <v>-4.830118425815795E-2</v>
      </c>
      <c r="BT105" s="115">
        <v>4.5977011494253523E-3</v>
      </c>
      <c r="BU105" s="115"/>
      <c r="BV105" s="115">
        <v>0.29666666666666669</v>
      </c>
      <c r="BW105" s="115">
        <v>3.7414965986394523E-2</v>
      </c>
      <c r="BX105" s="115">
        <v>1.0881392818280508E-3</v>
      </c>
      <c r="BY105" s="115">
        <v>-6.8573340023414722E-3</v>
      </c>
      <c r="BZ105" s="115">
        <v>-0.10352941176470587</v>
      </c>
      <c r="CA105" s="115">
        <v>0.13807386952019332</v>
      </c>
      <c r="CB105" s="115">
        <v>-0.12165469973890336</v>
      </c>
      <c r="CC105" s="115">
        <v>8.6360025994656503E-2</v>
      </c>
      <c r="CD105" s="115">
        <v>-9.6385542168674773E-2</v>
      </c>
      <c r="CE105" s="115">
        <v>-0.1207361387879498</v>
      </c>
      <c r="CF105" s="115">
        <v>0.18110236220472439</v>
      </c>
      <c r="CG105" s="115">
        <v>-2.2507393854328581E-2</v>
      </c>
      <c r="CH105" s="115">
        <v>-0.19446095328658025</v>
      </c>
      <c r="CI105" s="115">
        <v>1.0467144795502988E-2</v>
      </c>
      <c r="CJ105" s="115">
        <v>-7.9545454545454867E-3</v>
      </c>
      <c r="CK105" s="115">
        <v>0.3729794933655004</v>
      </c>
      <c r="CL105" s="115">
        <v>-0.10256410256410255</v>
      </c>
      <c r="CM105" s="115">
        <v>8.3333333333333412E-2</v>
      </c>
      <c r="CN105" s="115">
        <v>0.66666666666666674</v>
      </c>
      <c r="CO105" s="115">
        <v>-4.9361702127659578E-2</v>
      </c>
      <c r="CP105" s="115">
        <v>0</v>
      </c>
      <c r="CQ105" s="115">
        <v>-0.29411764705882354</v>
      </c>
      <c r="CR105" s="115">
        <v>0.12745098039215702</v>
      </c>
      <c r="CS105" s="115">
        <v>-0.28313253012048195</v>
      </c>
      <c r="CT105" s="115">
        <v>-2.268760907504358E-2</v>
      </c>
      <c r="CU105" s="115">
        <v>0.90010876409639939</v>
      </c>
      <c r="CV105" s="115">
        <v>-1.5625000000000083E-2</v>
      </c>
      <c r="CW105" s="115">
        <v>1.2386850881372157E-2</v>
      </c>
      <c r="CX105" s="115">
        <v>-5.3554939981532788E-2</v>
      </c>
      <c r="CY105" s="115">
        <v>0.27536407766990284</v>
      </c>
      <c r="CZ105" s="115">
        <v>6.3218390804597763E-2</v>
      </c>
      <c r="DA105" s="115">
        <v>0.12035010940919033</v>
      </c>
      <c r="DB105" s="115">
        <v>-5.6357429478349381E-2</v>
      </c>
      <c r="DC105" s="115"/>
      <c r="DD105" s="115">
        <v>-4.1666666666666664E-2</v>
      </c>
      <c r="DE105" s="115">
        <v>7.3009098056834767E-2</v>
      </c>
      <c r="DF105" s="115">
        <v>0.15289131092945799</v>
      </c>
      <c r="DG105" s="115">
        <v>0.25827814569536428</v>
      </c>
      <c r="DH105" s="115">
        <v>6.4835164835164827E-2</v>
      </c>
      <c r="DI105" s="115">
        <v>-7.6923076923076927E-2</v>
      </c>
      <c r="DJ105" s="115"/>
      <c r="DK105" s="115">
        <v>0.28000000000000008</v>
      </c>
      <c r="DL105" s="115">
        <v>-1.746724890829696E-2</v>
      </c>
      <c r="DM105" s="115">
        <v>-8.097165991902841E-3</v>
      </c>
      <c r="DN105" s="115">
        <v>0.10101744186046516</v>
      </c>
      <c r="DO105" s="115"/>
      <c r="DP105" s="115">
        <v>0.23207729468599031</v>
      </c>
      <c r="DQ105" s="115">
        <v>8.0027127839945852E-2</v>
      </c>
      <c r="DR105" s="115">
        <v>0</v>
      </c>
      <c r="DS105" s="115">
        <v>0.12119366626065778</v>
      </c>
      <c r="DT105" s="115">
        <v>2.2428884026258211E-2</v>
      </c>
      <c r="DU105" s="115">
        <v>0.19562043795620435</v>
      </c>
      <c r="DV105" s="115">
        <v>6.7415730337076797E-3</v>
      </c>
      <c r="DW105" s="115"/>
      <c r="DX105" s="115">
        <v>6.9555573160104467E-2</v>
      </c>
      <c r="DY105" s="115">
        <v>-5.5568526733597842E-2</v>
      </c>
      <c r="DZ105" s="115">
        <v>-1.5384615384615422E-2</v>
      </c>
      <c r="EA105" s="115"/>
      <c r="EB105" s="115">
        <v>2.6422764227642316E-2</v>
      </c>
      <c r="EC105" s="115">
        <v>-5.304373522458633E-2</v>
      </c>
      <c r="ED105" s="115">
        <v>7.6923076923076927E-2</v>
      </c>
      <c r="EE105" s="115">
        <v>1.0465901417960794E-2</v>
      </c>
      <c r="EF105" s="115">
        <v>0</v>
      </c>
      <c r="EG105" s="115"/>
      <c r="EH105" s="115">
        <v>0.26774351443954963</v>
      </c>
      <c r="EI105" s="115">
        <v>1.8344308560677185E-2</v>
      </c>
      <c r="EJ105" s="115">
        <v>7.4999999999999997E-2</v>
      </c>
      <c r="EK105" s="115">
        <v>0.79656160458452696</v>
      </c>
      <c r="EL105" s="115">
        <v>-0.14550150667240633</v>
      </c>
      <c r="EM105" s="115">
        <v>-3.7635598848793821E-3</v>
      </c>
      <c r="EN105" s="115">
        <v>-0.12671232876712324</v>
      </c>
      <c r="EO105" s="115">
        <v>4.6379348063880929E-2</v>
      </c>
      <c r="EP105" s="115">
        <v>0</v>
      </c>
      <c r="EQ105" s="115">
        <v>-5.1896207584830302E-2</v>
      </c>
      <c r="ER105" s="115">
        <v>-0.16666666666666666</v>
      </c>
      <c r="ES105" s="115">
        <v>0.1149425287356322</v>
      </c>
      <c r="ET105" s="115"/>
      <c r="EU105" s="115"/>
      <c r="EV105" s="115">
        <v>0</v>
      </c>
      <c r="EW105" s="115">
        <v>0.32999999999999996</v>
      </c>
      <c r="EX105" s="115">
        <v>0.32857142857142874</v>
      </c>
      <c r="EY105" s="115">
        <v>4.7425897035881535E-2</v>
      </c>
      <c r="EZ105" s="115">
        <v>0.14999999999999991</v>
      </c>
      <c r="FA105" s="115">
        <v>0.3529411764705882</v>
      </c>
      <c r="FB105" s="115">
        <v>-0.17647058823529413</v>
      </c>
      <c r="FC105" s="115">
        <v>-8.8235294117647009E-2</v>
      </c>
      <c r="FD105" s="115">
        <v>2.5408348457350245E-2</v>
      </c>
      <c r="FE105" s="115">
        <v>-6.25E-2</v>
      </c>
      <c r="FF105" s="115"/>
      <c r="FG105" s="115">
        <v>3.614457831325301E-2</v>
      </c>
      <c r="FH105" s="115">
        <v>-1.4092777451556194E-2</v>
      </c>
      <c r="FI105" s="115">
        <v>-2.3255813953488292E-2</v>
      </c>
      <c r="FJ105" s="115">
        <v>3.5873192436040022E-2</v>
      </c>
      <c r="FK105" s="115">
        <v>-3.8461538461538491E-2</v>
      </c>
      <c r="FL105" s="115">
        <v>0</v>
      </c>
      <c r="FM105" s="115">
        <v>0.14285714285714285</v>
      </c>
      <c r="FN105" s="115">
        <v>1.2586206896551724</v>
      </c>
      <c r="FO105" s="115">
        <v>-1.0259768609473889E-2</v>
      </c>
      <c r="FP105" s="115">
        <v>-3.0940442705148601E-2</v>
      </c>
      <c r="FQ105" s="115">
        <v>-0.16008316008316001</v>
      </c>
      <c r="FR105" s="115">
        <v>-5.2803738317756969E-2</v>
      </c>
      <c r="FS105" s="115">
        <v>1.5452538631346642E-2</v>
      </c>
      <c r="FT105" s="115">
        <v>0.17894736842105255</v>
      </c>
      <c r="FU105" s="115">
        <v>3.2608695652173822E-2</v>
      </c>
      <c r="FV105" s="115">
        <v>4.9959440759650711E-2</v>
      </c>
      <c r="FW105" s="115">
        <v>8.6956521739130432E-2</v>
      </c>
      <c r="FX105" s="115">
        <v>4.675467546754683E-2</v>
      </c>
      <c r="FY105" s="115">
        <v>-0.31313131313131315</v>
      </c>
      <c r="FZ105" s="115">
        <v>0.66666666666666663</v>
      </c>
      <c r="GA105" s="115">
        <v>0.21443048236724763</v>
      </c>
      <c r="GB105" s="115">
        <v>9.5486111111111022E-2</v>
      </c>
      <c r="GC105" s="115">
        <v>0.29489867225716287</v>
      </c>
      <c r="GD105" s="115">
        <v>-3.2650448143405876E-2</v>
      </c>
      <c r="GE105" s="115">
        <v>2.3313953488372039E-2</v>
      </c>
      <c r="GF105" s="115"/>
      <c r="GG105" s="115">
        <v>0</v>
      </c>
      <c r="GH105" s="115">
        <v>6.1994609164420553E-2</v>
      </c>
      <c r="GI105" s="115">
        <v>-5.4621848739495757E-2</v>
      </c>
      <c r="GJ105" s="115">
        <v>-0.13942628418945963</v>
      </c>
      <c r="GK105" s="115"/>
      <c r="GL105" s="115">
        <v>7.5075075075075076E-2</v>
      </c>
      <c r="GM105" s="115">
        <v>9</v>
      </c>
      <c r="GN105" s="115">
        <v>0</v>
      </c>
      <c r="GO105" s="115">
        <v>0.13877551020408158</v>
      </c>
      <c r="GP105" s="115">
        <v>0.58285714285714285</v>
      </c>
      <c r="GQ105" s="115">
        <v>-4.3134872417983042E-2</v>
      </c>
      <c r="GR105" s="115">
        <v>0.77142857142857157</v>
      </c>
      <c r="GS105" s="115">
        <v>-0.1333333333333333</v>
      </c>
    </row>
    <row r="106" spans="1:201" x14ac:dyDescent="0.2">
      <c r="A106" t="s">
        <v>1460</v>
      </c>
      <c r="B106" s="115">
        <v>-0.11509900990099006</v>
      </c>
      <c r="C106" s="115">
        <v>-1.8602179112410386E-2</v>
      </c>
      <c r="D106" s="115">
        <v>-0.17736808645899552</v>
      </c>
      <c r="E106" s="115">
        <v>6.685633001422471E-2</v>
      </c>
      <c r="F106" s="115">
        <v>-2.0671834625323016E-2</v>
      </c>
      <c r="G106" s="115">
        <v>8.3114754098360541E-2</v>
      </c>
      <c r="H106" s="115">
        <v>4.8109965635738716E-2</v>
      </c>
      <c r="I106" s="115">
        <v>-4.0660736975857724E-2</v>
      </c>
      <c r="J106" s="115">
        <v>8.16443048815301E-2</v>
      </c>
      <c r="K106" s="115">
        <v>-1.1516822945394434E-2</v>
      </c>
      <c r="L106" s="115">
        <v>1.928374655647391E-2</v>
      </c>
      <c r="M106" s="115">
        <v>4.4000000000000011E-2</v>
      </c>
      <c r="N106" s="115">
        <v>0</v>
      </c>
      <c r="O106" s="115">
        <v>4.5981452859350902E-2</v>
      </c>
      <c r="P106" s="115">
        <v>8.5728693898135012E-3</v>
      </c>
      <c r="Q106" s="115">
        <v>-6.4516129032258118E-2</v>
      </c>
      <c r="R106" s="115"/>
      <c r="S106" s="115"/>
      <c r="T106" s="115">
        <v>-1.8980848153214682E-2</v>
      </c>
      <c r="U106" s="115">
        <v>0</v>
      </c>
      <c r="V106" s="115">
        <v>-8.4513476473276512E-3</v>
      </c>
      <c r="W106" s="115">
        <v>-1.7261904761904711E-2</v>
      </c>
      <c r="X106" s="115">
        <v>0.21951219512195133</v>
      </c>
      <c r="Y106" s="115">
        <v>-5.9574468085106434E-2</v>
      </c>
      <c r="Z106" s="115">
        <v>-1.6061256886730775E-2</v>
      </c>
      <c r="AA106" s="115">
        <v>-2.9126213592233077E-2</v>
      </c>
      <c r="AB106" s="115">
        <v>-0.20286506469500926</v>
      </c>
      <c r="AC106" s="115"/>
      <c r="AD106" s="115">
        <v>0.12351238340302348</v>
      </c>
      <c r="AE106" s="115">
        <v>-0.29166666666666669</v>
      </c>
      <c r="AF106" s="115">
        <v>-0.24242424242424238</v>
      </c>
      <c r="AG106" s="115">
        <v>-0.20000000000000004</v>
      </c>
      <c r="AH106" s="115">
        <v>0</v>
      </c>
      <c r="AI106" s="115">
        <v>0.22959183673469397</v>
      </c>
      <c r="AJ106" s="115">
        <v>-0.12176560121765612</v>
      </c>
      <c r="AK106" s="115">
        <v>0.1685082872928175</v>
      </c>
      <c r="AL106" s="115"/>
      <c r="AM106" s="115">
        <v>0</v>
      </c>
      <c r="AN106" s="115">
        <v>0.53543307086614167</v>
      </c>
      <c r="AO106" s="115">
        <v>-0.20898876404494385</v>
      </c>
      <c r="AP106" s="115">
        <v>-0.10416666666666667</v>
      </c>
      <c r="AQ106" s="115">
        <v>3.623188405797105E-2</v>
      </c>
      <c r="AR106" s="115">
        <v>0.21832358674463939</v>
      </c>
      <c r="AS106" s="115">
        <v>0.2096627164995441</v>
      </c>
      <c r="AT106" s="115">
        <v>1.360381861575174E-2</v>
      </c>
      <c r="AU106" s="115">
        <v>-7.5367015269799022E-3</v>
      </c>
      <c r="AV106" s="115">
        <v>0.52336448598130858</v>
      </c>
      <c r="AW106" s="115">
        <v>-0.14500683994528038</v>
      </c>
      <c r="AX106" s="115">
        <v>-0.16803278688524598</v>
      </c>
      <c r="AY106" s="115">
        <v>-1.4925373134328263E-2</v>
      </c>
      <c r="AZ106" s="115">
        <v>-0.72</v>
      </c>
      <c r="BA106" s="115">
        <v>0.12759643916913938</v>
      </c>
      <c r="BB106" s="115">
        <v>0.23870033778349692</v>
      </c>
      <c r="BC106" s="115"/>
      <c r="BD106" s="115">
        <v>6.6049382716049404E-2</v>
      </c>
      <c r="BE106" s="115">
        <v>1.5625E-2</v>
      </c>
      <c r="BF106" s="115">
        <v>-0.25</v>
      </c>
      <c r="BG106" s="115">
        <v>4.280155642023336E-2</v>
      </c>
      <c r="BH106" s="115">
        <v>9.7368421052631618E-2</v>
      </c>
      <c r="BI106" s="115">
        <v>2.5793650793650771E-2</v>
      </c>
      <c r="BJ106" s="115">
        <v>0.10234975146859469</v>
      </c>
      <c r="BK106" s="115">
        <v>8.8607594936708764E-2</v>
      </c>
      <c r="BL106" s="115">
        <v>-5.7142857142857195E-3</v>
      </c>
      <c r="BM106" s="115">
        <v>4.3750000000000108E-2</v>
      </c>
      <c r="BN106" s="115">
        <v>0.28345996493278791</v>
      </c>
      <c r="BO106" s="115">
        <v>-0.13</v>
      </c>
      <c r="BP106" s="115">
        <v>-0.13015873015873006</v>
      </c>
      <c r="BQ106" s="115">
        <v>0</v>
      </c>
      <c r="BR106" s="115">
        <v>0.18534482758620693</v>
      </c>
      <c r="BS106" s="115">
        <v>5.8865403570255173E-2</v>
      </c>
      <c r="BT106" s="115">
        <v>8.7499999999999994E-2</v>
      </c>
      <c r="BU106" s="115"/>
      <c r="BV106" s="115">
        <v>0.3043478260869566</v>
      </c>
      <c r="BW106" s="115">
        <v>0.23702664796633949</v>
      </c>
      <c r="BX106" s="115">
        <v>-1.0869565217391072E-3</v>
      </c>
      <c r="BY106" s="115">
        <v>0.21351735335904193</v>
      </c>
      <c r="BZ106" s="115">
        <v>0.13031914893617028</v>
      </c>
      <c r="CA106" s="115">
        <v>0.29330357142857144</v>
      </c>
      <c r="CB106" s="115">
        <v>-1.8263377122717087E-2</v>
      </c>
      <c r="CC106" s="115">
        <v>4.9962092494313895E-2</v>
      </c>
      <c r="CD106" s="115">
        <v>-3.9999999999999151E-3</v>
      </c>
      <c r="CE106" s="115">
        <v>0.11254564423578502</v>
      </c>
      <c r="CF106" s="115">
        <v>0</v>
      </c>
      <c r="CG106" s="115">
        <v>-1.6975878976026773E-2</v>
      </c>
      <c r="CH106" s="115">
        <v>0.17702746817143114</v>
      </c>
      <c r="CI106" s="115">
        <v>-0.1229173750425025</v>
      </c>
      <c r="CJ106" s="115">
        <v>9.5617529880478183E-2</v>
      </c>
      <c r="CK106" s="115">
        <v>8.0271045087307938E-2</v>
      </c>
      <c r="CL106" s="115">
        <v>0.11428571428571425</v>
      </c>
      <c r="CM106" s="115">
        <v>4.3478260869565258E-2</v>
      </c>
      <c r="CN106" s="115">
        <v>-0.34782608695652178</v>
      </c>
      <c r="CO106" s="115">
        <v>6.8181818181818177E-2</v>
      </c>
      <c r="CP106" s="115">
        <v>0</v>
      </c>
      <c r="CQ106" s="115">
        <v>6.25E-2</v>
      </c>
      <c r="CR106" s="115">
        <v>1.9999999999999955E-2</v>
      </c>
      <c r="CS106" s="115">
        <v>9.2105263157894676E-2</v>
      </c>
      <c r="CT106" s="115">
        <v>0.13465346534653461</v>
      </c>
      <c r="CU106" s="115">
        <v>-5.0597826086956531E-2</v>
      </c>
      <c r="CV106" s="115">
        <v>-0.19999999999999996</v>
      </c>
      <c r="CW106" s="115">
        <v>0.27366504854368917</v>
      </c>
      <c r="CX106" s="115">
        <v>0.17717391304347835</v>
      </c>
      <c r="CY106" s="115">
        <v>0.36220862952554145</v>
      </c>
      <c r="CZ106" s="115">
        <v>-3.6011080332409941E-2</v>
      </c>
      <c r="DA106" s="115">
        <v>0.21866666666666673</v>
      </c>
      <c r="DB106" s="115">
        <v>-4.1154717881426561E-3</v>
      </c>
      <c r="DC106" s="115"/>
      <c r="DD106" s="115">
        <v>0</v>
      </c>
      <c r="DE106" s="115">
        <v>0.27131229473082963</v>
      </c>
      <c r="DF106" s="115">
        <v>0.11550151975683896</v>
      </c>
      <c r="DG106" s="115">
        <v>7.8571428571428542E-2</v>
      </c>
      <c r="DH106" s="115">
        <v>-4.3763676148797503E-3</v>
      </c>
      <c r="DI106" s="115">
        <v>2.6856240126382293E-2</v>
      </c>
      <c r="DJ106" s="115"/>
      <c r="DK106" s="115">
        <v>-0.16666666666666666</v>
      </c>
      <c r="DL106" s="115">
        <v>-0.20209059233449478</v>
      </c>
      <c r="DM106" s="115">
        <v>7.391304347826104E-2</v>
      </c>
      <c r="DN106" s="115">
        <v>0.10168134507606082</v>
      </c>
      <c r="DO106" s="115"/>
      <c r="DP106" s="115">
        <v>-4.9990386464141131E-3</v>
      </c>
      <c r="DQ106" s="115">
        <v>-1.6344229486324281E-2</v>
      </c>
      <c r="DR106" s="115">
        <v>-0.16237113402061853</v>
      </c>
      <c r="DS106" s="115">
        <v>7.9978952907129683E-2</v>
      </c>
      <c r="DT106" s="115">
        <v>-6.1842442904798477E-2</v>
      </c>
      <c r="DU106" s="115">
        <v>0.10424502955400329</v>
      </c>
      <c r="DV106" s="115">
        <v>5.6834002129227845E-2</v>
      </c>
      <c r="DW106" s="115"/>
      <c r="DX106" s="115">
        <v>-1.6823740166679514E-2</v>
      </c>
      <c r="DY106" s="115">
        <v>0.16941979522184294</v>
      </c>
      <c r="DZ106" s="115">
        <v>0.11364934323243851</v>
      </c>
      <c r="EA106" s="115"/>
      <c r="EB106" s="115">
        <v>-6.7003792667509512E-2</v>
      </c>
      <c r="EC106" s="115">
        <v>5.6179775280899014E-2</v>
      </c>
      <c r="ED106" s="115">
        <v>8.3333333333333329E-2</v>
      </c>
      <c r="EE106" s="115">
        <v>-0.29442591710338251</v>
      </c>
      <c r="EF106" s="115">
        <v>0</v>
      </c>
      <c r="EG106" s="115"/>
      <c r="EH106" s="115">
        <v>0.13499999999999998</v>
      </c>
      <c r="EI106" s="115">
        <v>9.0256410256410333E-2</v>
      </c>
      <c r="EJ106" s="115">
        <v>9.7694840834248148E-2</v>
      </c>
      <c r="EK106" s="115">
        <v>1.3795454545454544</v>
      </c>
      <c r="EL106" s="115">
        <v>0.1179018286814244</v>
      </c>
      <c r="EM106" s="115">
        <v>0.22114084887807514</v>
      </c>
      <c r="EN106" s="115">
        <v>0.10886075949367081</v>
      </c>
      <c r="EO106" s="115">
        <v>5.8224331519851846E-2</v>
      </c>
      <c r="EP106" s="115">
        <v>0</v>
      </c>
      <c r="EQ106" s="115">
        <v>-2.5291828793774299E-2</v>
      </c>
      <c r="ER106" s="115">
        <v>-0.38775510204081637</v>
      </c>
      <c r="ES106" s="115">
        <v>0.15999999999999989</v>
      </c>
      <c r="ET106" s="115"/>
      <c r="EU106" s="115"/>
      <c r="EV106" s="115">
        <v>1.2048192771084258E-2</v>
      </c>
      <c r="EW106" s="115">
        <v>2.1897810218978069E-2</v>
      </c>
      <c r="EX106" s="115">
        <v>-0.24324324324324334</v>
      </c>
      <c r="EY106" s="115">
        <v>0.1323087793676028</v>
      </c>
      <c r="EZ106" s="115">
        <v>0</v>
      </c>
      <c r="FA106" s="115">
        <v>-0.24444444444444441</v>
      </c>
      <c r="FB106" s="115">
        <v>3.0303030303030304E-2</v>
      </c>
      <c r="FC106" s="115">
        <v>-0.15000000000000002</v>
      </c>
      <c r="FD106" s="115">
        <v>8.2514734774066859E-2</v>
      </c>
      <c r="FE106" s="115">
        <v>-5.1570835803201001E-2</v>
      </c>
      <c r="FF106" s="115"/>
      <c r="FG106" s="115">
        <v>-1.0727056019070388E-2</v>
      </c>
      <c r="FH106" s="115">
        <v>-4.4868199663488345E-2</v>
      </c>
      <c r="FI106" s="115">
        <v>0.16531165311653112</v>
      </c>
      <c r="FJ106" s="115">
        <v>-0.19714221924536723</v>
      </c>
      <c r="FK106" s="115">
        <v>0</v>
      </c>
      <c r="FL106" s="115">
        <v>0</v>
      </c>
      <c r="FM106" s="115">
        <v>7.1428571428571355E-2</v>
      </c>
      <c r="FN106" s="115">
        <v>0.15999999999999998</v>
      </c>
      <c r="FO106" s="115">
        <v>-8.1043129388164478E-2</v>
      </c>
      <c r="FP106" s="115">
        <v>6.5684869021243208E-2</v>
      </c>
      <c r="FQ106" s="115">
        <v>-0.2947214076246335</v>
      </c>
      <c r="FR106" s="115">
        <v>0.29696969696969688</v>
      </c>
      <c r="FS106" s="115">
        <v>0.19336143308746037</v>
      </c>
      <c r="FT106" s="115">
        <v>-0.11627906976744186</v>
      </c>
      <c r="FU106" s="115">
        <v>-4.4155844155844136E-2</v>
      </c>
      <c r="FV106" s="115">
        <v>2.7303921568627418E-2</v>
      </c>
      <c r="FW106" s="115">
        <v>-0.08</v>
      </c>
      <c r="FX106" s="115">
        <v>0.21199999999999999</v>
      </c>
      <c r="FY106" s="115">
        <v>0.19277108433734935</v>
      </c>
      <c r="FZ106" s="115">
        <v>2.2727272727272645E-2</v>
      </c>
      <c r="GA106" s="115">
        <v>0.2516489091831558</v>
      </c>
      <c r="GB106" s="115">
        <v>-0.17675083373034767</v>
      </c>
      <c r="GC106" s="115">
        <v>0.16625916870415655</v>
      </c>
      <c r="GD106" s="115">
        <v>-0.13173985547526401</v>
      </c>
      <c r="GE106" s="115">
        <v>-8.5252353347870027E-2</v>
      </c>
      <c r="GF106" s="115"/>
      <c r="GG106" s="115">
        <v>0</v>
      </c>
      <c r="GH106" s="115">
        <v>0.29363185905670752</v>
      </c>
      <c r="GI106" s="115">
        <v>-0.18353344768439112</v>
      </c>
      <c r="GJ106" s="115">
        <v>-0.33348154735437968</v>
      </c>
      <c r="GK106" s="115"/>
      <c r="GL106" s="115">
        <v>-6.064880112834975E-2</v>
      </c>
      <c r="GM106" s="115">
        <v>-0.33333333333333331</v>
      </c>
      <c r="GN106" s="115">
        <v>-1.4285714285714235E-2</v>
      </c>
      <c r="GO106" s="115">
        <v>-0.29088277858176553</v>
      </c>
      <c r="GP106" s="115">
        <v>-0.1990846681922197</v>
      </c>
      <c r="GQ106" s="115">
        <v>-0.11027027027027023</v>
      </c>
      <c r="GR106" s="115">
        <v>-0.16666666666666669</v>
      </c>
      <c r="GS106" s="115">
        <v>0.2</v>
      </c>
    </row>
    <row r="107" spans="1:201" x14ac:dyDescent="0.2">
      <c r="A107" t="s">
        <v>1461</v>
      </c>
      <c r="B107" s="115">
        <v>0</v>
      </c>
      <c r="C107" s="115">
        <v>1.5380464112250412E-2</v>
      </c>
      <c r="D107" s="115">
        <v>0.62109240810717958</v>
      </c>
      <c r="E107" s="115">
        <v>-0.18492753623188402</v>
      </c>
      <c r="F107" s="115">
        <v>7.4999999999999997E-2</v>
      </c>
      <c r="G107" s="115">
        <v>3.3898305084745763E-2</v>
      </c>
      <c r="H107" s="115">
        <v>0.12355212355212367</v>
      </c>
      <c r="I107" s="115">
        <v>0.10778202292378859</v>
      </c>
      <c r="J107" s="115">
        <v>0.69145340415258327</v>
      </c>
      <c r="K107" s="115">
        <v>2.1086305165694236E-2</v>
      </c>
      <c r="L107" s="115">
        <v>0.68837209302325586</v>
      </c>
      <c r="M107" s="115">
        <v>0.41509433962264158</v>
      </c>
      <c r="N107" s="115">
        <v>0</v>
      </c>
      <c r="O107" s="115">
        <v>7.3858921161825616E-2</v>
      </c>
      <c r="P107" s="115">
        <v>-0.13782608695652182</v>
      </c>
      <c r="Q107" s="115">
        <v>3.9206349206349209</v>
      </c>
      <c r="R107" s="115"/>
      <c r="S107" s="115"/>
      <c r="T107" s="115">
        <v>-6.681010078133885E-3</v>
      </c>
      <c r="U107" s="115">
        <v>-0.16666666666666663</v>
      </c>
      <c r="V107" s="115">
        <v>-2.4292400267439188E-2</v>
      </c>
      <c r="W107" s="115">
        <v>9.0090090090091373E-3</v>
      </c>
      <c r="X107" s="115">
        <v>0</v>
      </c>
      <c r="Y107" s="115">
        <v>-5.2419354838709638E-2</v>
      </c>
      <c r="Z107" s="115">
        <v>0.10039046444718466</v>
      </c>
      <c r="AA107" s="115">
        <v>0.32051282051282065</v>
      </c>
      <c r="AB107" s="115">
        <v>0.19360176503033655</v>
      </c>
      <c r="AC107" s="115"/>
      <c r="AD107" s="115">
        <v>1.2882447665056086E-3</v>
      </c>
      <c r="AE107" s="115">
        <v>0.5105740181268883</v>
      </c>
      <c r="AF107" s="115">
        <v>0.375</v>
      </c>
      <c r="AG107" s="115">
        <v>0.5</v>
      </c>
      <c r="AH107" s="115">
        <v>-0.11116675012518773</v>
      </c>
      <c r="AI107" s="115">
        <v>0.22499999999999992</v>
      </c>
      <c r="AJ107" s="115">
        <v>0.37017726798748707</v>
      </c>
      <c r="AK107" s="115">
        <v>0</v>
      </c>
      <c r="AL107" s="115"/>
      <c r="AM107" s="115">
        <v>0</v>
      </c>
      <c r="AN107" s="115">
        <v>0.27</v>
      </c>
      <c r="AO107" s="115">
        <v>0.40600315955766197</v>
      </c>
      <c r="AP107" s="115">
        <v>0.19999999999999996</v>
      </c>
      <c r="AQ107" s="115">
        <v>3.7593984962405881E-2</v>
      </c>
      <c r="AR107" s="115">
        <v>8.353808353808263E-3</v>
      </c>
      <c r="AS107" s="115">
        <v>-8.1374321880650861E-3</v>
      </c>
      <c r="AT107" s="115">
        <v>2.7380465876583642E-2</v>
      </c>
      <c r="AU107" s="115">
        <v>2.1862652869237942E-2</v>
      </c>
      <c r="AV107" s="115">
        <v>0.19021134593993316</v>
      </c>
      <c r="AW107" s="115">
        <v>0.46492985971943873</v>
      </c>
      <c r="AX107" s="115">
        <v>0.18159806295399517</v>
      </c>
      <c r="AY107" s="115">
        <v>0.25624999999999981</v>
      </c>
      <c r="AZ107" s="115">
        <v>0</v>
      </c>
      <c r="BA107" s="115">
        <v>-3.8859180035650615E-2</v>
      </c>
      <c r="BB107" s="115">
        <v>4.6632996632996686E-2</v>
      </c>
      <c r="BC107" s="115"/>
      <c r="BD107" s="115">
        <v>0.18421052631578944</v>
      </c>
      <c r="BE107" s="115">
        <v>1.2658227848101221E-2</v>
      </c>
      <c r="BF107" s="115">
        <v>0</v>
      </c>
      <c r="BG107" s="115">
        <v>-5.1612903225806495E-3</v>
      </c>
      <c r="BH107" s="115">
        <v>0.11111111111111108</v>
      </c>
      <c r="BI107" s="115">
        <v>0.76842105263157889</v>
      </c>
      <c r="BJ107" s="115">
        <v>-2.209456473707468E-2</v>
      </c>
      <c r="BK107" s="115">
        <v>5.3333333333333378E-2</v>
      </c>
      <c r="BL107" s="115">
        <v>0</v>
      </c>
      <c r="BM107" s="115">
        <v>5.77081615828512E-3</v>
      </c>
      <c r="BN107" s="115">
        <v>4.9693251533742253E-2</v>
      </c>
      <c r="BO107" s="115">
        <v>0.42857142857142866</v>
      </c>
      <c r="BP107" s="115">
        <v>0.74515235457063711</v>
      </c>
      <c r="BQ107" s="115">
        <v>0</v>
      </c>
      <c r="BR107" s="115">
        <v>0.11377820451272209</v>
      </c>
      <c r="BS107" s="115">
        <v>-3.8158691701998808E-2</v>
      </c>
      <c r="BT107" s="115">
        <v>2.564102564102564E-2</v>
      </c>
      <c r="BU107" s="115"/>
      <c r="BV107" s="115">
        <v>0.158690176322418</v>
      </c>
      <c r="BW107" s="115">
        <v>0.40520299566417017</v>
      </c>
      <c r="BX107" s="115">
        <v>0.11515151515151506</v>
      </c>
      <c r="BY107" s="115">
        <v>0.17758126195028678</v>
      </c>
      <c r="BZ107" s="115">
        <v>-0.10688836104513068</v>
      </c>
      <c r="CA107" s="115">
        <v>0.14871794871794863</v>
      </c>
      <c r="CB107" s="115">
        <v>4.6676323837115587E-3</v>
      </c>
      <c r="CC107" s="115">
        <v>-4.8683736025964659E-2</v>
      </c>
      <c r="CD107" s="115">
        <v>6.8376068376068438E-2</v>
      </c>
      <c r="CE107" s="115">
        <v>7.9695860321036482E-2</v>
      </c>
      <c r="CF107" s="115">
        <v>-0.39523809523809528</v>
      </c>
      <c r="CG107" s="115">
        <v>0.11567112894801941</v>
      </c>
      <c r="CH107" s="115">
        <v>1.9157088122605205E-3</v>
      </c>
      <c r="CI107" s="115">
        <v>0.1283330136197966</v>
      </c>
      <c r="CJ107" s="115">
        <v>0.14677327241576221</v>
      </c>
      <c r="CK107" s="115">
        <v>0.26717305151915444</v>
      </c>
      <c r="CL107" s="115">
        <v>0.16666666666666666</v>
      </c>
      <c r="CM107" s="115">
        <v>4.5454545454545289E-2</v>
      </c>
      <c r="CN107" s="115">
        <v>0.84000000000000008</v>
      </c>
      <c r="CO107" s="115">
        <v>-3.4240561896400401E-2</v>
      </c>
      <c r="CP107" s="115">
        <v>0.38107526881720427</v>
      </c>
      <c r="CQ107" s="115">
        <v>-0.27272727272727271</v>
      </c>
      <c r="CR107" s="115">
        <v>0.26239855725879174</v>
      </c>
      <c r="CS107" s="115">
        <v>0.7078651685393258</v>
      </c>
      <c r="CT107" s="115">
        <v>9.5207113424419884E-2</v>
      </c>
      <c r="CU107" s="115">
        <v>0.53333333333333333</v>
      </c>
      <c r="CV107" s="115">
        <v>0.70212765957446799</v>
      </c>
      <c r="CW107" s="115">
        <v>9.2294946147473078E-2</v>
      </c>
      <c r="CX107" s="115">
        <v>2.2222222222222143E-2</v>
      </c>
      <c r="CY107" s="115">
        <v>2.7430997876857783E-2</v>
      </c>
      <c r="CZ107" s="115">
        <v>0.37262357414448671</v>
      </c>
      <c r="DA107" s="115">
        <v>-6.25E-2</v>
      </c>
      <c r="DB107" s="115">
        <v>-8.0463850431902358E-3</v>
      </c>
      <c r="DC107" s="115"/>
      <c r="DD107" s="115">
        <v>0</v>
      </c>
      <c r="DE107" s="115">
        <v>2.9852941176470606E-2</v>
      </c>
      <c r="DF107" s="115">
        <v>-1.8886679920477146E-2</v>
      </c>
      <c r="DG107" s="115">
        <v>0</v>
      </c>
      <c r="DH107" s="115">
        <v>0.32080924855491338</v>
      </c>
      <c r="DI107" s="115">
        <v>-2.6153846153846142E-2</v>
      </c>
      <c r="DJ107" s="115"/>
      <c r="DK107" s="115">
        <v>0.36363636363636354</v>
      </c>
      <c r="DL107" s="115">
        <v>0.40686274509803927</v>
      </c>
      <c r="DM107" s="115">
        <v>0.36904761904761901</v>
      </c>
      <c r="DN107" s="115">
        <v>0.13648771610555049</v>
      </c>
      <c r="DO107" s="115"/>
      <c r="DP107" s="115">
        <v>3.4407319013524201E-2</v>
      </c>
      <c r="DQ107" s="115">
        <v>0.24916666666666668</v>
      </c>
      <c r="DR107" s="115">
        <v>0.12872727272727269</v>
      </c>
      <c r="DS107" s="115">
        <v>5.5833333333333277E-2</v>
      </c>
      <c r="DT107" s="115">
        <v>4.1143467806572243E-2</v>
      </c>
      <c r="DU107" s="115">
        <v>0.23572377158034521</v>
      </c>
      <c r="DV107" s="115">
        <v>0.19131707317073171</v>
      </c>
      <c r="DW107" s="115"/>
      <c r="DX107" s="115">
        <v>-7.6862237561116084E-2</v>
      </c>
      <c r="DY107" s="115">
        <v>7.720588235294118E-2</v>
      </c>
      <c r="DZ107" s="115">
        <v>9.8494353826850817E-2</v>
      </c>
      <c r="EA107" s="115"/>
      <c r="EB107" s="115">
        <v>3.6697247706422048E-2</v>
      </c>
      <c r="EC107" s="115">
        <v>-1.126369387440216E-2</v>
      </c>
      <c r="ED107" s="115">
        <v>0.5</v>
      </c>
      <c r="EE107" s="115">
        <v>5.983337541024987E-2</v>
      </c>
      <c r="EF107" s="115">
        <v>0.38107526881720427</v>
      </c>
      <c r="EG107" s="115"/>
      <c r="EH107" s="115">
        <v>-5.3129931614939584E-2</v>
      </c>
      <c r="EI107" s="115">
        <v>3.2292218104817333E-2</v>
      </c>
      <c r="EJ107" s="115">
        <v>0.10558252427184456</v>
      </c>
      <c r="EK107" s="115">
        <v>-7.3684210526315713E-2</v>
      </c>
      <c r="EL107" s="115">
        <v>0.1544444444444445</v>
      </c>
      <c r="EM107" s="115">
        <v>0.12090909090909097</v>
      </c>
      <c r="EN107" s="115">
        <v>0.67019027484143756</v>
      </c>
      <c r="EO107" s="115">
        <v>1.6831450094162041E-2</v>
      </c>
      <c r="EP107" s="115">
        <v>-9.7454545454545474E-2</v>
      </c>
      <c r="EQ107" s="115">
        <v>2.7999999999999935E-2</v>
      </c>
      <c r="ER107" s="115">
        <v>0.68965517241379326</v>
      </c>
      <c r="ES107" s="115">
        <v>-0.11764705882352941</v>
      </c>
      <c r="ET107" s="115"/>
      <c r="EU107" s="115"/>
      <c r="EV107" s="115">
        <v>0</v>
      </c>
      <c r="EW107" s="115">
        <v>-4.195804195804189E-2</v>
      </c>
      <c r="EX107" s="115">
        <v>-9.7560975609755976E-2</v>
      </c>
      <c r="EY107" s="115">
        <v>7.3989755264655635E-2</v>
      </c>
      <c r="EZ107" s="115">
        <v>0</v>
      </c>
      <c r="FA107" s="115">
        <v>1</v>
      </c>
      <c r="FB107" s="115">
        <v>0.13793103448275862</v>
      </c>
      <c r="FC107" s="115">
        <v>0.88679245283018859</v>
      </c>
      <c r="FD107" s="115">
        <v>-2.1153846153846183E-2</v>
      </c>
      <c r="FE107" s="115">
        <v>-7.6470588235293532E-3</v>
      </c>
      <c r="FF107" s="115"/>
      <c r="FG107" s="115">
        <v>7.5641025641025719E-2</v>
      </c>
      <c r="FH107" s="115">
        <v>2.5301897642323042E-2</v>
      </c>
      <c r="FI107" s="115">
        <v>0.42471042471042475</v>
      </c>
      <c r="FJ107" s="115">
        <v>2.6116838487972523E-2</v>
      </c>
      <c r="FK107" s="115">
        <v>0</v>
      </c>
      <c r="FL107" s="115">
        <v>-8.3333333333333329E-2</v>
      </c>
      <c r="FM107" s="115">
        <v>-1.9999999999999928E-2</v>
      </c>
      <c r="FN107" s="115">
        <v>6.3829787234042507E-2</v>
      </c>
      <c r="FO107" s="115">
        <v>0</v>
      </c>
      <c r="FP107" s="115">
        <v>0.29175084175084187</v>
      </c>
      <c r="FQ107" s="115">
        <v>2.0176991150442483</v>
      </c>
      <c r="FR107" s="115">
        <v>0.1</v>
      </c>
      <c r="FS107" s="115">
        <v>7.5354107648725327E-2</v>
      </c>
      <c r="FT107" s="115">
        <v>0.16625983184160573</v>
      </c>
      <c r="FU107" s="115">
        <v>-5.1724137931034371E-2</v>
      </c>
      <c r="FV107" s="115">
        <v>0</v>
      </c>
      <c r="FW107" s="115">
        <v>0</v>
      </c>
      <c r="FX107" s="115">
        <v>1.7639077340569864E-2</v>
      </c>
      <c r="FY107" s="115">
        <v>0.1096256684491979</v>
      </c>
      <c r="FZ107" s="115">
        <v>-0.12263210368893307</v>
      </c>
      <c r="GA107" s="115">
        <v>0.36875000000000002</v>
      </c>
      <c r="GB107" s="115">
        <v>0.49607982893798996</v>
      </c>
      <c r="GC107" s="115">
        <v>0.27945776850886339</v>
      </c>
      <c r="GD107" s="115">
        <v>0.11669770328988201</v>
      </c>
      <c r="GE107" s="115">
        <v>-3.022332250244977E-2</v>
      </c>
      <c r="GF107" s="115"/>
      <c r="GG107" s="115">
        <v>0</v>
      </c>
      <c r="GH107" s="115">
        <v>0.10977596741344196</v>
      </c>
      <c r="GI107" s="115">
        <v>0.40144230769230765</v>
      </c>
      <c r="GJ107" s="115">
        <v>-7.4866310160427829E-2</v>
      </c>
      <c r="GK107" s="115"/>
      <c r="GL107" s="115">
        <v>0.25932504440497334</v>
      </c>
      <c r="GM107" s="115">
        <v>-0.51298701298701299</v>
      </c>
      <c r="GN107" s="115">
        <v>-0.17647058823529413</v>
      </c>
      <c r="GO107" s="115">
        <v>0.72319201995012483</v>
      </c>
      <c r="GP107" s="115">
        <v>0.84000000000000008</v>
      </c>
      <c r="GQ107" s="115">
        <v>4.9347702779353436E-2</v>
      </c>
      <c r="GR107" s="115">
        <v>0.55555555555555536</v>
      </c>
      <c r="GS107" s="115">
        <v>0.31578947368421056</v>
      </c>
    </row>
    <row r="108" spans="1:201" x14ac:dyDescent="0.2">
      <c r="A108" t="s">
        <v>1462</v>
      </c>
      <c r="B108" s="115">
        <v>0</v>
      </c>
      <c r="C108" s="115">
        <v>5.314009661835762E-2</v>
      </c>
      <c r="D108" s="115">
        <v>0.45549999999999996</v>
      </c>
      <c r="E108" s="115">
        <v>-8.6206896551723321E-3</v>
      </c>
      <c r="F108" s="115">
        <v>0.20000000000000004</v>
      </c>
      <c r="G108" s="115">
        <v>1.4442916093535135E-2</v>
      </c>
      <c r="H108" s="115">
        <v>7.0247933884297495E-2</v>
      </c>
      <c r="I108" s="115">
        <v>9.128812815448753E-2</v>
      </c>
      <c r="J108" s="115">
        <v>8.315899581589957E-2</v>
      </c>
      <c r="K108" s="115">
        <v>8.5200163584314079E-3</v>
      </c>
      <c r="L108" s="115">
        <v>0.20786516853932577</v>
      </c>
      <c r="M108" s="115">
        <v>7.9429735234215815E-2</v>
      </c>
      <c r="N108" s="115">
        <v>0</v>
      </c>
      <c r="O108" s="115">
        <v>4.1666666666667256E-3</v>
      </c>
      <c r="P108" s="115">
        <v>0</v>
      </c>
      <c r="Q108" s="115">
        <v>-0.32620320855614976</v>
      </c>
      <c r="R108" s="115"/>
      <c r="S108" s="115"/>
      <c r="T108" s="115">
        <v>2.1929063241335367E-2</v>
      </c>
      <c r="U108" s="115">
        <v>-0.36842105263157893</v>
      </c>
      <c r="V108" s="115">
        <v>8.4340260995649938E-2</v>
      </c>
      <c r="W108" s="115">
        <v>9.6115865701119102E-2</v>
      </c>
      <c r="X108" s="115">
        <v>-0.19607843137254904</v>
      </c>
      <c r="Y108" s="115">
        <v>0.34054054054054045</v>
      </c>
      <c r="Z108" s="115">
        <v>0.30228823765555984</v>
      </c>
      <c r="AA108" s="115">
        <v>0.3928571428571429</v>
      </c>
      <c r="AB108" s="115">
        <v>1.657458563535778E-3</v>
      </c>
      <c r="AC108" s="115"/>
      <c r="AD108" s="115">
        <v>1.9704433497536995E-2</v>
      </c>
      <c r="AE108" s="115">
        <v>1.0040363269424823</v>
      </c>
      <c r="AF108" s="115">
        <v>0.6</v>
      </c>
      <c r="AG108" s="115">
        <v>-4.7619047619047658E-2</v>
      </c>
      <c r="AH108" s="115">
        <v>-0.1124444444444445</v>
      </c>
      <c r="AI108" s="115">
        <v>0.38528138528138534</v>
      </c>
      <c r="AJ108" s="115">
        <v>5.9668508287292719E-2</v>
      </c>
      <c r="AK108" s="115">
        <v>0</v>
      </c>
      <c r="AL108" s="115"/>
      <c r="AM108" s="115">
        <v>0</v>
      </c>
      <c r="AN108" s="115">
        <v>-0.13043478260869559</v>
      </c>
      <c r="AO108" s="115">
        <v>0.86176470588235299</v>
      </c>
      <c r="AP108" s="115">
        <v>8.6956521739130391E-2</v>
      </c>
      <c r="AQ108" s="115">
        <v>1.3333333333333388E-2</v>
      </c>
      <c r="AR108" s="115">
        <v>0.21275327771156138</v>
      </c>
      <c r="AS108" s="115">
        <v>0.1803628601921026</v>
      </c>
      <c r="AT108" s="115">
        <v>0.14766784700888766</v>
      </c>
      <c r="AU108" s="115">
        <v>0.15251174557282254</v>
      </c>
      <c r="AV108" s="115">
        <v>0.42925278219395868</v>
      </c>
      <c r="AW108" s="115">
        <v>0.21411192214111918</v>
      </c>
      <c r="AX108" s="115">
        <v>3.2499999999999973E-2</v>
      </c>
      <c r="AY108" s="115">
        <v>3.2258064516129059E-2</v>
      </c>
      <c r="AZ108" s="115">
        <v>-9.9009900990099098E-3</v>
      </c>
      <c r="BA108" s="115">
        <v>-9.1939138879896395E-2</v>
      </c>
      <c r="BB108" s="115">
        <v>-0.14223826714801446</v>
      </c>
      <c r="BC108" s="115"/>
      <c r="BD108" s="115">
        <v>0.12131147540983611</v>
      </c>
      <c r="BE108" s="115">
        <v>-1.3732833957552988E-2</v>
      </c>
      <c r="BF108" s="115">
        <v>0</v>
      </c>
      <c r="BG108" s="115">
        <v>1.8396846254927685E-2</v>
      </c>
      <c r="BH108" s="115">
        <v>-1.1560693641618507E-2</v>
      </c>
      <c r="BI108" s="115">
        <v>0.39024390243902457</v>
      </c>
      <c r="BJ108" s="115">
        <v>-3.6816343902958161E-2</v>
      </c>
      <c r="BK108" s="115">
        <v>-6.6002490660024837E-2</v>
      </c>
      <c r="BL108" s="115">
        <v>0.10236220472440952</v>
      </c>
      <c r="BM108" s="115">
        <v>-9.2999345733246003E-2</v>
      </c>
      <c r="BN108" s="115">
        <v>-1.2719563900666314E-2</v>
      </c>
      <c r="BO108" s="115">
        <v>0.27272727272727254</v>
      </c>
      <c r="BP108" s="115">
        <v>0.24482758620689654</v>
      </c>
      <c r="BQ108" s="115">
        <v>0.14766641162968627</v>
      </c>
      <c r="BR108" s="115">
        <v>0.17617165443252383</v>
      </c>
      <c r="BS108" s="115">
        <v>5.0457827325790502E-2</v>
      </c>
      <c r="BT108" s="115">
        <v>0</v>
      </c>
      <c r="BU108" s="115"/>
      <c r="BV108" s="115">
        <v>0.13428571428571434</v>
      </c>
      <c r="BW108" s="115">
        <v>0</v>
      </c>
      <c r="BX108" s="115">
        <v>-6.4625850340136085E-2</v>
      </c>
      <c r="BY108" s="115">
        <v>4.6000000000000082E-2</v>
      </c>
      <c r="BZ108" s="115">
        <v>-6.4444444444444457E-2</v>
      </c>
      <c r="CA108" s="115">
        <v>7.4972436604189605E-2</v>
      </c>
      <c r="CB108" s="115">
        <v>-0.33533030221984483</v>
      </c>
      <c r="CC108" s="115">
        <v>0</v>
      </c>
      <c r="CD108" s="115">
        <v>0.36842105263157887</v>
      </c>
      <c r="CE108" s="115">
        <v>0.23814504881450482</v>
      </c>
      <c r="CF108" s="115">
        <v>0</v>
      </c>
      <c r="CG108" s="115">
        <v>-1.3370579301366908E-2</v>
      </c>
      <c r="CH108" s="115">
        <v>0.33729067733066748</v>
      </c>
      <c r="CI108" s="115">
        <v>0.16883408071748882</v>
      </c>
      <c r="CJ108" s="115">
        <v>-4.0547945205479365E-2</v>
      </c>
      <c r="CK108" s="115">
        <v>0.11487481590574378</v>
      </c>
      <c r="CL108" s="115">
        <v>0.50375939849624052</v>
      </c>
      <c r="CM108" s="115">
        <v>-1.785714285714287E-2</v>
      </c>
      <c r="CN108" s="115">
        <v>0</v>
      </c>
      <c r="CO108" s="115">
        <v>9.4140249759846348E-2</v>
      </c>
      <c r="CP108" s="115">
        <v>0.44859813084112143</v>
      </c>
      <c r="CQ108" s="115">
        <v>0</v>
      </c>
      <c r="CR108" s="115">
        <v>8.1818181818181686E-3</v>
      </c>
      <c r="CS108" s="115">
        <v>4.7058823529411806E-2</v>
      </c>
      <c r="CT108" s="115">
        <v>-8.9904273166880488E-2</v>
      </c>
      <c r="CU108" s="115">
        <v>0.37142857142857144</v>
      </c>
      <c r="CV108" s="115">
        <v>0.30555555555555558</v>
      </c>
      <c r="CW108" s="115">
        <v>-1.065573770491801E-2</v>
      </c>
      <c r="CX108" s="115">
        <v>0.125</v>
      </c>
      <c r="CY108" s="115">
        <v>2.391304347826087E-2</v>
      </c>
      <c r="CZ108" s="115">
        <v>6.0483870967741903E-2</v>
      </c>
      <c r="DA108" s="115">
        <v>-0.19191919191919196</v>
      </c>
      <c r="DB108" s="115">
        <v>0.10905511811023624</v>
      </c>
      <c r="DC108" s="115"/>
      <c r="DD108" s="115">
        <v>9.0909090909090912E-2</v>
      </c>
      <c r="DE108" s="115">
        <v>1.4471132328807979E-2</v>
      </c>
      <c r="DF108" s="115">
        <v>6.7185289957567132E-2</v>
      </c>
      <c r="DG108" s="115">
        <v>0.21739130434782608</v>
      </c>
      <c r="DH108" s="115">
        <v>4.5317220543806616E-2</v>
      </c>
      <c r="DI108" s="115">
        <v>7.4380165289256228E-2</v>
      </c>
      <c r="DJ108" s="115"/>
      <c r="DK108" s="115">
        <v>0.29411764705882365</v>
      </c>
      <c r="DL108" s="115">
        <v>5.6994818652849791E-2</v>
      </c>
      <c r="DM108" s="115">
        <v>-1.1764705882352951E-2</v>
      </c>
      <c r="DN108" s="115">
        <v>0.29142185663924802</v>
      </c>
      <c r="DO108" s="115"/>
      <c r="DP108" s="115">
        <v>3.4567901234567891E-2</v>
      </c>
      <c r="DQ108" s="115">
        <v>-5.9561128526645753E-2</v>
      </c>
      <c r="DR108" s="115">
        <v>-1.7857142857142856E-2</v>
      </c>
      <c r="DS108" s="115">
        <v>3.5971223021582732E-2</v>
      </c>
      <c r="DT108" s="115">
        <v>-7.1618037135279342E-3</v>
      </c>
      <c r="DU108" s="115">
        <v>0.20383693045563556</v>
      </c>
      <c r="DV108" s="115">
        <v>4.8034506420938624E-3</v>
      </c>
      <c r="DW108" s="115"/>
      <c r="DX108" s="115">
        <v>-2.7963002796299301E-3</v>
      </c>
      <c r="DY108" s="115">
        <v>-8.1825546853902267E-2</v>
      </c>
      <c r="DZ108" s="115">
        <v>-7.5942028985507282E-2</v>
      </c>
      <c r="EA108" s="115"/>
      <c r="EB108" s="115">
        <v>-6.5104166666666435E-3</v>
      </c>
      <c r="EC108" s="115">
        <v>7.1062634275326469E-2</v>
      </c>
      <c r="ED108" s="115">
        <v>0</v>
      </c>
      <c r="EE108" s="115">
        <v>8.2536212079803106E-2</v>
      </c>
      <c r="EF108" s="115">
        <v>0.44859813084112143</v>
      </c>
      <c r="EG108" s="115"/>
      <c r="EH108" s="115">
        <v>-0.13354603463992706</v>
      </c>
      <c r="EI108" s="115">
        <v>-6.8349106203995274E-3</v>
      </c>
      <c r="EJ108" s="115">
        <v>0.14444444444444446</v>
      </c>
      <c r="EK108" s="115">
        <v>-0.20833333333333334</v>
      </c>
      <c r="EL108" s="115">
        <v>-0.14489311163895491</v>
      </c>
      <c r="EM108" s="115">
        <v>-5.7142857142857141E-2</v>
      </c>
      <c r="EN108" s="115">
        <v>9.490740740740744E-2</v>
      </c>
      <c r="EO108" s="115">
        <v>-5.2631578947368564E-2</v>
      </c>
      <c r="EP108" s="115">
        <v>0</v>
      </c>
      <c r="EQ108" s="115">
        <v>-0.16666666666666666</v>
      </c>
      <c r="ER108" s="115">
        <v>-0.18539325842696633</v>
      </c>
      <c r="ES108" s="115">
        <v>-5.5555555555555552E-2</v>
      </c>
      <c r="ET108" s="115"/>
      <c r="EU108" s="115"/>
      <c r="EV108" s="115">
        <v>-4.2307692307692261E-2</v>
      </c>
      <c r="EW108" s="115">
        <v>-8.2549187339606492E-2</v>
      </c>
      <c r="EX108" s="115">
        <v>-0.24632352941176483</v>
      </c>
      <c r="EY108" s="115">
        <v>8.1009023789991863E-2</v>
      </c>
      <c r="EZ108" s="115">
        <v>0</v>
      </c>
      <c r="FA108" s="115">
        <v>0.40625</v>
      </c>
      <c r="FB108" s="115">
        <v>4.3165467625899255E-2</v>
      </c>
      <c r="FC108" s="115">
        <v>0.27710843373493987</v>
      </c>
      <c r="FD108" s="115">
        <v>6.7761806981519443E-2</v>
      </c>
      <c r="FE108" s="115">
        <v>4.873534855027755E-2</v>
      </c>
      <c r="FF108" s="115"/>
      <c r="FG108" s="115">
        <v>-0.10519674199839396</v>
      </c>
      <c r="FH108" s="115">
        <v>-2.903405918481293E-2</v>
      </c>
      <c r="FI108" s="115">
        <v>-5.818181818181823E-2</v>
      </c>
      <c r="FJ108" s="115">
        <v>0.25937680323139073</v>
      </c>
      <c r="FK108" s="115">
        <v>0</v>
      </c>
      <c r="FL108" s="115">
        <v>0</v>
      </c>
      <c r="FM108" s="115">
        <v>0.11358574610244984</v>
      </c>
      <c r="FN108" s="115">
        <v>0.65492957746478886</v>
      </c>
      <c r="FO108" s="115">
        <v>0</v>
      </c>
      <c r="FP108" s="115">
        <v>3.3043478260869542E-2</v>
      </c>
      <c r="FQ108" s="115">
        <v>8.1339712918660254E-2</v>
      </c>
      <c r="FR108" s="115">
        <v>0.16731517509727631</v>
      </c>
      <c r="FS108" s="115">
        <v>0.1869535978480161</v>
      </c>
      <c r="FT108" s="115">
        <v>-0.10898985016916396</v>
      </c>
      <c r="FU108" s="115">
        <v>1.3732833957552988E-2</v>
      </c>
      <c r="FV108" s="115">
        <v>-2.8571428571428571E-2</v>
      </c>
      <c r="FW108" s="115">
        <v>0</v>
      </c>
      <c r="FX108" s="115">
        <v>6.1195104391648637E-2</v>
      </c>
      <c r="FY108" s="115">
        <v>-6.4999999999999947E-2</v>
      </c>
      <c r="FZ108" s="115">
        <v>5.5789473684210458E-2</v>
      </c>
      <c r="GA108" s="115">
        <v>0.15942028985507251</v>
      </c>
      <c r="GB108" s="115">
        <v>-0.17470588235294121</v>
      </c>
      <c r="GC108" s="115">
        <v>0.13089622641509427</v>
      </c>
      <c r="GD108" s="115">
        <v>3.2030749519538756E-2</v>
      </c>
      <c r="GE108" s="115">
        <v>-7.6494403429387958E-2</v>
      </c>
      <c r="GF108" s="115"/>
      <c r="GG108" s="115">
        <v>-4.7619047619047575E-2</v>
      </c>
      <c r="GH108" s="115">
        <v>-8.281155322157072E-3</v>
      </c>
      <c r="GI108" s="115">
        <v>-2.1176470588235262E-2</v>
      </c>
      <c r="GJ108" s="115">
        <v>-0.18777146675576348</v>
      </c>
      <c r="GK108" s="115"/>
      <c r="GL108" s="115">
        <v>-6.0100166944908232E-2</v>
      </c>
      <c r="GM108" s="115">
        <v>1.2985074626865671</v>
      </c>
      <c r="GN108" s="115">
        <v>0</v>
      </c>
      <c r="GO108" s="115">
        <v>1.0049999999999999</v>
      </c>
      <c r="GP108" s="115">
        <v>0.35327635327635337</v>
      </c>
      <c r="GQ108" s="115">
        <v>7.9608083282302566E-2</v>
      </c>
      <c r="GR108" s="115">
        <v>8.0000000000000071E-2</v>
      </c>
      <c r="GS108" s="115">
        <v>0.11764705882352938</v>
      </c>
    </row>
    <row r="109" spans="1:201" x14ac:dyDescent="0.2">
      <c r="A109" t="s">
        <v>1463</v>
      </c>
      <c r="B109" s="115">
        <v>0</v>
      </c>
      <c r="C109" s="115">
        <v>2.8947368421052479E-2</v>
      </c>
      <c r="D109" s="115">
        <v>0.27959053103007031</v>
      </c>
      <c r="E109" s="115">
        <v>-4.9959049959050102E-2</v>
      </c>
      <c r="F109" s="115">
        <v>-0.14285714285714285</v>
      </c>
      <c r="G109" s="115">
        <v>0.14039215686274503</v>
      </c>
      <c r="H109" s="115">
        <v>-5.098039215686271E-2</v>
      </c>
      <c r="I109" s="115">
        <v>0.12657601977750302</v>
      </c>
      <c r="J109" s="115">
        <v>0.34837799717912565</v>
      </c>
      <c r="K109" s="115">
        <v>6.7006060606060569E-2</v>
      </c>
      <c r="L109" s="115">
        <v>0.11249999999999996</v>
      </c>
      <c r="M109" s="115">
        <v>0.17604790419161684</v>
      </c>
      <c r="N109" s="115">
        <v>1.6949152542372819E-2</v>
      </c>
      <c r="O109" s="115">
        <v>0.10344827586206896</v>
      </c>
      <c r="P109" s="115">
        <v>0</v>
      </c>
      <c r="Q109" s="115">
        <v>0.10000000000000009</v>
      </c>
      <c r="R109" s="115"/>
      <c r="S109" s="115"/>
      <c r="T109" s="115">
        <v>0.28402674591381888</v>
      </c>
      <c r="U109" s="115">
        <v>2.1666666666666665</v>
      </c>
      <c r="V109" s="115">
        <v>1.4520813165537821E-3</v>
      </c>
      <c r="W109" s="115">
        <v>-0.10383480825958702</v>
      </c>
      <c r="X109" s="115">
        <v>0</v>
      </c>
      <c r="Y109" s="115">
        <v>-4.1450777202072464E-2</v>
      </c>
      <c r="Z109" s="115">
        <v>3.5041551246537413E-2</v>
      </c>
      <c r="AA109" s="115">
        <v>-5.0847457627118758E-2</v>
      </c>
      <c r="AB109" s="115">
        <v>-0.23789473684210521</v>
      </c>
      <c r="AC109" s="115"/>
      <c r="AD109" s="115">
        <v>-3.2104259376986702E-2</v>
      </c>
      <c r="AE109" s="115">
        <v>-0.52355769230769234</v>
      </c>
      <c r="AF109" s="115">
        <v>0.10294117647058816</v>
      </c>
      <c r="AG109" s="115">
        <v>0</v>
      </c>
      <c r="AH109" s="115">
        <v>-0.15682967959527822</v>
      </c>
      <c r="AI109" s="115">
        <v>-7.5999999999999984E-2</v>
      </c>
      <c r="AJ109" s="115">
        <v>0.11316113161131609</v>
      </c>
      <c r="AK109" s="115">
        <v>0</v>
      </c>
      <c r="AL109" s="115"/>
      <c r="AM109" s="115">
        <v>-2.1739130434782532E-2</v>
      </c>
      <c r="AN109" s="115">
        <v>0.13861386138613851</v>
      </c>
      <c r="AO109" s="115">
        <v>0.19298245614035081</v>
      </c>
      <c r="AP109" s="115">
        <v>0.22666666666666671</v>
      </c>
      <c r="AQ109" s="115">
        <v>-5.9139784946236569E-2</v>
      </c>
      <c r="AR109" s="115">
        <v>0.19686162624821696</v>
      </c>
      <c r="AS109" s="115">
        <v>8.4490740740740575E-2</v>
      </c>
      <c r="AT109" s="115">
        <v>0.16762958297965563</v>
      </c>
      <c r="AU109" s="115">
        <v>8.2364538185914771E-2</v>
      </c>
      <c r="AV109" s="115">
        <v>0.61282051282051286</v>
      </c>
      <c r="AW109" s="115">
        <v>0.17765042979942697</v>
      </c>
      <c r="AX109" s="115">
        <v>7.2386058981233251E-2</v>
      </c>
      <c r="AY109" s="115">
        <v>1.9736842105263174E-2</v>
      </c>
      <c r="AZ109" s="115">
        <v>-8.1818181818181887E-2</v>
      </c>
      <c r="BA109" s="115">
        <v>0</v>
      </c>
      <c r="BB109" s="115">
        <v>-0.22348060103162151</v>
      </c>
      <c r="BC109" s="115"/>
      <c r="BD109" s="115">
        <v>8.4444444444444378E-2</v>
      </c>
      <c r="BE109" s="115">
        <v>-2.9090909090909115E-2</v>
      </c>
      <c r="BF109" s="115">
        <v>0</v>
      </c>
      <c r="BG109" s="115">
        <v>4.8209366391184651E-2</v>
      </c>
      <c r="BH109" s="115">
        <v>-5.4644808743169446E-2</v>
      </c>
      <c r="BI109" s="115">
        <v>0.10810810810810796</v>
      </c>
      <c r="BJ109" s="115">
        <v>4.283177984909009E-2</v>
      </c>
      <c r="BK109" s="115">
        <v>-2.4301336573511672E-2</v>
      </c>
      <c r="BL109" s="115">
        <v>-0.35270132517838948</v>
      </c>
      <c r="BM109" s="115">
        <v>5.9306930693069256E-2</v>
      </c>
      <c r="BN109" s="115">
        <v>-8.40840840840823E-3</v>
      </c>
      <c r="BO109" s="115">
        <v>0.6923076923076924</v>
      </c>
      <c r="BP109" s="115">
        <v>0.26086956521739135</v>
      </c>
      <c r="BQ109" s="115">
        <v>0</v>
      </c>
      <c r="BR109" s="115">
        <v>-4.2702702702702655E-2</v>
      </c>
      <c r="BS109" s="115">
        <v>4.3411747726944783E-2</v>
      </c>
      <c r="BT109" s="115">
        <v>-2.5000000000000001E-2</v>
      </c>
      <c r="BU109" s="115"/>
      <c r="BV109" s="115">
        <v>0.15131578947368421</v>
      </c>
      <c r="BW109" s="115">
        <v>0</v>
      </c>
      <c r="BX109" s="115">
        <v>6.9090909090909119E-2</v>
      </c>
      <c r="BY109" s="115">
        <v>-2.5103582744333441E-2</v>
      </c>
      <c r="BZ109" s="115">
        <v>0.125</v>
      </c>
      <c r="CA109" s="115">
        <v>7.7777777777778096E-3</v>
      </c>
      <c r="CB109" s="115">
        <v>0.25016717935000665</v>
      </c>
      <c r="CC109" s="115">
        <v>0</v>
      </c>
      <c r="CD109" s="115">
        <v>6.2111801242235941E-2</v>
      </c>
      <c r="CE109" s="115">
        <v>9.486543233441494E-2</v>
      </c>
      <c r="CF109" s="115">
        <v>-0.3</v>
      </c>
      <c r="CG109" s="115">
        <v>-3.0500631047538824E-2</v>
      </c>
      <c r="CH109" s="115">
        <v>1.1886697015680295E-2</v>
      </c>
      <c r="CI109" s="115">
        <v>3.8900535755881704E-2</v>
      </c>
      <c r="CJ109" s="115">
        <v>5.6592849905919763E-2</v>
      </c>
      <c r="CK109" s="115">
        <v>4.4378698224852436E-3</v>
      </c>
      <c r="CL109" s="115">
        <v>-1.7241379310344682E-2</v>
      </c>
      <c r="CM109" s="115">
        <v>0.12000000000000011</v>
      </c>
      <c r="CN109" s="115">
        <v>0</v>
      </c>
      <c r="CO109" s="115">
        <v>5.797101449275411E-3</v>
      </c>
      <c r="CP109" s="115">
        <v>0</v>
      </c>
      <c r="CQ109" s="115">
        <v>-0.15254237288135597</v>
      </c>
      <c r="CR109" s="115">
        <v>-2.0044543429844068E-2</v>
      </c>
      <c r="CS109" s="115">
        <v>6.2499999999999917E-2</v>
      </c>
      <c r="CT109" s="115">
        <v>1.543240805691945E-2</v>
      </c>
      <c r="CU109" s="115">
        <v>6.7333495974627899E-2</v>
      </c>
      <c r="CV109" s="115">
        <v>-3.2258064516129059E-2</v>
      </c>
      <c r="CW109" s="115">
        <v>6.0869565217391307E-2</v>
      </c>
      <c r="CX109" s="115">
        <v>-5.8823529411764705E-2</v>
      </c>
      <c r="CY109" s="115">
        <v>4.478967929499416E-2</v>
      </c>
      <c r="CZ109" s="115">
        <v>6.4377682403433431E-2</v>
      </c>
      <c r="DA109" s="115">
        <v>-1.4925373134328393E-2</v>
      </c>
      <c r="DB109" s="115">
        <v>5.1444400474871463E-3</v>
      </c>
      <c r="DC109" s="115"/>
      <c r="DD109" s="115">
        <v>0</v>
      </c>
      <c r="DE109" s="115">
        <v>5.5258186397984854E-2</v>
      </c>
      <c r="DF109" s="115">
        <v>-7.7192982456139956E-3</v>
      </c>
      <c r="DG109" s="115">
        <v>4.3557168784029078E-2</v>
      </c>
      <c r="DH109" s="115">
        <v>7.6103500761034735E-3</v>
      </c>
      <c r="DI109" s="115">
        <v>3.2423208191126193E-2</v>
      </c>
      <c r="DJ109" s="115"/>
      <c r="DK109" s="115">
        <v>0.1184210526315789</v>
      </c>
      <c r="DL109" s="115">
        <v>-2.0304568527918801E-2</v>
      </c>
      <c r="DM109" s="115">
        <v>0.11111111111111106</v>
      </c>
      <c r="DN109" s="115">
        <v>3.7804878048780549E-2</v>
      </c>
      <c r="DO109" s="115"/>
      <c r="DP109" s="115">
        <v>9.9050203527815531E-2</v>
      </c>
      <c r="DQ109" s="115">
        <v>-6.691042047531999E-2</v>
      </c>
      <c r="DR109" s="115">
        <v>6.0606060606060663E-2</v>
      </c>
      <c r="DS109" s="115">
        <v>-7.1428571428571426E-3</v>
      </c>
      <c r="DT109" s="115">
        <v>-0.11063930172210422</v>
      </c>
      <c r="DU109" s="115">
        <v>-6.3622754491017938E-2</v>
      </c>
      <c r="DV109" s="115">
        <v>0</v>
      </c>
      <c r="DW109" s="115"/>
      <c r="DX109" s="115">
        <v>0.15964080818159146</v>
      </c>
      <c r="DY109" s="115">
        <v>5.7244825124910852E-2</v>
      </c>
      <c r="DZ109" s="115">
        <v>0.1057692307692308</v>
      </c>
      <c r="EA109" s="115"/>
      <c r="EB109" s="115">
        <v>0.17251908396946564</v>
      </c>
      <c r="EC109" s="115">
        <v>0.12325969927603492</v>
      </c>
      <c r="ED109" s="115">
        <v>-0.2</v>
      </c>
      <c r="EE109" s="115">
        <v>1.3573407202216121E-2</v>
      </c>
      <c r="EF109" s="115">
        <v>0</v>
      </c>
      <c r="EG109" s="115"/>
      <c r="EH109" s="115">
        <v>0.25371428571428578</v>
      </c>
      <c r="EI109" s="115">
        <v>-0.13190324052943864</v>
      </c>
      <c r="EJ109" s="115">
        <v>1.2658227848101245E-2</v>
      </c>
      <c r="EK109" s="115">
        <v>0.2</v>
      </c>
      <c r="EL109" s="115">
        <v>0.22312608948285878</v>
      </c>
      <c r="EM109" s="115">
        <v>0.13784135240572165</v>
      </c>
      <c r="EN109" s="115">
        <v>0.1076923076923078</v>
      </c>
      <c r="EO109" s="115">
        <v>0.10716049382716057</v>
      </c>
      <c r="EP109" s="115">
        <v>0</v>
      </c>
      <c r="EQ109" s="115">
        <v>0</v>
      </c>
      <c r="ER109" s="115">
        <v>0.61818181818181805</v>
      </c>
      <c r="ES109" s="115">
        <v>0</v>
      </c>
      <c r="ET109" s="115"/>
      <c r="EU109" s="115"/>
      <c r="EV109" s="115">
        <v>2.7667984189723435E-2</v>
      </c>
      <c r="EW109" s="115">
        <v>2.7240773286467374E-2</v>
      </c>
      <c r="EX109" s="115">
        <v>0.51532033426183865</v>
      </c>
      <c r="EY109" s="115">
        <v>4.8376693184261452E-2</v>
      </c>
      <c r="EZ109" s="115">
        <v>0</v>
      </c>
      <c r="FA109" s="115">
        <v>0.6</v>
      </c>
      <c r="FB109" s="115">
        <v>0</v>
      </c>
      <c r="FC109" s="115">
        <v>0.10666666666666662</v>
      </c>
      <c r="FD109" s="115">
        <v>5.8695652173913107E-2</v>
      </c>
      <c r="FE109" s="115">
        <v>5.5338541666666761E-2</v>
      </c>
      <c r="FF109" s="115"/>
      <c r="FG109" s="115">
        <v>-2.9179195901548105E-2</v>
      </c>
      <c r="FH109" s="115">
        <v>-3.338898163605939E-3</v>
      </c>
      <c r="FI109" s="115">
        <v>0.13636363636363641</v>
      </c>
      <c r="FJ109" s="115">
        <v>-0.20027688047992631</v>
      </c>
      <c r="FK109" s="115">
        <v>0</v>
      </c>
      <c r="FL109" s="115">
        <v>-7.6923076923076927E-2</v>
      </c>
      <c r="FM109" s="115">
        <v>-2.2222222222221749E-3</v>
      </c>
      <c r="FN109" s="115">
        <v>0</v>
      </c>
      <c r="FO109" s="115">
        <v>-3.8572806171648988E-2</v>
      </c>
      <c r="FP109" s="115">
        <v>0.12745098039215685</v>
      </c>
      <c r="FQ109" s="115">
        <v>0.58935361216730031</v>
      </c>
      <c r="FR109" s="115">
        <v>-3.6009002250562673E-2</v>
      </c>
      <c r="FS109" s="115">
        <v>-1.5231788079470227E-2</v>
      </c>
      <c r="FT109" s="115">
        <v>-6.2528318985047529E-2</v>
      </c>
      <c r="FU109" s="115">
        <v>-4.9689440993789967E-3</v>
      </c>
      <c r="FV109" s="115">
        <v>-4.9859741199891457E-2</v>
      </c>
      <c r="FW109" s="115">
        <v>0</v>
      </c>
      <c r="FX109" s="115">
        <v>6.8461538461538504E-2</v>
      </c>
      <c r="FY109" s="115">
        <v>0.14285714285714285</v>
      </c>
      <c r="FZ109" s="115">
        <v>0.59932659932659926</v>
      </c>
      <c r="GA109" s="115">
        <v>0.72260748959778087</v>
      </c>
      <c r="GB109" s="115">
        <v>-0.12144702842377267</v>
      </c>
      <c r="GC109" s="115">
        <v>0.13066666666666674</v>
      </c>
      <c r="GD109" s="115">
        <v>8.7047353760445687E-2</v>
      </c>
      <c r="GE109" s="115">
        <v>7.6721883173495972E-2</v>
      </c>
      <c r="GF109" s="115"/>
      <c r="GG109" s="115">
        <v>0</v>
      </c>
      <c r="GH109" s="115">
        <v>-9.3223443223443281E-2</v>
      </c>
      <c r="GI109" s="115">
        <v>4.9382716049382762E-2</v>
      </c>
      <c r="GJ109" s="115">
        <v>0.36045454545454542</v>
      </c>
      <c r="GK109" s="115"/>
      <c r="GL109" s="115">
        <v>0.39627039627039629</v>
      </c>
      <c r="GM109" s="115">
        <v>-0.32999999999999996</v>
      </c>
      <c r="GN109" s="115">
        <v>-5.5555555555555552E-2</v>
      </c>
      <c r="GO109" s="115">
        <v>0.21212121212121218</v>
      </c>
      <c r="GP109" s="115">
        <v>0.13225806451612893</v>
      </c>
      <c r="GQ109" s="115">
        <v>0.28481510621557804</v>
      </c>
      <c r="GR109" s="115">
        <v>4.1666666666666706E-2</v>
      </c>
      <c r="GS109" s="115">
        <v>8.9743589743589675E-2</v>
      </c>
    </row>
    <row r="110" spans="1:201" x14ac:dyDescent="0.2">
      <c r="A110" t="s">
        <v>1464</v>
      </c>
      <c r="B110" s="115">
        <v>0</v>
      </c>
      <c r="C110" s="115">
        <v>-6.6593886462882029E-2</v>
      </c>
      <c r="D110" s="115">
        <v>6.6894197952218459E-2</v>
      </c>
      <c r="E110" s="115">
        <v>0</v>
      </c>
      <c r="F110" s="115">
        <v>-0.32562620423892108</v>
      </c>
      <c r="G110" s="115">
        <v>-0.12099276111685631</v>
      </c>
      <c r="H110" s="115">
        <v>1.1904761904761828E-2</v>
      </c>
      <c r="I110" s="115">
        <v>-3.4145176695319954E-2</v>
      </c>
      <c r="J110" s="115">
        <v>-7.1989528795811497E-2</v>
      </c>
      <c r="K110" s="115">
        <v>5.9012875536481081E-3</v>
      </c>
      <c r="L110" s="115">
        <v>-2.4390243902438911E-2</v>
      </c>
      <c r="M110" s="115">
        <v>-4.5714285714285756E-2</v>
      </c>
      <c r="N110" s="115">
        <v>0</v>
      </c>
      <c r="O110" s="115">
        <v>3.6701620591039062E-2</v>
      </c>
      <c r="P110" s="115">
        <v>-0.08</v>
      </c>
      <c r="Q110" s="115">
        <v>0</v>
      </c>
      <c r="R110" s="115"/>
      <c r="S110" s="115"/>
      <c r="T110" s="115">
        <v>-0.11078813503336203</v>
      </c>
      <c r="U110" s="115">
        <v>0</v>
      </c>
      <c r="V110" s="115">
        <v>1.211533801793001E-3</v>
      </c>
      <c r="W110" s="115">
        <v>1.3150029886431491E-2</v>
      </c>
      <c r="X110" s="115">
        <v>0</v>
      </c>
      <c r="Y110" s="115">
        <v>-3.5000000000000031E-2</v>
      </c>
      <c r="Z110" s="115">
        <v>-4.4088441678803103E-2</v>
      </c>
      <c r="AA110" s="115">
        <v>-0.17134831460674155</v>
      </c>
      <c r="AB110" s="115">
        <v>0.484375</v>
      </c>
      <c r="AC110" s="115"/>
      <c r="AD110" s="115">
        <v>0.19665271966527204</v>
      </c>
      <c r="AE110" s="115">
        <v>-0.57809330628803246</v>
      </c>
      <c r="AF110" s="115">
        <v>7.5098814229249175E-2</v>
      </c>
      <c r="AG110" s="115">
        <v>0</v>
      </c>
      <c r="AH110" s="115">
        <v>-3.1221637320747973E-2</v>
      </c>
      <c r="AI110" s="115">
        <v>0.36612021857923494</v>
      </c>
      <c r="AJ110" s="115">
        <v>-7.7185017026106667E-2</v>
      </c>
      <c r="AK110" s="115">
        <v>0</v>
      </c>
      <c r="AL110" s="115"/>
      <c r="AM110" s="115">
        <v>-7.1644803229061638E-2</v>
      </c>
      <c r="AN110" s="115">
        <v>-0.28873239436619713</v>
      </c>
      <c r="AO110" s="115">
        <v>-0.19263456090651551</v>
      </c>
      <c r="AP110" s="115">
        <v>-6.6225165562913968E-3</v>
      </c>
      <c r="AQ110" s="115">
        <v>0.29466357308584701</v>
      </c>
      <c r="AR110" s="115">
        <v>-6.5333333333333368E-2</v>
      </c>
      <c r="AS110" s="115">
        <v>-3.9999999999999938E-2</v>
      </c>
      <c r="AT110" s="115">
        <v>-3.1273209549071673E-2</v>
      </c>
      <c r="AU110" s="115">
        <v>0.10191379310344829</v>
      </c>
      <c r="AV110" s="115">
        <v>-0.23529411764705879</v>
      </c>
      <c r="AW110" s="115">
        <v>-9.3506493506493468E-2</v>
      </c>
      <c r="AX110" s="115">
        <v>-0.1711111111111111</v>
      </c>
      <c r="AY110" s="115">
        <v>-0.13142857142857142</v>
      </c>
      <c r="AZ110" s="115">
        <v>0.44736842105263169</v>
      </c>
      <c r="BA110" s="115">
        <v>-0.10966998126531199</v>
      </c>
      <c r="BB110" s="115">
        <v>0.11475000000000009</v>
      </c>
      <c r="BC110" s="115"/>
      <c r="BD110" s="115">
        <v>-4.3367346938775496E-2</v>
      </c>
      <c r="BE110" s="115">
        <v>0</v>
      </c>
      <c r="BF110" s="115">
        <v>0</v>
      </c>
      <c r="BG110" s="115">
        <v>-6.9230769230769235E-2</v>
      </c>
      <c r="BH110" s="115">
        <v>-5.1813471502590608E-2</v>
      </c>
      <c r="BI110" s="115">
        <v>-5.6122448979591774E-2</v>
      </c>
      <c r="BJ110" s="115">
        <v>-5.0783837491719334E-3</v>
      </c>
      <c r="BK110" s="115">
        <v>-0.18595450049455975</v>
      </c>
      <c r="BL110" s="115">
        <v>-6.571428571428567E-2</v>
      </c>
      <c r="BM110" s="115">
        <v>-9.8039215686274508E-3</v>
      </c>
      <c r="BN110" s="115">
        <v>0.37037037037037024</v>
      </c>
      <c r="BO110" s="115">
        <v>-0.35</v>
      </c>
      <c r="BP110" s="115">
        <v>-4.1666666666666706E-2</v>
      </c>
      <c r="BQ110" s="115">
        <v>0</v>
      </c>
      <c r="BR110" s="115">
        <v>-4.639175257731952E-2</v>
      </c>
      <c r="BS110" s="115">
        <v>-2.756336486372693E-2</v>
      </c>
      <c r="BT110" s="115">
        <v>0</v>
      </c>
      <c r="BU110" s="115"/>
      <c r="BV110" s="115">
        <v>-0.13390313390313385</v>
      </c>
      <c r="BW110" s="115">
        <v>0</v>
      </c>
      <c r="BX110" s="115">
        <v>-2.9411764705882353E-2</v>
      </c>
      <c r="BY110" s="115">
        <v>5.3908355795147965E-3</v>
      </c>
      <c r="BZ110" s="115">
        <v>-0.23664122137404583</v>
      </c>
      <c r="CA110" s="115">
        <v>-3.4852546916890007E-2</v>
      </c>
      <c r="CB110" s="115">
        <v>-8.8115128971278836E-2</v>
      </c>
      <c r="CC110" s="115">
        <v>0</v>
      </c>
      <c r="CD110" s="115">
        <v>-0.10555555555555553</v>
      </c>
      <c r="CE110" s="115">
        <v>-8.8711080187858782E-2</v>
      </c>
      <c r="CF110" s="115">
        <v>0</v>
      </c>
      <c r="CG110" s="115">
        <v>1.5215418290534377E-2</v>
      </c>
      <c r="CH110" s="115">
        <v>0</v>
      </c>
      <c r="CI110" s="115">
        <v>7.2445665750686949E-2</v>
      </c>
      <c r="CJ110" s="115">
        <v>1.3043478260870058E-3</v>
      </c>
      <c r="CK110" s="115">
        <v>-5.8167885754092707E-2</v>
      </c>
      <c r="CL110" s="115">
        <v>1.4999999999999902E-2</v>
      </c>
      <c r="CM110" s="115">
        <v>-4.7619047619047658E-2</v>
      </c>
      <c r="CN110" s="115">
        <v>-0.16666666666666663</v>
      </c>
      <c r="CO110" s="115">
        <v>6.15384615384615E-2</v>
      </c>
      <c r="CP110" s="115">
        <v>0.22988505747126436</v>
      </c>
      <c r="CQ110" s="115">
        <v>0</v>
      </c>
      <c r="CR110" s="115">
        <v>3.7430683918669071E-2</v>
      </c>
      <c r="CS110" s="115">
        <v>0.33333333333333348</v>
      </c>
      <c r="CT110" s="115">
        <v>-2.6439024390243843E-2</v>
      </c>
      <c r="CU110" s="115">
        <v>0</v>
      </c>
      <c r="CV110" s="115">
        <v>-6.5326633165829096E-2</v>
      </c>
      <c r="CW110" s="115">
        <v>-2.6578635517183008E-2</v>
      </c>
      <c r="CX110" s="115">
        <v>-5.1339285714285803E-2</v>
      </c>
      <c r="CY110" s="115">
        <v>-5.0793377026560893E-2</v>
      </c>
      <c r="CZ110" s="115">
        <v>-2.9166666666666601E-2</v>
      </c>
      <c r="DA110" s="115">
        <v>0.10927152317880796</v>
      </c>
      <c r="DB110" s="115">
        <v>-9.7315655411142898E-3</v>
      </c>
      <c r="DC110" s="115"/>
      <c r="DD110" s="115">
        <v>0</v>
      </c>
      <c r="DE110" s="115">
        <v>-4.5099218280216374E-2</v>
      </c>
      <c r="DF110" s="115">
        <v>0</v>
      </c>
      <c r="DG110" s="115">
        <v>7.1984435797665391E-2</v>
      </c>
      <c r="DH110" s="115">
        <v>-5.6034482758620642E-2</v>
      </c>
      <c r="DI110" s="115">
        <v>0.2468085106382979</v>
      </c>
      <c r="DJ110" s="115"/>
      <c r="DK110" s="115">
        <v>-0.15555555555555556</v>
      </c>
      <c r="DL110" s="115">
        <v>-1.5000000000000013E-2</v>
      </c>
      <c r="DM110" s="115">
        <v>1.3245033112582794E-2</v>
      </c>
      <c r="DN110" s="115">
        <v>-3.4157832744405293E-2</v>
      </c>
      <c r="DO110" s="115"/>
      <c r="DP110" s="115">
        <v>5.310788282924498E-2</v>
      </c>
      <c r="DQ110" s="115">
        <v>6.8359375E-2</v>
      </c>
      <c r="DR110" s="115">
        <v>-2.0044543429844196E-2</v>
      </c>
      <c r="DS110" s="115">
        <v>0</v>
      </c>
      <c r="DT110" s="115">
        <v>0.17196571744539671</v>
      </c>
      <c r="DU110" s="115">
        <v>0.28461538461538449</v>
      </c>
      <c r="DV110" s="115">
        <v>-2.8476190476190426E-2</v>
      </c>
      <c r="DW110" s="115"/>
      <c r="DX110" s="115">
        <v>-4.547619047619051E-2</v>
      </c>
      <c r="DY110" s="115">
        <v>-6.1620897521768359E-2</v>
      </c>
      <c r="DZ110" s="115">
        <v>0.11428571428571425</v>
      </c>
      <c r="EA110" s="115"/>
      <c r="EB110" s="115">
        <v>-0.10884353741496597</v>
      </c>
      <c r="EC110" s="115">
        <v>-8.6949152542372926E-2</v>
      </c>
      <c r="ED110" s="115">
        <v>-1.9960079840318935E-3</v>
      </c>
      <c r="EE110" s="115">
        <v>-1.122980005477942E-2</v>
      </c>
      <c r="EF110" s="115">
        <v>0.22988505747126436</v>
      </c>
      <c r="EG110" s="115"/>
      <c r="EH110" s="115">
        <v>0</v>
      </c>
      <c r="EI110" s="115">
        <v>-0.20094821298322396</v>
      </c>
      <c r="EJ110" s="115">
        <v>1.571428571428576E-2</v>
      </c>
      <c r="EK110" s="115">
        <v>-0.10714285714285708</v>
      </c>
      <c r="EL110" s="115">
        <v>-0.19504209541627682</v>
      </c>
      <c r="EM110" s="115">
        <v>3.2520325203257117E-4</v>
      </c>
      <c r="EN110" s="115">
        <v>-5.569007263922518E-2</v>
      </c>
      <c r="EO110" s="115">
        <v>-0.10822415501486292</v>
      </c>
      <c r="EP110" s="115">
        <v>-0.16385135135135134</v>
      </c>
      <c r="EQ110" s="115">
        <v>0</v>
      </c>
      <c r="ER110" s="115">
        <v>-0.44999999999999996</v>
      </c>
      <c r="ES110" s="115">
        <v>0</v>
      </c>
      <c r="ET110" s="115"/>
      <c r="EU110" s="115"/>
      <c r="EV110" s="115">
        <v>3.6885245901639288E-2</v>
      </c>
      <c r="EW110" s="115">
        <v>0</v>
      </c>
      <c r="EX110" s="115">
        <v>2.5714285714285672E-2</v>
      </c>
      <c r="EY110" s="115">
        <v>8.1627906976744144E-2</v>
      </c>
      <c r="EZ110" s="115">
        <v>0</v>
      </c>
      <c r="FA110" s="115">
        <v>-0.1666666666666666</v>
      </c>
      <c r="FB110" s="115">
        <v>0.13934426229508207</v>
      </c>
      <c r="FC110" s="115">
        <v>-0.25</v>
      </c>
      <c r="FD110" s="115">
        <v>-4.3459365493270588E-4</v>
      </c>
      <c r="FE110" s="115">
        <v>-1.9493177387914968E-3</v>
      </c>
      <c r="FF110" s="115"/>
      <c r="FG110" s="115">
        <v>-5.9790575916230299E-2</v>
      </c>
      <c r="FH110" s="115">
        <v>2.7444253859348226E-2</v>
      </c>
      <c r="FI110" s="115">
        <v>-5.8365758754863779E-2</v>
      </c>
      <c r="FJ110" s="115">
        <v>-5.6390158937513528E-2</v>
      </c>
      <c r="FK110" s="115">
        <v>0</v>
      </c>
      <c r="FL110" s="115">
        <v>0</v>
      </c>
      <c r="FM110" s="115">
        <v>0</v>
      </c>
      <c r="FN110" s="115">
        <v>8.3969465648854866E-2</v>
      </c>
      <c r="FO110" s="115">
        <v>-2.8846153846153575E-3</v>
      </c>
      <c r="FP110" s="115">
        <v>-3.3907937109300991E-2</v>
      </c>
      <c r="FQ110" s="115">
        <v>-0.21257485029940121</v>
      </c>
      <c r="FR110" s="115">
        <v>-9.9932478055368021E-2</v>
      </c>
      <c r="FS110" s="115">
        <v>-7.0769230769230793E-2</v>
      </c>
      <c r="FT110" s="115">
        <v>-5.6318990763685513E-3</v>
      </c>
      <c r="FU110" s="115">
        <v>-4.3942992874109174E-2</v>
      </c>
      <c r="FV110" s="115">
        <v>-3.0614035087719253E-2</v>
      </c>
      <c r="FW110" s="115">
        <v>0</v>
      </c>
      <c r="FX110" s="115">
        <v>8.2431307243963386E-2</v>
      </c>
      <c r="FY110" s="115">
        <v>-0.1228070175438597</v>
      </c>
      <c r="FZ110" s="115">
        <v>-8.6153846153846095E-2</v>
      </c>
      <c r="GA110" s="115">
        <v>-6.3636363636363658E-2</v>
      </c>
      <c r="GB110" s="115">
        <v>-9.5371669004207529E-2</v>
      </c>
      <c r="GC110" s="115">
        <v>-6.25E-2</v>
      </c>
      <c r="GD110" s="115">
        <v>-8.5932527052832677E-2</v>
      </c>
      <c r="GE110" s="115">
        <v>1.5520024998698079E-2</v>
      </c>
      <c r="GF110" s="115"/>
      <c r="GG110" s="115">
        <v>0</v>
      </c>
      <c r="GH110" s="115">
        <v>-3.8054968287526365E-2</v>
      </c>
      <c r="GI110" s="115">
        <v>-7.9545454545454655E-2</v>
      </c>
      <c r="GJ110" s="115">
        <v>0.42857142857142855</v>
      </c>
      <c r="GK110" s="115"/>
      <c r="GL110" s="115">
        <v>0.17534246575342469</v>
      </c>
      <c r="GM110" s="115">
        <v>0.11111111111111108</v>
      </c>
      <c r="GN110" s="115">
        <v>0</v>
      </c>
      <c r="GO110" s="115">
        <v>-4.0697674418604689E-2</v>
      </c>
      <c r="GP110" s="115">
        <v>-8.8235294117647009E-2</v>
      </c>
      <c r="GQ110" s="115">
        <v>-0.12223756906077345</v>
      </c>
      <c r="GR110" s="115">
        <v>-4.0000000000000036E-2</v>
      </c>
      <c r="GS110" s="115">
        <v>-6.024096385542161E-2</v>
      </c>
    </row>
    <row r="111" spans="1:201" x14ac:dyDescent="0.2">
      <c r="A111" t="s">
        <v>1465</v>
      </c>
      <c r="B111" s="115">
        <v>0</v>
      </c>
      <c r="C111" s="115">
        <v>-2.1628838451268416E-2</v>
      </c>
      <c r="D111" s="115">
        <v>-5.1779935275080839E-2</v>
      </c>
      <c r="E111" s="115">
        <v>0</v>
      </c>
      <c r="F111" s="115">
        <v>8.3507306889352886E-2</v>
      </c>
      <c r="G111" s="115">
        <v>0</v>
      </c>
      <c r="H111" s="115">
        <v>-0.15719063545150508</v>
      </c>
      <c r="I111" s="115">
        <v>-6.8298109010011127E-2</v>
      </c>
      <c r="J111" s="115">
        <v>-0.14732142857142869</v>
      </c>
      <c r="K111" s="115">
        <v>-1.1783984384413434E-2</v>
      </c>
      <c r="L111" s="115">
        <v>-4.6511627906976785E-2</v>
      </c>
      <c r="M111" s="115">
        <v>-0.15458937198067629</v>
      </c>
      <c r="N111" s="115">
        <v>-1.6666666666666607E-2</v>
      </c>
      <c r="O111" s="115">
        <v>0.13405405405405407</v>
      </c>
      <c r="P111" s="115">
        <v>4.1666666666666664E-2</v>
      </c>
      <c r="Q111" s="115">
        <v>1.1249999999999998</v>
      </c>
      <c r="R111" s="115"/>
      <c r="S111" s="115"/>
      <c r="T111" s="115">
        <v>-5.423305217119654E-2</v>
      </c>
      <c r="U111" s="115">
        <v>-0.33333333333333337</v>
      </c>
      <c r="V111" s="115">
        <v>-9.3614978396541881E-3</v>
      </c>
      <c r="W111" s="115">
        <v>1.0876132930513578E-2</v>
      </c>
      <c r="X111" s="115">
        <v>0</v>
      </c>
      <c r="Y111" s="115">
        <v>0.20481927710843378</v>
      </c>
      <c r="Z111" s="115">
        <v>-0.14072810011376569</v>
      </c>
      <c r="AA111" s="115">
        <v>-0.10999999999999999</v>
      </c>
      <c r="AB111" s="115">
        <v>3.2258064516129031E-2</v>
      </c>
      <c r="AC111" s="115"/>
      <c r="AD111" s="115">
        <v>1.5238095238094913E-3</v>
      </c>
      <c r="AE111" s="115">
        <v>0.10886189833558246</v>
      </c>
      <c r="AF111" s="115">
        <v>0.58124999999999982</v>
      </c>
      <c r="AG111" s="115">
        <v>5.0000000000000044E-2</v>
      </c>
      <c r="AH111" s="115">
        <v>3.6890645586297774E-2</v>
      </c>
      <c r="AI111" s="115">
        <v>-8.4999999999999964E-2</v>
      </c>
      <c r="AJ111" s="115">
        <v>-0.15451055662188096</v>
      </c>
      <c r="AK111" s="115">
        <v>0</v>
      </c>
      <c r="AL111" s="115"/>
      <c r="AM111" s="115">
        <v>-5.619047619047618E-2</v>
      </c>
      <c r="AN111" s="115">
        <v>0.13599999999999995</v>
      </c>
      <c r="AO111" s="115">
        <v>-0.17715617715617721</v>
      </c>
      <c r="AP111" s="115">
        <v>-0.15642458100558659</v>
      </c>
      <c r="AQ111" s="115">
        <v>-0.10208333333333339</v>
      </c>
      <c r="AR111" s="115">
        <v>0.14068441064638781</v>
      </c>
      <c r="AS111" s="115">
        <v>-2.2801302931596181E-2</v>
      </c>
      <c r="AT111" s="115">
        <v>-7.816406558412578E-3</v>
      </c>
      <c r="AU111" s="115">
        <v>8.445674326421472E-2</v>
      </c>
      <c r="AV111" s="115">
        <v>1.9999999999999928E-2</v>
      </c>
      <c r="AW111" s="115">
        <v>-0.14634146341463408</v>
      </c>
      <c r="AX111" s="115">
        <v>-0.14122137404580157</v>
      </c>
      <c r="AY111" s="115">
        <v>0.16666666666666666</v>
      </c>
      <c r="AZ111" s="115">
        <v>-0.56571428571428573</v>
      </c>
      <c r="BA111" s="115">
        <v>-1.7695356738391847E-2</v>
      </c>
      <c r="BB111" s="115">
        <v>-9.6045197740112997E-2</v>
      </c>
      <c r="BC111" s="115"/>
      <c r="BD111" s="115">
        <v>7.1038251366120159E-2</v>
      </c>
      <c r="BE111" s="115">
        <v>-0.2978723404255319</v>
      </c>
      <c r="BF111" s="115">
        <v>0</v>
      </c>
      <c r="BG111" s="115">
        <v>1.4304291287386141E-2</v>
      </c>
      <c r="BH111" s="115">
        <v>0.56275303643724683</v>
      </c>
      <c r="BI111" s="115">
        <v>0.22499999999999992</v>
      </c>
      <c r="BJ111" s="115">
        <v>-9.4018803760752209E-2</v>
      </c>
      <c r="BK111" s="115">
        <v>5.9701492537312158E-3</v>
      </c>
      <c r="BL111" s="115">
        <v>4.7904191616766512E-2</v>
      </c>
      <c r="BM111" s="115">
        <v>0.02</v>
      </c>
      <c r="BN111" s="115">
        <v>-3.9525691699604744E-2</v>
      </c>
      <c r="BO111" s="115">
        <v>-4.7619047619047658E-2</v>
      </c>
      <c r="BP111" s="115">
        <v>-0.1111111111111112</v>
      </c>
      <c r="BQ111" s="115">
        <v>0</v>
      </c>
      <c r="BR111" s="115">
        <v>-8.1799591002045067E-3</v>
      </c>
      <c r="BS111" s="115">
        <v>-1.1596615341933713E-2</v>
      </c>
      <c r="BT111" s="115">
        <v>2.564102564102564E-2</v>
      </c>
      <c r="BU111" s="115"/>
      <c r="BV111" s="115">
        <v>7.9999999999999932E-2</v>
      </c>
      <c r="BW111" s="115">
        <v>-9.3928571428571389E-2</v>
      </c>
      <c r="BX111" s="115">
        <v>-0.19047619047619047</v>
      </c>
      <c r="BY111" s="115">
        <v>4.7753530166880595E-2</v>
      </c>
      <c r="BZ111" s="115">
        <v>-5.7553956834532266E-2</v>
      </c>
      <c r="CA111" s="115">
        <v>5.3908355795147097E-3</v>
      </c>
      <c r="CB111" s="115">
        <v>-0.1521120934801716</v>
      </c>
      <c r="CC111" s="115">
        <v>0</v>
      </c>
      <c r="CD111" s="115">
        <v>0.12499999999999997</v>
      </c>
      <c r="CE111" s="115">
        <v>2.8443649373881993E-2</v>
      </c>
      <c r="CF111" s="115">
        <v>6.76156583629893E-2</v>
      </c>
      <c r="CG111" s="115">
        <v>-3.9879030191193814E-2</v>
      </c>
      <c r="CH111" s="115">
        <v>0</v>
      </c>
      <c r="CI111" s="115">
        <v>2.7727856225930634E-2</v>
      </c>
      <c r="CJ111" s="115">
        <v>0</v>
      </c>
      <c r="CK111" s="115">
        <v>-3.6577181208053686E-2</v>
      </c>
      <c r="CL111" s="115">
        <v>-0.14893617021276598</v>
      </c>
      <c r="CM111" s="115">
        <v>-0.10256410256410248</v>
      </c>
      <c r="CN111" s="115">
        <v>-9.0909090909090981E-2</v>
      </c>
      <c r="CO111" s="115">
        <v>2.5236593059936932E-2</v>
      </c>
      <c r="CP111" s="115">
        <v>-0.13289036544850497</v>
      </c>
      <c r="CQ111" s="115">
        <v>0</v>
      </c>
      <c r="CR111" s="115">
        <v>8.7437185929648345E-2</v>
      </c>
      <c r="CS111" s="115">
        <v>-9.0909090909090981E-2</v>
      </c>
      <c r="CT111" s="115">
        <v>-3.8872691933916972E-3</v>
      </c>
      <c r="CU111" s="115">
        <v>3.5101010101010112E-2</v>
      </c>
      <c r="CV111" s="115">
        <v>9.9447513812154664E-2</v>
      </c>
      <c r="CW111" s="115">
        <v>-6.1934254406860387E-2</v>
      </c>
      <c r="CX111" s="115">
        <v>0.7034220532319394</v>
      </c>
      <c r="CY111" s="115">
        <v>2.7923056466625223E-2</v>
      </c>
      <c r="CZ111" s="115">
        <v>2.1276595744680774E-2</v>
      </c>
      <c r="DA111" s="115">
        <v>-0.1091445427728613</v>
      </c>
      <c r="DB111" s="115">
        <v>4.6619727937658229E-2</v>
      </c>
      <c r="DC111" s="115"/>
      <c r="DD111" s="115">
        <v>-8.5619285120531949E-2</v>
      </c>
      <c r="DE111" s="115">
        <v>-8.8767123287671293E-2</v>
      </c>
      <c r="DF111" s="115">
        <v>7.1025930101465642E-2</v>
      </c>
      <c r="DG111" s="115">
        <v>-6.5454545454545515E-2</v>
      </c>
      <c r="DH111" s="115">
        <v>-1.8335684062059224E-2</v>
      </c>
      <c r="DI111" s="115">
        <v>0.17500000000000004</v>
      </c>
      <c r="DJ111" s="115"/>
      <c r="DK111" s="115">
        <v>-0.24999999999999994</v>
      </c>
      <c r="DL111" s="115">
        <v>-1.4778325123152615E-2</v>
      </c>
      <c r="DM111" s="115">
        <v>-2.5806451612903247E-2</v>
      </c>
      <c r="DN111" s="115">
        <v>-4.176072234762971E-2</v>
      </c>
      <c r="DO111" s="115"/>
      <c r="DP111" s="115">
        <v>-0.22240740740740736</v>
      </c>
      <c r="DQ111" s="115">
        <v>4.7891936144085212E-2</v>
      </c>
      <c r="DR111" s="115">
        <v>-8.5539714867617092E-2</v>
      </c>
      <c r="DS111" s="115">
        <v>-1.4283673760898607E-4</v>
      </c>
      <c r="DT111" s="115">
        <v>-7.2088250384812605E-2</v>
      </c>
      <c r="DU111" s="115">
        <v>0.15427302996670372</v>
      </c>
      <c r="DV111" s="115">
        <v>0</v>
      </c>
      <c r="DW111" s="115"/>
      <c r="DX111" s="115">
        <v>-5.3201082055906311E-2</v>
      </c>
      <c r="DY111" s="115">
        <v>-0.30879629629629624</v>
      </c>
      <c r="DZ111" s="115">
        <v>-0.22222222222222221</v>
      </c>
      <c r="EA111" s="115"/>
      <c r="EB111" s="115">
        <v>-3.8272816486751772E-2</v>
      </c>
      <c r="EC111" s="115">
        <v>-7.5090139520300969E-2</v>
      </c>
      <c r="ED111" s="115">
        <v>-0.16500000000000004</v>
      </c>
      <c r="EE111" s="115">
        <v>3.1938948558507499E-2</v>
      </c>
      <c r="EF111" s="115">
        <v>-0.13289036544850497</v>
      </c>
      <c r="EG111" s="115"/>
      <c r="EH111" s="115">
        <v>9.375E-2</v>
      </c>
      <c r="EI111" s="115">
        <v>-1.4732303269852556E-2</v>
      </c>
      <c r="EJ111" s="115">
        <v>-6.4171122994652455E-2</v>
      </c>
      <c r="EK111" s="115">
        <v>-0.30000000000000004</v>
      </c>
      <c r="EL111" s="115">
        <v>-0.13894482480869913</v>
      </c>
      <c r="EM111" s="115">
        <v>-6.5065369413195517E-2</v>
      </c>
      <c r="EN111" s="115">
        <v>-0.20881226053639845</v>
      </c>
      <c r="EO111" s="115">
        <v>-5.2373500260824164E-2</v>
      </c>
      <c r="EP111" s="115">
        <v>0</v>
      </c>
      <c r="EQ111" s="115">
        <v>0</v>
      </c>
      <c r="ER111" s="115">
        <v>-0.39209726443769</v>
      </c>
      <c r="ES111" s="115">
        <v>0</v>
      </c>
      <c r="ET111" s="115"/>
      <c r="EU111" s="115"/>
      <c r="EV111" s="115">
        <v>0.16190476190476183</v>
      </c>
      <c r="EW111" s="115">
        <v>-4.9686847599164835E-2</v>
      </c>
      <c r="EX111" s="115">
        <v>0.17449664429530201</v>
      </c>
      <c r="EY111" s="115">
        <v>-0.12155260469867217</v>
      </c>
      <c r="EZ111" s="115">
        <v>0</v>
      </c>
      <c r="FA111" s="115">
        <v>-7.6923076923076983E-2</v>
      </c>
      <c r="FB111" s="115">
        <v>0</v>
      </c>
      <c r="FC111" s="115">
        <v>5.2631578947368474E-2</v>
      </c>
      <c r="FD111" s="115">
        <v>-9.7647058823529351E-2</v>
      </c>
      <c r="FE111" s="115">
        <v>2.6000000000000037E-2</v>
      </c>
      <c r="FF111" s="115"/>
      <c r="FG111" s="115">
        <v>1.8883759966429588E-3</v>
      </c>
      <c r="FH111" s="115">
        <v>-3.7424325811777834E-2</v>
      </c>
      <c r="FI111" s="115">
        <v>-0.128813559322034</v>
      </c>
      <c r="FJ111" s="115">
        <v>-1.5217391304347889E-3</v>
      </c>
      <c r="FK111" s="115">
        <v>-0.35</v>
      </c>
      <c r="FL111" s="115">
        <v>0</v>
      </c>
      <c r="FM111" s="115">
        <v>5.8823529411764705E-2</v>
      </c>
      <c r="FN111" s="115">
        <v>0</v>
      </c>
      <c r="FO111" s="115">
        <v>-9.3351114497999994E-3</v>
      </c>
      <c r="FP111" s="115">
        <v>1.5192307692307675E-2</v>
      </c>
      <c r="FQ111" s="115">
        <v>-2.6239067055393674E-2</v>
      </c>
      <c r="FR111" s="115">
        <v>4.2957746478873328E-2</v>
      </c>
      <c r="FS111" s="115">
        <v>-5.7971014492753624E-2</v>
      </c>
      <c r="FT111" s="115">
        <v>-2.3966578715919007E-2</v>
      </c>
      <c r="FU111" s="115">
        <v>6.1790668348045426E-2</v>
      </c>
      <c r="FV111" s="115">
        <v>-4.3668122270742356E-3</v>
      </c>
      <c r="FW111" s="115">
        <v>-7.407407407407407E-2</v>
      </c>
      <c r="FX111" s="115">
        <v>8.7862318840579781E-2</v>
      </c>
      <c r="FY111" s="115">
        <v>-4.0865384615384595E-2</v>
      </c>
      <c r="FZ111" s="115">
        <v>0</v>
      </c>
      <c r="GA111" s="115">
        <v>-1.1553273427471098E-2</v>
      </c>
      <c r="GB111" s="115">
        <v>-5.2701505757307254E-2</v>
      </c>
      <c r="GC111" s="115">
        <v>-0.12376779846659372</v>
      </c>
      <c r="GD111" s="115">
        <v>1.3548387096774249E-2</v>
      </c>
      <c r="GE111" s="115">
        <v>-4.0429785107446298E-2</v>
      </c>
      <c r="GF111" s="115"/>
      <c r="GG111" s="115">
        <v>-6.7567567567568525E-3</v>
      </c>
      <c r="GH111" s="115">
        <v>-4.2833052276559855E-2</v>
      </c>
      <c r="GI111" s="115">
        <v>-8.3333333333333232E-2</v>
      </c>
      <c r="GJ111" s="115">
        <v>-5.8103975535168259E-2</v>
      </c>
      <c r="GK111" s="115"/>
      <c r="GL111" s="115">
        <v>-0.18161434977578478</v>
      </c>
      <c r="GM111" s="115">
        <v>0</v>
      </c>
      <c r="GN111" s="115">
        <v>0</v>
      </c>
      <c r="GO111" s="115">
        <v>1.1764705882352951E-2</v>
      </c>
      <c r="GP111" s="115">
        <v>-1.4492753623188482E-2</v>
      </c>
      <c r="GQ111" s="115">
        <v>-0.11599511599511592</v>
      </c>
      <c r="GR111" s="115">
        <v>0.11111111111111108</v>
      </c>
      <c r="GS111" s="115">
        <v>5.0632911392404965E-2</v>
      </c>
    </row>
    <row r="112" spans="1:201" x14ac:dyDescent="0.2">
      <c r="A112" t="s">
        <v>1466</v>
      </c>
      <c r="B112" s="115">
        <v>0</v>
      </c>
      <c r="C112" s="115">
        <v>-9.7590361445783064E-2</v>
      </c>
      <c r="D112" s="115">
        <v>-3.4375000000000044E-2</v>
      </c>
      <c r="E112" s="115">
        <v>-3.9339103068450038E-2</v>
      </c>
      <c r="F112" s="115">
        <v>-0.23113964686998401</v>
      </c>
      <c r="G112" s="115">
        <v>-6.9595894804361708E-2</v>
      </c>
      <c r="H112" s="115">
        <v>-2.2875816993463999E-2</v>
      </c>
      <c r="I112" s="115">
        <v>-6.5294239966729062E-2</v>
      </c>
      <c r="J112" s="115">
        <v>7.3696824445775938E-2</v>
      </c>
      <c r="K112" s="115">
        <v>4.303129320095514E-2</v>
      </c>
      <c r="L112" s="115">
        <v>-4.4444444444444481E-2</v>
      </c>
      <c r="M112" s="115">
        <v>-0.38938053097345132</v>
      </c>
      <c r="N112" s="115">
        <v>-7.6923076923076927E-2</v>
      </c>
      <c r="O112" s="115">
        <v>-0.19565217391304349</v>
      </c>
      <c r="P112" s="115">
        <v>0.5</v>
      </c>
      <c r="Q112" s="115">
        <v>-0.3103448275862068</v>
      </c>
      <c r="R112" s="115"/>
      <c r="S112" s="115"/>
      <c r="T112" s="115">
        <v>-7.6297108558896515E-2</v>
      </c>
      <c r="U112" s="115">
        <v>0</v>
      </c>
      <c r="V112" s="115">
        <v>-7.6274944567627595E-2</v>
      </c>
      <c r="W112" s="115">
        <v>-0.10443722943722943</v>
      </c>
      <c r="X112" s="115">
        <v>-0.16393442622950821</v>
      </c>
      <c r="Y112" s="115">
        <v>0.50909090909090893</v>
      </c>
      <c r="Z112" s="115">
        <v>1.0112617789014131E-2</v>
      </c>
      <c r="AA112" s="115">
        <v>-0.25093632958801498</v>
      </c>
      <c r="AB112" s="115">
        <v>-0.1091954022988505</v>
      </c>
      <c r="AC112" s="115"/>
      <c r="AD112" s="115">
        <v>-3.4168564920273293E-3</v>
      </c>
      <c r="AE112" s="115"/>
      <c r="AF112" s="115">
        <v>-0.27927927927927931</v>
      </c>
      <c r="AG112" s="115">
        <v>-0.37500000000000006</v>
      </c>
      <c r="AH112" s="115">
        <v>-6.3623545999295011E-2</v>
      </c>
      <c r="AI112" s="115">
        <v>-2.9126213592233035E-2</v>
      </c>
      <c r="AJ112" s="115">
        <v>1.9569471624266074E-2</v>
      </c>
      <c r="AK112" s="115">
        <v>0</v>
      </c>
      <c r="AL112" s="115"/>
      <c r="AM112" s="115">
        <v>-0.16</v>
      </c>
      <c r="AN112" s="115">
        <v>-0.19354838709677422</v>
      </c>
      <c r="AO112" s="115">
        <v>-0.13855421686746994</v>
      </c>
      <c r="AP112" s="115">
        <v>0.19333333333333336</v>
      </c>
      <c r="AQ112" s="115">
        <v>-9.9437148217636065E-2</v>
      </c>
      <c r="AR112" s="115">
        <v>-0.22647058823529409</v>
      </c>
      <c r="AS112" s="115">
        <v>9.8684210526317588E-3</v>
      </c>
      <c r="AT112" s="115">
        <v>-5.2443890274314148E-2</v>
      </c>
      <c r="AU112" s="115">
        <v>-8.0526759158973171E-2</v>
      </c>
      <c r="AV112" s="115">
        <v>-9.420289855072457E-2</v>
      </c>
      <c r="AW112" s="115">
        <v>-0.16171003717472121</v>
      </c>
      <c r="AX112" s="115">
        <v>-0.14657980456026051</v>
      </c>
      <c r="AY112" s="115">
        <v>-6.6225165562913968E-3</v>
      </c>
      <c r="AZ112" s="115">
        <v>1.3333333333333333</v>
      </c>
      <c r="BA112" s="115">
        <v>0.12233873530346366</v>
      </c>
      <c r="BB112" s="115">
        <v>4.2402826855123608E-2</v>
      </c>
      <c r="BC112" s="115"/>
      <c r="BD112" s="115">
        <v>-2.659574468085097E-2</v>
      </c>
      <c r="BE112" s="115">
        <v>-0.17543859649122806</v>
      </c>
      <c r="BF112" s="115">
        <v>0</v>
      </c>
      <c r="BG112" s="115">
        <v>2.670226969292392E-2</v>
      </c>
      <c r="BH112" s="115">
        <v>0.77697841726618733</v>
      </c>
      <c r="BI112" s="115">
        <v>-0.11111111111111108</v>
      </c>
      <c r="BJ112" s="115">
        <v>-0.12528433945756776</v>
      </c>
      <c r="BK112" s="115">
        <v>-0.12760416666666657</v>
      </c>
      <c r="BL112" s="115">
        <v>-0.10535714285714284</v>
      </c>
      <c r="BM112" s="115">
        <v>-4.2970619198009333E-2</v>
      </c>
      <c r="BN112" s="115">
        <v>6.6610455311973099E-2</v>
      </c>
      <c r="BO112" s="115">
        <v>-5.4054054054054099E-2</v>
      </c>
      <c r="BP112" s="115">
        <v>-2.8776978417266053E-2</v>
      </c>
      <c r="BQ112" s="115">
        <v>-6.6428571428571406E-2</v>
      </c>
      <c r="BR112" s="115">
        <v>-0.35931870291516549</v>
      </c>
      <c r="BS112" s="115">
        <v>-2.1473558475404563E-2</v>
      </c>
      <c r="BT112" s="115">
        <v>0</v>
      </c>
      <c r="BU112" s="115"/>
      <c r="BV112" s="115">
        <v>-0.31578947368421051</v>
      </c>
      <c r="BW112" s="115">
        <v>0</v>
      </c>
      <c r="BX112" s="115">
        <v>-0.22222222222222221</v>
      </c>
      <c r="BY112" s="115">
        <v>-0.23627450980392151</v>
      </c>
      <c r="BZ112" s="115">
        <v>-7.3333333333333403E-2</v>
      </c>
      <c r="CA112" s="115">
        <v>-6.9709127382146463E-2</v>
      </c>
      <c r="CB112" s="115">
        <v>0.19462631253860402</v>
      </c>
      <c r="CC112" s="115">
        <v>-2.7017543859649083E-2</v>
      </c>
      <c r="CD112" s="115">
        <v>0.48148148148148145</v>
      </c>
      <c r="CE112" s="115">
        <v>-7.0502161622879977E-2</v>
      </c>
      <c r="CF112" s="115">
        <v>-6.3333333333333311E-2</v>
      </c>
      <c r="CG112" s="115">
        <v>-8.3998497511503373E-2</v>
      </c>
      <c r="CH112" s="115">
        <v>-9.0720938254570546E-2</v>
      </c>
      <c r="CI112" s="115">
        <v>1.028013364173895E-3</v>
      </c>
      <c r="CJ112" s="115">
        <v>0</v>
      </c>
      <c r="CK112" s="115">
        <v>-6.4070351758793942E-2</v>
      </c>
      <c r="CL112" s="115">
        <v>-0.19658119658119649</v>
      </c>
      <c r="CM112" s="115">
        <v>5.4054054054053897E-2</v>
      </c>
      <c r="CN112" s="115">
        <v>-0.26666666666666666</v>
      </c>
      <c r="CO112" s="115">
        <v>-0.14478417266187046</v>
      </c>
      <c r="CP112" s="115">
        <v>0.15591397849462374</v>
      </c>
      <c r="CQ112" s="115">
        <v>-3.9940828402366804E-2</v>
      </c>
      <c r="CR112" s="115">
        <v>-0.17802560925237515</v>
      </c>
      <c r="CS112" s="115">
        <v>-0.11999999999999995</v>
      </c>
      <c r="CT112" s="115">
        <v>2.6946107784431166E-2</v>
      </c>
      <c r="CU112" s="115">
        <v>-1.5537600994406464E-2</v>
      </c>
      <c r="CV112" s="115">
        <v>-0.14622641509433965</v>
      </c>
      <c r="CW112" s="115">
        <v>-3.4942528735632201E-2</v>
      </c>
      <c r="CX112" s="115">
        <v>3.137254901960787E-2</v>
      </c>
      <c r="CY112" s="115">
        <v>-0.11222161013614537</v>
      </c>
      <c r="CZ112" s="115">
        <v>-7.843137254901951E-2</v>
      </c>
      <c r="DA112" s="115">
        <v>-0.15950413223140494</v>
      </c>
      <c r="DB112" s="115">
        <v>0.10708339639776</v>
      </c>
      <c r="DC112" s="115"/>
      <c r="DD112" s="115">
        <v>1.6652789342214466E-3</v>
      </c>
      <c r="DE112" s="115">
        <v>-0.22299095263438001</v>
      </c>
      <c r="DF112" s="115">
        <v>-0.27886178861788619</v>
      </c>
      <c r="DG112" s="115">
        <v>-0.15384615384615385</v>
      </c>
      <c r="DH112" s="115">
        <v>-7.0028011204481544E-3</v>
      </c>
      <c r="DI112" s="115">
        <v>-0.1111111111111111</v>
      </c>
      <c r="DJ112" s="115"/>
      <c r="DK112" s="115">
        <v>3.4482758620689689E-2</v>
      </c>
      <c r="DL112" s="115">
        <v>-6.4516129032258118E-2</v>
      </c>
      <c r="DM112" s="115">
        <v>-8.8235294117647009E-2</v>
      </c>
      <c r="DN112" s="115">
        <v>-0.11665004985044865</v>
      </c>
      <c r="DO112" s="115"/>
      <c r="DP112" s="115">
        <v>-0.10029990003332227</v>
      </c>
      <c r="DQ112" s="115">
        <v>-0.30180051443269512</v>
      </c>
      <c r="DR112" s="115">
        <v>0.22750000000000004</v>
      </c>
      <c r="DS112" s="115">
        <v>0.20292096219931274</v>
      </c>
      <c r="DT112" s="115">
        <v>-0.21061158363710014</v>
      </c>
      <c r="DU112" s="115">
        <v>-0.35596854896354541</v>
      </c>
      <c r="DV112" s="115">
        <v>2.9411764705882353E-2</v>
      </c>
      <c r="DW112" s="115"/>
      <c r="DX112" s="115">
        <v>-8.3597300647293663E-2</v>
      </c>
      <c r="DY112" s="115">
        <v>-9.9009900990098855E-3</v>
      </c>
      <c r="DZ112" s="115">
        <v>-8.629441624365479E-2</v>
      </c>
      <c r="EA112" s="115"/>
      <c r="EB112" s="115">
        <v>-0.10088235294117646</v>
      </c>
      <c r="EC112" s="115">
        <v>5.4380165289256183E-2</v>
      </c>
      <c r="ED112" s="115">
        <v>-1.6638935108152725E-3</v>
      </c>
      <c r="EE112" s="115">
        <v>-4.0932502033071236E-2</v>
      </c>
      <c r="EF112" s="115">
        <v>0.15591397849462374</v>
      </c>
      <c r="EG112" s="115"/>
      <c r="EH112" s="115">
        <v>-2.9714978775015069E-2</v>
      </c>
      <c r="EI112" s="115">
        <v>-3.2672923183872132E-2</v>
      </c>
      <c r="EJ112" s="115">
        <v>4.0333796940194719E-2</v>
      </c>
      <c r="EK112" s="115">
        <v>-0.10514541387024604</v>
      </c>
      <c r="EL112" s="115">
        <v>-0.48270833333333335</v>
      </c>
      <c r="EM112" s="115">
        <v>-4.8046309696092526E-2</v>
      </c>
      <c r="EN112" s="115">
        <v>8.5239085239085272E-2</v>
      </c>
      <c r="EO112" s="115">
        <v>-0.12847790507364984</v>
      </c>
      <c r="EP112" s="115">
        <v>0</v>
      </c>
      <c r="EQ112" s="115">
        <v>-0.1304347826086957</v>
      </c>
      <c r="ER112" s="115">
        <v>0.64500000000000002</v>
      </c>
      <c r="ES112" s="115">
        <v>0</v>
      </c>
      <c r="ET112" s="115"/>
      <c r="EU112" s="115"/>
      <c r="EV112" s="115">
        <v>-0.19230769230769229</v>
      </c>
      <c r="EW112" s="115">
        <v>-0.2348242811501598</v>
      </c>
      <c r="EX112" s="115">
        <v>0</v>
      </c>
      <c r="EY112" s="115">
        <v>-8.5388639760837076E-2</v>
      </c>
      <c r="EZ112" s="115">
        <v>0</v>
      </c>
      <c r="FA112" s="115">
        <v>-0.10344827586206887</v>
      </c>
      <c r="FB112" s="115">
        <v>9.9099099099099072E-2</v>
      </c>
      <c r="FC112" s="115">
        <v>-9.5238095238095316E-2</v>
      </c>
      <c r="FD112" s="115">
        <v>-0.28671328671328672</v>
      </c>
      <c r="FE112" s="115">
        <v>-0.22720247295208656</v>
      </c>
      <c r="FF112" s="115"/>
      <c r="FG112" s="115">
        <v>-3.6003236245954716E-2</v>
      </c>
      <c r="FH112" s="115">
        <v>-0.12137330754352021</v>
      </c>
      <c r="FI112" s="115">
        <v>0.19433198380566799</v>
      </c>
      <c r="FJ112" s="115">
        <v>-0.23828448418612352</v>
      </c>
      <c r="FK112" s="115">
        <v>0.6</v>
      </c>
      <c r="FL112" s="115">
        <v>0</v>
      </c>
      <c r="FM112" s="115">
        <v>-0.15</v>
      </c>
      <c r="FN112" s="115">
        <v>0</v>
      </c>
      <c r="FO112" s="115">
        <v>0</v>
      </c>
      <c r="FP112" s="115">
        <v>-3.7393557941503203E-2</v>
      </c>
      <c r="FQ112" s="115">
        <v>-6.7934782608695649E-2</v>
      </c>
      <c r="FR112" s="115">
        <v>-0.13887204366282591</v>
      </c>
      <c r="FS112" s="115">
        <v>-9.4012605042016764E-2</v>
      </c>
      <c r="FT112" s="115">
        <v>9.2743873137914462E-2</v>
      </c>
      <c r="FU112" s="115">
        <v>0.13285714285714281</v>
      </c>
      <c r="FV112" s="115">
        <v>-8.4109906811182661E-2</v>
      </c>
      <c r="FW112" s="115">
        <v>-3.2258064516128983E-2</v>
      </c>
      <c r="FX112" s="115">
        <v>-2.3008849557522262E-2</v>
      </c>
      <c r="FY112" s="115">
        <v>-0.34488188976377948</v>
      </c>
      <c r="FZ112" s="115">
        <v>0</v>
      </c>
      <c r="GA112" s="115">
        <v>-5.5757575757575756E-2</v>
      </c>
      <c r="GB112" s="115">
        <v>3.1050228310502272E-2</v>
      </c>
      <c r="GC112" s="115">
        <v>1.4444444444444531E-2</v>
      </c>
      <c r="GD112" s="115">
        <v>-0.14174972314507192</v>
      </c>
      <c r="GE112" s="115">
        <v>6.3873660916359794E-3</v>
      </c>
      <c r="GF112" s="115"/>
      <c r="GG112" s="115">
        <v>-6.3291139240506319E-2</v>
      </c>
      <c r="GH112" s="115">
        <v>0.13754076347592545</v>
      </c>
      <c r="GI112" s="115">
        <v>0.14285714285714277</v>
      </c>
      <c r="GJ112" s="115">
        <v>0.10472972972972977</v>
      </c>
      <c r="GK112" s="115"/>
      <c r="GL112" s="115">
        <v>-0.15209125475285168</v>
      </c>
      <c r="GM112" s="115">
        <v>9.0909090909090995E-2</v>
      </c>
      <c r="GN112" s="115">
        <v>0</v>
      </c>
      <c r="GO112" s="115">
        <v>-1.7341040462427761E-2</v>
      </c>
      <c r="GP112" s="115">
        <v>8.7719298245614759E-3</v>
      </c>
      <c r="GQ112" s="115">
        <v>-0.17147192716236725</v>
      </c>
      <c r="GR112" s="115">
        <v>-0.18181818181818185</v>
      </c>
      <c r="GS112" s="115">
        <v>1.2820512820512832E-2</v>
      </c>
    </row>
    <row r="113" spans="1:201" x14ac:dyDescent="0.2">
      <c r="A113" t="s">
        <v>1467</v>
      </c>
      <c r="B113" s="115">
        <v>0</v>
      </c>
      <c r="C113" s="115">
        <v>5.9484299208577944E-2</v>
      </c>
      <c r="D113" s="115">
        <v>0</v>
      </c>
      <c r="E113" s="115">
        <v>0</v>
      </c>
      <c r="F113" s="115">
        <v>0.23611111111111119</v>
      </c>
      <c r="G113" s="115">
        <v>-8.294117647058824E-2</v>
      </c>
      <c r="H113" s="115">
        <v>0.15471698113207552</v>
      </c>
      <c r="I113" s="115">
        <v>5.5068012286090505E-2</v>
      </c>
      <c r="J113" s="115">
        <v>0.22181551976573946</v>
      </c>
      <c r="K113" s="115">
        <v>9.2664304743072176E-2</v>
      </c>
      <c r="L113" s="115">
        <v>-2.1739130434782625E-2</v>
      </c>
      <c r="M113" s="115">
        <v>0.12999999999999995</v>
      </c>
      <c r="N113" s="115">
        <v>0</v>
      </c>
      <c r="O113" s="115">
        <v>-5.930470347648259E-2</v>
      </c>
      <c r="P113" s="115">
        <v>-1.5384615384615385E-2</v>
      </c>
      <c r="Q113" s="115">
        <v>-0.17142857142857143</v>
      </c>
      <c r="R113" s="115"/>
      <c r="S113" s="115"/>
      <c r="T113" s="115">
        <v>3.2721420908332396E-2</v>
      </c>
      <c r="U113" s="115">
        <v>0.12499999999999997</v>
      </c>
      <c r="V113" s="115">
        <v>3.5591274397244646E-2</v>
      </c>
      <c r="W113" s="115">
        <v>4.3478260869566224E-3</v>
      </c>
      <c r="X113" s="115">
        <v>0</v>
      </c>
      <c r="Y113" s="115">
        <v>0</v>
      </c>
      <c r="Z113" s="115">
        <v>2.3162845385067594E-2</v>
      </c>
      <c r="AA113" s="115">
        <v>-3.4358047016274935E-2</v>
      </c>
      <c r="AB113" s="115">
        <v>4.6189376443417024E-3</v>
      </c>
      <c r="AC113" s="115"/>
      <c r="AD113" s="115">
        <v>0.10905263157894736</v>
      </c>
      <c r="AE113" s="115">
        <v>-1</v>
      </c>
      <c r="AF113" s="115">
        <v>-0.11904761904761897</v>
      </c>
      <c r="AG113" s="115">
        <v>0.20300751879699247</v>
      </c>
      <c r="AH113" s="115">
        <v>0.38390243902439031</v>
      </c>
      <c r="AI113" s="115">
        <v>7.8534031413612634E-2</v>
      </c>
      <c r="AJ113" s="115">
        <v>0.13178294573643426</v>
      </c>
      <c r="AK113" s="115">
        <v>0</v>
      </c>
      <c r="AL113" s="115"/>
      <c r="AM113" s="115">
        <v>-2.9503105590062171E-2</v>
      </c>
      <c r="AN113" s="115">
        <v>6.8965517241379379E-2</v>
      </c>
      <c r="AO113" s="115">
        <v>5.0632911392405104E-2</v>
      </c>
      <c r="AP113" s="115">
        <v>-0.30232558139534882</v>
      </c>
      <c r="AQ113" s="115">
        <v>-8.2616179001721093E-2</v>
      </c>
      <c r="AR113" s="115">
        <v>0.17565698478561542</v>
      </c>
      <c r="AS113" s="115">
        <v>-8.6956521739130523E-3</v>
      </c>
      <c r="AT113" s="115">
        <v>-8.5852368577030103E-2</v>
      </c>
      <c r="AU113" s="115">
        <v>-0.1855300558690508</v>
      </c>
      <c r="AV113" s="115">
        <v>0.22666666666666657</v>
      </c>
      <c r="AW113" s="115">
        <v>3.8610038610038644E-2</v>
      </c>
      <c r="AX113" s="115">
        <v>0.17175572519083959</v>
      </c>
      <c r="AY113" s="115">
        <v>0.20800000000000002</v>
      </c>
      <c r="AZ113" s="115">
        <v>0.27118644067796616</v>
      </c>
      <c r="BA113" s="115">
        <v>0.22213592233009705</v>
      </c>
      <c r="BB113" s="115">
        <v>0.16301369863013707</v>
      </c>
      <c r="BC113" s="115"/>
      <c r="BD113" s="115">
        <v>0.17745302713987465</v>
      </c>
      <c r="BE113" s="115">
        <v>-0.18571428571428572</v>
      </c>
      <c r="BF113" s="115">
        <v>0</v>
      </c>
      <c r="BG113" s="115">
        <v>7.4605451936872375E-2</v>
      </c>
      <c r="BH113" s="115">
        <v>-5.442176870748304E-2</v>
      </c>
      <c r="BI113" s="115">
        <v>-9.9999999999999978E-2</v>
      </c>
      <c r="BJ113" s="115">
        <v>-4.7182394131377099E-2</v>
      </c>
      <c r="BK113" s="115">
        <v>-3.1932773109243764E-2</v>
      </c>
      <c r="BL113" s="115">
        <v>4.4843049327353305E-3</v>
      </c>
      <c r="BM113" s="115">
        <v>5.973630831643003E-2</v>
      </c>
      <c r="BN113" s="115">
        <v>0.31777777777777771</v>
      </c>
      <c r="BO113" s="115">
        <v>-0.17777777777777776</v>
      </c>
      <c r="BP113" s="115">
        <v>-6.3973063973064098E-2</v>
      </c>
      <c r="BQ113" s="115">
        <v>-0.15560916767189376</v>
      </c>
      <c r="BR113" s="115">
        <v>0.28547368421052638</v>
      </c>
      <c r="BS113" s="115">
        <v>3.2138754238000583E-2</v>
      </c>
      <c r="BT113" s="115">
        <v>-4.878048780487805E-2</v>
      </c>
      <c r="BU113" s="115"/>
      <c r="BV113" s="115">
        <v>0.41791044776119401</v>
      </c>
      <c r="BW113" s="115">
        <v>0</v>
      </c>
      <c r="BX113" s="115">
        <v>0.22950819672131142</v>
      </c>
      <c r="BY113" s="115">
        <v>2.949852507374603E-3</v>
      </c>
      <c r="BZ113" s="115">
        <v>9.0909090909090912E-2</v>
      </c>
      <c r="CA113" s="115">
        <v>-0.15004262574595054</v>
      </c>
      <c r="CB113" s="115">
        <v>4.3371785783334525E-2</v>
      </c>
      <c r="CC113" s="115">
        <v>0</v>
      </c>
      <c r="CD113" s="115">
        <v>-0.27999999999999997</v>
      </c>
      <c r="CE113" s="115">
        <v>7.3736832708444972E-2</v>
      </c>
      <c r="CF113" s="115">
        <v>0</v>
      </c>
      <c r="CG113" s="115">
        <v>0.31696759831808058</v>
      </c>
      <c r="CH113" s="115">
        <v>-0.14496386963574698</v>
      </c>
      <c r="CI113" s="115">
        <v>-9.5326668216693833E-2</v>
      </c>
      <c r="CJ113" s="115">
        <v>0.22383824051081938</v>
      </c>
      <c r="CK113" s="115">
        <v>0.12073213657162969</v>
      </c>
      <c r="CL113" s="115">
        <v>3.4305317324184515E-3</v>
      </c>
      <c r="CM113" s="115">
        <v>-0.13953488372093018</v>
      </c>
      <c r="CN113" s="115">
        <v>1</v>
      </c>
      <c r="CO113" s="115">
        <v>5.9047619047618974E-2</v>
      </c>
      <c r="CP113" s="115">
        <v>0</v>
      </c>
      <c r="CQ113" s="115">
        <v>0</v>
      </c>
      <c r="CR113" s="115">
        <v>0.39458525345622131</v>
      </c>
      <c r="CS113" s="115">
        <v>-0.24242424242424243</v>
      </c>
      <c r="CT113" s="115">
        <v>3.277674706246142E-2</v>
      </c>
      <c r="CU113" s="115">
        <v>0</v>
      </c>
      <c r="CV113" s="115">
        <v>1.9230769230769246E-2</v>
      </c>
      <c r="CW113" s="115">
        <v>-1.1363636363636364E-2</v>
      </c>
      <c r="CX113" s="115">
        <v>0.13082039911308202</v>
      </c>
      <c r="CY113" s="115">
        <v>0.17277341947392708</v>
      </c>
      <c r="CZ113" s="115">
        <v>-8.2733812949640287E-2</v>
      </c>
      <c r="DA113" s="115">
        <v>-0.15325402379286213</v>
      </c>
      <c r="DB113" s="115">
        <v>5.3076187440229378E-2</v>
      </c>
      <c r="DC113" s="115"/>
      <c r="DD113" s="115">
        <v>0</v>
      </c>
      <c r="DE113" s="115">
        <v>-4.6386520503451011E-2</v>
      </c>
      <c r="DF113" s="115">
        <v>-0.21722528638099284</v>
      </c>
      <c r="DG113" s="115">
        <v>4.5016077170418049E-2</v>
      </c>
      <c r="DH113" s="115">
        <v>-3.1207598371777532E-2</v>
      </c>
      <c r="DI113" s="115">
        <v>0.40186915887850466</v>
      </c>
      <c r="DJ113" s="115"/>
      <c r="DK113" s="115">
        <v>-8.5470085470085548E-3</v>
      </c>
      <c r="DL113" s="115">
        <v>5.3398058252427126E-2</v>
      </c>
      <c r="DM113" s="115">
        <v>3.0303030303030332E-2</v>
      </c>
      <c r="DN113" s="115">
        <v>0.10706401766004402</v>
      </c>
      <c r="DO113" s="115"/>
      <c r="DP113" s="115">
        <v>-0.13912794033275955</v>
      </c>
      <c r="DQ113" s="115">
        <v>-8.5467851542080406E-2</v>
      </c>
      <c r="DR113" s="115">
        <v>-2.3596419853539396E-2</v>
      </c>
      <c r="DS113" s="115">
        <v>5.9723233794610364E-2</v>
      </c>
      <c r="DT113" s="115">
        <v>0.27927461139896376</v>
      </c>
      <c r="DU113" s="115">
        <v>0.27181818181818185</v>
      </c>
      <c r="DV113" s="115">
        <v>-3.3175355450236969E-2</v>
      </c>
      <c r="DW113" s="115"/>
      <c r="DX113" s="115">
        <v>0.15199111534190066</v>
      </c>
      <c r="DY113" s="115">
        <v>0.17315551731555165</v>
      </c>
      <c r="DZ113" s="115">
        <v>5.3475935828877004E-2</v>
      </c>
      <c r="EA113" s="115"/>
      <c r="EB113" s="115">
        <v>-2.8293798228065218E-2</v>
      </c>
      <c r="EC113" s="115">
        <v>-3.1306640303179721E-3</v>
      </c>
      <c r="ED113" s="115">
        <v>-0.14142857142857146</v>
      </c>
      <c r="EE113" s="115">
        <v>0.26987951807228916</v>
      </c>
      <c r="EF113" s="115">
        <v>0</v>
      </c>
      <c r="EG113" s="115"/>
      <c r="EH113" s="115">
        <v>-0.28241949521322895</v>
      </c>
      <c r="EI113" s="115">
        <v>0.16477732793522268</v>
      </c>
      <c r="EJ113" s="115">
        <v>4.2028985507246382E-2</v>
      </c>
      <c r="EK113" s="115">
        <v>1.554285714285714</v>
      </c>
      <c r="EL113" s="115">
        <v>9.8884914790658297E-3</v>
      </c>
      <c r="EM113" s="115">
        <v>-0.12818571789048713</v>
      </c>
      <c r="EN113" s="115">
        <v>0.10574712643678161</v>
      </c>
      <c r="EO113" s="115">
        <v>0.27188620330750557</v>
      </c>
      <c r="EP113" s="115">
        <v>0</v>
      </c>
      <c r="EQ113" s="115">
        <v>-1.4285714285714235E-2</v>
      </c>
      <c r="ER113" s="115">
        <v>0.33333333333333331</v>
      </c>
      <c r="ES113" s="115">
        <v>-0.1</v>
      </c>
      <c r="ET113" s="115"/>
      <c r="EU113" s="115"/>
      <c r="EV113" s="115">
        <v>7.438016528925627E-2</v>
      </c>
      <c r="EW113" s="115">
        <v>5.1747311827956957E-2</v>
      </c>
      <c r="EX113" s="115">
        <v>-6.8750000000000061E-2</v>
      </c>
      <c r="EY113" s="115">
        <v>0.10078157136980678</v>
      </c>
      <c r="EZ113" s="115">
        <v>0</v>
      </c>
      <c r="FA113" s="115">
        <v>0.15999999999999992</v>
      </c>
      <c r="FB113" s="115">
        <v>-0.21276595744680851</v>
      </c>
      <c r="FC113" s="115">
        <v>0.16666666666666669</v>
      </c>
      <c r="FD113" s="115">
        <v>1.8518518518518476E-2</v>
      </c>
      <c r="FE113" s="115">
        <v>9.1676040494938077E-2</v>
      </c>
      <c r="FF113" s="115"/>
      <c r="FG113" s="115">
        <v>7.0129870129870014E-2</v>
      </c>
      <c r="FH113" s="115">
        <v>4.1289023162134959E-2</v>
      </c>
      <c r="FI113" s="115">
        <v>2.06611570247935E-2</v>
      </c>
      <c r="FJ113" s="115">
        <v>-1.6609672691743953E-2</v>
      </c>
      <c r="FK113" s="115">
        <v>-0.375</v>
      </c>
      <c r="FL113" s="115">
        <v>0</v>
      </c>
      <c r="FM113" s="115">
        <v>0</v>
      </c>
      <c r="FN113" s="115">
        <v>0.31000000000000005</v>
      </c>
      <c r="FO113" s="115">
        <v>9.4230769230769611E-3</v>
      </c>
      <c r="FP113" s="115">
        <v>0.22744830720290857</v>
      </c>
      <c r="FQ113" s="115">
        <v>-5.40540540540541E-3</v>
      </c>
      <c r="FR113" s="115">
        <v>0.10745466756212209</v>
      </c>
      <c r="FS113" s="115">
        <v>0.26933333333333326</v>
      </c>
      <c r="FT113" s="115">
        <v>2.7400641816835335E-2</v>
      </c>
      <c r="FU113" s="115">
        <v>5.5806938159879353E-2</v>
      </c>
      <c r="FV113" s="115">
        <v>-1.5629921259842514E-2</v>
      </c>
      <c r="FW113" s="115">
        <v>0</v>
      </c>
      <c r="FX113" s="115">
        <v>0.12437810945273631</v>
      </c>
      <c r="FY113" s="115">
        <v>0.67546174142480198</v>
      </c>
      <c r="FZ113" s="115">
        <v>0</v>
      </c>
      <c r="GA113" s="115">
        <v>6.097560975609843E-3</v>
      </c>
      <c r="GB113" s="115">
        <v>-0.16730038022813695</v>
      </c>
      <c r="GC113" s="115">
        <v>-0.1862567811934901</v>
      </c>
      <c r="GD113" s="115">
        <v>0.20079787234042551</v>
      </c>
      <c r="GE113" s="115">
        <v>3.6004585243851736E-2</v>
      </c>
      <c r="GF113" s="115"/>
      <c r="GG113" s="115">
        <v>-1.2499999999999956E-2</v>
      </c>
      <c r="GH113" s="115">
        <v>-0.13116666666666663</v>
      </c>
      <c r="GI113" s="115">
        <v>-1.408450704225343E-2</v>
      </c>
      <c r="GJ113" s="115">
        <v>-0.23789907312049435</v>
      </c>
      <c r="GK113" s="115"/>
      <c r="GL113" s="115">
        <v>0.1954545454545453</v>
      </c>
      <c r="GM113" s="115">
        <v>0</v>
      </c>
      <c r="GN113" s="115">
        <v>0</v>
      </c>
      <c r="GO113" s="115">
        <v>-4.945054945054949E-2</v>
      </c>
      <c r="GP113" s="115">
        <v>4.2682926829268331E-2</v>
      </c>
      <c r="GQ113" s="115">
        <v>8.3881578947368488E-2</v>
      </c>
      <c r="GR113" s="115">
        <v>-0.26666666666666661</v>
      </c>
      <c r="GS113" s="115">
        <v>-0.17021276595744672</v>
      </c>
    </row>
    <row r="114" spans="1:201" x14ac:dyDescent="0.2">
      <c r="A114" t="s">
        <v>1468</v>
      </c>
      <c r="B114" s="115">
        <v>0</v>
      </c>
      <c r="C114" s="115">
        <v>-1.0201479214485883E-3</v>
      </c>
      <c r="D114" s="115">
        <v>-0.16883116883116883</v>
      </c>
      <c r="E114" s="115">
        <v>0</v>
      </c>
      <c r="F114" s="115">
        <v>5.9880239520958582E-3</v>
      </c>
      <c r="G114" s="115">
        <v>-2.6400704018774831E-3</v>
      </c>
      <c r="H114" s="115">
        <v>-0.24929178470254956</v>
      </c>
      <c r="I114" s="115">
        <v>-3.8193711753534546E-2</v>
      </c>
      <c r="J114" s="115">
        <v>-0.19741480611045825</v>
      </c>
      <c r="K114" s="115">
        <v>-3.0665607973058197E-3</v>
      </c>
      <c r="L114" s="115">
        <v>-0.14814814814814817</v>
      </c>
      <c r="M114" s="115">
        <v>0</v>
      </c>
      <c r="N114" s="115">
        <v>0</v>
      </c>
      <c r="O114" s="115">
        <v>-2.200000000000003E-2</v>
      </c>
      <c r="P114" s="115">
        <v>7.9734219269102943E-2</v>
      </c>
      <c r="Q114" s="115">
        <v>0.37254901960784303</v>
      </c>
      <c r="R114" s="115"/>
      <c r="S114" s="115"/>
      <c r="T114" s="115">
        <v>-0.10003754760499922</v>
      </c>
      <c r="U114" s="115">
        <v>0</v>
      </c>
      <c r="V114" s="115">
        <v>2.3020906741836902E-2</v>
      </c>
      <c r="W114" s="115">
        <v>-3.1068983675618743E-2</v>
      </c>
      <c r="X114" s="115">
        <v>0</v>
      </c>
      <c r="Y114" s="115">
        <v>-0.3125</v>
      </c>
      <c r="Z114" s="115">
        <v>-0.14915966386554619</v>
      </c>
      <c r="AA114" s="115">
        <v>0.38250000000000006</v>
      </c>
      <c r="AB114" s="115">
        <v>0.15466666666666667</v>
      </c>
      <c r="AC114" s="115"/>
      <c r="AD114" s="115">
        <v>-0.15208853980721176</v>
      </c>
      <c r="AE114" s="115">
        <v>-0.27971718957136538</v>
      </c>
      <c r="AF114" s="115">
        <v>0.25373134328358221</v>
      </c>
      <c r="AG114" s="115">
        <v>0.10833333333333343</v>
      </c>
      <c r="AH114" s="115">
        <v>3.6719706242349711E-3</v>
      </c>
      <c r="AI114" s="115">
        <v>-0.25390625000000006</v>
      </c>
      <c r="AJ114" s="115">
        <v>-9.1549295774647904E-2</v>
      </c>
      <c r="AK114" s="115">
        <v>0</v>
      </c>
      <c r="AL114" s="115"/>
      <c r="AM114" s="115">
        <v>0</v>
      </c>
      <c r="AN114" s="115">
        <v>-3.3333333333333361E-2</v>
      </c>
      <c r="AO114" s="115">
        <v>-0.21911037891268534</v>
      </c>
      <c r="AP114" s="115">
        <v>-4.4444444444444481E-2</v>
      </c>
      <c r="AQ114" s="115">
        <v>0.18329938900203654</v>
      </c>
      <c r="AR114" s="115">
        <v>-0.10740740740740731</v>
      </c>
      <c r="AS114" s="115">
        <v>-8.5487077534791373E-2</v>
      </c>
      <c r="AT114" s="115">
        <v>-0.264560909365255</v>
      </c>
      <c r="AU114" s="115">
        <v>-3.1292387824860358E-2</v>
      </c>
      <c r="AV114" s="115">
        <v>-9.0909090909090939E-2</v>
      </c>
      <c r="AW114" s="115">
        <v>-0.18553459119496865</v>
      </c>
      <c r="AX114" s="115">
        <v>-0.16560509554140126</v>
      </c>
      <c r="AY114" s="115">
        <v>-0.16666666666666666</v>
      </c>
      <c r="AZ114" s="115">
        <v>-0.61935483870967745</v>
      </c>
      <c r="BA114" s="115">
        <v>-2.7016814660872846E-2</v>
      </c>
      <c r="BB114" s="115">
        <v>0.13178294573643412</v>
      </c>
      <c r="BC114" s="115"/>
      <c r="BD114" s="115">
        <v>-6.2622309197651715E-2</v>
      </c>
      <c r="BE114" s="115">
        <v>1.4492753623188406E-2</v>
      </c>
      <c r="BF114" s="115">
        <v>0</v>
      </c>
      <c r="BG114" s="115">
        <v>-0.13844252163164403</v>
      </c>
      <c r="BH114" s="115">
        <v>6.8493150684931572E-3</v>
      </c>
      <c r="BI114" s="115">
        <v>0</v>
      </c>
      <c r="BJ114" s="115">
        <v>-1.0231023102310307E-2</v>
      </c>
      <c r="BK114" s="115">
        <v>-0.24444444444444441</v>
      </c>
      <c r="BL114" s="115">
        <v>5.188679245283026E-2</v>
      </c>
      <c r="BM114" s="115">
        <v>-6.2381133510840646E-2</v>
      </c>
      <c r="BN114" s="115">
        <v>-5.2631578947368418E-2</v>
      </c>
      <c r="BO114" s="115">
        <v>0</v>
      </c>
      <c r="BP114" s="115">
        <v>-0.12130177514792891</v>
      </c>
      <c r="BQ114" s="115">
        <v>0</v>
      </c>
      <c r="BR114" s="115">
        <v>1.6870518768451769E-3</v>
      </c>
      <c r="BS114" s="115">
        <v>-4.6297587505230095E-3</v>
      </c>
      <c r="BT114" s="115">
        <v>2.5000000000000001E-2</v>
      </c>
      <c r="BU114" s="115"/>
      <c r="BV114" s="115">
        <v>-0.20238095238095238</v>
      </c>
      <c r="BW114" s="115">
        <v>0</v>
      </c>
      <c r="BX114" s="115">
        <v>-4.5217391304347786E-2</v>
      </c>
      <c r="BY114" s="115">
        <v>-4.0203850509626188E-2</v>
      </c>
      <c r="BZ114" s="115">
        <v>3.7735849056603807E-2</v>
      </c>
      <c r="CA114" s="115">
        <v>-4.2444821731747826E-3</v>
      </c>
      <c r="CB114" s="115">
        <v>-2.9338170899537257E-2</v>
      </c>
      <c r="CC114" s="115">
        <v>0</v>
      </c>
      <c r="CD114" s="115">
        <v>0.10294117647058816</v>
      </c>
      <c r="CE114" s="115">
        <v>-7.7113198220464654E-2</v>
      </c>
      <c r="CF114" s="115">
        <v>0</v>
      </c>
      <c r="CG114" s="115">
        <v>-4.9991188392175243E-2</v>
      </c>
      <c r="CH114" s="115">
        <v>-8.8779395296752495E-2</v>
      </c>
      <c r="CI114" s="115">
        <v>-0.1950215234886768</v>
      </c>
      <c r="CJ114" s="115">
        <v>0.15061224489795924</v>
      </c>
      <c r="CK114" s="115">
        <v>-0.22207009857612273</v>
      </c>
      <c r="CL114" s="115">
        <v>0</v>
      </c>
      <c r="CM114" s="115">
        <v>0.15178571428571422</v>
      </c>
      <c r="CN114" s="115">
        <v>-0.39999999999999997</v>
      </c>
      <c r="CO114" s="115">
        <v>4.4776119402985003E-2</v>
      </c>
      <c r="CP114" s="115">
        <v>0</v>
      </c>
      <c r="CQ114" s="115">
        <v>-5.8823529411764757E-3</v>
      </c>
      <c r="CR114" s="115">
        <v>-8.0000000000000331E-3</v>
      </c>
      <c r="CS114" s="115">
        <v>-1.0000000000000009E-2</v>
      </c>
      <c r="CT114" s="115">
        <v>4.031739223675735E-2</v>
      </c>
      <c r="CU114" s="115">
        <v>1.8354430379746871E-2</v>
      </c>
      <c r="CV114" s="115">
        <v>-0.25179856115107907</v>
      </c>
      <c r="CW114" s="115">
        <v>-5.7546765671854933E-2</v>
      </c>
      <c r="CX114" s="115">
        <v>2.2222222222221749E-3</v>
      </c>
      <c r="CY114" s="115">
        <v>-0.19663379550678439</v>
      </c>
      <c r="CZ114" s="115">
        <v>-8.2508250825082508E-2</v>
      </c>
      <c r="DA114" s="115">
        <v>6.3244047619047589E-2</v>
      </c>
      <c r="DB114" s="115">
        <v>-0.18440038999025019</v>
      </c>
      <c r="DC114" s="115"/>
      <c r="DD114" s="115">
        <v>-0.44398148148148153</v>
      </c>
      <c r="DE114" s="115">
        <v>-0.10436363636363639</v>
      </c>
      <c r="DF114" s="115">
        <v>-5.5878229521329842E-2</v>
      </c>
      <c r="DG114" s="115">
        <v>-0.15374149659863945</v>
      </c>
      <c r="DH114" s="115">
        <v>-0.16723163841807906</v>
      </c>
      <c r="DI114" s="115">
        <v>-0.33677685950413222</v>
      </c>
      <c r="DJ114" s="115"/>
      <c r="DK114" s="115">
        <v>-0.19310344827586209</v>
      </c>
      <c r="DL114" s="115">
        <v>-2.8301886792452855E-2</v>
      </c>
      <c r="DM114" s="115">
        <v>-0.14948453608247425</v>
      </c>
      <c r="DN114" s="115">
        <v>-7.0769230769230723E-2</v>
      </c>
      <c r="DO114" s="115"/>
      <c r="DP114" s="115">
        <v>-2.0648967551622405E-2</v>
      </c>
      <c r="DQ114" s="115">
        <v>-0.18595744680851067</v>
      </c>
      <c r="DR114" s="115">
        <v>-9.7650513950073431E-2</v>
      </c>
      <c r="DS114" s="115">
        <v>0</v>
      </c>
      <c r="DT114" s="115">
        <v>-0.29510591672753828</v>
      </c>
      <c r="DU114" s="115">
        <v>-9.0909090909090884E-2</v>
      </c>
      <c r="DV114" s="115">
        <v>-0.1059322033898305</v>
      </c>
      <c r="DW114" s="115"/>
      <c r="DX114" s="115">
        <v>-0.17892268611997655</v>
      </c>
      <c r="DY114" s="115">
        <v>-0.16437494383032258</v>
      </c>
      <c r="DZ114" s="115">
        <v>2.0185488270594711E-2</v>
      </c>
      <c r="EA114" s="115"/>
      <c r="EB114" s="115">
        <v>8.5971446306641941E-2</v>
      </c>
      <c r="EC114" s="115">
        <v>-4.2593469001419824E-2</v>
      </c>
      <c r="ED114" s="115">
        <v>0</v>
      </c>
      <c r="EE114" s="115">
        <v>-1.525423728813557E-2</v>
      </c>
      <c r="EF114" s="115">
        <v>0</v>
      </c>
      <c r="EG114" s="115"/>
      <c r="EH114" s="115">
        <v>-4.5284586622351471E-2</v>
      </c>
      <c r="EI114" s="115">
        <v>-5.1823416506717901E-2</v>
      </c>
      <c r="EJ114" s="115">
        <v>-0.14919852034525266</v>
      </c>
      <c r="EK114" s="115">
        <v>-0.29292929292929293</v>
      </c>
      <c r="EL114" s="115">
        <v>-3.5902636916835623E-2</v>
      </c>
      <c r="EM114" s="115">
        <v>-7.8586375261566976E-2</v>
      </c>
      <c r="EN114" s="115">
        <v>-0.12474849094567407</v>
      </c>
      <c r="EO114" s="115">
        <v>-0.15225490196078431</v>
      </c>
      <c r="EP114" s="115">
        <v>0</v>
      </c>
      <c r="EQ114" s="115">
        <v>0</v>
      </c>
      <c r="ER114" s="115">
        <v>0.2</v>
      </c>
      <c r="ES114" s="115">
        <v>0</v>
      </c>
      <c r="ET114" s="115"/>
      <c r="EU114" s="115"/>
      <c r="EV114" s="115">
        <v>-0.10701107011070111</v>
      </c>
      <c r="EW114" s="115">
        <v>0</v>
      </c>
      <c r="EX114" s="115">
        <v>-8.571428571428566E-2</v>
      </c>
      <c r="EY114" s="115">
        <v>-0.15678113076656261</v>
      </c>
      <c r="EZ114" s="115">
        <v>-4.9751243781093468E-3</v>
      </c>
      <c r="FA114" s="115">
        <v>-0.34210526315789475</v>
      </c>
      <c r="FB114" s="115">
        <v>-5.3691275167785282E-2</v>
      </c>
      <c r="FC114" s="115">
        <v>-0.27419354838709675</v>
      </c>
      <c r="FD114" s="115">
        <v>0</v>
      </c>
      <c r="FE114" s="115">
        <v>-6.6666666666666638E-2</v>
      </c>
      <c r="FF114" s="115"/>
      <c r="FG114" s="115">
        <v>2.3936170212766079E-2</v>
      </c>
      <c r="FH114" s="115">
        <v>6.5889508362898634E-3</v>
      </c>
      <c r="FI114" s="115">
        <v>-0.19063545150501682</v>
      </c>
      <c r="FJ114" s="115">
        <v>-5.5060728744939823E-3</v>
      </c>
      <c r="FK114" s="115">
        <v>0</v>
      </c>
      <c r="FL114" s="115">
        <v>0</v>
      </c>
      <c r="FM114" s="115">
        <v>-5.6603773584905627E-2</v>
      </c>
      <c r="FN114" s="115">
        <v>0</v>
      </c>
      <c r="FO114" s="115">
        <v>-4.1474654377880185E-2</v>
      </c>
      <c r="FP114" s="115">
        <v>-6.1220136518771423E-2</v>
      </c>
      <c r="FQ114" s="115">
        <v>-0.25999999999999995</v>
      </c>
      <c r="FR114" s="115">
        <v>2.689655172413797E-2</v>
      </c>
      <c r="FS114" s="115">
        <v>-1.6393442622950821E-2</v>
      </c>
      <c r="FT114" s="115">
        <v>-3.4440344403444175E-3</v>
      </c>
      <c r="FU114" s="115">
        <v>-2.0679468242245154E-2</v>
      </c>
      <c r="FV114" s="115">
        <v>3.8769834778341193E-2</v>
      </c>
      <c r="FW114" s="115">
        <v>0</v>
      </c>
      <c r="FX114" s="115">
        <v>-4.2857142857142788E-2</v>
      </c>
      <c r="FY114" s="115">
        <v>-8.4541062801932285E-2</v>
      </c>
      <c r="FZ114" s="115">
        <v>0</v>
      </c>
      <c r="GA114" s="115">
        <v>-6.8181818181818343E-2</v>
      </c>
      <c r="GB114" s="115">
        <v>-9.1850828729281769E-2</v>
      </c>
      <c r="GC114" s="115">
        <v>-3.6585365853658527E-2</v>
      </c>
      <c r="GD114" s="115">
        <v>-0.18702702702702706</v>
      </c>
      <c r="GE114" s="115">
        <v>-9.8901670917717001E-4</v>
      </c>
      <c r="GF114" s="115"/>
      <c r="GG114" s="115">
        <v>0</v>
      </c>
      <c r="GH114" s="115">
        <v>-0.10992434356920333</v>
      </c>
      <c r="GI114" s="115">
        <v>-0.18546845124282993</v>
      </c>
      <c r="GJ114" s="115">
        <v>4.9729729729729819E-2</v>
      </c>
      <c r="GK114" s="115"/>
      <c r="GL114" s="115">
        <v>-9.278350515463904E-2</v>
      </c>
      <c r="GM114" s="115">
        <v>-0.34</v>
      </c>
      <c r="GN114" s="115">
        <v>0</v>
      </c>
      <c r="GO114" s="115">
        <v>-0.17272727272727276</v>
      </c>
      <c r="GP114" s="115">
        <v>-0.11590296495956878</v>
      </c>
      <c r="GQ114" s="115">
        <v>-0.20867678958785257</v>
      </c>
      <c r="GR114" s="115">
        <v>-5.0632911392405104E-2</v>
      </c>
      <c r="GS114" s="115">
        <v>0.44615384615384601</v>
      </c>
    </row>
    <row r="115" spans="1:201" x14ac:dyDescent="0.2">
      <c r="A115" t="s">
        <v>1469</v>
      </c>
      <c r="B115" s="115">
        <v>0</v>
      </c>
      <c r="C115" s="115">
        <v>4.5600000000000022E-2</v>
      </c>
      <c r="D115" s="115">
        <v>3.6618201400107686E-2</v>
      </c>
      <c r="E115" s="115">
        <v>0</v>
      </c>
      <c r="F115" s="115">
        <v>-4.3893129770992446E-2</v>
      </c>
      <c r="G115" s="115">
        <v>0</v>
      </c>
      <c r="H115" s="115">
        <v>0.10658307210031344</v>
      </c>
      <c r="I115" s="115">
        <v>-5.8601509733810141E-2</v>
      </c>
      <c r="J115" s="115">
        <v>-0.13472292831723445</v>
      </c>
      <c r="K115" s="115">
        <v>-2.4153685841771886E-2</v>
      </c>
      <c r="L115" s="115">
        <v>4.6511627906977819E-3</v>
      </c>
      <c r="M115" s="115">
        <v>-6.25E-2</v>
      </c>
      <c r="N115" s="115">
        <v>-7.6863950807069847E-4</v>
      </c>
      <c r="O115" s="115">
        <v>0</v>
      </c>
      <c r="P115" s="115">
        <v>-0.14634146341463405</v>
      </c>
      <c r="Q115" s="115">
        <v>-0.14999999999999997</v>
      </c>
      <c r="R115" s="115"/>
      <c r="S115" s="115"/>
      <c r="T115" s="115">
        <v>-6.4576016056196714E-2</v>
      </c>
      <c r="U115" s="115">
        <v>-0.27272727272727276</v>
      </c>
      <c r="V115" s="115">
        <v>-9.3874677305794759E-4</v>
      </c>
      <c r="W115" s="115">
        <v>-3.8481012658227925E-2</v>
      </c>
      <c r="X115" s="115">
        <v>-0.14084507042253522</v>
      </c>
      <c r="Y115" s="115">
        <v>-6.2111801242236073E-3</v>
      </c>
      <c r="Z115" s="115">
        <v>1.502855425308E-3</v>
      </c>
      <c r="AA115" s="115">
        <v>0.53846153846153844</v>
      </c>
      <c r="AB115" s="115">
        <v>-0.24924924924924927</v>
      </c>
      <c r="AC115" s="115"/>
      <c r="AD115" s="115">
        <v>-0.12468749999999995</v>
      </c>
      <c r="AE115" s="115">
        <v>3.522415370539797E-2</v>
      </c>
      <c r="AF115" s="115">
        <v>-0.30927835051546404</v>
      </c>
      <c r="AG115" s="115">
        <v>-0.24528301886792458</v>
      </c>
      <c r="AH115" s="115">
        <v>4.0764331210191122E-2</v>
      </c>
      <c r="AI115" s="115">
        <v>-3.0303030303030328E-2</v>
      </c>
      <c r="AJ115" s="115">
        <v>7.3434125269978376E-2</v>
      </c>
      <c r="AK115" s="115">
        <v>0</v>
      </c>
      <c r="AL115" s="115"/>
      <c r="AM115" s="115">
        <v>-5.4054054054052903E-3</v>
      </c>
      <c r="AN115" s="115">
        <v>-6.2500000000000056E-2</v>
      </c>
      <c r="AO115" s="115">
        <v>9.9637681159420427E-2</v>
      </c>
      <c r="AP115" s="115">
        <v>0.16580310880829019</v>
      </c>
      <c r="AQ115" s="115">
        <v>-0.37531806615776081</v>
      </c>
      <c r="AR115" s="115">
        <v>4.786545924967648E-2</v>
      </c>
      <c r="AS115" s="115">
        <v>9.9502487562186923E-4</v>
      </c>
      <c r="AT115" s="115">
        <v>-8.7251333698957958E-3</v>
      </c>
      <c r="AU115" s="115">
        <v>-4.1611959701007464E-2</v>
      </c>
      <c r="AV115" s="115">
        <v>-9.1743119266055037E-2</v>
      </c>
      <c r="AW115" s="115">
        <v>-4.0723981900452427E-2</v>
      </c>
      <c r="AX115" s="115">
        <v>3.119868637110023E-2</v>
      </c>
      <c r="AY115" s="115">
        <v>2.7397260273972629E-2</v>
      </c>
      <c r="AZ115" s="115">
        <v>-0.18421052631578941</v>
      </c>
      <c r="BA115" s="115">
        <v>3.7843137254901953E-2</v>
      </c>
      <c r="BB115" s="115">
        <v>2.4622716441620288E-2</v>
      </c>
      <c r="BC115" s="115"/>
      <c r="BD115" s="115">
        <v>6.7920585161964503E-2</v>
      </c>
      <c r="BE115" s="115">
        <v>0.25226860254083483</v>
      </c>
      <c r="BF115" s="115">
        <v>0</v>
      </c>
      <c r="BG115" s="115">
        <v>-7.3619631901841098E-3</v>
      </c>
      <c r="BH115" s="115">
        <v>0.20661157024793389</v>
      </c>
      <c r="BI115" s="115">
        <v>-2.9126213592233035E-2</v>
      </c>
      <c r="BJ115" s="115">
        <v>0.11499540018399264</v>
      </c>
      <c r="BK115" s="115">
        <v>1.1560693641618479E-2</v>
      </c>
      <c r="BL115" s="115">
        <v>0.17777777777777773</v>
      </c>
      <c r="BM115" s="115">
        <v>9.6673271456877624E-2</v>
      </c>
      <c r="BN115" s="115">
        <v>0</v>
      </c>
      <c r="BO115" s="115">
        <v>-0.12337662337662333</v>
      </c>
      <c r="BP115" s="115">
        <v>2.1148036253776387E-2</v>
      </c>
      <c r="BQ115" s="115">
        <v>0</v>
      </c>
      <c r="BR115" s="115">
        <v>-1.2083333333333298E-2</v>
      </c>
      <c r="BS115" s="115">
        <v>-1.2813013565081183E-3</v>
      </c>
      <c r="BT115" s="115">
        <v>0</v>
      </c>
      <c r="BU115" s="115"/>
      <c r="BV115" s="115">
        <v>-2.3752969121139636E-3</v>
      </c>
      <c r="BW115" s="115">
        <v>-7.7958894401133549E-3</v>
      </c>
      <c r="BX115" s="115">
        <v>2.2222222222222223E-2</v>
      </c>
      <c r="BY115" s="115">
        <v>8.1826831588962846E-3</v>
      </c>
      <c r="BZ115" s="115">
        <v>8.1632653061224372E-2</v>
      </c>
      <c r="CA115" s="115">
        <v>3.7428445618670092E-2</v>
      </c>
      <c r="CB115" s="115">
        <v>6.3252411040904691E-2</v>
      </c>
      <c r="CC115" s="115">
        <v>0</v>
      </c>
      <c r="CD115" s="115">
        <v>0.2952380952380953</v>
      </c>
      <c r="CE115" s="115">
        <v>-1.9706024874818269E-2</v>
      </c>
      <c r="CF115" s="115">
        <v>0</v>
      </c>
      <c r="CG115" s="115">
        <v>-0.107505177340289</v>
      </c>
      <c r="CH115" s="115">
        <v>-2.4896265560165928E-2</v>
      </c>
      <c r="CI115" s="115">
        <v>0.15225361224929918</v>
      </c>
      <c r="CJ115" s="115">
        <v>-6.84410646387833E-2</v>
      </c>
      <c r="CK115" s="115">
        <v>-0.13500710563713869</v>
      </c>
      <c r="CL115" s="115">
        <v>0.11047619047619049</v>
      </c>
      <c r="CM115" s="115">
        <v>-6.6666666666666541E-2</v>
      </c>
      <c r="CN115" s="115">
        <v>2</v>
      </c>
      <c r="CO115" s="115">
        <v>-1.9860973187685771E-3</v>
      </c>
      <c r="CP115" s="115">
        <v>0</v>
      </c>
      <c r="CQ115" s="115">
        <v>0</v>
      </c>
      <c r="CR115" s="115">
        <v>0</v>
      </c>
      <c r="CS115" s="115">
        <v>1.0101010101010111E-2</v>
      </c>
      <c r="CT115" s="115">
        <v>-2.4601561664348037E-3</v>
      </c>
      <c r="CU115" s="115">
        <v>9.5846645367412137E-3</v>
      </c>
      <c r="CV115" s="115">
        <v>0.14403292181069943</v>
      </c>
      <c r="CW115" s="115">
        <v>7.6258992805755561E-3</v>
      </c>
      <c r="CX115" s="115">
        <v>-5.8577405857740635E-2</v>
      </c>
      <c r="CY115" s="115">
        <v>-8.4634179448893704E-2</v>
      </c>
      <c r="CZ115" s="115">
        <v>8.2142857142857142E-2</v>
      </c>
      <c r="DA115" s="115">
        <v>-1.2490815576781774E-2</v>
      </c>
      <c r="DB115" s="115">
        <v>5.6212824367604759E-3</v>
      </c>
      <c r="DC115" s="115"/>
      <c r="DD115" s="115">
        <v>0.55395683453237421</v>
      </c>
      <c r="DE115" s="115">
        <v>-9.9009900990098508E-3</v>
      </c>
      <c r="DF115" s="115">
        <v>1.8979591836734689E-2</v>
      </c>
      <c r="DG115" s="115">
        <v>3.5211267605633804E-2</v>
      </c>
      <c r="DH115" s="115">
        <v>-2.4255788313120245E-2</v>
      </c>
      <c r="DI115" s="115">
        <v>-0.12000000000000002</v>
      </c>
      <c r="DJ115" s="115"/>
      <c r="DK115" s="115">
        <v>-8.8050314465408883E-2</v>
      </c>
      <c r="DL115" s="115">
        <v>-9.3457943925233725E-3</v>
      </c>
      <c r="DM115" s="115">
        <v>-7.6190476190476253E-2</v>
      </c>
      <c r="DN115" s="115">
        <v>-0.18614357262103509</v>
      </c>
      <c r="DO115" s="115"/>
      <c r="DP115" s="115">
        <v>-1.8068965517241412E-2</v>
      </c>
      <c r="DQ115" s="115">
        <v>-7.8108507494194105E-3</v>
      </c>
      <c r="DR115" s="115">
        <v>-6.3917525773195982E-2</v>
      </c>
      <c r="DS115" s="115">
        <v>-5.4595086442222262E-4</v>
      </c>
      <c r="DT115" s="115">
        <v>-0.15779760073823437</v>
      </c>
      <c r="DU115" s="115">
        <v>-0.14062500000000003</v>
      </c>
      <c r="DV115" s="115">
        <v>0</v>
      </c>
      <c r="DW115" s="115"/>
      <c r="DX115" s="115">
        <v>1.106354955548243E-2</v>
      </c>
      <c r="DY115" s="115">
        <v>-3.6039157931213817E-2</v>
      </c>
      <c r="DZ115" s="115">
        <v>-6.0000000000000088E-2</v>
      </c>
      <c r="EA115" s="115"/>
      <c r="EB115" s="115">
        <v>-4.8715677590788271E-2</v>
      </c>
      <c r="EC115" s="115">
        <v>-1.1693171188026192E-2</v>
      </c>
      <c r="ED115" s="115">
        <v>0</v>
      </c>
      <c r="EE115" s="115">
        <v>5.3571428571428568E-2</v>
      </c>
      <c r="EF115" s="115">
        <v>0</v>
      </c>
      <c r="EG115" s="115"/>
      <c r="EH115" s="115">
        <v>0</v>
      </c>
      <c r="EI115" s="115">
        <v>-2.6532137518684634E-2</v>
      </c>
      <c r="EJ115" s="115">
        <v>1.2345679012345416E-3</v>
      </c>
      <c r="EK115" s="115">
        <v>-9.9999999999999638E-3</v>
      </c>
      <c r="EL115" s="115">
        <v>-4.6974676203363618E-2</v>
      </c>
      <c r="EM115" s="115">
        <v>2.3803856224708403E-2</v>
      </c>
      <c r="EN115" s="115">
        <v>-1.9723865877712136E-2</v>
      </c>
      <c r="EO115" s="115">
        <v>-5.0013970382788528E-2</v>
      </c>
      <c r="EP115" s="115">
        <v>0</v>
      </c>
      <c r="EQ115" s="115">
        <v>0</v>
      </c>
      <c r="ER115" s="115">
        <v>-0.56293706293706292</v>
      </c>
      <c r="ES115" s="115">
        <v>0</v>
      </c>
      <c r="ET115" s="115"/>
      <c r="EU115" s="115"/>
      <c r="EV115" s="115">
        <v>0.23744292237442924</v>
      </c>
      <c r="EW115" s="115">
        <v>0</v>
      </c>
      <c r="EX115" s="115">
        <v>0</v>
      </c>
      <c r="EY115" s="115">
        <v>-0.1127865825511617</v>
      </c>
      <c r="EZ115" s="115">
        <v>4.9999999999998934E-3</v>
      </c>
      <c r="FA115" s="115">
        <v>0.1875</v>
      </c>
      <c r="FB115" s="115">
        <v>-0.18131868131868126</v>
      </c>
      <c r="FC115" s="115">
        <v>-8.0000000000000071E-3</v>
      </c>
      <c r="FD115" s="115">
        <v>-5.0067658998646854E-2</v>
      </c>
      <c r="FE115" s="115">
        <v>2.6315789473684583E-3</v>
      </c>
      <c r="FF115" s="115"/>
      <c r="FG115" s="115">
        <v>-9.9940155595451927E-2</v>
      </c>
      <c r="FH115" s="115">
        <v>5.606523955147779E-3</v>
      </c>
      <c r="FI115" s="115">
        <v>-3.5483870967741894E-2</v>
      </c>
      <c r="FJ115" s="115">
        <v>-3.9209584565115856E-2</v>
      </c>
      <c r="FK115" s="115">
        <v>0</v>
      </c>
      <c r="FL115" s="115">
        <v>0</v>
      </c>
      <c r="FM115" s="115">
        <v>0</v>
      </c>
      <c r="FN115" s="115">
        <v>0</v>
      </c>
      <c r="FO115" s="115">
        <v>0</v>
      </c>
      <c r="FP115" s="115">
        <v>-3.3999587883783197E-2</v>
      </c>
      <c r="FQ115" s="115">
        <v>-1.9607843137254832E-2</v>
      </c>
      <c r="FR115" s="115">
        <v>-0.14705882352941177</v>
      </c>
      <c r="FS115" s="115">
        <v>1.6666666666666666E-2</v>
      </c>
      <c r="FT115" s="115">
        <v>2.6255995960615983E-2</v>
      </c>
      <c r="FU115" s="115">
        <v>3.9938556067588296E-2</v>
      </c>
      <c r="FV115" s="115">
        <v>-1.959183673469346E-3</v>
      </c>
      <c r="FW115" s="115">
        <v>0</v>
      </c>
      <c r="FX115" s="115">
        <v>-3.9341262580054867E-2</v>
      </c>
      <c r="FY115" s="115">
        <v>-5.9090909090909242E-2</v>
      </c>
      <c r="FZ115" s="115">
        <v>0</v>
      </c>
      <c r="GA115" s="115">
        <v>-2.2222222222222143E-2</v>
      </c>
      <c r="GB115" s="115">
        <v>0.12074303405572759</v>
      </c>
      <c r="GC115" s="115">
        <v>0.1113262342691191</v>
      </c>
      <c r="GD115" s="115">
        <v>-0.143121815655396</v>
      </c>
      <c r="GE115" s="115">
        <v>-2.034676185619572E-2</v>
      </c>
      <c r="GF115" s="115"/>
      <c r="GG115" s="115">
        <v>0</v>
      </c>
      <c r="GH115" s="115">
        <v>0</v>
      </c>
      <c r="GI115" s="115">
        <v>8.5062240663900446E-2</v>
      </c>
      <c r="GJ115" s="115">
        <v>-7.4999999999999997E-2</v>
      </c>
      <c r="GK115" s="115"/>
      <c r="GL115" s="115">
        <v>0.1149425287356322</v>
      </c>
      <c r="GM115" s="115">
        <v>0.56249999999999989</v>
      </c>
      <c r="GN115" s="115">
        <v>0</v>
      </c>
      <c r="GO115" s="115">
        <v>-9.0909090909090814E-2</v>
      </c>
      <c r="GP115" s="115">
        <v>9.1176470588235317E-2</v>
      </c>
      <c r="GQ115" s="115">
        <v>-3.9583333333333304E-2</v>
      </c>
      <c r="GR115" s="115">
        <v>0.2153846153846154</v>
      </c>
      <c r="GS115" s="115">
        <v>-0.35</v>
      </c>
    </row>
    <row r="116" spans="1:201" x14ac:dyDescent="0.2">
      <c r="A116" t="s">
        <v>1470</v>
      </c>
      <c r="B116" s="115">
        <v>0</v>
      </c>
      <c r="C116" s="115">
        <v>-3.454690406590554E-3</v>
      </c>
      <c r="D116" s="115">
        <v>-0.14816513761467892</v>
      </c>
      <c r="E116" s="115">
        <v>-0.25961165048543683</v>
      </c>
      <c r="F116" s="115">
        <v>4.8000000000000043E-2</v>
      </c>
      <c r="G116" s="115">
        <v>4.9892208192177538E-2</v>
      </c>
      <c r="H116" s="115">
        <v>9.2465753424657543E-2</v>
      </c>
      <c r="I116" s="115">
        <v>-0.15380736258194652</v>
      </c>
      <c r="J116" s="115">
        <v>0.17713943746259728</v>
      </c>
      <c r="K116" s="115">
        <v>-1.0051048747586456E-2</v>
      </c>
      <c r="L116" s="115">
        <v>-0.11885245901639346</v>
      </c>
      <c r="M116" s="115">
        <v>-5.8823529411764705E-2</v>
      </c>
      <c r="N116" s="115">
        <v>-0.10275862068965519</v>
      </c>
      <c r="O116" s="115">
        <v>8.2251082251082186E-2</v>
      </c>
      <c r="P116" s="115">
        <v>9.4351334574798246E-2</v>
      </c>
      <c r="Q116" s="115">
        <v>-0.35135135135135143</v>
      </c>
      <c r="R116" s="115"/>
      <c r="S116" s="115"/>
      <c r="T116" s="115">
        <v>-4.1688705101697303E-2</v>
      </c>
      <c r="U116" s="115">
        <v>-0.1538461538461538</v>
      </c>
      <c r="V116" s="115">
        <v>-2.1359669269637109E-2</v>
      </c>
      <c r="W116" s="115">
        <v>-1.7412935323383155E-2</v>
      </c>
      <c r="X116" s="115">
        <v>0</v>
      </c>
      <c r="Y116" s="115">
        <v>-0.19499999999999995</v>
      </c>
      <c r="Z116" s="115">
        <v>-3.5558991206879824E-2</v>
      </c>
      <c r="AA116" s="115">
        <v>7.8838174273858891E-2</v>
      </c>
      <c r="AB116" s="115">
        <v>5.4353562005277106E-2</v>
      </c>
      <c r="AC116" s="115"/>
      <c r="AD116" s="115">
        <v>-8.9874857792946447E-2</v>
      </c>
      <c r="AE116" s="115">
        <v>-0.55149774312679523</v>
      </c>
      <c r="AF116" s="115">
        <v>9.3984962406015032E-2</v>
      </c>
      <c r="AG116" s="115">
        <v>6.7114093959731599E-2</v>
      </c>
      <c r="AH116" s="115">
        <v>-0.16400425985090528</v>
      </c>
      <c r="AI116" s="115">
        <v>-8.9655172413793033E-2</v>
      </c>
      <c r="AJ116" s="115">
        <v>-6.4646464646464702E-2</v>
      </c>
      <c r="AK116" s="115">
        <v>0</v>
      </c>
      <c r="AL116" s="115"/>
      <c r="AM116" s="115">
        <v>0.10025488530161425</v>
      </c>
      <c r="AN116" s="115">
        <v>7.3825503355704758E-2</v>
      </c>
      <c r="AO116" s="115">
        <v>-0.15076923076923082</v>
      </c>
      <c r="AP116" s="115">
        <v>-3.5000000000000031E-2</v>
      </c>
      <c r="AQ116" s="115">
        <v>0.27804878048780485</v>
      </c>
      <c r="AR116" s="115">
        <v>-0.14111111111111108</v>
      </c>
      <c r="AS116" s="115">
        <v>-1.1799410029498449E-2</v>
      </c>
      <c r="AT116" s="115">
        <v>0.11427777777777784</v>
      </c>
      <c r="AU116" s="115">
        <v>8.3450704225352113E-2</v>
      </c>
      <c r="AV116" s="115">
        <v>-0.1390205371248025</v>
      </c>
      <c r="AW116" s="115">
        <v>-0.14119170984455956</v>
      </c>
      <c r="AX116" s="115">
        <v>-0.20909090909090913</v>
      </c>
      <c r="AY116" s="115">
        <v>6.896551724137937E-3</v>
      </c>
      <c r="AZ116" s="115">
        <v>0.89999999999999991</v>
      </c>
      <c r="BA116" s="115">
        <v>4.1028781383955867E-2</v>
      </c>
      <c r="BB116" s="115">
        <v>-3.079291762894534E-2</v>
      </c>
      <c r="BC116" s="115"/>
      <c r="BD116" s="115">
        <v>-7.0873786407767023E-2</v>
      </c>
      <c r="BE116" s="115">
        <v>-3.3333333333333305E-2</v>
      </c>
      <c r="BF116" s="115">
        <v>0</v>
      </c>
      <c r="BG116" s="115">
        <v>6.3968668407310733E-2</v>
      </c>
      <c r="BH116" s="115">
        <v>-0.25766871165644167</v>
      </c>
      <c r="BI116" s="115">
        <v>-0.10434782608695643</v>
      </c>
      <c r="BJ116" s="115">
        <v>-7.9437669376693734E-2</v>
      </c>
      <c r="BK116" s="115">
        <v>0.16891891891891891</v>
      </c>
      <c r="BL116" s="115">
        <v>-0.10269192422731799</v>
      </c>
      <c r="BM116" s="115">
        <v>6.719160104986883E-3</v>
      </c>
      <c r="BN116" s="115">
        <v>0</v>
      </c>
      <c r="BO116" s="115">
        <v>2.6666666666666689E-2</v>
      </c>
      <c r="BP116" s="115">
        <v>-8.0555555555555561E-2</v>
      </c>
      <c r="BQ116" s="115">
        <v>0.10754843019372061</v>
      </c>
      <c r="BR116" s="115">
        <v>-4.9504950495049507E-2</v>
      </c>
      <c r="BS116" s="115">
        <v>7.6685460652591145E-2</v>
      </c>
      <c r="BT116" s="115">
        <v>-3.984637542006713E-2</v>
      </c>
      <c r="BU116" s="115"/>
      <c r="BV116" s="115">
        <v>-0.29833333333333334</v>
      </c>
      <c r="BW116" s="115">
        <v>-9.8245614035088122E-3</v>
      </c>
      <c r="BX116" s="115">
        <v>-2.1739130434782608E-2</v>
      </c>
      <c r="BY116" s="115">
        <v>-6.9911504424778809E-2</v>
      </c>
      <c r="BZ116" s="115">
        <v>0.13953488372093037</v>
      </c>
      <c r="CA116" s="115">
        <v>-1.2608695652173875E-2</v>
      </c>
      <c r="CB116" s="115">
        <v>7.5772753291356645E-2</v>
      </c>
      <c r="CC116" s="115">
        <v>0</v>
      </c>
      <c r="CD116" s="115">
        <v>-4.5454545454545491E-2</v>
      </c>
      <c r="CE116" s="115">
        <v>-4.5188155459592948E-2</v>
      </c>
      <c r="CF116" s="115">
        <v>0</v>
      </c>
      <c r="CG116" s="115">
        <v>0.20235130961011141</v>
      </c>
      <c r="CH116" s="115">
        <v>2.6037465268441348E-2</v>
      </c>
      <c r="CI116" s="115">
        <v>-9.6805609661083092E-2</v>
      </c>
      <c r="CJ116" s="115">
        <v>-4.7791455467052872E-2</v>
      </c>
      <c r="CK116" s="115">
        <v>-7.2699319130243842E-2</v>
      </c>
      <c r="CL116" s="115">
        <v>-0.125</v>
      </c>
      <c r="CM116" s="115">
        <v>-9.0909090909090981E-2</v>
      </c>
      <c r="CN116" s="115">
        <v>0</v>
      </c>
      <c r="CO116" s="115">
        <v>3.0706243602865991E-2</v>
      </c>
      <c r="CP116" s="115">
        <v>0</v>
      </c>
      <c r="CQ116" s="115">
        <v>0</v>
      </c>
      <c r="CR116" s="115">
        <v>-5.4054054054054057E-2</v>
      </c>
      <c r="CS116" s="115">
        <v>0.13793103448275862</v>
      </c>
      <c r="CT116" s="115">
        <v>1.0484219628188489E-2</v>
      </c>
      <c r="CU116" s="115">
        <v>5.7432432432432436E-2</v>
      </c>
      <c r="CV116" s="115">
        <v>-0.18729096989966557</v>
      </c>
      <c r="CW116" s="115">
        <v>-2.456140350877193E-2</v>
      </c>
      <c r="CX116" s="115">
        <v>-6.4579256360078288E-2</v>
      </c>
      <c r="CY116" s="115">
        <v>-2.5980035697759016E-2</v>
      </c>
      <c r="CZ116" s="115">
        <v>1.449275362318842E-2</v>
      </c>
      <c r="DA116" s="115">
        <v>-0.1004626569729016</v>
      </c>
      <c r="DB116" s="115">
        <v>1.6612399494983054E-2</v>
      </c>
      <c r="DC116" s="115"/>
      <c r="DD116" s="115">
        <v>-0.13016270337922403</v>
      </c>
      <c r="DE116" s="115">
        <v>2.9466271312082955E-2</v>
      </c>
      <c r="DF116" s="115">
        <v>-1.507537688442211E-2</v>
      </c>
      <c r="DG116" s="115">
        <v>9.2307692307692257E-2</v>
      </c>
      <c r="DH116" s="115">
        <v>-2.0518358531317442E-2</v>
      </c>
      <c r="DI116" s="115">
        <v>-2.3090586145648295E-2</v>
      </c>
      <c r="DJ116" s="115"/>
      <c r="DK116" s="115">
        <v>8.1632653061224567E-2</v>
      </c>
      <c r="DL116" s="115">
        <v>-0.14741035856573692</v>
      </c>
      <c r="DM116" s="115">
        <v>-0.17968749999999997</v>
      </c>
      <c r="DN116" s="115">
        <v>2.393162393162403E-2</v>
      </c>
      <c r="DO116" s="115"/>
      <c r="DP116" s="115">
        <v>6.9444444444444441E-3</v>
      </c>
      <c r="DQ116" s="115">
        <v>-5.9559261465157838E-2</v>
      </c>
      <c r="DR116" s="115">
        <v>-9.0624999999999956E-2</v>
      </c>
      <c r="DS116" s="115">
        <v>7.3661586557248984E-2</v>
      </c>
      <c r="DT116" s="115">
        <v>2.6685615032370089E-2</v>
      </c>
      <c r="DU116" s="115">
        <v>-9.1612903225806452E-2</v>
      </c>
      <c r="DV116" s="115">
        <v>0</v>
      </c>
      <c r="DW116" s="115"/>
      <c r="DX116" s="115">
        <v>-3.2494424976107009E-2</v>
      </c>
      <c r="DY116" s="115">
        <v>0.33537714021286452</v>
      </c>
      <c r="DZ116" s="115">
        <v>0.13702623906705549</v>
      </c>
      <c r="EA116" s="115"/>
      <c r="EB116" s="115">
        <v>5.6786271450858052E-2</v>
      </c>
      <c r="EC116" s="115">
        <v>3.4516129032258071E-2</v>
      </c>
      <c r="ED116" s="115">
        <v>0</v>
      </c>
      <c r="EE116" s="115">
        <v>1.8181818181818181E-2</v>
      </c>
      <c r="EF116" s="115">
        <v>0</v>
      </c>
      <c r="EG116" s="115"/>
      <c r="EH116" s="115">
        <v>4.1991341991341941E-2</v>
      </c>
      <c r="EI116" s="115">
        <v>8.5158150851581571E-2</v>
      </c>
      <c r="EJ116" s="115">
        <v>-2.1739130434782577E-2</v>
      </c>
      <c r="EK116" s="115">
        <v>-5.9642147117296715E-3</v>
      </c>
      <c r="EL116" s="115">
        <v>3.4393121375724832E-2</v>
      </c>
      <c r="EM116" s="115">
        <v>-1.6159250585480206E-2</v>
      </c>
      <c r="EN116" s="115">
        <v>-0.20904836193447734</v>
      </c>
      <c r="EO116" s="115">
        <v>-1.5586320711469596E-2</v>
      </c>
      <c r="EP116" s="115">
        <v>0</v>
      </c>
      <c r="EQ116" s="115">
        <v>-4.7619047619047575E-2</v>
      </c>
      <c r="ER116" s="115">
        <v>0.42999999999999994</v>
      </c>
      <c r="ES116" s="115">
        <v>0</v>
      </c>
      <c r="ET116" s="115"/>
      <c r="EU116" s="115"/>
      <c r="EV116" s="115">
        <v>-2.6666666666666689E-2</v>
      </c>
      <c r="EW116" s="115">
        <v>0</v>
      </c>
      <c r="EX116" s="115">
        <v>0.1627906976744187</v>
      </c>
      <c r="EY116" s="115">
        <v>-3.7755404204915771E-2</v>
      </c>
      <c r="EZ116" s="115">
        <v>0</v>
      </c>
      <c r="FA116" s="115">
        <v>-0.17948717948717949</v>
      </c>
      <c r="FB116" s="115">
        <v>0.10975609756097567</v>
      </c>
      <c r="FC116" s="115">
        <v>-0.21875000000000006</v>
      </c>
      <c r="FD116" s="115">
        <v>-4.8906048906048868E-2</v>
      </c>
      <c r="FE116" s="115">
        <v>8.492569002123149E-3</v>
      </c>
      <c r="FF116" s="115"/>
      <c r="FG116" s="115">
        <v>2.4106230847803875E-2</v>
      </c>
      <c r="FH116" s="115">
        <v>1.6580310880829029E-2</v>
      </c>
      <c r="FI116" s="115">
        <v>-0.12429378531073444</v>
      </c>
      <c r="FJ116" s="115">
        <v>0.26019607843137249</v>
      </c>
      <c r="FK116" s="115">
        <v>0</v>
      </c>
      <c r="FL116" s="115">
        <v>-0.10344827586206896</v>
      </c>
      <c r="FM116" s="115">
        <v>1.9230769230769162E-2</v>
      </c>
      <c r="FN116" s="115">
        <v>-0.33333333333333331</v>
      </c>
      <c r="FO116" s="115">
        <v>0</v>
      </c>
      <c r="FP116" s="115">
        <v>-0.1158680998360357</v>
      </c>
      <c r="FQ116" s="115">
        <v>-7.9422382671480218E-2</v>
      </c>
      <c r="FR116" s="115">
        <v>5.5900621118012327E-2</v>
      </c>
      <c r="FS116" s="115">
        <v>-1.6393442622950821E-2</v>
      </c>
      <c r="FT116" s="115">
        <v>-1.4921661278289018E-2</v>
      </c>
      <c r="FU116" s="115">
        <v>6.8965517241379296E-2</v>
      </c>
      <c r="FV116" s="115">
        <v>-1.2096774193548387E-2</v>
      </c>
      <c r="FW116" s="115">
        <v>0</v>
      </c>
      <c r="FX116" s="115">
        <v>0.21309655937846836</v>
      </c>
      <c r="FY116" s="115">
        <v>-0.37142857142857139</v>
      </c>
      <c r="FZ116" s="115">
        <v>0</v>
      </c>
      <c r="GA116" s="115">
        <v>-0.10447761194029857</v>
      </c>
      <c r="GB116" s="115">
        <v>-7.2172351885098796E-2</v>
      </c>
      <c r="GC116" s="115">
        <v>-0.1954828660436137</v>
      </c>
      <c r="GD116" s="115">
        <v>-3.659080767514504E-2</v>
      </c>
      <c r="GE116" s="115">
        <v>0.12012337921974069</v>
      </c>
      <c r="GF116" s="115"/>
      <c r="GG116" s="115">
        <v>0</v>
      </c>
      <c r="GH116" s="115">
        <v>6.1194029850745761E-3</v>
      </c>
      <c r="GI116" s="115">
        <v>-3.5999999999999942E-2</v>
      </c>
      <c r="GJ116" s="115">
        <v>-5.0332383665716941E-2</v>
      </c>
      <c r="GK116" s="115"/>
      <c r="GL116" s="115">
        <v>-0.11042944785276075</v>
      </c>
      <c r="GM116" s="115">
        <v>-0.36</v>
      </c>
      <c r="GN116" s="115">
        <v>0</v>
      </c>
      <c r="GO116" s="115">
        <v>-0.10701107011070111</v>
      </c>
      <c r="GP116" s="115">
        <v>-0.10526315789473682</v>
      </c>
      <c r="GQ116" s="115">
        <v>-0.15134370579915138</v>
      </c>
      <c r="GR116" s="115">
        <v>-7.1428571428571341E-2</v>
      </c>
      <c r="GS116" s="115">
        <v>-0.2</v>
      </c>
    </row>
    <row r="117" spans="1:201" x14ac:dyDescent="0.2">
      <c r="A117" t="s">
        <v>1471</v>
      </c>
      <c r="B117" s="115">
        <v>0</v>
      </c>
      <c r="C117" s="115">
        <v>-6.3374702931078665E-3</v>
      </c>
      <c r="D117" s="115">
        <v>0.14136125654450257</v>
      </c>
      <c r="E117" s="115">
        <v>-0.26428571428571429</v>
      </c>
      <c r="F117" s="115">
        <v>0.1111111111111111</v>
      </c>
      <c r="G117" s="115">
        <v>0.10123791758521281</v>
      </c>
      <c r="H117" s="115">
        <v>-2.3411371237458286E-2</v>
      </c>
      <c r="I117" s="115">
        <v>-5.5114358322744583E-2</v>
      </c>
      <c r="J117" s="115">
        <v>0.11474316210807209</v>
      </c>
      <c r="K117" s="115">
        <v>-1.8968291037417619E-2</v>
      </c>
      <c r="L117" s="115">
        <v>-2.7888446215139379E-2</v>
      </c>
      <c r="M117" s="115">
        <v>-1.2202208018593889E-2</v>
      </c>
      <c r="N117" s="115">
        <v>0</v>
      </c>
      <c r="O117" s="115">
        <v>5.0000000000000065E-2</v>
      </c>
      <c r="P117" s="115">
        <v>7.3999999999999969E-2</v>
      </c>
      <c r="Q117" s="115">
        <v>2.7777777777777801E-2</v>
      </c>
      <c r="R117" s="115"/>
      <c r="S117" s="115"/>
      <c r="T117" s="115">
        <v>4.4433711663848709E-3</v>
      </c>
      <c r="U117" s="115">
        <v>-0.35</v>
      </c>
      <c r="V117" s="115">
        <v>5.0784856879039445E-3</v>
      </c>
      <c r="W117" s="115">
        <v>-9.2140921409214052E-2</v>
      </c>
      <c r="X117" s="115">
        <v>0</v>
      </c>
      <c r="Y117" s="115">
        <v>0.11111111111111108</v>
      </c>
      <c r="Z117" s="115">
        <v>3.4279432340595571E-2</v>
      </c>
      <c r="AA117" s="115">
        <v>-0.16896551724137923</v>
      </c>
      <c r="AB117" s="115">
        <v>4.2927903137038939E-2</v>
      </c>
      <c r="AC117" s="115"/>
      <c r="AD117" s="115">
        <v>-9.0062111801242337E-2</v>
      </c>
      <c r="AE117" s="115">
        <v>1.2325390304026762E-3</v>
      </c>
      <c r="AF117" s="115">
        <v>-0.38139534883720927</v>
      </c>
      <c r="AG117" s="115">
        <v>8.7591240875912316E-2</v>
      </c>
      <c r="AH117" s="115">
        <v>0.12779245736247899</v>
      </c>
      <c r="AI117" s="115">
        <v>-3.0100334448160633E-2</v>
      </c>
      <c r="AJ117" s="115">
        <v>-4.0241448692152062E-3</v>
      </c>
      <c r="AK117" s="115">
        <v>0</v>
      </c>
      <c r="AL117" s="115"/>
      <c r="AM117" s="115">
        <v>-7.8308535630383716E-2</v>
      </c>
      <c r="AN117" s="115">
        <v>0.14615384615384611</v>
      </c>
      <c r="AO117" s="115">
        <v>0.20593692022263457</v>
      </c>
      <c r="AP117" s="115">
        <v>0</v>
      </c>
      <c r="AQ117" s="115">
        <v>-0.41316793893129772</v>
      </c>
      <c r="AR117" s="115">
        <v>-5.4621848739495757E-2</v>
      </c>
      <c r="AS117" s="115">
        <v>3.248730964467008E-2</v>
      </c>
      <c r="AT117" s="115">
        <v>4.6126426315891325E-2</v>
      </c>
      <c r="AU117" s="115">
        <v>-2.0689655172413793E-2</v>
      </c>
      <c r="AV117" s="115">
        <v>-8.7896253602305519E-2</v>
      </c>
      <c r="AW117" s="115">
        <v>-0.14507198228128457</v>
      </c>
      <c r="AX117" s="115">
        <v>-3.9900249376558533E-2</v>
      </c>
      <c r="AY117" s="115">
        <v>7.4074074074073973E-2</v>
      </c>
      <c r="AZ117" s="115">
        <v>-4.7619047619047658E-2</v>
      </c>
      <c r="BA117" s="115">
        <v>-1.0303030303030264E-2</v>
      </c>
      <c r="BB117" s="115">
        <v>1.1682242990654205E-2</v>
      </c>
      <c r="BC117" s="115"/>
      <c r="BD117" s="115">
        <v>2.0812685827552118E-2</v>
      </c>
      <c r="BE117" s="115">
        <v>-5.7851239669421489E-2</v>
      </c>
      <c r="BF117" s="115">
        <v>0</v>
      </c>
      <c r="BG117" s="115">
        <v>-2.4203821656050895E-2</v>
      </c>
      <c r="BH117" s="115">
        <v>-0.13756613756613759</v>
      </c>
      <c r="BI117" s="115">
        <v>3.6036036036035862E-2</v>
      </c>
      <c r="BJ117" s="115">
        <v>-5.247953779489653E-2</v>
      </c>
      <c r="BK117" s="115">
        <v>-8.7671232876712288E-2</v>
      </c>
      <c r="BL117" s="115">
        <v>5.5789473684210458E-2</v>
      </c>
      <c r="BM117" s="115">
        <v>1.4719798128482869E-3</v>
      </c>
      <c r="BN117" s="115">
        <v>-0.17102966841186742</v>
      </c>
      <c r="BO117" s="115">
        <v>0.19047619047619047</v>
      </c>
      <c r="BP117" s="115">
        <v>7.4626865671641784E-2</v>
      </c>
      <c r="BQ117" s="115">
        <v>0</v>
      </c>
      <c r="BR117" s="115">
        <v>-0.10619469026548672</v>
      </c>
      <c r="BS117" s="115">
        <v>1.5347137637028078E-2</v>
      </c>
      <c r="BT117" s="115">
        <v>4.1499999999999912E-2</v>
      </c>
      <c r="BU117" s="115"/>
      <c r="BV117" s="115">
        <v>-0.2990654205607477</v>
      </c>
      <c r="BW117" s="115">
        <v>-0.05</v>
      </c>
      <c r="BX117" s="115">
        <v>-0.14561664190193171</v>
      </c>
      <c r="BY117" s="115">
        <v>4.4941742186055109E-2</v>
      </c>
      <c r="BZ117" s="115">
        <v>-7.5268817204301189E-2</v>
      </c>
      <c r="CA117" s="115">
        <v>-6.1224489795918366E-2</v>
      </c>
      <c r="CB117" s="115">
        <v>-1.5150447466704289E-2</v>
      </c>
      <c r="CC117" s="115">
        <v>-4.7650872151306527E-2</v>
      </c>
      <c r="CD117" s="115">
        <v>-0.44999999999999996</v>
      </c>
      <c r="CE117" s="115">
        <v>1.6938519447929821E-2</v>
      </c>
      <c r="CF117" s="115">
        <v>0</v>
      </c>
      <c r="CG117" s="115">
        <v>7.218411003345597E-2</v>
      </c>
      <c r="CH117" s="115">
        <v>-5.6211140718183054E-2</v>
      </c>
      <c r="CI117" s="115">
        <v>-1.3071895424836595E-2</v>
      </c>
      <c r="CJ117" s="115">
        <v>-4.6928916494133867E-2</v>
      </c>
      <c r="CK117" s="115">
        <v>-5.7349896480331182E-2</v>
      </c>
      <c r="CL117" s="115">
        <v>-0.27623642943305182</v>
      </c>
      <c r="CM117" s="115">
        <v>0.19999999999999996</v>
      </c>
      <c r="CN117" s="115">
        <v>-0.5</v>
      </c>
      <c r="CO117" s="115">
        <v>-1.1133603238866517E-2</v>
      </c>
      <c r="CP117" s="115">
        <v>0</v>
      </c>
      <c r="CQ117" s="115">
        <v>0</v>
      </c>
      <c r="CR117" s="115">
        <v>3.3519553072625781E-2</v>
      </c>
      <c r="CS117" s="115">
        <v>-0.24347826086956517</v>
      </c>
      <c r="CT117" s="115">
        <v>2.162162162161732E-4</v>
      </c>
      <c r="CU117" s="115">
        <v>2.7777777777777776E-2</v>
      </c>
      <c r="CV117" s="115">
        <v>6.7857142857143005E-2</v>
      </c>
      <c r="CW117" s="115">
        <v>-1.1789181692094235E-2</v>
      </c>
      <c r="CX117" s="115">
        <v>-8.7499999999999883E-2</v>
      </c>
      <c r="CY117" s="115">
        <v>-0.11038579157845203</v>
      </c>
      <c r="CZ117" s="115">
        <v>1.8450184501844952E-2</v>
      </c>
      <c r="DA117" s="115">
        <v>3.3156498673740523E-3</v>
      </c>
      <c r="DB117" s="115">
        <v>3.3159412330083841E-2</v>
      </c>
      <c r="DC117" s="115"/>
      <c r="DD117" s="115">
        <v>-1.2499999999999734E-3</v>
      </c>
      <c r="DE117" s="115">
        <v>6.325123152709361E-2</v>
      </c>
      <c r="DF117" s="115">
        <v>5.581494057724963E-2</v>
      </c>
      <c r="DG117" s="115">
        <v>-0.24065420560747669</v>
      </c>
      <c r="DH117" s="115">
        <v>7.1759259259259162E-2</v>
      </c>
      <c r="DI117" s="115">
        <v>2.3636363636363619E-2</v>
      </c>
      <c r="DJ117" s="115"/>
      <c r="DK117" s="115">
        <v>-0.12499999999999999</v>
      </c>
      <c r="DL117" s="115">
        <v>1.6194331983805502E-2</v>
      </c>
      <c r="DM117" s="115">
        <v>3.2258064516129059E-2</v>
      </c>
      <c r="DN117" s="115">
        <v>-9.6525096525096526E-2</v>
      </c>
      <c r="DO117" s="115"/>
      <c r="DP117" s="115">
        <v>2.9251984956121151E-3</v>
      </c>
      <c r="DQ117" s="115">
        <v>2.170385395537526E-2</v>
      </c>
      <c r="DR117" s="115">
        <v>5.5408970976253288E-2</v>
      </c>
      <c r="DS117" s="115">
        <v>-0.10210526315789474</v>
      </c>
      <c r="DT117" s="115">
        <v>5.5573197840584542E-3</v>
      </c>
      <c r="DU117" s="115">
        <v>-8.8235294117647065E-2</v>
      </c>
      <c r="DV117" s="115">
        <v>1.9350380096751857E-2</v>
      </c>
      <c r="DW117" s="115"/>
      <c r="DX117" s="115">
        <v>3.8243355217032493E-4</v>
      </c>
      <c r="DY117" s="115">
        <v>-0.11732870417645265</v>
      </c>
      <c r="DZ117" s="115">
        <v>-6.6920565832426573E-2</v>
      </c>
      <c r="EA117" s="115"/>
      <c r="EB117" s="115">
        <v>1.1679292929292848E-2</v>
      </c>
      <c r="EC117" s="115">
        <v>-1.3838078574836925E-2</v>
      </c>
      <c r="ED117" s="115">
        <v>0</v>
      </c>
      <c r="EE117" s="115">
        <v>9.544787077826784E-3</v>
      </c>
      <c r="EF117" s="115">
        <v>0</v>
      </c>
      <c r="EG117" s="115"/>
      <c r="EH117" s="115">
        <v>5.0000000000000065E-2</v>
      </c>
      <c r="EI117" s="115">
        <v>3.9629005059021977E-2</v>
      </c>
      <c r="EJ117" s="115">
        <v>-2.4734982332155576E-2</v>
      </c>
      <c r="EK117" s="115">
        <v>-0.14745762711864407</v>
      </c>
      <c r="EL117" s="115">
        <v>-2.1947326416600047E-3</v>
      </c>
      <c r="EM117" s="115">
        <v>3.7667071688942996E-2</v>
      </c>
      <c r="EN117" s="115">
        <v>1.5624999999999667E-3</v>
      </c>
      <c r="EO117" s="115">
        <v>2.9933899905571174E-2</v>
      </c>
      <c r="EP117" s="115">
        <v>0</v>
      </c>
      <c r="EQ117" s="115">
        <v>0</v>
      </c>
      <c r="ER117" s="115">
        <v>0.35135135135135137</v>
      </c>
      <c r="ES117" s="115">
        <v>-0.33333333333333331</v>
      </c>
      <c r="ET117" s="115"/>
      <c r="EU117" s="115"/>
      <c r="EV117" s="115">
        <v>0.17801047120418853</v>
      </c>
      <c r="EW117" s="115">
        <v>-7.7209302325581347E-2</v>
      </c>
      <c r="EX117" s="115">
        <v>3.3333333333332624E-3</v>
      </c>
      <c r="EY117" s="115">
        <v>-2.0875616120614636E-2</v>
      </c>
      <c r="EZ117" s="115">
        <v>-4.7619047619047658E-2</v>
      </c>
      <c r="FA117" s="115">
        <v>-0.13333333333333333</v>
      </c>
      <c r="FB117" s="115">
        <v>-0.13684210526315796</v>
      </c>
      <c r="FC117" s="115">
        <v>1.9108280254777087E-2</v>
      </c>
      <c r="FD117" s="115">
        <v>-3.550148957298907E-2</v>
      </c>
      <c r="FE117" s="115">
        <v>-0.14363636363636365</v>
      </c>
      <c r="FF117" s="115"/>
      <c r="FG117" s="115">
        <v>-9.1846106745575265E-4</v>
      </c>
      <c r="FH117" s="115">
        <v>5.2083333333334076E-3</v>
      </c>
      <c r="FI117" s="115">
        <v>-1.666666666666668E-2</v>
      </c>
      <c r="FJ117" s="115">
        <v>-0.16870415647921763</v>
      </c>
      <c r="FK117" s="115">
        <v>-0.1111111111111111</v>
      </c>
      <c r="FL117" s="115">
        <v>-6.4516129032258063E-2</v>
      </c>
      <c r="FM117" s="115">
        <v>0.13043478260869579</v>
      </c>
      <c r="FN117" s="115">
        <v>0</v>
      </c>
      <c r="FO117" s="115">
        <v>-8.050847457627118E-2</v>
      </c>
      <c r="FP117" s="115">
        <v>3.0411113196921295E-2</v>
      </c>
      <c r="FQ117" s="115">
        <v>5.7251908396946528E-2</v>
      </c>
      <c r="FR117" s="115">
        <v>-0.19700748129675807</v>
      </c>
      <c r="FS117" s="115">
        <v>-0.11594202898550725</v>
      </c>
      <c r="FT117" s="115">
        <v>3.7409700722394294E-2</v>
      </c>
      <c r="FU117" s="115">
        <v>1.6447368421052282E-3</v>
      </c>
      <c r="FV117" s="115">
        <v>4.3551441195034693E-2</v>
      </c>
      <c r="FW117" s="115">
        <v>0</v>
      </c>
      <c r="FX117" s="115">
        <v>0.22585034013605446</v>
      </c>
      <c r="FY117" s="115">
        <v>9.3749999999999944E-2</v>
      </c>
      <c r="FZ117" s="115">
        <v>0.18181818181818182</v>
      </c>
      <c r="GA117" s="115">
        <v>8.0240722166499568E-3</v>
      </c>
      <c r="GB117" s="115">
        <v>-3.5998615437867747E-2</v>
      </c>
      <c r="GC117" s="115">
        <v>-7.8248384781048091E-2</v>
      </c>
      <c r="GD117" s="115">
        <v>-6.6489361702127036E-3</v>
      </c>
      <c r="GE117" s="115">
        <v>1.5840779853777357E-2</v>
      </c>
      <c r="GF117" s="115"/>
      <c r="GG117" s="115">
        <v>0</v>
      </c>
      <c r="GH117" s="115">
        <v>4.3451175829310178E-2</v>
      </c>
      <c r="GI117" s="115">
        <v>-0.10873440285204997</v>
      </c>
      <c r="GJ117" s="115">
        <v>-5.3057553956834522E-2</v>
      </c>
      <c r="GK117" s="115"/>
      <c r="GL117" s="115">
        <v>-2.3952095808383256E-2</v>
      </c>
      <c r="GM117" s="115">
        <v>8.6956521739130516E-2</v>
      </c>
      <c r="GN117" s="115">
        <v>0</v>
      </c>
      <c r="GO117" s="115">
        <v>6.2745098039215741E-2</v>
      </c>
      <c r="GP117" s="115">
        <v>-3.0612244897959211E-2</v>
      </c>
      <c r="GQ117" s="115">
        <v>-2.4827586206896513E-2</v>
      </c>
      <c r="GR117" s="115">
        <v>0.16666666666666663</v>
      </c>
      <c r="GS117" s="115">
        <v>0</v>
      </c>
    </row>
    <row r="118" spans="1:201" x14ac:dyDescent="0.2">
      <c r="A118" t="s">
        <v>1472</v>
      </c>
      <c r="B118" s="115">
        <v>0</v>
      </c>
      <c r="C118" s="115">
        <v>6.1105207226354111E-3</v>
      </c>
      <c r="D118" s="115">
        <v>-0.14388166741371572</v>
      </c>
      <c r="E118" s="115">
        <v>0.37254901960784315</v>
      </c>
      <c r="F118" s="115">
        <v>0.35135135135135132</v>
      </c>
      <c r="G118" s="115">
        <v>-5.2294197031039517E-3</v>
      </c>
      <c r="H118" s="115">
        <v>8.7272727272727349E-2</v>
      </c>
      <c r="I118" s="115">
        <v>-3.1235574703800496E-2</v>
      </c>
      <c r="J118" s="115">
        <v>-0.26302851524090459</v>
      </c>
      <c r="K118" s="115">
        <v>4.9795695995641438E-2</v>
      </c>
      <c r="L118" s="115">
        <v>3.9999999999999151E-3</v>
      </c>
      <c r="M118" s="115">
        <v>-1.1487650775416386E-2</v>
      </c>
      <c r="N118" s="115">
        <v>7.407407407407407E-2</v>
      </c>
      <c r="O118" s="115">
        <v>0.12820512820512819</v>
      </c>
      <c r="P118" s="115">
        <v>-0.34782608695652173</v>
      </c>
      <c r="Q118" s="115">
        <v>0.20000000000000004</v>
      </c>
      <c r="R118" s="115"/>
      <c r="S118" s="115"/>
      <c r="T118" s="115">
        <v>-2.3609906524042629E-3</v>
      </c>
      <c r="U118" s="115">
        <v>1.8571428571428574</v>
      </c>
      <c r="V118" s="115">
        <v>5.1966974259349215E-2</v>
      </c>
      <c r="W118" s="115">
        <v>0.3023529411764706</v>
      </c>
      <c r="X118" s="115">
        <v>0</v>
      </c>
      <c r="Y118" s="115">
        <v>-6.2499999999999944E-2</v>
      </c>
      <c r="Z118" s="115">
        <v>-6.4947201196149912E-2</v>
      </c>
      <c r="AA118" s="115">
        <v>1.7543859649122744E-2</v>
      </c>
      <c r="AB118" s="115">
        <v>-1.0887316276537794E-2</v>
      </c>
      <c r="AC118" s="115"/>
      <c r="AD118" s="115">
        <v>-0.1076212471131639</v>
      </c>
      <c r="AE118" s="115">
        <v>0.91955835962145116</v>
      </c>
      <c r="AF118" s="115">
        <v>-3.3707865168539401E-2</v>
      </c>
      <c r="AG118" s="115">
        <v>9.6000000000000085E-2</v>
      </c>
      <c r="AH118" s="115">
        <v>4.022988505747125E-2</v>
      </c>
      <c r="AI118" s="115">
        <v>0.17716535433070874</v>
      </c>
      <c r="AJ118" s="115">
        <v>-8.302583025830261E-2</v>
      </c>
      <c r="AK118" s="115">
        <v>0</v>
      </c>
      <c r="AL118" s="115"/>
      <c r="AM118" s="115">
        <v>-9.4326241134751784E-2</v>
      </c>
      <c r="AN118" s="115">
        <v>0</v>
      </c>
      <c r="AO118" s="115">
        <v>-0.37543453070683669</v>
      </c>
      <c r="AP118" s="115">
        <v>-0.14529914529914525</v>
      </c>
      <c r="AQ118" s="115">
        <v>0.77627118644067794</v>
      </c>
      <c r="AR118" s="115">
        <v>-0.10061407652338225</v>
      </c>
      <c r="AS118" s="115">
        <v>-1.0050251256281372E-2</v>
      </c>
      <c r="AT118" s="115">
        <v>1.8243571082000088E-3</v>
      </c>
      <c r="AU118" s="115">
        <v>-5.4869684499314125E-3</v>
      </c>
      <c r="AV118" s="115">
        <v>-0.11479591836734687</v>
      </c>
      <c r="AW118" s="115">
        <v>-0.36183745583038873</v>
      </c>
      <c r="AX118" s="115">
        <v>-9.3785310734463292E-2</v>
      </c>
      <c r="AY118" s="115">
        <v>3.8461538461538491E-2</v>
      </c>
      <c r="AZ118" s="115">
        <v>0.16666666666666669</v>
      </c>
      <c r="BA118" s="115">
        <v>6.4974182444062029E-2</v>
      </c>
      <c r="BB118" s="115">
        <v>-2.0744356314826105E-2</v>
      </c>
      <c r="BC118" s="115"/>
      <c r="BD118" s="115">
        <v>2.7494908350305453E-2</v>
      </c>
      <c r="BE118" s="115">
        <v>-3.5395408163265286E-2</v>
      </c>
      <c r="BF118" s="115">
        <v>0</v>
      </c>
      <c r="BG118" s="115">
        <v>3.9735099337748318E-2</v>
      </c>
      <c r="BH118" s="115">
        <v>-1.0471204188481685E-2</v>
      </c>
      <c r="BI118" s="115">
        <v>-8.2644628099173445E-2</v>
      </c>
      <c r="BJ118" s="115">
        <v>-2.6406249999999964E-2</v>
      </c>
      <c r="BK118" s="115">
        <v>-6.8283343969368235E-2</v>
      </c>
      <c r="BL118" s="115">
        <v>5.5555555555555552E-2</v>
      </c>
      <c r="BM118" s="115">
        <v>6.3485345466087638E-3</v>
      </c>
      <c r="BN118" s="115">
        <v>-4.3440486533448249E-3</v>
      </c>
      <c r="BO118" s="115">
        <v>-2.3255813953488393E-2</v>
      </c>
      <c r="BP118" s="115">
        <v>-0.26695842450765866</v>
      </c>
      <c r="BQ118" s="115">
        <v>0.25062656641604009</v>
      </c>
      <c r="BR118" s="115">
        <v>6.3629518072289212E-2</v>
      </c>
      <c r="BS118" s="115">
        <v>1.0181795810390977E-2</v>
      </c>
      <c r="BT118" s="115">
        <v>-0.1111111111111111</v>
      </c>
      <c r="BU118" s="115"/>
      <c r="BV118" s="115">
        <v>-7.459459459459454E-2</v>
      </c>
      <c r="BW118" s="115">
        <v>-0.14285714285714285</v>
      </c>
      <c r="BX118" s="115">
        <v>8.899676375404543E-2</v>
      </c>
      <c r="BY118" s="115">
        <v>4.4629057187017047E-2</v>
      </c>
      <c r="BZ118" s="115">
        <v>8.1395348837209433E-2</v>
      </c>
      <c r="CA118" s="115">
        <v>5.5579491598448903E-2</v>
      </c>
      <c r="CB118" s="115">
        <v>2.9228314476356262E-2</v>
      </c>
      <c r="CC118" s="115">
        <v>0</v>
      </c>
      <c r="CD118" s="115">
        <v>0.31578947368421051</v>
      </c>
      <c r="CE118" s="115">
        <v>3.6747967479674765E-2</v>
      </c>
      <c r="CF118" s="115">
        <v>0</v>
      </c>
      <c r="CG118" s="115">
        <v>-4.2362459546925482E-2</v>
      </c>
      <c r="CH118" s="115">
        <v>0.12318289786223281</v>
      </c>
      <c r="CI118" s="115">
        <v>-4.4101433296582108E-2</v>
      </c>
      <c r="CJ118" s="115">
        <v>0.27105263157894732</v>
      </c>
      <c r="CK118" s="115">
        <v>-1.7893452623017538E-2</v>
      </c>
      <c r="CL118" s="115">
        <v>-7.7864293659621914E-2</v>
      </c>
      <c r="CM118" s="115">
        <v>-8.3333333333333232E-2</v>
      </c>
      <c r="CN118" s="115">
        <v>0</v>
      </c>
      <c r="CO118" s="115">
        <v>1.0131712259373417E-3</v>
      </c>
      <c r="CP118" s="115">
        <v>0</v>
      </c>
      <c r="CQ118" s="115">
        <v>-0.12820512820512822</v>
      </c>
      <c r="CR118" s="115">
        <v>-3.1909140075716595E-2</v>
      </c>
      <c r="CS118" s="115">
        <v>-0.15441176470588247</v>
      </c>
      <c r="CT118" s="115">
        <v>8.8235294117647065E-2</v>
      </c>
      <c r="CU118" s="115">
        <v>2.8571428571428571E-2</v>
      </c>
      <c r="CV118" s="115">
        <v>-8.4967320261437981E-2</v>
      </c>
      <c r="CW118" s="115">
        <v>1.5349950711167288E-2</v>
      </c>
      <c r="CX118" s="115">
        <v>2.9411764705882214E-2</v>
      </c>
      <c r="CY118" s="115">
        <v>0.19418498490062511</v>
      </c>
      <c r="CZ118" s="115">
        <v>-7.5085324232081974E-2</v>
      </c>
      <c r="DA118" s="115">
        <v>4.3598615916955075E-2</v>
      </c>
      <c r="DB118" s="115">
        <v>7.3634554433552074E-2</v>
      </c>
      <c r="DC118" s="115"/>
      <c r="DD118" s="115">
        <v>0.15107913669064746</v>
      </c>
      <c r="DE118" s="115">
        <v>2.463153644256004E-2</v>
      </c>
      <c r="DF118" s="115">
        <v>1.3333333333333279E-2</v>
      </c>
      <c r="DG118" s="115">
        <v>0.14133333333333339</v>
      </c>
      <c r="DH118" s="115">
        <v>-7.196562835660579E-2</v>
      </c>
      <c r="DI118" s="115">
        <v>1.8518518518518452E-2</v>
      </c>
      <c r="DJ118" s="115"/>
      <c r="DK118" s="115">
        <v>6.3291139240506236E-2</v>
      </c>
      <c r="DL118" s="115">
        <v>-5.3639846743294896E-2</v>
      </c>
      <c r="DM118" s="115">
        <v>-0.11428571428571424</v>
      </c>
      <c r="DN118" s="115">
        <v>-7.7160493827172546E-4</v>
      </c>
      <c r="DO118" s="115"/>
      <c r="DP118" s="115">
        <v>-0.2820282028202819</v>
      </c>
      <c r="DQ118" s="115">
        <v>-3.3333333333333388E-2</v>
      </c>
      <c r="DR118" s="115">
        <v>-7.2782874617737081E-2</v>
      </c>
      <c r="DS118" s="115">
        <v>-4.5226130653266375E-2</v>
      </c>
      <c r="DT118" s="115">
        <v>-0.15463087248322152</v>
      </c>
      <c r="DU118" s="115">
        <v>-4.1007615700058746E-3</v>
      </c>
      <c r="DV118" s="115">
        <v>0</v>
      </c>
      <c r="DW118" s="115"/>
      <c r="DX118" s="115">
        <v>-5.0187674052548856E-2</v>
      </c>
      <c r="DY118" s="115">
        <v>-0.1113430127041742</v>
      </c>
      <c r="DZ118" s="115">
        <v>-2.2340425531914985E-2</v>
      </c>
      <c r="EA118" s="115"/>
      <c r="EB118" s="115">
        <v>8.3076923076923062E-2</v>
      </c>
      <c r="EC118" s="115">
        <v>5.7883223960962439E-2</v>
      </c>
      <c r="ED118" s="115">
        <v>-0.125</v>
      </c>
      <c r="EE118" s="115">
        <v>-1.8378378378378434E-2</v>
      </c>
      <c r="EF118" s="115">
        <v>0</v>
      </c>
      <c r="EG118" s="115"/>
      <c r="EH118" s="115">
        <v>-6.3829787234042548E-2</v>
      </c>
      <c r="EI118" s="115">
        <v>2.417962003454226E-2</v>
      </c>
      <c r="EJ118" s="115">
        <v>-0.17170731707317072</v>
      </c>
      <c r="EK118" s="115">
        <v>0.12380952380952388</v>
      </c>
      <c r="EL118" s="115">
        <v>8.9328406868072155E-2</v>
      </c>
      <c r="EM118" s="115">
        <v>7.385177453027135E-2</v>
      </c>
      <c r="EN118" s="115">
        <v>1.9108280254777087E-2</v>
      </c>
      <c r="EO118" s="115">
        <v>-2.6743865453542841E-2</v>
      </c>
      <c r="EP118" s="115">
        <v>0</v>
      </c>
      <c r="EQ118" s="115">
        <v>0.17599999999999993</v>
      </c>
      <c r="ER118" s="115">
        <v>-0.50993377483443714</v>
      </c>
      <c r="ES118" s="115">
        <v>0</v>
      </c>
      <c r="ET118" s="115"/>
      <c r="EU118" s="115"/>
      <c r="EV118" s="115">
        <v>2.13903743315507E-2</v>
      </c>
      <c r="EW118" s="115">
        <v>4.0322580645161289E-2</v>
      </c>
      <c r="EX118" s="115">
        <v>0</v>
      </c>
      <c r="EY118" s="115">
        <v>-7.4218225741511212E-2</v>
      </c>
      <c r="EZ118" s="115">
        <v>-0.3</v>
      </c>
      <c r="FA118" s="115">
        <v>-9.9999999999999978E-2</v>
      </c>
      <c r="FB118" s="115">
        <v>5.5555555555555552E-2</v>
      </c>
      <c r="FC118" s="115">
        <v>-4.8484848484848395E-2</v>
      </c>
      <c r="FD118" s="115">
        <v>2.598064187468169E-2</v>
      </c>
      <c r="FE118" s="115">
        <v>-4.3062200956937732E-2</v>
      </c>
      <c r="FF118" s="115"/>
      <c r="FG118" s="115">
        <v>-1.0204081632658282E-4</v>
      </c>
      <c r="FH118" s="115">
        <v>-1.0819165378670833E-2</v>
      </c>
      <c r="FI118" s="115">
        <v>-5.5118110236220465E-2</v>
      </c>
      <c r="FJ118" s="115">
        <v>-4.883720930232556E-2</v>
      </c>
      <c r="FK118" s="115">
        <v>0.125</v>
      </c>
      <c r="FL118" s="115">
        <v>3.3333333333333333E-2</v>
      </c>
      <c r="FM118" s="115">
        <v>0</v>
      </c>
      <c r="FN118" s="115">
        <v>0.1538461538461538</v>
      </c>
      <c r="FO118" s="115">
        <v>-3.3783783783784263E-3</v>
      </c>
      <c r="FP118" s="115">
        <v>1.5827612509534811E-2</v>
      </c>
      <c r="FQ118" s="115">
        <v>-9.1854419410745125E-2</v>
      </c>
      <c r="FR118" s="115">
        <v>0.31907894736842118</v>
      </c>
      <c r="FS118" s="115">
        <v>6.4814814814814867E-2</v>
      </c>
      <c r="FT118" s="115">
        <v>2.1882414974953818E-2</v>
      </c>
      <c r="FU118" s="115">
        <v>-0.19363395225464192</v>
      </c>
      <c r="FV118" s="115">
        <v>-4.9399999999999979E-2</v>
      </c>
      <c r="FW118" s="115">
        <v>0</v>
      </c>
      <c r="FX118" s="115">
        <v>5.1502145922746698E-2</v>
      </c>
      <c r="FY118" s="115">
        <v>0.34736842105263166</v>
      </c>
      <c r="FZ118" s="115">
        <v>0.22222222222222221</v>
      </c>
      <c r="GA118" s="115">
        <v>1.1156186612576188E-2</v>
      </c>
      <c r="GB118" s="115">
        <v>2.1570014144271548E-2</v>
      </c>
      <c r="GC118" s="115">
        <v>0.4647739221871714</v>
      </c>
      <c r="GD118" s="115">
        <v>-2.2114108801415617E-3</v>
      </c>
      <c r="GE118" s="115">
        <v>-3.1852143138025882E-2</v>
      </c>
      <c r="GF118" s="115"/>
      <c r="GG118" s="115">
        <v>0</v>
      </c>
      <c r="GH118" s="115">
        <v>8.7751990513298198E-2</v>
      </c>
      <c r="GI118" s="115">
        <v>2.9357798165137641E-2</v>
      </c>
      <c r="GJ118" s="115">
        <v>0.15773034877667869</v>
      </c>
      <c r="GK118" s="115"/>
      <c r="GL118" s="115">
        <v>-0.11950790861159939</v>
      </c>
      <c r="GM118" s="115">
        <v>0.17948717948717943</v>
      </c>
      <c r="GN118" s="115">
        <v>0</v>
      </c>
      <c r="GO118" s="115">
        <v>-8.9285714285714288E-2</v>
      </c>
      <c r="GP118" s="115">
        <v>5.6603773584905655E-2</v>
      </c>
      <c r="GQ118" s="115">
        <v>-6.4516129032258063E-2</v>
      </c>
      <c r="GR118" s="115">
        <v>-0.2857142857142857</v>
      </c>
      <c r="GS118" s="115">
        <v>0.17924528301886786</v>
      </c>
    </row>
    <row r="119" spans="1:201" x14ac:dyDescent="0.2">
      <c r="A119" t="s">
        <v>1473</v>
      </c>
      <c r="B119" s="115">
        <v>0</v>
      </c>
      <c r="C119" s="115">
        <v>-2.8394424367578764E-2</v>
      </c>
      <c r="D119" s="115">
        <v>3.0961182994454627E-2</v>
      </c>
      <c r="E119" s="115">
        <v>0.16226071103008197</v>
      </c>
      <c r="F119" s="115">
        <v>0.11371237458193974</v>
      </c>
      <c r="G119" s="115">
        <v>2.4187975120939849E-2</v>
      </c>
      <c r="H119" s="115">
        <v>-9.2409240924092348E-2</v>
      </c>
      <c r="I119" s="115">
        <v>6.4711664482306613E-2</v>
      </c>
      <c r="J119" s="115">
        <v>9.7679438747976174E-2</v>
      </c>
      <c r="K119" s="115">
        <v>7.9642373978001418E-2</v>
      </c>
      <c r="L119" s="115">
        <v>2.8806584362139849E-2</v>
      </c>
      <c r="M119" s="115">
        <v>0.47542372881355927</v>
      </c>
      <c r="N119" s="115">
        <v>-2.244750181028244E-2</v>
      </c>
      <c r="O119" s="115">
        <v>-5.6603773584905738E-2</v>
      </c>
      <c r="P119" s="115">
        <v>0.2208067940552017</v>
      </c>
      <c r="Q119" s="115">
        <v>-0.23076923076923075</v>
      </c>
      <c r="R119" s="115"/>
      <c r="S119" s="115"/>
      <c r="T119" s="115">
        <v>2.2616407982261659E-2</v>
      </c>
      <c r="U119" s="115">
        <v>-0.12500000000000011</v>
      </c>
      <c r="V119" s="115">
        <v>-3.7175590367079805E-2</v>
      </c>
      <c r="W119" s="115">
        <v>-2.1864211737629403E-2</v>
      </c>
      <c r="X119" s="115">
        <v>0</v>
      </c>
      <c r="Y119" s="115">
        <v>-6.7961165048543742E-2</v>
      </c>
      <c r="Z119" s="115">
        <v>6.4035000497166275E-2</v>
      </c>
      <c r="AA119" s="115">
        <v>5.5555555555555518E-2</v>
      </c>
      <c r="AB119" s="115">
        <v>0.12907191149354649</v>
      </c>
      <c r="AC119" s="115"/>
      <c r="AD119" s="115">
        <v>5.1067780872794538E-3</v>
      </c>
      <c r="AE119" s="115">
        <v>-0.26428778648099799</v>
      </c>
      <c r="AF119" s="115">
        <v>-0.10101010101010101</v>
      </c>
      <c r="AG119" s="115">
        <v>4.1666666666666706E-2</v>
      </c>
      <c r="AH119" s="115">
        <v>-0.12505465675557495</v>
      </c>
      <c r="AI119" s="115">
        <v>4.0983606557377088E-2</v>
      </c>
      <c r="AJ119" s="115">
        <v>-4.591368227731929E-3</v>
      </c>
      <c r="AK119" s="115">
        <v>0</v>
      </c>
      <c r="AL119" s="115"/>
      <c r="AM119" s="115">
        <v>-6.374501992031878E-2</v>
      </c>
      <c r="AN119" s="115">
        <v>-0.1333333333333333</v>
      </c>
      <c r="AO119" s="115">
        <v>-2.2650056625141482E-2</v>
      </c>
      <c r="AP119" s="115">
        <v>0.164179104477612</v>
      </c>
      <c r="AQ119" s="115">
        <v>-0.18732782369145998</v>
      </c>
      <c r="AR119" s="115">
        <v>0.57397769516728647</v>
      </c>
      <c r="AS119" s="115">
        <v>8.1053698074974746E-3</v>
      </c>
      <c r="AT119" s="115">
        <v>4.3565439300036438E-2</v>
      </c>
      <c r="AU119" s="115">
        <v>-0.15222700313989995</v>
      </c>
      <c r="AV119" s="115">
        <v>0.16840536512667659</v>
      </c>
      <c r="AW119" s="115">
        <v>0.14297253634894988</v>
      </c>
      <c r="AX119" s="115">
        <v>0.38497652582159625</v>
      </c>
      <c r="AY119" s="115">
        <v>6.5573770491803338E-2</v>
      </c>
      <c r="AZ119" s="115">
        <v>-0.24999999999999994</v>
      </c>
      <c r="BA119" s="115">
        <v>-3.1666666666666732E-2</v>
      </c>
      <c r="BB119" s="115">
        <v>0</v>
      </c>
      <c r="BC119" s="115"/>
      <c r="BD119" s="115">
        <v>7.4398249452954007E-2</v>
      </c>
      <c r="BE119" s="115">
        <v>-3.3887861983980326E-2</v>
      </c>
      <c r="BF119" s="115">
        <v>-0.2592592592592593</v>
      </c>
      <c r="BG119" s="115">
        <v>7.8571428571428542E-2</v>
      </c>
      <c r="BH119" s="115">
        <v>-0.21399176954732518</v>
      </c>
      <c r="BI119" s="115">
        <v>0.1469194312796209</v>
      </c>
      <c r="BJ119" s="115">
        <v>4.3194784026079847E-2</v>
      </c>
      <c r="BK119" s="115">
        <v>2.7540983606557372E-2</v>
      </c>
      <c r="BL119" s="115">
        <v>0.11111111111111116</v>
      </c>
      <c r="BM119" s="115">
        <v>0.11057579318448897</v>
      </c>
      <c r="BN119" s="115">
        <v>0.15099999999999997</v>
      </c>
      <c r="BO119" s="115">
        <v>2.3809523809523829E-2</v>
      </c>
      <c r="BP119" s="115">
        <v>2.2371364653243967E-2</v>
      </c>
      <c r="BQ119" s="115">
        <v>0</v>
      </c>
      <c r="BR119" s="115">
        <v>0.10620574760516439</v>
      </c>
      <c r="BS119" s="115">
        <v>0.11187495724741768</v>
      </c>
      <c r="BT119" s="115">
        <v>7.6555023923445042E-2</v>
      </c>
      <c r="BU119" s="115"/>
      <c r="BV119" s="115">
        <v>2.8921023359288072E-2</v>
      </c>
      <c r="BW119" s="115">
        <v>2.9411764705882353E-2</v>
      </c>
      <c r="BX119" s="115">
        <v>0.13602941176470576</v>
      </c>
      <c r="BY119" s="115">
        <v>2.4544734758511377E-2</v>
      </c>
      <c r="BZ119" s="115">
        <v>-4.6296296296297361E-3</v>
      </c>
      <c r="CA119" s="115">
        <v>7.1065989847715685E-2</v>
      </c>
      <c r="CB119" s="115">
        <v>0.20167334843995122</v>
      </c>
      <c r="CC119" s="115">
        <v>-6.4110582937202898E-2</v>
      </c>
      <c r="CD119" s="115">
        <v>-0.2437810945273631</v>
      </c>
      <c r="CE119" s="115">
        <v>3.1533042603153351E-2</v>
      </c>
      <c r="CF119" s="115">
        <v>-7.6923076923076927E-2</v>
      </c>
      <c r="CG119" s="115">
        <v>0.12810777262604495</v>
      </c>
      <c r="CH119" s="115">
        <v>0.49630366789877728</v>
      </c>
      <c r="CI119" s="115">
        <v>5.1797448782373398E-2</v>
      </c>
      <c r="CJ119" s="115">
        <v>3.9630118890356609E-3</v>
      </c>
      <c r="CK119" s="115">
        <v>6.1286145878290808E-2</v>
      </c>
      <c r="CL119" s="115">
        <v>-1.1111111111110875E-3</v>
      </c>
      <c r="CM119" s="115">
        <v>-0.1111111111111112</v>
      </c>
      <c r="CN119" s="115">
        <v>0.24999999999999994</v>
      </c>
      <c r="CO119" s="115">
        <v>3.894736842105255E-2</v>
      </c>
      <c r="CP119" s="115">
        <v>0</v>
      </c>
      <c r="CQ119" s="115">
        <v>0</v>
      </c>
      <c r="CR119" s="115">
        <v>8.1286549707602157E-2</v>
      </c>
      <c r="CS119" s="115">
        <v>7.936507936507943E-2</v>
      </c>
      <c r="CT119" s="115">
        <v>6.1836352279825146E-2</v>
      </c>
      <c r="CU119" s="115">
        <v>1.7589765954353739E-2</v>
      </c>
      <c r="CV119" s="115">
        <v>-4.3750000000000039E-2</v>
      </c>
      <c r="CW119" s="115">
        <v>1.486351293411471E-2</v>
      </c>
      <c r="CX119" s="115">
        <v>-9.0301003344481601E-2</v>
      </c>
      <c r="CY119" s="115">
        <v>-0.10339399282161083</v>
      </c>
      <c r="CZ119" s="115">
        <v>0.21576763485477177</v>
      </c>
      <c r="DA119" s="115">
        <v>5.1673944687045059E-2</v>
      </c>
      <c r="DB119" s="115">
        <v>-6.6854666758374023E-2</v>
      </c>
      <c r="DC119" s="115"/>
      <c r="DD119" s="115">
        <v>-0.12578616352201258</v>
      </c>
      <c r="DE119" s="115">
        <v>7.6622106292794229E-2</v>
      </c>
      <c r="DF119" s="115">
        <v>8.1395348837209308E-2</v>
      </c>
      <c r="DG119" s="115">
        <v>0.15384615384615385</v>
      </c>
      <c r="DH119" s="115">
        <v>6.2785388127853961E-2</v>
      </c>
      <c r="DI119" s="115">
        <v>-0.16923076923076918</v>
      </c>
      <c r="DJ119" s="115"/>
      <c r="DK119" s="115">
        <v>-3.6585365853658437E-2</v>
      </c>
      <c r="DL119" s="115">
        <v>7.4074074074073959E-2</v>
      </c>
      <c r="DM119" s="115">
        <v>0.11111111111111104</v>
      </c>
      <c r="DN119" s="115">
        <v>-0.25173210161662812</v>
      </c>
      <c r="DO119" s="115"/>
      <c r="DP119" s="115">
        <v>3.7025513378966951E-2</v>
      </c>
      <c r="DQ119" s="115">
        <v>4.6583213626103084E-2</v>
      </c>
      <c r="DR119" s="115">
        <v>7.5657894736842243E-2</v>
      </c>
      <c r="DS119" s="115">
        <v>-8.3682008368196083E-4</v>
      </c>
      <c r="DT119" s="115">
        <v>-0.6979525643624569</v>
      </c>
      <c r="DU119" s="115">
        <v>0.22453371592539462</v>
      </c>
      <c r="DV119" s="115">
        <v>0.12530378147176047</v>
      </c>
      <c r="DW119" s="115"/>
      <c r="DX119" s="115">
        <v>0.12237548413399484</v>
      </c>
      <c r="DY119" s="115">
        <v>-0.13906249999999998</v>
      </c>
      <c r="DZ119" s="115">
        <v>5.6773468240584692E-2</v>
      </c>
      <c r="EA119" s="115"/>
      <c r="EB119" s="115">
        <v>-6.4897698209718704E-2</v>
      </c>
      <c r="EC119" s="115">
        <v>-7.3144104803493523E-2</v>
      </c>
      <c r="ED119" s="115">
        <v>-5.3254437869822403E-2</v>
      </c>
      <c r="EE119" s="115">
        <v>-0.26255647090087703</v>
      </c>
      <c r="EF119" s="115">
        <v>0</v>
      </c>
      <c r="EG119" s="115"/>
      <c r="EH119" s="115">
        <v>0</v>
      </c>
      <c r="EI119" s="115">
        <v>8.8345864661654089E-2</v>
      </c>
      <c r="EJ119" s="115">
        <v>0.10810810810810811</v>
      </c>
      <c r="EK119" s="115">
        <v>-4.5454545454545456E-2</v>
      </c>
      <c r="EL119" s="115">
        <v>0.35204231560387883</v>
      </c>
      <c r="EM119" s="115">
        <v>-1.7435897435897428E-2</v>
      </c>
      <c r="EN119" s="115">
        <v>0.16296296296296292</v>
      </c>
      <c r="EO119" s="115">
        <v>4.5546266935716437E-2</v>
      </c>
      <c r="EP119" s="115">
        <v>0</v>
      </c>
      <c r="EQ119" s="115">
        <v>-0.10714285714285714</v>
      </c>
      <c r="ER119" s="115">
        <v>4.1379310344827627E-2</v>
      </c>
      <c r="ES119" s="115">
        <v>-3.2258064516129031E-2</v>
      </c>
      <c r="ET119" s="115"/>
      <c r="EU119" s="115"/>
      <c r="EV119" s="115">
        <v>0.36496350364963503</v>
      </c>
      <c r="EW119" s="115">
        <v>7.6388888888888867E-2</v>
      </c>
      <c r="EX119" s="115">
        <v>-0.11764705882352938</v>
      </c>
      <c r="EY119" s="115">
        <v>5.3712904525320604E-4</v>
      </c>
      <c r="EZ119" s="115">
        <v>3.4482758620689689E-2</v>
      </c>
      <c r="FA119" s="115">
        <v>0</v>
      </c>
      <c r="FB119" s="115">
        <v>-9.8196392785571185E-2</v>
      </c>
      <c r="FC119" s="115">
        <v>1.8518518518518396E-2</v>
      </c>
      <c r="FD119" s="115">
        <v>4.5260915867944507E-2</v>
      </c>
      <c r="FE119" s="115">
        <v>-5.5076037813399092E-2</v>
      </c>
      <c r="FF119" s="115"/>
      <c r="FG119" s="115">
        <v>4.0983606557377632E-3</v>
      </c>
      <c r="FH119" s="115">
        <v>0.46934140802422397</v>
      </c>
      <c r="FI119" s="115">
        <v>9.1690544412607392E-2</v>
      </c>
      <c r="FJ119" s="115">
        <v>-0.10404222808723428</v>
      </c>
      <c r="FK119" s="115">
        <v>0.33333333333333331</v>
      </c>
      <c r="FL119" s="115">
        <v>-6.25E-2</v>
      </c>
      <c r="FM119" s="115">
        <v>0</v>
      </c>
      <c r="FN119" s="115">
        <v>0.30000000000000004</v>
      </c>
      <c r="FO119" s="115">
        <v>0</v>
      </c>
      <c r="FP119" s="115">
        <v>3.5954168312919803E-2</v>
      </c>
      <c r="FQ119" s="115">
        <v>3.4050179211469446E-2</v>
      </c>
      <c r="FR119" s="115">
        <v>0.4615384615384614</v>
      </c>
      <c r="FS119" s="115">
        <v>0.11416781292984871</v>
      </c>
      <c r="FT119" s="115">
        <v>-4.6745413420457391E-2</v>
      </c>
      <c r="FU119" s="115">
        <v>0.25249169435215957</v>
      </c>
      <c r="FV119" s="115">
        <v>-3.4749034749034749E-2</v>
      </c>
      <c r="FW119" s="115">
        <v>0</v>
      </c>
      <c r="FX119" s="115">
        <v>6.0698027314112349E-2</v>
      </c>
      <c r="FY119" s="115">
        <v>-0.3014705882352941</v>
      </c>
      <c r="FZ119" s="115">
        <v>0.8</v>
      </c>
      <c r="GA119" s="115">
        <v>0.12685714285714278</v>
      </c>
      <c r="GB119" s="115">
        <v>-4.491725768321507E-2</v>
      </c>
      <c r="GC119" s="115">
        <v>1.3774999999999999</v>
      </c>
      <c r="GD119" s="115">
        <v>7.6666666666666633E-2</v>
      </c>
      <c r="GE119" s="115">
        <v>-7.8956899674031245E-2</v>
      </c>
      <c r="GF119" s="115"/>
      <c r="GG119" s="115">
        <v>0</v>
      </c>
      <c r="GH119" s="115">
        <v>4.6445665662116727E-2</v>
      </c>
      <c r="GI119" s="115">
        <v>-9.1666666666666632E-2</v>
      </c>
      <c r="GJ119" s="115">
        <v>0.89074803149606308</v>
      </c>
      <c r="GK119" s="115"/>
      <c r="GL119" s="115">
        <v>0.67352941176470604</v>
      </c>
      <c r="GM119" s="115">
        <v>-0.32758620689655171</v>
      </c>
      <c r="GN119" s="115">
        <v>0</v>
      </c>
      <c r="GO119" s="115">
        <v>-6.0402684563758441E-2</v>
      </c>
      <c r="GP119" s="115">
        <v>0.10089020771513349</v>
      </c>
      <c r="GQ119" s="115">
        <v>-3.875968992248062E-2</v>
      </c>
      <c r="GR119" s="115">
        <v>0.21739130434782614</v>
      </c>
      <c r="GS119" s="115">
        <v>-0.16535433070866137</v>
      </c>
    </row>
    <row r="120" spans="1:201" x14ac:dyDescent="0.2">
      <c r="A120" t="s">
        <v>1474</v>
      </c>
      <c r="B120" s="115">
        <v>-3.8095238095238126E-2</v>
      </c>
      <c r="C120" s="115">
        <v>-1.2889920082494756E-3</v>
      </c>
      <c r="D120" s="115">
        <v>-0.18738265114532476</v>
      </c>
      <c r="E120" s="115">
        <v>-4.9805110437418733E-2</v>
      </c>
      <c r="F120" s="115">
        <v>-3.3333333333332624E-3</v>
      </c>
      <c r="G120" s="115">
        <v>-0.1095384615384615</v>
      </c>
      <c r="H120" s="115">
        <v>8.2142857142857142E-2</v>
      </c>
      <c r="I120" s="115">
        <v>-7.8502415458937144E-2</v>
      </c>
      <c r="J120" s="115">
        <v>-0.28094683740783849</v>
      </c>
      <c r="K120" s="115">
        <v>-0.1148309166167704</v>
      </c>
      <c r="L120" s="115">
        <v>-6.8965517241379198E-2</v>
      </c>
      <c r="M120" s="115">
        <v>5.4512957998212798E-2</v>
      </c>
      <c r="N120" s="115">
        <v>6.2307692307692349E-2</v>
      </c>
      <c r="O120" s="115">
        <v>-6.9756975697569626E-2</v>
      </c>
      <c r="P120" s="115">
        <v>-0.10498812351543947</v>
      </c>
      <c r="Q120" s="115">
        <v>-0.13716814159292029</v>
      </c>
      <c r="R120" s="115"/>
      <c r="S120" s="115"/>
      <c r="T120" s="115">
        <v>-0.1050798130346592</v>
      </c>
      <c r="U120" s="115">
        <v>-0.33333333333333326</v>
      </c>
      <c r="V120" s="115">
        <v>-3.0303030303029245E-3</v>
      </c>
      <c r="W120" s="115">
        <v>-1.6411997736276326E-2</v>
      </c>
      <c r="X120" s="115">
        <v>1.4285714285714235E-2</v>
      </c>
      <c r="Y120" s="115">
        <v>-0.28472222222222215</v>
      </c>
      <c r="Z120" s="115">
        <v>-0.16191666666666674</v>
      </c>
      <c r="AA120" s="115">
        <v>-0.15625</v>
      </c>
      <c r="AB120" s="115">
        <v>-8.3380281690140876E-2</v>
      </c>
      <c r="AC120" s="115"/>
      <c r="AD120" s="115">
        <v>0.10745501285347044</v>
      </c>
      <c r="AE120" s="115">
        <v>-0.23348899266177453</v>
      </c>
      <c r="AF120" s="115">
        <v>-0.27419354838709675</v>
      </c>
      <c r="AG120" s="115">
        <v>0</v>
      </c>
      <c r="AH120" s="115">
        <v>-6.1358506053765548E-2</v>
      </c>
      <c r="AI120" s="115">
        <v>-0.18666666666666668</v>
      </c>
      <c r="AJ120" s="115">
        <v>-0.27254509018036072</v>
      </c>
      <c r="AK120" s="115">
        <v>-4.9868766404199433E-2</v>
      </c>
      <c r="AL120" s="115"/>
      <c r="AM120" s="115">
        <v>6.808510638297878E-2</v>
      </c>
      <c r="AN120" s="115">
        <v>0.25000000000000006</v>
      </c>
      <c r="AO120" s="115">
        <v>-0.21719858156028363</v>
      </c>
      <c r="AP120" s="115">
        <v>-0.16250000000000006</v>
      </c>
      <c r="AQ120" s="115">
        <v>4.0114613180515665E-2</v>
      </c>
      <c r="AR120" s="115">
        <v>-7.2413793103448323E-2</v>
      </c>
      <c r="AS120" s="115">
        <v>-0.12422360248447209</v>
      </c>
      <c r="AT120" s="115">
        <v>-8.8771593090211168E-2</v>
      </c>
      <c r="AU120" s="115">
        <v>-0.11844007258337347</v>
      </c>
      <c r="AV120" s="115">
        <v>-7.7028885832187019E-2</v>
      </c>
      <c r="AW120" s="115">
        <v>-0.13122807017543855</v>
      </c>
      <c r="AX120" s="115">
        <v>-0.17227979274611399</v>
      </c>
      <c r="AY120" s="115">
        <v>-0.18666666666666668</v>
      </c>
      <c r="AZ120" s="115">
        <v>-0.17241379310344829</v>
      </c>
      <c r="BA120" s="115">
        <v>0.14585820004774408</v>
      </c>
      <c r="BB120" s="115">
        <v>1.4075792730085019E-2</v>
      </c>
      <c r="BC120" s="115"/>
      <c r="BD120" s="115">
        <v>-0.20313862249346121</v>
      </c>
      <c r="BE120" s="115">
        <v>0.20222222222222225</v>
      </c>
      <c r="BF120" s="115">
        <v>0.20000000000000007</v>
      </c>
      <c r="BG120" s="115">
        <v>0</v>
      </c>
      <c r="BH120" s="115">
        <v>-0.14436619718309848</v>
      </c>
      <c r="BI120" s="115">
        <v>-0.19771863117870725</v>
      </c>
      <c r="BJ120" s="115">
        <v>-9.7703957010251063E-4</v>
      </c>
      <c r="BK120" s="115">
        <v>-0.15792379900607398</v>
      </c>
      <c r="BL120" s="115">
        <v>-0.19000000000000003</v>
      </c>
      <c r="BM120" s="115">
        <v>-9.3813225428601876E-2</v>
      </c>
      <c r="BN120" s="115">
        <v>5.8201058201058281E-2</v>
      </c>
      <c r="BO120" s="115">
        <v>8.0000000000000071E-3</v>
      </c>
      <c r="BP120" s="115">
        <v>-1.1061946902654829E-2</v>
      </c>
      <c r="BQ120" s="115">
        <v>0</v>
      </c>
      <c r="BR120" s="115">
        <v>0.1433333333333334</v>
      </c>
      <c r="BS120" s="115">
        <v>-9.9732118114357823E-2</v>
      </c>
      <c r="BT120" s="115">
        <v>-5.0000000000000065E-2</v>
      </c>
      <c r="BU120" s="115"/>
      <c r="BV120" s="115">
        <v>-6.3541666666666607E-2</v>
      </c>
      <c r="BW120" s="115">
        <v>-2.8571428571428571E-2</v>
      </c>
      <c r="BX120" s="115">
        <v>0.22247191011235959</v>
      </c>
      <c r="BY120" s="115">
        <v>-5.1445737889598102E-2</v>
      </c>
      <c r="BZ120" s="115">
        <v>0.27058823529411774</v>
      </c>
      <c r="CA120" s="115">
        <v>-4.6214788732394242E-2</v>
      </c>
      <c r="CB120" s="115">
        <v>-0.24721165201417133</v>
      </c>
      <c r="CC120" s="115">
        <v>-0.10179775280898878</v>
      </c>
      <c r="CD120" s="115">
        <v>-0.2555555555555557</v>
      </c>
      <c r="CE120" s="115">
        <v>-0.11477357089829246</v>
      </c>
      <c r="CF120" s="115">
        <v>0.66666666666666674</v>
      </c>
      <c r="CG120" s="115">
        <v>0.14152948530943962</v>
      </c>
      <c r="CH120" s="115">
        <v>0.27832803271240353</v>
      </c>
      <c r="CI120" s="115">
        <v>3.0677290836653368E-2</v>
      </c>
      <c r="CJ120" s="115">
        <v>-7.3061224489795878E-2</v>
      </c>
      <c r="CK120" s="115">
        <v>-0.1200151917964298</v>
      </c>
      <c r="CL120" s="115">
        <v>1.1235955056179735E-2</v>
      </c>
      <c r="CM120" s="115">
        <v>-0.14556962025316453</v>
      </c>
      <c r="CN120" s="115">
        <v>0</v>
      </c>
      <c r="CO120" s="115">
        <v>0</v>
      </c>
      <c r="CP120" s="115">
        <v>0</v>
      </c>
      <c r="CQ120" s="115">
        <v>8.3333333333333287E-2</v>
      </c>
      <c r="CR120" s="115">
        <v>0.13924050632911403</v>
      </c>
      <c r="CS120" s="115">
        <v>-0.15436241610738255</v>
      </c>
      <c r="CT120" s="115">
        <v>-0.16857083506439555</v>
      </c>
      <c r="CU120" s="115">
        <v>-0.16719128329297808</v>
      </c>
      <c r="CV120" s="115">
        <v>3.1347962382445864E-3</v>
      </c>
      <c r="CW120" s="115">
        <v>-5.4970286331712685E-2</v>
      </c>
      <c r="CX120" s="115">
        <v>0</v>
      </c>
      <c r="CY120" s="115">
        <v>-9.7567905443800368E-2</v>
      </c>
      <c r="CZ120" s="115">
        <v>0.24226804123711351</v>
      </c>
      <c r="DA120" s="115">
        <v>-4.5833333333333344E-2</v>
      </c>
      <c r="DB120" s="115">
        <v>-0.15441433058043511</v>
      </c>
      <c r="DC120" s="115"/>
      <c r="DD120" s="115">
        <v>0.17777777777777781</v>
      </c>
      <c r="DE120" s="115">
        <v>-1.1707841031149186E-2</v>
      </c>
      <c r="DF120" s="115">
        <v>-1.2402388608176371E-2</v>
      </c>
      <c r="DG120" s="115">
        <v>7.4380165289256228E-2</v>
      </c>
      <c r="DH120" s="115">
        <v>-0.16809116809116806</v>
      </c>
      <c r="DI120" s="115">
        <v>-0.12751677852348994</v>
      </c>
      <c r="DJ120" s="115"/>
      <c r="DK120" s="115">
        <v>-6.0606060606060667E-3</v>
      </c>
      <c r="DL120" s="115">
        <v>-8.1632653061224549E-3</v>
      </c>
      <c r="DM120" s="115">
        <v>-0.1063829787234042</v>
      </c>
      <c r="DN120" s="115">
        <v>-0.22436184505150014</v>
      </c>
      <c r="DO120" s="115"/>
      <c r="DP120" s="115">
        <v>6.5414364640884001E-2</v>
      </c>
      <c r="DQ120" s="115">
        <v>-0.33583208395802105</v>
      </c>
      <c r="DR120" s="115">
        <v>-0.26993275696445729</v>
      </c>
      <c r="DS120" s="115">
        <v>-5.4738174339503252E-2</v>
      </c>
      <c r="DT120" s="115">
        <v>0.20823944351915363</v>
      </c>
      <c r="DU120" s="115">
        <v>-5.4915254237288172E-2</v>
      </c>
      <c r="DV120" s="115">
        <v>-9.6839332748024587E-2</v>
      </c>
      <c r="DW120" s="115"/>
      <c r="DX120" s="115">
        <v>-1.8989487962021102E-3</v>
      </c>
      <c r="DY120" s="115">
        <v>-7.7519379844961239E-3</v>
      </c>
      <c r="DZ120" s="115">
        <v>-8.7224217547460209E-2</v>
      </c>
      <c r="EA120" s="115"/>
      <c r="EB120" s="115">
        <v>8.7068687520154651E-3</v>
      </c>
      <c r="EC120" s="115">
        <v>-0.10258922323303006</v>
      </c>
      <c r="ED120" s="115">
        <v>-0.11052631578947376</v>
      </c>
      <c r="EE120" s="115">
        <v>2.1166892808683883E-2</v>
      </c>
      <c r="EF120" s="115">
        <v>0</v>
      </c>
      <c r="EG120" s="115"/>
      <c r="EH120" s="115">
        <v>-9.6153846153846159E-2</v>
      </c>
      <c r="EI120" s="115">
        <v>-3.3166742389822826E-2</v>
      </c>
      <c r="EJ120" s="115">
        <v>-0.10281280310378278</v>
      </c>
      <c r="EK120" s="115">
        <v>-1.8148820326678379E-3</v>
      </c>
      <c r="EL120" s="115">
        <v>0.19403508771929828</v>
      </c>
      <c r="EM120" s="115">
        <v>-0.12260967379077621</v>
      </c>
      <c r="EN120" s="115">
        <v>-0.23620933521923618</v>
      </c>
      <c r="EO120" s="115">
        <v>-0.19946153846153852</v>
      </c>
      <c r="EP120" s="115">
        <v>0</v>
      </c>
      <c r="EQ120" s="115">
        <v>0</v>
      </c>
      <c r="ER120" s="115">
        <v>-0.17847025495750707</v>
      </c>
      <c r="ES120" s="115">
        <v>3.3333333333333333E-2</v>
      </c>
      <c r="ET120" s="115"/>
      <c r="EU120" s="115"/>
      <c r="EV120" s="115">
        <v>-0.18452380952380942</v>
      </c>
      <c r="EW120" s="115">
        <v>-9.4339622641509427E-2</v>
      </c>
      <c r="EX120" s="115">
        <v>-0.15000000000000002</v>
      </c>
      <c r="EY120" s="115">
        <v>-0.19795368874528807</v>
      </c>
      <c r="EZ120" s="115">
        <v>0</v>
      </c>
      <c r="FA120" s="115">
        <v>-0.10714285714285723</v>
      </c>
      <c r="FB120" s="115">
        <v>-4.9523809523809484E-2</v>
      </c>
      <c r="FC120" s="115">
        <v>-0.13829787234042543</v>
      </c>
      <c r="FD120" s="115">
        <v>-3.6923076923076864E-2</v>
      </c>
      <c r="FE120" s="115">
        <v>-1.657235246564269E-2</v>
      </c>
      <c r="FF120" s="115"/>
      <c r="FG120" s="115">
        <v>-4.0816326530612821E-3</v>
      </c>
      <c r="FH120" s="115">
        <v>1.6936104695919989E-2</v>
      </c>
      <c r="FI120" s="115">
        <v>-0.25744680851063828</v>
      </c>
      <c r="FJ120" s="115">
        <v>0.17881120026199435</v>
      </c>
      <c r="FK120" s="115">
        <v>0</v>
      </c>
      <c r="FL120" s="115">
        <v>-3.1476997578692469E-2</v>
      </c>
      <c r="FM120" s="115">
        <v>-8.0000000000000071E-2</v>
      </c>
      <c r="FN120" s="115">
        <v>0.17647058823529416</v>
      </c>
      <c r="FO120" s="115">
        <v>9.7312326227988868E-2</v>
      </c>
      <c r="FP120" s="115">
        <v>-6.1897702001482639E-2</v>
      </c>
      <c r="FQ120" s="115">
        <v>-0.1696428571428571</v>
      </c>
      <c r="FR120" s="115">
        <v>9.6246390760344432E-4</v>
      </c>
      <c r="FS120" s="115">
        <v>-0.11015911872705023</v>
      </c>
      <c r="FT120" s="115">
        <v>-2.5948592411260765E-2</v>
      </c>
      <c r="FU120" s="115">
        <v>-0.30645161290322581</v>
      </c>
      <c r="FV120" s="115">
        <v>0</v>
      </c>
      <c r="FW120" s="115">
        <v>0</v>
      </c>
      <c r="FX120" s="115">
        <v>8.0327868852459058E-2</v>
      </c>
      <c r="FY120" s="115">
        <v>0.73027989821882944</v>
      </c>
      <c r="FZ120" s="115">
        <v>0</v>
      </c>
      <c r="GA120" s="115">
        <v>-0.14883268482490267</v>
      </c>
      <c r="GB120" s="115">
        <v>-4.1747572815533956E-2</v>
      </c>
      <c r="GC120" s="115">
        <v>0.20120120120120116</v>
      </c>
      <c r="GD120" s="115">
        <v>6.3291139240506333E-2</v>
      </c>
      <c r="GE120" s="115">
        <v>-0.15299325094223856</v>
      </c>
      <c r="GF120" s="115"/>
      <c r="GG120" s="115">
        <v>0.14285714285714285</v>
      </c>
      <c r="GH120" s="115">
        <v>-0.10474527852721793</v>
      </c>
      <c r="GI120" s="115">
        <v>1.0101010101010034E-2</v>
      </c>
      <c r="GJ120" s="115">
        <v>-0.2178598922247883</v>
      </c>
      <c r="GK120" s="115"/>
      <c r="GL120" s="115">
        <v>-2.8571428571428598E-2</v>
      </c>
      <c r="GM120" s="115">
        <v>0.93333333333333324</v>
      </c>
      <c r="GN120" s="115">
        <v>0</v>
      </c>
      <c r="GO120" s="115">
        <v>0.28448275862068972</v>
      </c>
      <c r="GP120" s="115">
        <v>-0.14030612244897955</v>
      </c>
      <c r="GQ120" s="115">
        <v>-0.13213132400430563</v>
      </c>
      <c r="GR120" s="115">
        <v>-4.1666666666666706E-2</v>
      </c>
      <c r="GS120" s="115">
        <v>-0.26589595375722541</v>
      </c>
    </row>
    <row r="121" spans="1:201" x14ac:dyDescent="0.2">
      <c r="A121" t="s">
        <v>1475</v>
      </c>
      <c r="B121" s="115">
        <v>0.34185303514377008</v>
      </c>
      <c r="C121" s="115">
        <v>3.6888532477947142E-2</v>
      </c>
      <c r="D121" s="115">
        <v>-5.6008507621410908E-2</v>
      </c>
      <c r="E121" s="115">
        <v>0.21590310689836764</v>
      </c>
      <c r="F121" s="115">
        <v>-7.9754601226993807E-2</v>
      </c>
      <c r="G121" s="115">
        <v>0.11587982832618025</v>
      </c>
      <c r="H121" s="115">
        <v>1.449275362318842E-2</v>
      </c>
      <c r="I121" s="115">
        <v>3.2258064516128927E-2</v>
      </c>
      <c r="J121" s="115">
        <v>-9.2272202998847364E-3</v>
      </c>
      <c r="K121" s="115">
        <v>0.14830204472079403</v>
      </c>
      <c r="L121" s="115">
        <v>-7.1174377224199351E-2</v>
      </c>
      <c r="M121" s="115">
        <v>-2.9488291413703373E-2</v>
      </c>
      <c r="N121" s="115">
        <v>-2.9850746268656744E-2</v>
      </c>
      <c r="O121" s="115">
        <v>-5.4468085106383027E-2</v>
      </c>
      <c r="P121" s="115">
        <v>4.4665012406948E-2</v>
      </c>
      <c r="Q121" s="115">
        <v>-0.22068965517241385</v>
      </c>
      <c r="R121" s="115"/>
      <c r="S121" s="115"/>
      <c r="T121" s="115">
        <v>-7.7010588955981054E-3</v>
      </c>
      <c r="U121" s="115">
        <v>-0.3258426966292135</v>
      </c>
      <c r="V121" s="115">
        <v>5.457227138643065E-2</v>
      </c>
      <c r="W121" s="115">
        <v>-4.4864864864864774E-2</v>
      </c>
      <c r="X121" s="115">
        <v>-0.10256410256410255</v>
      </c>
      <c r="Y121" s="115">
        <v>-6.896551724137937E-3</v>
      </c>
      <c r="Z121" s="115">
        <v>-6.0665362035225046E-2</v>
      </c>
      <c r="AA121" s="115">
        <v>0.45454545454545453</v>
      </c>
      <c r="AB121" s="115">
        <v>-5.9851694915254189E-2</v>
      </c>
      <c r="AC121" s="115"/>
      <c r="AD121" s="115">
        <v>-0.1051299746951921</v>
      </c>
      <c r="AE121" s="115">
        <v>0.30574912891986067</v>
      </c>
      <c r="AF121" s="115">
        <v>-0.22500000000000003</v>
      </c>
      <c r="AG121" s="115">
        <v>8.4033613445378234E-3</v>
      </c>
      <c r="AH121" s="115">
        <v>-3.6385208621712545E-2</v>
      </c>
      <c r="AI121" s="115">
        <v>-0.13544668587896258</v>
      </c>
      <c r="AJ121" s="115">
        <v>-3.9769082745349536E-2</v>
      </c>
      <c r="AK121" s="115">
        <v>2.6315789473684583E-3</v>
      </c>
      <c r="AL121" s="115"/>
      <c r="AM121" s="115">
        <v>7.5514874141876451E-2</v>
      </c>
      <c r="AN121" s="115">
        <v>2.5641025641025664E-2</v>
      </c>
      <c r="AO121" s="115">
        <v>0.1677018633540372</v>
      </c>
      <c r="AP121" s="115">
        <v>-0.13978494623655918</v>
      </c>
      <c r="AQ121" s="115">
        <v>-0.16206482593037211</v>
      </c>
      <c r="AR121" s="115">
        <v>8.2089552238805943E-2</v>
      </c>
      <c r="AS121" s="115">
        <v>-2.8448275862068974E-2</v>
      </c>
      <c r="AT121" s="115">
        <v>8.4157029092800956E-2</v>
      </c>
      <c r="AU121" s="115">
        <v>5.6803900325027031E-2</v>
      </c>
      <c r="AV121" s="115">
        <v>2.7586206896551137E-3</v>
      </c>
      <c r="AW121" s="115">
        <v>1.4957264957265019E-2</v>
      </c>
      <c r="AX121" s="115">
        <v>-5.3921568627451025E-2</v>
      </c>
      <c r="AY121" s="115">
        <v>-0.13793103448275862</v>
      </c>
      <c r="AZ121" s="115">
        <v>4.3165467625899324E-2</v>
      </c>
      <c r="BA121" s="115">
        <v>-0.26495876469556062</v>
      </c>
      <c r="BB121" s="115">
        <v>-0.19338739862757329</v>
      </c>
      <c r="BC121" s="115"/>
      <c r="BD121" s="115">
        <v>2.3193577163247079E-2</v>
      </c>
      <c r="BE121" s="115">
        <v>3.717472118959161E-3</v>
      </c>
      <c r="BF121" s="115">
        <v>0.5</v>
      </c>
      <c r="BG121" s="115">
        <v>4.4776119402985044E-2</v>
      </c>
      <c r="BH121" s="115">
        <v>0.10505836575875488</v>
      </c>
      <c r="BI121" s="115">
        <v>-8.3623693379791017E-2</v>
      </c>
      <c r="BJ121" s="115">
        <v>2.3329445092484562E-2</v>
      </c>
      <c r="BK121" s="115">
        <v>-0.23650927487352444</v>
      </c>
      <c r="BL121" s="115">
        <v>-8.7591240875912482E-2</v>
      </c>
      <c r="BM121" s="115">
        <v>3.0845225027442399E-2</v>
      </c>
      <c r="BN121" s="115">
        <v>0.15103532277710088</v>
      </c>
      <c r="BO121" s="115">
        <v>-0.35567010309278346</v>
      </c>
      <c r="BP121" s="115">
        <v>1.1185682326621885E-2</v>
      </c>
      <c r="BQ121" s="115">
        <v>-0.13884892086330933</v>
      </c>
      <c r="BR121" s="115">
        <v>4.7381546134663305E-2</v>
      </c>
      <c r="BS121" s="115">
        <v>9.7344235707528065E-2</v>
      </c>
      <c r="BT121" s="115">
        <v>-6.4824654622741701E-2</v>
      </c>
      <c r="BU121" s="115"/>
      <c r="BV121" s="115">
        <v>0.74545454545454537</v>
      </c>
      <c r="BW121" s="115">
        <v>0.2977382276603634</v>
      </c>
      <c r="BX121" s="115">
        <v>-2.19780219780219E-2</v>
      </c>
      <c r="BY121" s="115">
        <v>8.0324543610547694E-2</v>
      </c>
      <c r="BZ121" s="115">
        <v>3.0303030303030332E-2</v>
      </c>
      <c r="CA121" s="115">
        <v>8.7081339712918676E-2</v>
      </c>
      <c r="CB121" s="115">
        <v>0.21102812648975042</v>
      </c>
      <c r="CC121" s="115">
        <v>5.7949479940564638E-2</v>
      </c>
      <c r="CD121" s="115">
        <v>-8.1632653061224414E-2</v>
      </c>
      <c r="CE121" s="115">
        <v>-1.2897552396306751E-2</v>
      </c>
      <c r="CF121" s="115">
        <v>-7.5829383886255888E-2</v>
      </c>
      <c r="CG121" s="115">
        <v>-0.26889092017062766</v>
      </c>
      <c r="CH121" s="115">
        <v>-0.38861111111111113</v>
      </c>
      <c r="CI121" s="115">
        <v>8.3765112262521646E-2</v>
      </c>
      <c r="CJ121" s="115">
        <v>0.14405790333878127</v>
      </c>
      <c r="CK121" s="115">
        <v>0.24964404366397713</v>
      </c>
      <c r="CL121" s="115">
        <v>0</v>
      </c>
      <c r="CM121" s="115">
        <v>5.3333333333333378E-2</v>
      </c>
      <c r="CN121" s="115">
        <v>0</v>
      </c>
      <c r="CO121" s="115">
        <v>2.0408163265306069E-2</v>
      </c>
      <c r="CP121" s="115">
        <v>0</v>
      </c>
      <c r="CQ121" s="115">
        <v>0.44000000000000006</v>
      </c>
      <c r="CR121" s="115">
        <v>6.6666666666665244E-4</v>
      </c>
      <c r="CS121" s="115">
        <v>-0.14367816091954022</v>
      </c>
      <c r="CT121" s="115">
        <v>-0.12265354474211768</v>
      </c>
      <c r="CU121" s="115">
        <v>0.11230810665230256</v>
      </c>
      <c r="CV121" s="115">
        <v>-0.10393258426966295</v>
      </c>
      <c r="CW121" s="115">
        <v>-2.834645669291334E-2</v>
      </c>
      <c r="CX121" s="115">
        <v>0.19839679358717438</v>
      </c>
      <c r="CY121" s="115">
        <v>0.51302553520763461</v>
      </c>
      <c r="CZ121" s="115">
        <v>-3.0000000000000027E-2</v>
      </c>
      <c r="DA121" s="115">
        <v>0.42715559960356797</v>
      </c>
      <c r="DB121" s="115">
        <v>6.497687759761079E-3</v>
      </c>
      <c r="DC121" s="115"/>
      <c r="DD121" s="115">
        <v>0.75097276264591439</v>
      </c>
      <c r="DE121" s="115">
        <v>-8.9418777943368472E-3</v>
      </c>
      <c r="DF121" s="115">
        <v>-1.2698412698412749E-2</v>
      </c>
      <c r="DG121" s="115">
        <v>-2.4193548387096833E-2</v>
      </c>
      <c r="DH121" s="115">
        <v>-6.5661047027506678E-2</v>
      </c>
      <c r="DI121" s="115">
        <v>2.0547945205479503E-2</v>
      </c>
      <c r="DJ121" s="115"/>
      <c r="DK121" s="115">
        <v>-0.12698412698412698</v>
      </c>
      <c r="DL121" s="115">
        <v>8.4070796460177177E-2</v>
      </c>
      <c r="DM121" s="115">
        <v>-3.4246575342465786E-2</v>
      </c>
      <c r="DN121" s="115">
        <v>8.820662768031183E-2</v>
      </c>
      <c r="DO121" s="115"/>
      <c r="DP121" s="115">
        <v>-6.5951078542677274E-2</v>
      </c>
      <c r="DQ121" s="115">
        <v>-5.2189639581449322E-2</v>
      </c>
      <c r="DR121" s="115">
        <v>-9.5176010430247773E-2</v>
      </c>
      <c r="DS121" s="115">
        <v>-9.6999999999999989E-2</v>
      </c>
      <c r="DT121" s="115">
        <v>2.9138939302278545E-2</v>
      </c>
      <c r="DU121" s="115">
        <v>-7.8125E-2</v>
      </c>
      <c r="DV121" s="115">
        <v>-0.11773818745158783</v>
      </c>
      <c r="DW121" s="115"/>
      <c r="DX121" s="115">
        <v>2.2254575707154597E-2</v>
      </c>
      <c r="DY121" s="115">
        <v>-2.1986353297953037E-2</v>
      </c>
      <c r="DZ121" s="115">
        <v>-2.5500000000000078E-2</v>
      </c>
      <c r="EA121" s="115"/>
      <c r="EB121" s="115">
        <v>3.5392320534223781E-2</v>
      </c>
      <c r="EC121" s="115">
        <v>1.8531717747683495E-2</v>
      </c>
      <c r="ED121" s="115">
        <v>-2.564102564102564E-2</v>
      </c>
      <c r="EE121" s="115">
        <v>-4.3602387749805335E-2</v>
      </c>
      <c r="EF121" s="115">
        <v>0</v>
      </c>
      <c r="EG121" s="115"/>
      <c r="EH121" s="115">
        <v>-7.1428571428571425E-2</v>
      </c>
      <c r="EI121" s="115">
        <v>-0.33923746622635848</v>
      </c>
      <c r="EJ121" s="115">
        <v>-8.5181898846495047E-2</v>
      </c>
      <c r="EK121" s="115">
        <v>-8.1666666666666707E-2</v>
      </c>
      <c r="EL121" s="115">
        <v>-2.5307797537619647E-2</v>
      </c>
      <c r="EM121" s="115">
        <v>-5.6863993210269456E-2</v>
      </c>
      <c r="EN121" s="115">
        <v>-0.14921780986762939</v>
      </c>
      <c r="EO121" s="115">
        <v>4.024965991838042E-2</v>
      </c>
      <c r="EP121" s="115">
        <v>-9.0629800307219663E-2</v>
      </c>
      <c r="EQ121" s="115">
        <v>0.4</v>
      </c>
      <c r="ER121" s="115">
        <v>1.0171428571428571</v>
      </c>
      <c r="ES121" s="115">
        <v>0.5</v>
      </c>
      <c r="ET121" s="115"/>
      <c r="EU121" s="115"/>
      <c r="EV121" s="115">
        <v>-7.1823204419889569E-2</v>
      </c>
      <c r="EW121" s="115">
        <v>0.12367491166077738</v>
      </c>
      <c r="EX121" s="115">
        <v>-0.2125984251968504</v>
      </c>
      <c r="EY121" s="115">
        <v>6.1142857142857075E-2</v>
      </c>
      <c r="EZ121" s="115">
        <v>0</v>
      </c>
      <c r="FA121" s="115">
        <v>-0.28205128205128199</v>
      </c>
      <c r="FB121" s="115">
        <v>4.5816733067729175E-2</v>
      </c>
      <c r="FC121" s="115">
        <v>0.25333333333333324</v>
      </c>
      <c r="FD121" s="115">
        <v>0.10575559965976741</v>
      </c>
      <c r="FE121" s="115">
        <v>3.5146443514644347E-2</v>
      </c>
      <c r="FF121" s="115"/>
      <c r="FG121" s="115">
        <v>3.2665964172813429E-2</v>
      </c>
      <c r="FH121" s="115">
        <v>0.42747252747252756</v>
      </c>
      <c r="FI121" s="115">
        <v>-4.4715447154471497E-2</v>
      </c>
      <c r="FJ121" s="115">
        <v>-1.3408723747980586E-2</v>
      </c>
      <c r="FK121" s="115">
        <v>-0.4</v>
      </c>
      <c r="FL121" s="115">
        <v>-7.9665738161559876E-2</v>
      </c>
      <c r="FM121" s="115">
        <v>-4.7619047619047616E-2</v>
      </c>
      <c r="FN121" s="115">
        <v>-0.39285714285714285</v>
      </c>
      <c r="FO121" s="115">
        <v>-0.336081713019936</v>
      </c>
      <c r="FP121" s="115">
        <v>-0.14498494691807953</v>
      </c>
      <c r="FQ121" s="115">
        <v>5.988023952095814E-3</v>
      </c>
      <c r="FR121" s="115">
        <v>-0.1327212020033389</v>
      </c>
      <c r="FS121" s="115">
        <v>1.0513296227581827E-2</v>
      </c>
      <c r="FT121" s="115">
        <v>-0.13048105576841201</v>
      </c>
      <c r="FU121" s="115">
        <v>2.3584905660377273E-2</v>
      </c>
      <c r="FV121" s="115">
        <v>-3.8461538461538464E-3</v>
      </c>
      <c r="FW121" s="115">
        <v>0</v>
      </c>
      <c r="FX121" s="115">
        <v>-9.6296296296296352E-2</v>
      </c>
      <c r="FY121" s="115">
        <v>-2.9629629629629547E-2</v>
      </c>
      <c r="FZ121" s="115">
        <v>0</v>
      </c>
      <c r="GA121" s="115">
        <v>-4.37209302325582E-2</v>
      </c>
      <c r="GB121" s="115">
        <v>0.26173948550428749</v>
      </c>
      <c r="GC121" s="115">
        <v>0.10264900662251657</v>
      </c>
      <c r="GD121" s="115">
        <v>0.11204954954954945</v>
      </c>
      <c r="GE121" s="115">
        <v>-4.9408431928011941E-2</v>
      </c>
      <c r="GF121" s="115"/>
      <c r="GG121" s="115">
        <v>6.3022019741837521E-2</v>
      </c>
      <c r="GH121" s="115">
        <v>-0.14190385401062247</v>
      </c>
      <c r="GI121" s="115">
        <v>-2.622950819672119E-2</v>
      </c>
      <c r="GJ121" s="115">
        <v>-0.12701612903225809</v>
      </c>
      <c r="GK121" s="115"/>
      <c r="GL121" s="115">
        <v>-1.4084507042253471E-2</v>
      </c>
      <c r="GM121" s="115">
        <v>0.1538461538461538</v>
      </c>
      <c r="GN121" s="115">
        <v>-0.1</v>
      </c>
      <c r="GO121" s="115">
        <v>-0.10077519379844969</v>
      </c>
      <c r="GP121" s="115">
        <v>7.9889807162534451E-2</v>
      </c>
      <c r="GQ121" s="115">
        <v>-2.0816864295125328E-2</v>
      </c>
      <c r="GR121" s="115">
        <v>0.30909090909090892</v>
      </c>
      <c r="GS121" s="115">
        <v>0.14569536423841059</v>
      </c>
    </row>
    <row r="122" spans="1:201" x14ac:dyDescent="0.2">
      <c r="A122" t="s">
        <v>1476</v>
      </c>
      <c r="B122" s="115">
        <v>-0.47394957983193281</v>
      </c>
      <c r="C122" s="115">
        <v>2.5212386955330079E-2</v>
      </c>
      <c r="D122" s="115">
        <v>-6.0918774966710998E-2</v>
      </c>
      <c r="E122" s="115">
        <v>-0.16158940397350996</v>
      </c>
      <c r="F122" s="115">
        <v>3.0769230769230114E-3</v>
      </c>
      <c r="G122" s="115">
        <v>2.643171806167401E-2</v>
      </c>
      <c r="H122" s="115">
        <v>6.5637065637065617E-2</v>
      </c>
      <c r="I122" s="115">
        <v>7.6497232008052377E-2</v>
      </c>
      <c r="J122" s="115">
        <v>-2.3648648648648612E-2</v>
      </c>
      <c r="K122" s="115">
        <v>3.1259633762870664E-2</v>
      </c>
      <c r="L122" s="115">
        <v>0.21645021645021645</v>
      </c>
      <c r="M122" s="115">
        <v>-7.0161290322580727E-2</v>
      </c>
      <c r="N122" s="115">
        <v>5.5949566587864527E-2</v>
      </c>
      <c r="O122" s="115">
        <v>8.9981447124304337E-2</v>
      </c>
      <c r="P122" s="115">
        <v>0.20298507462686557</v>
      </c>
      <c r="Q122" s="115">
        <v>-0.11854103343465049</v>
      </c>
      <c r="R122" s="115"/>
      <c r="S122" s="115"/>
      <c r="T122" s="115">
        <v>0.10764309601124401</v>
      </c>
      <c r="U122" s="115">
        <v>0.27142857142857152</v>
      </c>
      <c r="V122" s="115">
        <v>2.7791814047498774E-2</v>
      </c>
      <c r="W122" s="115">
        <v>-5.9108006448145853E-3</v>
      </c>
      <c r="X122" s="115">
        <v>-0.17894736842105266</v>
      </c>
      <c r="Y122" s="115">
        <v>-0.15942028985507253</v>
      </c>
      <c r="Z122" s="115">
        <v>-1.5414258188824663E-2</v>
      </c>
      <c r="AA122" s="115">
        <v>-6.3829787234042507E-2</v>
      </c>
      <c r="AB122" s="115">
        <v>-4.162436548223352E-2</v>
      </c>
      <c r="AC122" s="115"/>
      <c r="AD122" s="115">
        <v>8.6749999999999966E-2</v>
      </c>
      <c r="AE122" s="115">
        <v>-0.12920353982300883</v>
      </c>
      <c r="AF122" s="115">
        <v>-1.2345679012345616E-2</v>
      </c>
      <c r="AG122" s="115">
        <v>0.13333333333333325</v>
      </c>
      <c r="AH122" s="115">
        <v>2.7636659215606572E-2</v>
      </c>
      <c r="AI122" s="115">
        <v>8.4375000000000006E-2</v>
      </c>
      <c r="AJ122" s="115">
        <v>9.5572733661278941E-2</v>
      </c>
      <c r="AK122" s="115">
        <v>0.11764705882352941</v>
      </c>
      <c r="AL122" s="115"/>
      <c r="AM122" s="115">
        <v>0.16017699115044234</v>
      </c>
      <c r="AN122" s="115">
        <v>6.3636363636363491E-2</v>
      </c>
      <c r="AO122" s="115">
        <v>-0.13363228699551571</v>
      </c>
      <c r="AP122" s="115">
        <v>3.3333333333333277E-2</v>
      </c>
      <c r="AQ122" s="115">
        <v>0.24328358208955222</v>
      </c>
      <c r="AR122" s="115">
        <v>2.2900763358778681E-2</v>
      </c>
      <c r="AS122" s="115">
        <v>-3.2527105921601379E-2</v>
      </c>
      <c r="AT122" s="115">
        <v>1.4884759874098862E-2</v>
      </c>
      <c r="AU122" s="115">
        <v>2.6308181555362787E-2</v>
      </c>
      <c r="AV122" s="115">
        <v>6.9444444444444198E-3</v>
      </c>
      <c r="AW122" s="115">
        <v>-7.0721357850071723E-3</v>
      </c>
      <c r="AX122" s="115">
        <v>0.12242090784044025</v>
      </c>
      <c r="AY122" s="115">
        <v>0.23404255319148942</v>
      </c>
      <c r="AZ122" s="115">
        <v>-0.15757575757575759</v>
      </c>
      <c r="BA122" s="115">
        <v>0.20004211412929038</v>
      </c>
      <c r="BB122" s="115">
        <v>-0.12135496601622443</v>
      </c>
      <c r="BC122" s="115"/>
      <c r="BD122" s="115">
        <v>0.1689259645464026</v>
      </c>
      <c r="BE122" s="115">
        <v>1.7397881996974177E-2</v>
      </c>
      <c r="BF122" s="115">
        <v>0</v>
      </c>
      <c r="BG122" s="115">
        <v>1.2084592145015116E-2</v>
      </c>
      <c r="BH122" s="115">
        <v>0.16818181818181802</v>
      </c>
      <c r="BI122" s="115">
        <v>-4.0133779264214083E-2</v>
      </c>
      <c r="BJ122" s="115">
        <v>-3.0533117932148638E-2</v>
      </c>
      <c r="BK122" s="115">
        <v>0.13060057197330782</v>
      </c>
      <c r="BL122" s="115">
        <v>-0.13222486144101345</v>
      </c>
      <c r="BM122" s="115">
        <v>8.4911277837322802E-2</v>
      </c>
      <c r="BN122" s="115">
        <v>2.6250000000000107E-2</v>
      </c>
      <c r="BO122" s="115">
        <v>0.53968253968253965</v>
      </c>
      <c r="BP122" s="115">
        <v>1.5909090909090772E-2</v>
      </c>
      <c r="BQ122" s="115">
        <v>-2.4561403508771906E-2</v>
      </c>
      <c r="BR122" s="115">
        <v>5.0125313283208737E-3</v>
      </c>
      <c r="BS122" s="115">
        <v>9.545841507199157E-2</v>
      </c>
      <c r="BT122" s="115">
        <v>0.1962878210017798</v>
      </c>
      <c r="BU122" s="115"/>
      <c r="BV122" s="115">
        <v>0.5759312320916905</v>
      </c>
      <c r="BW122" s="115">
        <v>0.68562499999999993</v>
      </c>
      <c r="BX122" s="115">
        <v>-1.0869565217391266E-2</v>
      </c>
      <c r="BY122" s="115">
        <v>-1.3605442176870744E-2</v>
      </c>
      <c r="BZ122" s="115">
        <v>-0.15167095115681242</v>
      </c>
      <c r="CA122" s="115">
        <v>5.8227848101265751E-2</v>
      </c>
      <c r="CB122" s="115">
        <v>0.11508815451404265</v>
      </c>
      <c r="CC122" s="115">
        <v>2.7983136799657925E-2</v>
      </c>
      <c r="CD122" s="115">
        <v>0.18072289156626495</v>
      </c>
      <c r="CE122" s="115">
        <v>0.14307254146423198</v>
      </c>
      <c r="CF122" s="115">
        <v>0.83478260869565224</v>
      </c>
      <c r="CG122" s="115">
        <v>0.19684924513164595</v>
      </c>
      <c r="CH122" s="115">
        <v>0.51247794302999738</v>
      </c>
      <c r="CI122" s="115">
        <v>-0.21491525423728813</v>
      </c>
      <c r="CJ122" s="115">
        <v>7.0093457943927896E-4</v>
      </c>
      <c r="CK122" s="115">
        <v>6.548672566371691E-2</v>
      </c>
      <c r="CL122" s="115">
        <v>-6.3157894736842066E-2</v>
      </c>
      <c r="CM122" s="115">
        <v>7.1428571428571494E-2</v>
      </c>
      <c r="CN122" s="115">
        <v>-0.19999999999999996</v>
      </c>
      <c r="CO122" s="115">
        <v>3.7904124860646579E-2</v>
      </c>
      <c r="CP122" s="115">
        <v>-7.1326676176890161E-2</v>
      </c>
      <c r="CQ122" s="115">
        <v>0.60771704180064312</v>
      </c>
      <c r="CR122" s="115">
        <v>3.4482758620689655E-2</v>
      </c>
      <c r="CS122" s="115">
        <v>0.20000000000000004</v>
      </c>
      <c r="CT122" s="115">
        <v>9.6741954827103668E-2</v>
      </c>
      <c r="CU122" s="115">
        <v>1.8655692729766794E-2</v>
      </c>
      <c r="CV122" s="115">
        <v>-1.6574585635359129E-2</v>
      </c>
      <c r="CW122" s="115">
        <v>8.8571428571428606E-2</v>
      </c>
      <c r="CX122" s="115">
        <v>0.24750000000000005</v>
      </c>
      <c r="CY122" s="115">
        <v>0.22431578947368425</v>
      </c>
      <c r="CZ122" s="115">
        <v>0.2195121951219513</v>
      </c>
      <c r="DA122" s="115">
        <v>8.9999999999999854E-3</v>
      </c>
      <c r="DB122" s="115">
        <v>4.887333456130661E-2</v>
      </c>
      <c r="DC122" s="115"/>
      <c r="DD122" s="115">
        <v>-0.22121212121212125</v>
      </c>
      <c r="DE122" s="115">
        <v>0.19974457215836527</v>
      </c>
      <c r="DF122" s="115">
        <v>-1.0101010101010006E-2</v>
      </c>
      <c r="DG122" s="115">
        <v>0.35667396061269141</v>
      </c>
      <c r="DH122" s="115">
        <v>-6.1615320566194856E-2</v>
      </c>
      <c r="DI122" s="115">
        <v>0.23938879456706286</v>
      </c>
      <c r="DJ122" s="115"/>
      <c r="DK122" s="115">
        <v>-4.0609137055837602E-2</v>
      </c>
      <c r="DL122" s="115">
        <v>-4.4052863436124367E-3</v>
      </c>
      <c r="DM122" s="115">
        <v>0.14960629921259838</v>
      </c>
      <c r="DN122" s="115">
        <v>0.25504587155963288</v>
      </c>
      <c r="DO122" s="115"/>
      <c r="DP122" s="115">
        <v>7.6555555555555557E-2</v>
      </c>
      <c r="DQ122" s="115">
        <v>8.008929817217797E-2</v>
      </c>
      <c r="DR122" s="115">
        <v>0.15454089312594088</v>
      </c>
      <c r="DS122" s="115">
        <v>0.28440366972477066</v>
      </c>
      <c r="DT122" s="115">
        <v>0.1178360101437026</v>
      </c>
      <c r="DU122" s="115">
        <v>5.1939513477974958E-2</v>
      </c>
      <c r="DV122" s="115">
        <v>0.15267857142857139</v>
      </c>
      <c r="DW122" s="115"/>
      <c r="DX122" s="115">
        <v>4.9705261625791516E-2</v>
      </c>
      <c r="DY122" s="115">
        <v>-4.079703294305858E-2</v>
      </c>
      <c r="DZ122" s="115">
        <v>4.9868766404199433E-2</v>
      </c>
      <c r="EA122" s="115"/>
      <c r="EB122" s="115">
        <v>7.5017946877243349E-2</v>
      </c>
      <c r="EC122" s="115">
        <v>0.14027958387516259</v>
      </c>
      <c r="ED122" s="115">
        <v>1.0526315789473684</v>
      </c>
      <c r="EE122" s="115">
        <v>5.619517543859661E-2</v>
      </c>
      <c r="EF122" s="115">
        <v>-7.1326676176890161E-2</v>
      </c>
      <c r="EG122" s="115"/>
      <c r="EH122" s="115">
        <v>-0.23287671232876711</v>
      </c>
      <c r="EI122" s="115">
        <v>-4.1853512705530812E-3</v>
      </c>
      <c r="EJ122" s="115">
        <v>-7.0484581497797421E-3</v>
      </c>
      <c r="EK122" s="115">
        <v>0.2</v>
      </c>
      <c r="EL122" s="115">
        <v>0.16494023904382457</v>
      </c>
      <c r="EM122" s="115">
        <v>0.12054208273894436</v>
      </c>
      <c r="EN122" s="115">
        <v>0.17207334273624833</v>
      </c>
      <c r="EO122" s="115">
        <v>4.3852322084864684E-2</v>
      </c>
      <c r="EP122" s="115">
        <v>0</v>
      </c>
      <c r="EQ122" s="115">
        <v>-0.2857142857142857</v>
      </c>
      <c r="ER122" s="115">
        <v>-0.43548387096774194</v>
      </c>
      <c r="ES122" s="115">
        <v>-0.14529914529914525</v>
      </c>
      <c r="ET122" s="115"/>
      <c r="EU122" s="115"/>
      <c r="EV122" s="115">
        <v>-4.2328042328042249E-2</v>
      </c>
      <c r="EW122" s="115">
        <v>-7.0175438596490978E-3</v>
      </c>
      <c r="EX122" s="115">
        <v>0.29591836734693883</v>
      </c>
      <c r="EY122" s="115">
        <v>8.6686537506209693E-2</v>
      </c>
      <c r="EZ122" s="115">
        <v>-3.0100334448160633E-2</v>
      </c>
      <c r="FA122" s="115">
        <v>0.11428571428571439</v>
      </c>
      <c r="FB122" s="115">
        <v>-5.9405940594059901E-3</v>
      </c>
      <c r="FC122" s="115">
        <v>-6.2500000000000056E-2</v>
      </c>
      <c r="FD122" s="115">
        <v>-2.2991689750692473E-2</v>
      </c>
      <c r="FE122" s="115">
        <v>8.735213830755223E-2</v>
      </c>
      <c r="FF122" s="115"/>
      <c r="FG122" s="115">
        <v>-9.4746815454246978E-4</v>
      </c>
      <c r="FH122" s="115">
        <v>0.30372492836676207</v>
      </c>
      <c r="FI122" s="115">
        <v>6.1349693251534256E-3</v>
      </c>
      <c r="FJ122" s="115">
        <v>0.17412746585735964</v>
      </c>
      <c r="FK122" s="115">
        <v>0</v>
      </c>
      <c r="FL122" s="115">
        <v>0</v>
      </c>
      <c r="FM122" s="115">
        <v>0.16666666666666666</v>
      </c>
      <c r="FN122" s="115">
        <v>7.6923076923076816E-2</v>
      </c>
      <c r="FO122" s="115">
        <v>5.5736001039366066E-2</v>
      </c>
      <c r="FP122" s="115">
        <v>1.186467853134523E-2</v>
      </c>
      <c r="FQ122" s="115">
        <v>-2.7656477438136883E-2</v>
      </c>
      <c r="FR122" s="115">
        <v>-0.11782032400589099</v>
      </c>
      <c r="FS122" s="115">
        <v>4.3225806451613016E-2</v>
      </c>
      <c r="FT122" s="115">
        <v>-3.7492317148125495E-2</v>
      </c>
      <c r="FU122" s="115">
        <v>-5.7777777777777733E-2</v>
      </c>
      <c r="FV122" s="115">
        <v>1.4832162373146024E-2</v>
      </c>
      <c r="FW122" s="115">
        <v>0</v>
      </c>
      <c r="FX122" s="115">
        <v>4.8136645962732857E-2</v>
      </c>
      <c r="FY122" s="115">
        <v>-1.2195121951219469E-2</v>
      </c>
      <c r="FZ122" s="115">
        <v>-0.16666666666666666</v>
      </c>
      <c r="GA122" s="115">
        <v>-0.10862354892205642</v>
      </c>
      <c r="GB122" s="115">
        <v>0.341917808219178</v>
      </c>
      <c r="GC122" s="115">
        <v>7.8571428571428653E-2</v>
      </c>
      <c r="GD122" s="115">
        <v>-3.21525885558583E-2</v>
      </c>
      <c r="GE122" s="115">
        <v>2.5477174957189374E-3</v>
      </c>
      <c r="GF122" s="115"/>
      <c r="GG122" s="115">
        <v>8.2169268693508629E-2</v>
      </c>
      <c r="GH122" s="115">
        <v>0.25542827833817755</v>
      </c>
      <c r="GI122" s="115">
        <v>6.6433566433566418E-2</v>
      </c>
      <c r="GJ122" s="115">
        <v>-0.25263686589653439</v>
      </c>
      <c r="GK122" s="115"/>
      <c r="GL122" s="115">
        <v>0.10937499999999989</v>
      </c>
      <c r="GM122" s="115">
        <v>-0.1333333333333333</v>
      </c>
      <c r="GN122" s="115">
        <v>-9.0909090909090912E-2</v>
      </c>
      <c r="GO122" s="115">
        <v>-0.10726643598615919</v>
      </c>
      <c r="GP122" s="115">
        <v>9.3373493975903638E-2</v>
      </c>
      <c r="GQ122" s="115">
        <v>8.2121471343028302E-2</v>
      </c>
      <c r="GR122" s="115">
        <v>-9.8360655737704819E-2</v>
      </c>
      <c r="GS122" s="115">
        <v>0.3853211009174311</v>
      </c>
    </row>
    <row r="123" spans="1:201" x14ac:dyDescent="0.2">
      <c r="A123" t="s">
        <v>1477</v>
      </c>
      <c r="B123" s="115">
        <v>-0.40499999999999997</v>
      </c>
      <c r="C123" s="115">
        <v>9.1208133971292002E-2</v>
      </c>
      <c r="D123" s="115">
        <v>9.3158660844250313E-2</v>
      </c>
      <c r="E123" s="115">
        <v>0.53820033955857383</v>
      </c>
      <c r="F123" s="115">
        <v>6.5573770491803338E-2</v>
      </c>
      <c r="G123" s="115">
        <v>-5.4166666666666669E-2</v>
      </c>
      <c r="H123" s="115">
        <v>4.8582995951416866E-2</v>
      </c>
      <c r="I123" s="115">
        <v>0.15277509185844126</v>
      </c>
      <c r="J123" s="115">
        <v>5.4214483577364504E-2</v>
      </c>
      <c r="K123" s="115">
        <v>9.0462903822234056E-2</v>
      </c>
      <c r="L123" s="115">
        <v>0.10526315789473695</v>
      </c>
      <c r="M123" s="115">
        <v>-0.26627218934911234</v>
      </c>
      <c r="N123" s="115">
        <v>0.32740585774058567</v>
      </c>
      <c r="O123" s="115">
        <v>7.7999999999999931E-2</v>
      </c>
      <c r="P123" s="115">
        <v>0.31993695823483065</v>
      </c>
      <c r="Q123" s="115">
        <v>0.26538461538461533</v>
      </c>
      <c r="R123" s="115"/>
      <c r="S123" s="115"/>
      <c r="T123" s="115">
        <v>1.8662058750925702E-2</v>
      </c>
      <c r="U123" s="115">
        <v>0</v>
      </c>
      <c r="V123" s="115">
        <v>1.2648621300277551E-3</v>
      </c>
      <c r="W123" s="115">
        <v>-4.5641025641025672E-2</v>
      </c>
      <c r="X123" s="115">
        <v>-0.05</v>
      </c>
      <c r="Y123" s="115">
        <v>0.15384615384615383</v>
      </c>
      <c r="Z123" s="115">
        <v>0.18395839036408429</v>
      </c>
      <c r="AA123" s="115">
        <v>8.7962962962962937E-2</v>
      </c>
      <c r="AB123" s="115">
        <v>1.025641025641022E-2</v>
      </c>
      <c r="AC123" s="115"/>
      <c r="AD123" s="115">
        <v>7.5056292219167218E-4</v>
      </c>
      <c r="AE123" s="115">
        <v>-0.50326551117809604</v>
      </c>
      <c r="AF123" s="115">
        <v>-7.476635514018698E-2</v>
      </c>
      <c r="AG123" s="115">
        <v>-0.11764705882352934</v>
      </c>
      <c r="AH123" s="115">
        <v>0.14601769911504434</v>
      </c>
      <c r="AI123" s="115">
        <v>4.9180327868852576E-2</v>
      </c>
      <c r="AJ123" s="115">
        <v>-5.823957643944401E-2</v>
      </c>
      <c r="AK123" s="115">
        <v>0</v>
      </c>
      <c r="AL123" s="115"/>
      <c r="AM123" s="115">
        <v>9.7087378640776698E-2</v>
      </c>
      <c r="AN123" s="115">
        <v>-0.37499999999999994</v>
      </c>
      <c r="AO123" s="115">
        <v>2.7649769585253524E-2</v>
      </c>
      <c r="AP123" s="115">
        <v>8.0000000000000071E-2</v>
      </c>
      <c r="AQ123" s="115">
        <v>1.2112211221122113</v>
      </c>
      <c r="AR123" s="115">
        <v>0.10548523206751055</v>
      </c>
      <c r="AS123" s="115">
        <v>3.809523809523805E-2</v>
      </c>
      <c r="AT123" s="115">
        <v>2.4038761463120468E-2</v>
      </c>
      <c r="AU123" s="115">
        <v>5.5154693604589758E-2</v>
      </c>
      <c r="AV123" s="115">
        <v>0.1428571428571429</v>
      </c>
      <c r="AW123" s="115">
        <v>3.2116788321167981E-2</v>
      </c>
      <c r="AX123" s="115">
        <v>0.27097902097902093</v>
      </c>
      <c r="AY123" s="115">
        <v>7.1428571428571496E-3</v>
      </c>
      <c r="AZ123" s="115">
        <v>-2.941176470588238E-2</v>
      </c>
      <c r="BA123" s="115">
        <v>0.19471698113207553</v>
      </c>
      <c r="BB123" s="115">
        <v>0.36352765321375174</v>
      </c>
      <c r="BC123" s="115"/>
      <c r="BD123" s="115">
        <v>3.4519956850053969E-2</v>
      </c>
      <c r="BE123" s="115">
        <v>2.006172839506171E-2</v>
      </c>
      <c r="BF123" s="115">
        <v>0</v>
      </c>
      <c r="BG123" s="115">
        <v>9.0609555189456306E-2</v>
      </c>
      <c r="BH123" s="115">
        <v>0.10000000000000009</v>
      </c>
      <c r="BI123" s="115">
        <v>4.9122807017543901E-2</v>
      </c>
      <c r="BJ123" s="115">
        <v>-1.0233450591621372E-2</v>
      </c>
      <c r="BK123" s="115">
        <v>-0.11663157894736841</v>
      </c>
      <c r="BL123" s="115">
        <v>0.12266666666666673</v>
      </c>
      <c r="BM123" s="115">
        <v>8.2227091119989631E-2</v>
      </c>
      <c r="BN123" s="115">
        <v>-5.8823529411764705E-2</v>
      </c>
      <c r="BO123" s="115">
        <v>-0.18181818181818182</v>
      </c>
      <c r="BP123" s="115">
        <v>7.3170731707317249E-2</v>
      </c>
      <c r="BQ123" s="115">
        <v>0.29545454545454547</v>
      </c>
      <c r="BR123" s="115">
        <v>-3.3898305084745728E-2</v>
      </c>
      <c r="BS123" s="115">
        <v>0.11447075323818179</v>
      </c>
      <c r="BT123" s="115">
        <v>0.10788732394366192</v>
      </c>
      <c r="BU123" s="115"/>
      <c r="BV123" s="115">
        <v>1.1594202898550735E-2</v>
      </c>
      <c r="BW123" s="115">
        <v>0</v>
      </c>
      <c r="BX123" s="115">
        <v>-4.4652128764278445E-2</v>
      </c>
      <c r="BY123" s="115">
        <v>4.1249999999999933E-2</v>
      </c>
      <c r="BZ123" s="115">
        <v>2.368421052631587E-2</v>
      </c>
      <c r="CA123" s="115">
        <v>-3.6585365853658534E-2</v>
      </c>
      <c r="CB123" s="115">
        <v>5.9613218174990691E-2</v>
      </c>
      <c r="CC123" s="115">
        <v>0.14751454813152909</v>
      </c>
      <c r="CD123" s="115">
        <v>-3.8610038610038477E-2</v>
      </c>
      <c r="CE123" s="115">
        <v>6.1532989507380419E-2</v>
      </c>
      <c r="CF123" s="115">
        <v>0.11650485436893192</v>
      </c>
      <c r="CG123" s="115">
        <v>8.9817979492886182E-2</v>
      </c>
      <c r="CH123" s="115">
        <v>0.25936507936507941</v>
      </c>
      <c r="CI123" s="115">
        <v>-1.7485428809325517E-2</v>
      </c>
      <c r="CJ123" s="115">
        <v>3.5567384466489209E-2</v>
      </c>
      <c r="CK123" s="115">
        <v>2.994791666666663E-2</v>
      </c>
      <c r="CL123" s="115">
        <v>-0.1284403669724771</v>
      </c>
      <c r="CM123" s="115">
        <v>0.11999999999999993</v>
      </c>
      <c r="CN123" s="115">
        <v>-0.32432432432432434</v>
      </c>
      <c r="CO123" s="115">
        <v>-3.3333333333332624E-3</v>
      </c>
      <c r="CP123" s="115">
        <v>-0.17529411764705885</v>
      </c>
      <c r="CQ123" s="115">
        <v>-0.48166666666666669</v>
      </c>
      <c r="CR123" s="115">
        <v>0</v>
      </c>
      <c r="CS123" s="115">
        <v>-4.6052631578947407E-2</v>
      </c>
      <c r="CT123" s="115">
        <v>6.0000000000002272E-4</v>
      </c>
      <c r="CU123" s="115">
        <v>0.11229783338419284</v>
      </c>
      <c r="CV123" s="115">
        <v>-6.2176165803108752E-2</v>
      </c>
      <c r="CW123" s="115">
        <v>3.7037037037037035E-2</v>
      </c>
      <c r="CX123" s="115">
        <v>0</v>
      </c>
      <c r="CY123" s="115">
        <v>-1.0416666666666666E-2</v>
      </c>
      <c r="CZ123" s="115">
        <v>9.3333333333333268E-2</v>
      </c>
      <c r="DA123" s="115">
        <v>-5.4820415879017016E-2</v>
      </c>
      <c r="DB123" s="115">
        <v>5.8009614135377467E-2</v>
      </c>
      <c r="DC123" s="115"/>
      <c r="DD123" s="115">
        <v>-0.13913043478260867</v>
      </c>
      <c r="DE123" s="115">
        <v>5.1006711409395937E-2</v>
      </c>
      <c r="DF123" s="115">
        <v>-2.1739130434782653E-2</v>
      </c>
      <c r="DG123" s="115">
        <v>-0.26879999999999993</v>
      </c>
      <c r="DH123" s="115">
        <v>0.12769953051643188</v>
      </c>
      <c r="DI123" s="115">
        <v>-4.2276422764227752E-2</v>
      </c>
      <c r="DJ123" s="115"/>
      <c r="DK123" s="115">
        <v>7.6502732240437105E-2</v>
      </c>
      <c r="DL123" s="115">
        <v>-2.155172413793096E-2</v>
      </c>
      <c r="DM123" s="115">
        <v>8.5470085470085555E-2</v>
      </c>
      <c r="DN123" s="115">
        <v>-7.4178935447338543E-2</v>
      </c>
      <c r="DO123" s="115"/>
      <c r="DP123" s="115">
        <v>8.4337349397590355E-2</v>
      </c>
      <c r="DQ123" s="115">
        <v>0.3946293053123176</v>
      </c>
      <c r="DR123" s="115">
        <v>0.28332260141661303</v>
      </c>
      <c r="DS123" s="115">
        <v>0.09</v>
      </c>
      <c r="DT123" s="115">
        <v>5.0124275062137527E-2</v>
      </c>
      <c r="DU123" s="115">
        <v>-0.17336956521739119</v>
      </c>
      <c r="DV123" s="115">
        <v>-6.6588882406867195E-2</v>
      </c>
      <c r="DW123" s="115"/>
      <c r="DX123" s="115">
        <v>0.10966647823629168</v>
      </c>
      <c r="DY123" s="115">
        <v>-2.3366477272727417E-2</v>
      </c>
      <c r="DZ123" s="115">
        <v>-4.7499999999999966E-2</v>
      </c>
      <c r="EA123" s="115"/>
      <c r="EB123" s="115">
        <v>2.8044280442804354E-2</v>
      </c>
      <c r="EC123" s="115">
        <v>0.1112716763005781</v>
      </c>
      <c r="ED123" s="115">
        <v>-0.05</v>
      </c>
      <c r="EE123" s="115">
        <v>0.10545454545454536</v>
      </c>
      <c r="EF123" s="115">
        <v>-0.17529411764705885</v>
      </c>
      <c r="EG123" s="115"/>
      <c r="EH123" s="115">
        <v>0.21666666666666667</v>
      </c>
      <c r="EI123" s="115">
        <v>0.13389830508474587</v>
      </c>
      <c r="EJ123" s="115">
        <v>9.7864768683273515E-3</v>
      </c>
      <c r="EK123" s="115">
        <v>-0.22958397534668723</v>
      </c>
      <c r="EL123" s="115">
        <v>6.5365025466893156E-2</v>
      </c>
      <c r="EM123" s="115">
        <v>2.585365853658542E-2</v>
      </c>
      <c r="EN123" s="115">
        <v>-8.5161290322580657E-2</v>
      </c>
      <c r="EO123" s="115">
        <v>6.3887020847344074E-3</v>
      </c>
      <c r="EP123" s="115">
        <v>0</v>
      </c>
      <c r="EQ123" s="115">
        <v>0.4</v>
      </c>
      <c r="ER123" s="115">
        <v>3.3333333333333361E-2</v>
      </c>
      <c r="ES123" s="115">
        <v>-8.4745762711865603E-3</v>
      </c>
      <c r="ET123" s="115"/>
      <c r="EU123" s="115"/>
      <c r="EV123" s="115">
        <v>0.58823529411764708</v>
      </c>
      <c r="EW123" s="115">
        <v>-4.4906166219839137E-2</v>
      </c>
      <c r="EX123" s="115">
        <v>8.8888888888888837E-2</v>
      </c>
      <c r="EY123" s="115">
        <v>0.15806126851718674</v>
      </c>
      <c r="EZ123" s="115">
        <v>-3.3333333333332624E-3</v>
      </c>
      <c r="FA123" s="115">
        <v>6.060606060606049E-2</v>
      </c>
      <c r="FB123" s="115">
        <v>9.9999999999999638E-3</v>
      </c>
      <c r="FC123" s="115">
        <v>0.32231404958677695</v>
      </c>
      <c r="FD123" s="115">
        <v>0.13343799058084771</v>
      </c>
      <c r="FE123" s="115">
        <v>1.6651248843663247E-2</v>
      </c>
      <c r="FF123" s="115"/>
      <c r="FG123" s="115">
        <v>-1.0526315789479069E-4</v>
      </c>
      <c r="FH123" s="115">
        <v>0.14238952536824878</v>
      </c>
      <c r="FI123" s="115">
        <v>4.4871794871794865E-2</v>
      </c>
      <c r="FJ123" s="115">
        <v>0.76203208556149715</v>
      </c>
      <c r="FK123" s="115">
        <v>0</v>
      </c>
      <c r="FL123" s="115">
        <v>0</v>
      </c>
      <c r="FM123" s="115">
        <v>-0.1</v>
      </c>
      <c r="FN123" s="115">
        <v>8.3333333333333412E-2</v>
      </c>
      <c r="FO123" s="115">
        <v>0.11550724637681158</v>
      </c>
      <c r="FP123" s="115">
        <v>6.9811320754716993E-2</v>
      </c>
      <c r="FQ123" s="115">
        <v>0.16243654822335024</v>
      </c>
      <c r="FR123" s="115">
        <v>5.6809338521400812E-2</v>
      </c>
      <c r="FS123" s="115">
        <v>3.3333333333333333E-2</v>
      </c>
      <c r="FT123" s="115">
        <v>0.33726027397260278</v>
      </c>
      <c r="FU123" s="115">
        <v>0.125</v>
      </c>
      <c r="FV123" s="115">
        <v>0.35555555555555551</v>
      </c>
      <c r="FW123" s="115">
        <v>0</v>
      </c>
      <c r="FX123" s="115">
        <v>7.3333333333333403E-2</v>
      </c>
      <c r="FY123" s="115">
        <v>0.36666666666666653</v>
      </c>
      <c r="FZ123" s="115">
        <v>-0.72727272727272729</v>
      </c>
      <c r="GA123" s="115">
        <v>1.0896898575021021E-2</v>
      </c>
      <c r="GB123" s="115">
        <v>4.2857142857142858E-2</v>
      </c>
      <c r="GC123" s="115">
        <v>-6.6666666666666721E-2</v>
      </c>
      <c r="GD123" s="115">
        <v>8.1957547169811351E-2</v>
      </c>
      <c r="GE123" s="115">
        <v>0.15138254388074066</v>
      </c>
      <c r="GF123" s="115"/>
      <c r="GG123" s="115">
        <v>-0.239375</v>
      </c>
      <c r="GH123" s="115">
        <v>0.14686274509803926</v>
      </c>
      <c r="GI123" s="115">
        <v>-9.9212598425196835E-2</v>
      </c>
      <c r="GJ123" s="115">
        <v>-0.17041666666666666</v>
      </c>
      <c r="GK123" s="115"/>
      <c r="GL123" s="115">
        <v>-3.0303030303030196E-2</v>
      </c>
      <c r="GM123" s="115">
        <v>0.11111111111111104</v>
      </c>
      <c r="GN123" s="115">
        <v>0</v>
      </c>
      <c r="GO123" s="115">
        <v>9.4696969696969696E-2</v>
      </c>
      <c r="GP123" s="115">
        <v>3.1055900621117901E-2</v>
      </c>
      <c r="GQ123" s="115">
        <v>-6.9267515923566864E-2</v>
      </c>
      <c r="GR123" s="115">
        <v>5.1724137931034531E-2</v>
      </c>
      <c r="GS123" s="115">
        <v>-4.3859649122806862E-2</v>
      </c>
    </row>
    <row r="124" spans="1:201" x14ac:dyDescent="0.2">
      <c r="A124" t="s">
        <v>1478</v>
      </c>
      <c r="B124" s="115">
        <v>0</v>
      </c>
      <c r="C124" s="115">
        <v>4.505857614899327E-3</v>
      </c>
      <c r="D124" s="115">
        <v>-0.19009725906277627</v>
      </c>
      <c r="E124" s="115">
        <v>-8.8235294117646995E-2</v>
      </c>
      <c r="F124" s="115">
        <v>1.6666666666666607E-2</v>
      </c>
      <c r="G124" s="115">
        <v>0</v>
      </c>
      <c r="H124" s="115">
        <v>-0.12720848056537098</v>
      </c>
      <c r="I124" s="115">
        <v>0.12413043478260871</v>
      </c>
      <c r="J124" s="115">
        <v>-3.5864173979397222E-2</v>
      </c>
      <c r="K124" s="115">
        <v>-0.12652689687573401</v>
      </c>
      <c r="L124" s="115">
        <v>3.4653465346534573E-2</v>
      </c>
      <c r="M124" s="115">
        <v>7.3015873015872923E-2</v>
      </c>
      <c r="N124" s="115">
        <v>0.12470588235294124</v>
      </c>
      <c r="O124" s="115">
        <v>-4.9751243781095229E-3</v>
      </c>
      <c r="P124" s="115">
        <v>0.33578947368421047</v>
      </c>
      <c r="Q124" s="115">
        <v>-5.1094890510948947E-2</v>
      </c>
      <c r="R124" s="115"/>
      <c r="S124" s="115"/>
      <c r="T124" s="115">
        <v>7.5619988317136677E-2</v>
      </c>
      <c r="U124" s="115">
        <v>-0.24731182795698933</v>
      </c>
      <c r="V124" s="115">
        <v>-3.8199513381995141E-2</v>
      </c>
      <c r="W124" s="115">
        <v>-0.12868632707774796</v>
      </c>
      <c r="X124" s="115">
        <v>0.38888888888888884</v>
      </c>
      <c r="Y124" s="115">
        <v>-0.12573099415204669</v>
      </c>
      <c r="Z124" s="115">
        <v>-8.5912086078905645E-2</v>
      </c>
      <c r="AA124" s="115">
        <v>-2.2624434389140191E-2</v>
      </c>
      <c r="AB124" s="115">
        <v>-1.4155712841253849E-2</v>
      </c>
      <c r="AC124" s="115"/>
      <c r="AD124" s="115">
        <v>-4.3779904306220058E-2</v>
      </c>
      <c r="AE124" s="115">
        <v>2.7433004231311711</v>
      </c>
      <c r="AF124" s="115">
        <v>-2.727272727272723E-2</v>
      </c>
      <c r="AG124" s="115">
        <v>-8.3333333333333419E-3</v>
      </c>
      <c r="AH124" s="115">
        <v>2.2380952380952328E-2</v>
      </c>
      <c r="AI124" s="115">
        <v>-4.6875000000000111E-2</v>
      </c>
      <c r="AJ124" s="115">
        <v>0.1234200743494424</v>
      </c>
      <c r="AK124" s="115">
        <v>0</v>
      </c>
      <c r="AL124" s="115"/>
      <c r="AM124" s="115">
        <v>-0.31287525016677781</v>
      </c>
      <c r="AN124" s="115">
        <v>0.40800000000000003</v>
      </c>
      <c r="AO124" s="115">
        <v>7.107601184600186E-2</v>
      </c>
      <c r="AP124" s="115">
        <v>-1.9607843137254832E-2</v>
      </c>
      <c r="AQ124" s="115">
        <v>-0.15833333333333341</v>
      </c>
      <c r="AR124" s="115">
        <v>0.13942307692307684</v>
      </c>
      <c r="AS124" s="115">
        <v>0.10104861773117259</v>
      </c>
      <c r="AT124" s="115">
        <v>-0.15693974509563294</v>
      </c>
      <c r="AU124" s="115">
        <v>0.20697565741960164</v>
      </c>
      <c r="AV124" s="115">
        <v>0.21153846153846145</v>
      </c>
      <c r="AW124" s="115">
        <v>-2.1428571428571481E-2</v>
      </c>
      <c r="AX124" s="115">
        <v>0.28828828828828812</v>
      </c>
      <c r="AY124" s="115">
        <v>7.1942446043165541E-3</v>
      </c>
      <c r="AZ124" s="115">
        <v>-0.43143812709030105</v>
      </c>
      <c r="BA124" s="115">
        <v>-1.7579105976896104E-3</v>
      </c>
      <c r="BB124" s="115">
        <v>0.34580567290283654</v>
      </c>
      <c r="BC124" s="115"/>
      <c r="BD124" s="115">
        <v>0.13048780487804881</v>
      </c>
      <c r="BE124" s="115">
        <v>4.3058350100603632E-2</v>
      </c>
      <c r="BF124" s="115">
        <v>0</v>
      </c>
      <c r="BG124" s="115">
        <v>1.3355592654424051E-2</v>
      </c>
      <c r="BH124" s="115">
        <v>3.0927835051546421E-2</v>
      </c>
      <c r="BI124" s="115">
        <v>7.0671378091872851E-3</v>
      </c>
      <c r="BJ124" s="115">
        <v>8.7096774193548242E-3</v>
      </c>
      <c r="BK124" s="115">
        <v>0.15235322658903447</v>
      </c>
      <c r="BL124" s="115">
        <v>2.7397260273972671E-2</v>
      </c>
      <c r="BM124" s="115">
        <v>7.6623376623377063E-3</v>
      </c>
      <c r="BN124" s="115">
        <v>0.16438356164383564</v>
      </c>
      <c r="BO124" s="115">
        <v>6.9444444444444503E-2</v>
      </c>
      <c r="BP124" s="115">
        <v>1.2345679012345635E-2</v>
      </c>
      <c r="BQ124" s="115">
        <v>1.75</v>
      </c>
      <c r="BR124" s="115">
        <v>-4.6629732225300168E-2</v>
      </c>
      <c r="BS124" s="115">
        <v>2.2308438409311314E-2</v>
      </c>
      <c r="BT124" s="115">
        <v>-4.4414535666217995E-2</v>
      </c>
      <c r="BU124" s="115"/>
      <c r="BV124" s="115">
        <v>0</v>
      </c>
      <c r="BW124" s="115">
        <v>-5.8823529411764705E-2</v>
      </c>
      <c r="BX124" s="115">
        <v>-0.17692307692307679</v>
      </c>
      <c r="BY124" s="115">
        <v>-0.20516641828117238</v>
      </c>
      <c r="BZ124" s="115">
        <v>-2.5641025641025664E-2</v>
      </c>
      <c r="CA124" s="115">
        <v>-0.17004048582995948</v>
      </c>
      <c r="CB124" s="115">
        <v>1.6024418161007178E-2</v>
      </c>
      <c r="CC124" s="115">
        <v>-0.10995319812792514</v>
      </c>
      <c r="CD124" s="115">
        <v>-5.818181818181823E-2</v>
      </c>
      <c r="CE124" s="115">
        <v>9.3756078583933103E-2</v>
      </c>
      <c r="CF124" s="115">
        <v>-0.43715846994535518</v>
      </c>
      <c r="CG124" s="115">
        <v>7.4334998505614605E-2</v>
      </c>
      <c r="CH124" s="115">
        <v>0.20474247832738401</v>
      </c>
      <c r="CI124" s="115">
        <v>5.3693630461484385E-2</v>
      </c>
      <c r="CJ124" s="115">
        <v>5.9743589743589696E-2</v>
      </c>
      <c r="CK124" s="115">
        <v>4.8607318405243072E-2</v>
      </c>
      <c r="CL124" s="115">
        <v>9.1091091091091106E-2</v>
      </c>
      <c r="CM124" s="115">
        <v>1.6260162601626032E-2</v>
      </c>
      <c r="CN124" s="115">
        <v>0.34545454545454535</v>
      </c>
      <c r="CO124" s="115">
        <v>6.7615658362989356E-2</v>
      </c>
      <c r="CP124" s="115">
        <v>9.7482246610716583E-2</v>
      </c>
      <c r="CQ124" s="115">
        <v>0.2</v>
      </c>
      <c r="CR124" s="115">
        <v>-3.9735099337748318E-2</v>
      </c>
      <c r="CS124" s="115">
        <v>0.33333333333333348</v>
      </c>
      <c r="CT124" s="115">
        <v>0.129815840018077</v>
      </c>
      <c r="CU124" s="115">
        <v>-5.0144927536231794E-2</v>
      </c>
      <c r="CV124" s="115">
        <v>1.0471204188481685E-2</v>
      </c>
      <c r="CW124" s="115">
        <v>-3.5714285714285712E-2</v>
      </c>
      <c r="CX124" s="115">
        <v>0</v>
      </c>
      <c r="CY124" s="115">
        <v>1.0526315789473684E-2</v>
      </c>
      <c r="CZ124" s="115">
        <v>7.9136690647482091E-2</v>
      </c>
      <c r="DA124" s="115">
        <v>-0.34122042341220415</v>
      </c>
      <c r="DB124" s="115">
        <v>5.6482053393727194E-2</v>
      </c>
      <c r="DC124" s="115"/>
      <c r="DD124" s="115">
        <v>0.15</v>
      </c>
      <c r="DE124" s="115">
        <v>-0.20499413082915371</v>
      </c>
      <c r="DF124" s="115">
        <v>-5.6556867619639607E-2</v>
      </c>
      <c r="DG124" s="115">
        <v>-6.5769805680119642E-2</v>
      </c>
      <c r="DH124" s="115">
        <v>4.8228346456692932E-2</v>
      </c>
      <c r="DI124" s="115">
        <v>-3.90625E-2</v>
      </c>
      <c r="DJ124" s="115"/>
      <c r="DK124" s="115">
        <v>-8.4999999999999964E-2</v>
      </c>
      <c r="DL124" s="115">
        <v>4.9773755656108538E-2</v>
      </c>
      <c r="DM124" s="115">
        <v>0.15270935960591137</v>
      </c>
      <c r="DN124" s="115">
        <v>-2.2598870056496695E-3</v>
      </c>
      <c r="DO124" s="115"/>
      <c r="DP124" s="115">
        <v>0.156794425087108</v>
      </c>
      <c r="DQ124" s="115">
        <v>9.2474489795918394E-2</v>
      </c>
      <c r="DR124" s="115">
        <v>2.4406332453825806E-2</v>
      </c>
      <c r="DS124" s="115">
        <v>0.16959064327485379</v>
      </c>
      <c r="DT124" s="115">
        <v>1.9856358259400037E-2</v>
      </c>
      <c r="DU124" s="115">
        <v>6.9767441860465074E-2</v>
      </c>
      <c r="DV124" s="115">
        <v>0.20860193392425458</v>
      </c>
      <c r="DW124" s="115"/>
      <c r="DX124" s="115">
        <v>5.7472245943637951E-2</v>
      </c>
      <c r="DY124" s="115">
        <v>0.17333333333333342</v>
      </c>
      <c r="DZ124" s="115">
        <v>-0.11268855368234247</v>
      </c>
      <c r="EA124" s="115"/>
      <c r="EB124" s="115">
        <v>-0.22593544701513846</v>
      </c>
      <c r="EC124" s="115">
        <v>7.5369075369075417E-2</v>
      </c>
      <c r="ED124" s="115">
        <v>-0.10714285714285708</v>
      </c>
      <c r="EE124" s="115">
        <v>0.13871635610766045</v>
      </c>
      <c r="EF124" s="115">
        <v>9.7482246610716583E-2</v>
      </c>
      <c r="EG124" s="115"/>
      <c r="EH124" s="115">
        <v>-9.0909090909090912E-2</v>
      </c>
      <c r="EI124" s="115">
        <v>6.7842605156036545E-4</v>
      </c>
      <c r="EJ124" s="115">
        <v>0.1062992125984252</v>
      </c>
      <c r="EK124" s="115">
        <v>-0.39345794392523359</v>
      </c>
      <c r="EL124" s="115">
        <v>7.0909090909090852E-2</v>
      </c>
      <c r="EM124" s="115">
        <v>-0.31392235609103075</v>
      </c>
      <c r="EN124" s="115">
        <v>0.35017421602787452</v>
      </c>
      <c r="EO124" s="115">
        <v>9.6001474110926729E-2</v>
      </c>
      <c r="EP124" s="115">
        <v>0</v>
      </c>
      <c r="EQ124" s="115">
        <v>-0.2</v>
      </c>
      <c r="ER124" s="115">
        <v>0.5</v>
      </c>
      <c r="ES124" s="115">
        <v>0.31111111111111117</v>
      </c>
      <c r="ET124" s="115"/>
      <c r="EU124" s="115"/>
      <c r="EV124" s="115">
        <v>-8.4615384615384689E-2</v>
      </c>
      <c r="EW124" s="115">
        <v>2.1567956179390585E-2</v>
      </c>
      <c r="EX124" s="115">
        <v>-0.27419354838709675</v>
      </c>
      <c r="EY124" s="115">
        <v>6.8213243201720661E-2</v>
      </c>
      <c r="EZ124" s="115">
        <v>0.42857142857142849</v>
      </c>
      <c r="FA124" s="115">
        <v>0.17857142857142852</v>
      </c>
      <c r="FB124" s="115">
        <v>-9.0909090909090912E-2</v>
      </c>
      <c r="FC124" s="115">
        <v>0.20999999999999996</v>
      </c>
      <c r="FD124" s="115">
        <v>-9.2592592592592587E-2</v>
      </c>
      <c r="FE124" s="115">
        <v>-8.6993243243243187E-2</v>
      </c>
      <c r="FF124" s="115"/>
      <c r="FG124" s="115">
        <v>6.741573033707865E-2</v>
      </c>
      <c r="FH124" s="115">
        <v>-1.6103059581320394E-2</v>
      </c>
      <c r="FI124" s="115">
        <v>5.8823529411764656E-2</v>
      </c>
      <c r="FJ124" s="115">
        <v>0.21724979658258761</v>
      </c>
      <c r="FK124" s="115">
        <v>0</v>
      </c>
      <c r="FL124" s="115">
        <v>-5.2770448548812667E-2</v>
      </c>
      <c r="FM124" s="115">
        <v>0.42857142857142855</v>
      </c>
      <c r="FN124" s="115">
        <v>0</v>
      </c>
      <c r="FO124" s="115">
        <v>-0.08</v>
      </c>
      <c r="FP124" s="115">
        <v>-9.3876282250544077E-2</v>
      </c>
      <c r="FQ124" s="115">
        <v>3.8664323374340906E-2</v>
      </c>
      <c r="FR124" s="115">
        <v>0.14222222222222219</v>
      </c>
      <c r="FS124" s="115">
        <v>-0.11660777385159013</v>
      </c>
      <c r="FT124" s="115">
        <v>-1.5376315079579182E-2</v>
      </c>
      <c r="FU124" s="115">
        <v>-6.9767441860465074E-2</v>
      </c>
      <c r="FV124" s="115">
        <v>1.0154997327632313E-2</v>
      </c>
      <c r="FW124" s="115">
        <v>0</v>
      </c>
      <c r="FX124" s="115">
        <v>-8.9529590288315614E-2</v>
      </c>
      <c r="FY124" s="115">
        <v>-0.30715935334872979</v>
      </c>
      <c r="FZ124" s="115">
        <v>0.4102564102564103</v>
      </c>
      <c r="GA124" s="115">
        <v>8.8503649635036388E-2</v>
      </c>
      <c r="GB124" s="115">
        <v>0.24555160142348748</v>
      </c>
      <c r="GC124" s="115">
        <v>-6.2500000000000056E-2</v>
      </c>
      <c r="GD124" s="115">
        <v>0.15767918088737204</v>
      </c>
      <c r="GE124" s="115">
        <v>0.12997880780307552</v>
      </c>
      <c r="GF124" s="115"/>
      <c r="GG124" s="115">
        <v>5.2631578947368474E-2</v>
      </c>
      <c r="GH124" s="115">
        <v>0.1657142857142857</v>
      </c>
      <c r="GI124" s="115">
        <v>3.5889070146818886E-2</v>
      </c>
      <c r="GJ124" s="115">
        <v>1.5236593059936909</v>
      </c>
      <c r="GK124" s="115"/>
      <c r="GL124" s="115">
        <v>-0.26503340757238314</v>
      </c>
      <c r="GM124" s="115">
        <v>3.8461538461538491E-2</v>
      </c>
      <c r="GN124" s="115">
        <v>0.1</v>
      </c>
      <c r="GO124" s="115">
        <v>7.7551020408163238E-2</v>
      </c>
      <c r="GP124" s="115">
        <v>-3.0120481927710739E-2</v>
      </c>
      <c r="GQ124" s="115">
        <v>-2.7612903225806458E-2</v>
      </c>
      <c r="GR124" s="115">
        <v>-0.10769230769230778</v>
      </c>
      <c r="GS124" s="115">
        <v>8.8495575221239024E-3</v>
      </c>
    </row>
    <row r="125" spans="1:201" x14ac:dyDescent="0.2">
      <c r="A125" t="s">
        <v>1479</v>
      </c>
      <c r="B125" s="115">
        <v>0</v>
      </c>
      <c r="C125" s="115">
        <v>-8.9442013129102924E-2</v>
      </c>
      <c r="D125" s="115">
        <v>-5.6713928273561282E-2</v>
      </c>
      <c r="E125" s="115">
        <v>-0.27966101694915269</v>
      </c>
      <c r="F125" s="115">
        <v>7.5268817204301064E-2</v>
      </c>
      <c r="G125" s="115">
        <v>-0.11764705882352941</v>
      </c>
      <c r="H125" s="115">
        <v>1.4336917562724026E-2</v>
      </c>
      <c r="I125" s="115">
        <v>6.4568386947465847E-2</v>
      </c>
      <c r="J125" s="115">
        <v>-9.8693259972489608E-2</v>
      </c>
      <c r="K125" s="115">
        <v>9.8616084389819003E-2</v>
      </c>
      <c r="L125" s="115">
        <v>-3.8095238095238126E-2</v>
      </c>
      <c r="M125" s="115">
        <v>0.5</v>
      </c>
      <c r="N125" s="115">
        <v>0</v>
      </c>
      <c r="O125" s="115">
        <v>6.3492063492063641E-2</v>
      </c>
      <c r="P125" s="115">
        <v>-0.15178571428571422</v>
      </c>
      <c r="Q125" s="115">
        <v>0.29245283018867929</v>
      </c>
      <c r="R125" s="115"/>
      <c r="S125" s="115"/>
      <c r="T125" s="115">
        <v>-5.5449936628644446E-3</v>
      </c>
      <c r="U125" s="115">
        <v>0.10714285714285725</v>
      </c>
      <c r="V125" s="115">
        <v>-2.0729092208720455E-2</v>
      </c>
      <c r="W125" s="115">
        <v>6.571428571428567E-2</v>
      </c>
      <c r="X125" s="115">
        <v>0.60000000000000009</v>
      </c>
      <c r="Y125" s="115">
        <v>-9.5238095238095205E-2</v>
      </c>
      <c r="Z125" s="115">
        <v>4.1525497350360534E-2</v>
      </c>
      <c r="AA125" s="115">
        <v>0.19459459459459452</v>
      </c>
      <c r="AB125" s="115">
        <v>-1.4940239043824561E-2</v>
      </c>
      <c r="AC125" s="115"/>
      <c r="AD125" s="115">
        <v>4.4999999999999929E-2</v>
      </c>
      <c r="AE125" s="115">
        <v>0.94424131627056673</v>
      </c>
      <c r="AF125" s="115">
        <v>1.0111223458038206E-3</v>
      </c>
      <c r="AG125" s="115">
        <v>0.2121212121212121</v>
      </c>
      <c r="AH125" s="115">
        <v>-5.6179775280898875E-2</v>
      </c>
      <c r="AI125" s="115">
        <v>-5.8823529411764629E-2</v>
      </c>
      <c r="AJ125" s="115">
        <v>-2.7476500361532957E-2</v>
      </c>
      <c r="AK125" s="115">
        <v>0</v>
      </c>
      <c r="AL125" s="115"/>
      <c r="AM125" s="115">
        <v>0.10220588235294122</v>
      </c>
      <c r="AN125" s="115">
        <v>0</v>
      </c>
      <c r="AO125" s="115">
        <v>4.2181069958847746E-2</v>
      </c>
      <c r="AP125" s="115">
        <v>-0.13559322033898316</v>
      </c>
      <c r="AQ125" s="115">
        <v>-0.42399999999999999</v>
      </c>
      <c r="AR125" s="115">
        <v>0.22209165687426563</v>
      </c>
      <c r="AS125" s="115">
        <v>-8.5066162570888327E-3</v>
      </c>
      <c r="AT125" s="115">
        <v>3.4232045400975464E-2</v>
      </c>
      <c r="AU125" s="115">
        <v>0.11379767199772875</v>
      </c>
      <c r="AV125" s="115">
        <v>-7.1428571428571341E-2</v>
      </c>
      <c r="AW125" s="115">
        <v>4.0892193308550241E-2</v>
      </c>
      <c r="AX125" s="115">
        <v>0.11557788944723628</v>
      </c>
      <c r="AY125" s="115">
        <v>0.17796610169491522</v>
      </c>
      <c r="AZ125" s="115">
        <v>-0.4563636363636363</v>
      </c>
      <c r="BA125" s="115">
        <v>0.13771428571428573</v>
      </c>
      <c r="BB125" s="115">
        <v>-5.5302166476624795E-2</v>
      </c>
      <c r="BC125" s="115"/>
      <c r="BD125" s="115">
        <v>-2.4330900243310642E-3</v>
      </c>
      <c r="BE125" s="115">
        <v>-2.3191823899371064E-2</v>
      </c>
      <c r="BF125" s="115">
        <v>0</v>
      </c>
      <c r="BG125" s="115">
        <v>-0.14428571428571427</v>
      </c>
      <c r="BH125" s="115">
        <v>-0.12217194570135748</v>
      </c>
      <c r="BI125" s="115">
        <v>-8.4142394822006403E-2</v>
      </c>
      <c r="BJ125" s="115">
        <v>8.296943231441048E-2</v>
      </c>
      <c r="BK125" s="115">
        <v>-0.11810012836970481</v>
      </c>
      <c r="BL125" s="115">
        <v>0.32727272727272716</v>
      </c>
      <c r="BM125" s="115">
        <v>0.11594202898550725</v>
      </c>
      <c r="BN125" s="115">
        <v>-2.7322404371585328E-3</v>
      </c>
      <c r="BO125" s="115">
        <v>-0.26903553299492389</v>
      </c>
      <c r="BP125" s="115">
        <v>2.5316455696202441E-2</v>
      </c>
      <c r="BQ125" s="115">
        <v>-0.69088098918083463</v>
      </c>
      <c r="BR125" s="115">
        <v>-8.6956521739131008E-3</v>
      </c>
      <c r="BS125" s="115">
        <v>5.7860456816559595E-2</v>
      </c>
      <c r="BT125" s="115">
        <v>7.9941860465116282E-2</v>
      </c>
      <c r="BU125" s="115"/>
      <c r="BV125" s="115">
        <v>-0.12658227848101264</v>
      </c>
      <c r="BW125" s="115">
        <v>-0.10526315789473684</v>
      </c>
      <c r="BX125" s="115">
        <v>0.32954545454545436</v>
      </c>
      <c r="BY125" s="115">
        <v>7.8392857142857153E-2</v>
      </c>
      <c r="BZ125" s="115">
        <v>5.4054054054053981E-2</v>
      </c>
      <c r="CA125" s="115">
        <v>-1.1604641856742664E-2</v>
      </c>
      <c r="CB125" s="115">
        <v>-1.1596115772602902E-2</v>
      </c>
      <c r="CC125" s="115">
        <v>0.13652482269503546</v>
      </c>
      <c r="CD125" s="115">
        <v>-8.3333333333333329E-2</v>
      </c>
      <c r="CE125" s="115">
        <v>-7.2691197691197709E-2</v>
      </c>
      <c r="CF125" s="115">
        <v>0.79411764705882359</v>
      </c>
      <c r="CG125" s="115">
        <v>-2.0041841004184067E-2</v>
      </c>
      <c r="CH125" s="115">
        <v>-9.2206643930782366E-3</v>
      </c>
      <c r="CI125" s="115">
        <v>0.28211473565804268</v>
      </c>
      <c r="CJ125" s="115">
        <v>-5.9107358262967494E-2</v>
      </c>
      <c r="CK125" s="115">
        <v>-2.5286132552568615E-2</v>
      </c>
      <c r="CL125" s="115">
        <v>0.25187969924812026</v>
      </c>
      <c r="CM125" s="115">
        <v>-1.6000000000000014E-2</v>
      </c>
      <c r="CN125" s="115">
        <v>0</v>
      </c>
      <c r="CO125" s="115">
        <v>-7.7680525164113876E-2</v>
      </c>
      <c r="CP125" s="115">
        <v>0.31829787234042556</v>
      </c>
      <c r="CQ125" s="115">
        <v>-0.16527545909849753</v>
      </c>
      <c r="CR125" s="115">
        <v>9.8181818181818162E-2</v>
      </c>
      <c r="CS125" s="115">
        <v>-0.2137931034482759</v>
      </c>
      <c r="CT125" s="115">
        <v>9.4066749072929529E-2</v>
      </c>
      <c r="CU125" s="115">
        <v>-1.3581129378127273E-2</v>
      </c>
      <c r="CV125" s="115">
        <v>-0.12984054669703871</v>
      </c>
      <c r="CW125" s="115">
        <v>4.4776119402985072E-2</v>
      </c>
      <c r="CX125" s="115">
        <v>0</v>
      </c>
      <c r="CY125" s="115">
        <v>-6.8627450980392163E-2</v>
      </c>
      <c r="CZ125" s="115">
        <v>-7.1428571428571496E-3</v>
      </c>
      <c r="DA125" s="115">
        <v>-9.5211267605633879E-2</v>
      </c>
      <c r="DB125" s="115">
        <v>1.4693593314763326E-2</v>
      </c>
      <c r="DC125" s="115"/>
      <c r="DD125" s="115">
        <v>0.25</v>
      </c>
      <c r="DE125" s="115">
        <v>8.4355473270076281E-2</v>
      </c>
      <c r="DF125" s="115">
        <v>0.19776674937965277</v>
      </c>
      <c r="DG125" s="115">
        <v>-0.25083986562150051</v>
      </c>
      <c r="DH125" s="115">
        <v>-3.3301617507136026E-2</v>
      </c>
      <c r="DI125" s="115">
        <v>-9.2879256965943662E-3</v>
      </c>
      <c r="DJ125" s="115"/>
      <c r="DK125" s="115">
        <v>0.37931034482758624</v>
      </c>
      <c r="DL125" s="115">
        <v>5.238095238095232E-2</v>
      </c>
      <c r="DM125" s="115">
        <v>-7.3059360730593673E-2</v>
      </c>
      <c r="DN125" s="115">
        <v>0.14267269205939309</v>
      </c>
      <c r="DO125" s="115"/>
      <c r="DP125" s="115">
        <v>2.6466380543633677E-2</v>
      </c>
      <c r="DQ125" s="115">
        <v>3.8639876352395672E-2</v>
      </c>
      <c r="DR125" s="115">
        <v>-8.729680915111375E-2</v>
      </c>
      <c r="DS125" s="115">
        <v>-0.05</v>
      </c>
      <c r="DT125" s="115">
        <v>1.712707182320437E-2</v>
      </c>
      <c r="DU125" s="115">
        <v>0.32307692307692304</v>
      </c>
      <c r="DV125" s="115">
        <v>-5.4476190476190463E-2</v>
      </c>
      <c r="DW125" s="115"/>
      <c r="DX125" s="115">
        <v>-4.8276983094928574E-2</v>
      </c>
      <c r="DY125" s="115">
        <v>2.564102564102564E-2</v>
      </c>
      <c r="DZ125" s="115">
        <v>0.10925196850393695</v>
      </c>
      <c r="EA125" s="115"/>
      <c r="EB125" s="115">
        <v>0.10966719492868454</v>
      </c>
      <c r="EC125" s="115">
        <v>7.6335877862594133E-3</v>
      </c>
      <c r="ED125" s="115">
        <v>0</v>
      </c>
      <c r="EE125" s="115">
        <v>3.2418952618453872E-2</v>
      </c>
      <c r="EF125" s="115">
        <v>0.31829787234042556</v>
      </c>
      <c r="EG125" s="115"/>
      <c r="EH125" s="115">
        <v>-9.3157460840890369E-2</v>
      </c>
      <c r="EI125" s="115">
        <v>0.12734225621414921</v>
      </c>
      <c r="EJ125" s="115">
        <v>-6.703397612488525E-2</v>
      </c>
      <c r="EK125" s="115">
        <v>1.1399999999999999</v>
      </c>
      <c r="EL125" s="115">
        <v>3.7735849056603807E-2</v>
      </c>
      <c r="EM125" s="115">
        <v>0.15033686236766111</v>
      </c>
      <c r="EN125" s="115">
        <v>-8.0128205128205121E-2</v>
      </c>
      <c r="EO125" s="115">
        <v>-6.832618025751068E-2</v>
      </c>
      <c r="EP125" s="115">
        <v>0</v>
      </c>
      <c r="EQ125" s="115">
        <v>0.47058823529411764</v>
      </c>
      <c r="ER125" s="115">
        <v>-9.9099099099099183E-2</v>
      </c>
      <c r="ES125" s="115">
        <v>5.7579318448883691E-2</v>
      </c>
      <c r="ET125" s="115"/>
      <c r="EU125" s="115"/>
      <c r="EV125" s="115">
        <v>-2.2556390977443629E-2</v>
      </c>
      <c r="EW125" s="115">
        <v>0.10226415094339626</v>
      </c>
      <c r="EX125" s="115">
        <v>-0.23692307692307693</v>
      </c>
      <c r="EY125" s="115">
        <v>-2.2232236743277602E-2</v>
      </c>
      <c r="EZ125" s="115">
        <v>-0.39130434782608697</v>
      </c>
      <c r="FA125" s="115">
        <v>-0.24324324324324317</v>
      </c>
      <c r="FB125" s="115">
        <v>4.7619047619047616E-2</v>
      </c>
      <c r="FC125" s="115">
        <v>-9.9099099099099183E-2</v>
      </c>
      <c r="FD125" s="115">
        <v>0.17000000000000004</v>
      </c>
      <c r="FE125" s="115">
        <v>1.6309012875536436E-2</v>
      </c>
      <c r="FF125" s="115"/>
      <c r="FG125" s="115">
        <v>-8.7983071611538715E-3</v>
      </c>
      <c r="FH125" s="115">
        <v>-6.4000000000000055E-3</v>
      </c>
      <c r="FI125" s="115">
        <v>-0.13333333333333328</v>
      </c>
      <c r="FJ125" s="115">
        <v>0.19902439024390237</v>
      </c>
      <c r="FK125" s="115">
        <v>0</v>
      </c>
      <c r="FL125" s="115">
        <v>-0.1094924812030076</v>
      </c>
      <c r="FM125" s="115">
        <v>-0.36363636363636365</v>
      </c>
      <c r="FN125" s="115">
        <v>-0.17241379310344829</v>
      </c>
      <c r="FO125" s="115">
        <v>0.22950819672131148</v>
      </c>
      <c r="FP125" s="115">
        <v>-3.912783751493415E-2</v>
      </c>
      <c r="FQ125" s="115">
        <v>-6.1056105610560928E-2</v>
      </c>
      <c r="FR125" s="115">
        <v>7.162041181736801E-3</v>
      </c>
      <c r="FS125" s="115">
        <v>0.30615384615384617</v>
      </c>
      <c r="FT125" s="115">
        <v>-6.6011589821113575E-2</v>
      </c>
      <c r="FU125" s="115">
        <v>-0.12065439672801634</v>
      </c>
      <c r="FV125" s="115">
        <v>-6.450000000000003E-2</v>
      </c>
      <c r="FW125" s="115">
        <v>0</v>
      </c>
      <c r="FX125" s="115">
        <v>5.2715654952076689E-2</v>
      </c>
      <c r="FY125" s="115">
        <v>1.165</v>
      </c>
      <c r="FZ125" s="115">
        <v>1.0526315789473684</v>
      </c>
      <c r="GA125" s="115">
        <v>-1.2612612612612505E-2</v>
      </c>
      <c r="GB125" s="115">
        <v>5.7981927710843477E-2</v>
      </c>
      <c r="GC125" s="115">
        <v>0.18518518518518517</v>
      </c>
      <c r="GD125" s="115">
        <v>-0.1264162194394752</v>
      </c>
      <c r="GE125" s="115">
        <v>-5.834368753714075E-3</v>
      </c>
      <c r="GF125" s="115"/>
      <c r="GG125" s="115">
        <v>0</v>
      </c>
      <c r="GH125" s="115">
        <v>0.19372442019099595</v>
      </c>
      <c r="GI125" s="115">
        <v>-4.8136645962732996E-2</v>
      </c>
      <c r="GJ125" s="115">
        <v>2.0386266094420548E-2</v>
      </c>
      <c r="GK125" s="115"/>
      <c r="GL125" s="115">
        <v>0.12250000000000005</v>
      </c>
      <c r="GM125" s="115">
        <v>-0.16129032258064516</v>
      </c>
      <c r="GN125" s="115">
        <v>0</v>
      </c>
      <c r="GO125" s="115">
        <v>0.15566037735849059</v>
      </c>
      <c r="GP125" s="115">
        <v>0.27692307692307683</v>
      </c>
      <c r="GQ125" s="115">
        <v>-4.3679342240493758E-3</v>
      </c>
      <c r="GR125" s="115">
        <v>0.18181818181818177</v>
      </c>
      <c r="GS125" s="115">
        <v>-7.3770491803278757E-2</v>
      </c>
    </row>
    <row r="126" spans="1:201" x14ac:dyDescent="0.2">
      <c r="A126" t="s">
        <v>1480</v>
      </c>
      <c r="B126" s="115">
        <v>0</v>
      </c>
      <c r="C126" s="115">
        <v>1.4991671293725682E-2</v>
      </c>
      <c r="D126" s="115">
        <v>-0.10299251870324196</v>
      </c>
      <c r="E126" s="115">
        <v>4.8153342683497011E-2</v>
      </c>
      <c r="F126" s="115">
        <v>0.11600000000000002</v>
      </c>
      <c r="G126" s="115">
        <v>-6.8493150684931503E-2</v>
      </c>
      <c r="H126" s="115">
        <v>0.11600000000000002</v>
      </c>
      <c r="I126" s="115">
        <v>-0.17601067887109073</v>
      </c>
      <c r="J126" s="115">
        <v>-0.34178361249434136</v>
      </c>
      <c r="K126" s="115">
        <v>-2.3991687919146135E-2</v>
      </c>
      <c r="L126" s="115">
        <v>-9.482758620689645E-2</v>
      </c>
      <c r="M126" s="115">
        <v>-0.27586206896551724</v>
      </c>
      <c r="N126" s="115">
        <v>0</v>
      </c>
      <c r="O126" s="115">
        <v>-7.5342465753424778E-2</v>
      </c>
      <c r="P126" s="115">
        <v>0.41772151898734161</v>
      </c>
      <c r="Q126" s="115">
        <v>-0.26388888888888884</v>
      </c>
      <c r="R126" s="115"/>
      <c r="S126" s="115"/>
      <c r="T126" s="115">
        <v>-0.11331710058063302</v>
      </c>
      <c r="U126" s="115">
        <v>0.4</v>
      </c>
      <c r="V126" s="115">
        <v>-4.7002724795640334E-2</v>
      </c>
      <c r="W126" s="115">
        <v>-8.6559373640713297E-2</v>
      </c>
      <c r="X126" s="115">
        <v>-0.18181818181818182</v>
      </c>
      <c r="Y126" s="115">
        <v>-2.5773195876288683E-2</v>
      </c>
      <c r="Z126" s="115">
        <v>-8.9319620253164603E-2</v>
      </c>
      <c r="AA126" s="115">
        <v>-0.25999999999999995</v>
      </c>
      <c r="AB126" s="115">
        <v>-1.9531250000000104E-2</v>
      </c>
      <c r="AC126" s="115"/>
      <c r="AD126" s="115">
        <v>-0.14456800684345592</v>
      </c>
      <c r="AE126" s="115">
        <v>-0.7832805071315373</v>
      </c>
      <c r="AF126" s="115">
        <v>0.19878787878787885</v>
      </c>
      <c r="AG126" s="115">
        <v>-0.10000000000000007</v>
      </c>
      <c r="AH126" s="115">
        <v>2.2988505747126436E-2</v>
      </c>
      <c r="AI126" s="115">
        <v>-0.10994764397905758</v>
      </c>
      <c r="AJ126" s="115">
        <v>-7.8E-2</v>
      </c>
      <c r="AK126" s="115">
        <v>0</v>
      </c>
      <c r="AL126" s="115"/>
      <c r="AM126" s="115">
        <v>-0.11169170476812545</v>
      </c>
      <c r="AN126" s="115">
        <v>-0.34210526315789469</v>
      </c>
      <c r="AO126" s="115">
        <v>-0.22734499205087436</v>
      </c>
      <c r="AP126" s="115">
        <v>-1.3377926421404692E-2</v>
      </c>
      <c r="AQ126" s="115">
        <v>-3.4003091190108158E-2</v>
      </c>
      <c r="AR126" s="115">
        <v>-5.8628318584070728E-2</v>
      </c>
      <c r="AS126" s="115">
        <v>-0.20150943396226415</v>
      </c>
      <c r="AT126" s="115">
        <v>5.9595396822347282E-2</v>
      </c>
      <c r="AU126" s="115">
        <v>-0.142961420962989</v>
      </c>
      <c r="AV126" s="115">
        <v>-0.13580246913580257</v>
      </c>
      <c r="AW126" s="115">
        <v>-0.14221938775510207</v>
      </c>
      <c r="AX126" s="115">
        <v>-0.20558882235528939</v>
      </c>
      <c r="AY126" s="115">
        <v>-0.3444444444444445</v>
      </c>
      <c r="AZ126" s="115">
        <v>2.9285714285714284</v>
      </c>
      <c r="BA126" s="115">
        <v>-6.6666666666666666E-2</v>
      </c>
      <c r="BB126" s="115">
        <v>-0.19046153846153849</v>
      </c>
      <c r="BC126" s="115"/>
      <c r="BD126" s="115">
        <v>-0.19411764705882342</v>
      </c>
      <c r="BE126" s="115">
        <v>-0.11358885017421597</v>
      </c>
      <c r="BF126" s="115">
        <v>0</v>
      </c>
      <c r="BG126" s="115">
        <v>-5.4054054054054099E-2</v>
      </c>
      <c r="BH126" s="115">
        <v>-0.12648221343873511</v>
      </c>
      <c r="BI126" s="115">
        <v>-0.1146131805157594</v>
      </c>
      <c r="BJ126" s="115">
        <v>-2.3204231359836194E-2</v>
      </c>
      <c r="BK126" s="115">
        <v>-3.9457459926017152E-2</v>
      </c>
      <c r="BL126" s="115">
        <v>4.6954314720812199E-2</v>
      </c>
      <c r="BM126" s="115">
        <v>-0.13943626839610884</v>
      </c>
      <c r="BN126" s="115">
        <v>-0.10294117647058822</v>
      </c>
      <c r="BO126" s="115">
        <v>-0.26765799256505574</v>
      </c>
      <c r="BP126" s="115">
        <v>-0.15778251599147125</v>
      </c>
      <c r="BQ126" s="115">
        <v>-0.33195663397005687</v>
      </c>
      <c r="BR126" s="115">
        <v>-2.8888888888888825E-2</v>
      </c>
      <c r="BS126" s="115">
        <v>-5.7121224867502367E-2</v>
      </c>
      <c r="BT126" s="115">
        <v>4.8780487804878099E-2</v>
      </c>
      <c r="BU126" s="115"/>
      <c r="BV126" s="115">
        <v>3.4031413612565536E-2</v>
      </c>
      <c r="BW126" s="115">
        <v>0</v>
      </c>
      <c r="BX126" s="115">
        <v>1.1494252873563383E-2</v>
      </c>
      <c r="BY126" s="115">
        <v>-4.2243885753377779E-2</v>
      </c>
      <c r="BZ126" s="115">
        <v>1.3698630136986375E-2</v>
      </c>
      <c r="CA126" s="115">
        <v>-6.9966505396352907E-2</v>
      </c>
      <c r="CB126" s="115">
        <v>-5.7323142552435147E-2</v>
      </c>
      <c r="CC126" s="115">
        <v>-5.0804403048264101E-3</v>
      </c>
      <c r="CD126" s="115">
        <v>-6.2500000000000056E-2</v>
      </c>
      <c r="CE126" s="115">
        <v>-5.4409005628517901E-2</v>
      </c>
      <c r="CF126" s="115">
        <v>-0.59199999999999997</v>
      </c>
      <c r="CG126" s="115">
        <v>0.14354066985645933</v>
      </c>
      <c r="CH126" s="115">
        <v>6.4112903225806386E-2</v>
      </c>
      <c r="CI126" s="115">
        <v>3.3240353324035327E-2</v>
      </c>
      <c r="CJ126" s="115">
        <v>-0.12975015746378332</v>
      </c>
      <c r="CK126" s="115">
        <v>-2.7691511387163567E-2</v>
      </c>
      <c r="CL126" s="115">
        <v>-0.10837988826815631</v>
      </c>
      <c r="CM126" s="115">
        <v>-0.16107382550335569</v>
      </c>
      <c r="CN126" s="115">
        <v>0.52777777777777801</v>
      </c>
      <c r="CO126" s="115">
        <v>-3.2804232804232669E-2</v>
      </c>
      <c r="CP126" s="115">
        <v>6.7211625794732083E-2</v>
      </c>
      <c r="CQ126" s="115">
        <v>-6.4062500000000022E-2</v>
      </c>
      <c r="CR126" s="115">
        <v>-0.12420382165605091</v>
      </c>
      <c r="CS126" s="115">
        <v>0.16935483870967738</v>
      </c>
      <c r="CT126" s="115">
        <v>-0.13596069635800481</v>
      </c>
      <c r="CU126" s="115">
        <v>0.14672131147540987</v>
      </c>
      <c r="CV126" s="115">
        <v>-0.13921568627450981</v>
      </c>
      <c r="CW126" s="115">
        <v>-0.12737692107319615</v>
      </c>
      <c r="CX126" s="115">
        <v>-2.4390243902438939E-2</v>
      </c>
      <c r="CY126" s="115">
        <v>5.4213898472153486E-3</v>
      </c>
      <c r="CZ126" s="115">
        <v>-0.15662650602409639</v>
      </c>
      <c r="DA126" s="115">
        <v>1.7191977077363939E-2</v>
      </c>
      <c r="DB126" s="115">
        <v>-5.5263157894736882E-2</v>
      </c>
      <c r="DC126" s="115"/>
      <c r="DD126" s="115">
        <v>0</v>
      </c>
      <c r="DE126" s="115">
        <v>4.8837209302325778E-3</v>
      </c>
      <c r="DF126" s="115">
        <v>3.3333333333333263E-2</v>
      </c>
      <c r="DG126" s="115">
        <v>2.9988465974625119E-2</v>
      </c>
      <c r="DH126" s="115">
        <v>-0.15105008077544432</v>
      </c>
      <c r="DI126" s="115">
        <v>-0.15994798439531865</v>
      </c>
      <c r="DJ126" s="115"/>
      <c r="DK126" s="115">
        <v>-0.13690476190476189</v>
      </c>
      <c r="DL126" s="115">
        <v>-0.2418772563176895</v>
      </c>
      <c r="DM126" s="115">
        <v>-0.19485294117647067</v>
      </c>
      <c r="DN126" s="115">
        <v>-3.9081885856079447E-2</v>
      </c>
      <c r="DO126" s="115"/>
      <c r="DP126" s="115">
        <v>-5.5405405405405325E-2</v>
      </c>
      <c r="DQ126" s="115">
        <v>0.128863409770688</v>
      </c>
      <c r="DR126" s="115">
        <v>-0.11081370449678803</v>
      </c>
      <c r="DS126" s="115">
        <v>6.6098081023454131E-2</v>
      </c>
      <c r="DT126" s="115">
        <v>-0.11264843664887246</v>
      </c>
      <c r="DU126" s="115">
        <v>-0.12575655682582376</v>
      </c>
      <c r="DV126" s="115">
        <v>0.05</v>
      </c>
      <c r="DW126" s="115"/>
      <c r="DX126" s="115">
        <v>-3.6189879367068703E-2</v>
      </c>
      <c r="DY126" s="115">
        <v>-0.12069742973094846</v>
      </c>
      <c r="DZ126" s="115">
        <v>-9.4877505567928691E-2</v>
      </c>
      <c r="EA126" s="115"/>
      <c r="EB126" s="115">
        <v>8.7931034482758644E-2</v>
      </c>
      <c r="EC126" s="115">
        <v>-0.13888420697792003</v>
      </c>
      <c r="ED126" s="115">
        <v>-0.13846153846153852</v>
      </c>
      <c r="EE126" s="115">
        <v>-1.4229811454997919E-3</v>
      </c>
      <c r="EF126" s="115">
        <v>6.7211625794732083E-2</v>
      </c>
      <c r="EG126" s="115"/>
      <c r="EH126" s="115">
        <v>1.6480446927374399E-2</v>
      </c>
      <c r="EI126" s="115">
        <v>1.5533980582524217E-2</v>
      </c>
      <c r="EJ126" s="115">
        <v>-1.089918256130783E-2</v>
      </c>
      <c r="EK126" s="115">
        <v>0.51057401812688818</v>
      </c>
      <c r="EL126" s="115">
        <v>-7.5850043591979152E-2</v>
      </c>
      <c r="EM126" s="115">
        <v>1.7354415734670925E-3</v>
      </c>
      <c r="EN126" s="115">
        <v>-6.4467766116941494E-2</v>
      </c>
      <c r="EO126" s="115">
        <v>-0.14319335147458997</v>
      </c>
      <c r="EP126" s="115">
        <v>0</v>
      </c>
      <c r="EQ126" s="115">
        <v>-0.38405797101449279</v>
      </c>
      <c r="ER126" s="115">
        <v>0.48000000000000015</v>
      </c>
      <c r="ES126" s="115">
        <v>0</v>
      </c>
      <c r="ET126" s="115"/>
      <c r="EU126" s="115"/>
      <c r="EV126" s="115">
        <v>-0.11333333333333329</v>
      </c>
      <c r="EW126" s="115">
        <v>1.9230769230769232E-2</v>
      </c>
      <c r="EX126" s="115">
        <v>0.37130801687763709</v>
      </c>
      <c r="EY126" s="115">
        <v>-0.24660479855138079</v>
      </c>
      <c r="EZ126" s="115">
        <v>0.72500000000000009</v>
      </c>
      <c r="FA126" s="115">
        <v>-0.17777777777777781</v>
      </c>
      <c r="FB126" s="115">
        <v>0.10526315789473684</v>
      </c>
      <c r="FC126" s="115">
        <v>-0.14615384615384611</v>
      </c>
      <c r="FD126" s="115">
        <v>-0.14040114613180513</v>
      </c>
      <c r="FE126" s="115">
        <v>-8.1230283911671877E-2</v>
      </c>
      <c r="FF126" s="115"/>
      <c r="FG126" s="115">
        <v>5.6352941176470661E-2</v>
      </c>
      <c r="FH126" s="115">
        <v>-5.1593323216995425E-2</v>
      </c>
      <c r="FI126" s="115">
        <v>-0.15282392026578073</v>
      </c>
      <c r="FJ126" s="115">
        <v>0</v>
      </c>
      <c r="FK126" s="115">
        <v>-0.10714285714285708</v>
      </c>
      <c r="FL126" s="115">
        <v>0</v>
      </c>
      <c r="FM126" s="115">
        <v>-8.3333333333333329E-2</v>
      </c>
      <c r="FN126" s="115">
        <v>-0.25641025641025644</v>
      </c>
      <c r="FO126" s="115">
        <v>1.6396130513195623E-4</v>
      </c>
      <c r="FP126" s="115">
        <v>-5.6768558951965087E-2</v>
      </c>
      <c r="FQ126" s="115">
        <v>-0.22605363984674334</v>
      </c>
      <c r="FR126" s="115">
        <v>1.823154056517769E-2</v>
      </c>
      <c r="FS126" s="115">
        <v>-0.14754098360655737</v>
      </c>
      <c r="FT126" s="115">
        <v>2.5258903763575222E-3</v>
      </c>
      <c r="FU126" s="115">
        <v>-0.13451327433628329</v>
      </c>
      <c r="FV126" s="115">
        <v>-4.7619047619047616E-2</v>
      </c>
      <c r="FW126" s="115">
        <v>0</v>
      </c>
      <c r="FX126" s="115">
        <v>-0.19743589743589746</v>
      </c>
      <c r="FY126" s="115">
        <v>-0.10714285714285723</v>
      </c>
      <c r="FZ126" s="115">
        <v>0.26666666666666661</v>
      </c>
      <c r="GA126" s="115">
        <v>0.10667996011964111</v>
      </c>
      <c r="GB126" s="115">
        <v>-0.34901960784313724</v>
      </c>
      <c r="GC126" s="115">
        <v>-0.24581005586592175</v>
      </c>
      <c r="GD126" s="115">
        <v>-0.10939989378651083</v>
      </c>
      <c r="GE126" s="115">
        <v>-0.1598511323923206</v>
      </c>
      <c r="GF126" s="115"/>
      <c r="GG126" s="115">
        <v>0.15151515151515152</v>
      </c>
      <c r="GH126" s="115">
        <v>-0.20326086956521741</v>
      </c>
      <c r="GI126" s="115">
        <v>-0.13903743315508021</v>
      </c>
      <c r="GJ126" s="115">
        <v>-0.46375143843498268</v>
      </c>
      <c r="GK126" s="115"/>
      <c r="GL126" s="115">
        <v>-3.6144578313253094E-2</v>
      </c>
      <c r="GM126" s="115">
        <v>-0.18421052631578941</v>
      </c>
      <c r="GN126" s="115">
        <v>0.53846153846153844</v>
      </c>
      <c r="GO126" s="115">
        <v>-0.24285714285714277</v>
      </c>
      <c r="GP126" s="115">
        <v>-0.2696629213483146</v>
      </c>
      <c r="GQ126" s="115">
        <v>-3.6633663366336555E-2</v>
      </c>
      <c r="GR126" s="115">
        <v>-0.39560439560439559</v>
      </c>
      <c r="GS126" s="115">
        <v>3.3898305084745797E-2</v>
      </c>
    </row>
    <row r="127" spans="1:201" x14ac:dyDescent="0.2">
      <c r="A127" t="s">
        <v>1481</v>
      </c>
      <c r="B127" s="115">
        <v>-4.9975012493760928E-4</v>
      </c>
      <c r="C127" s="115">
        <v>0.12703379224030045</v>
      </c>
      <c r="D127" s="115">
        <v>9.532914504233822E-2</v>
      </c>
      <c r="E127" s="115">
        <v>0.84396551724137947</v>
      </c>
      <c r="F127" s="115">
        <v>4.1666666666666706E-2</v>
      </c>
      <c r="G127" s="115">
        <v>0.49010002041232897</v>
      </c>
      <c r="H127" s="115">
        <v>0.16279069767441864</v>
      </c>
      <c r="I127" s="115">
        <v>0.21614100185528759</v>
      </c>
      <c r="J127" s="115">
        <v>4.0909090909090843E-3</v>
      </c>
      <c r="K127" s="115">
        <v>9.6151855047454743E-2</v>
      </c>
      <c r="L127" s="115">
        <v>4.035874439461877E-2</v>
      </c>
      <c r="M127" s="115">
        <v>0.10771581359816655</v>
      </c>
      <c r="N127" s="115">
        <v>0.20567375886524825</v>
      </c>
      <c r="O127" s="115">
        <v>9.7943192948088008E-4</v>
      </c>
      <c r="P127" s="115">
        <v>-0.12124582869855394</v>
      </c>
      <c r="Q127" s="115">
        <v>0.24675324675324667</v>
      </c>
      <c r="R127" s="115"/>
      <c r="S127" s="115"/>
      <c r="T127" s="115">
        <v>9.9747669807920103E-2</v>
      </c>
      <c r="U127" s="115">
        <v>-0.36842105263157893</v>
      </c>
      <c r="V127" s="115">
        <v>5.5103018687110615E-2</v>
      </c>
      <c r="W127" s="115">
        <v>0.12146341463414627</v>
      </c>
      <c r="X127" s="115">
        <v>0.12474437627811868</v>
      </c>
      <c r="Y127" s="115">
        <v>9.6045197740112956E-2</v>
      </c>
      <c r="Z127" s="115">
        <v>-6.3217964870673687E-2</v>
      </c>
      <c r="AA127" s="115">
        <v>-7.4074074074074139E-2</v>
      </c>
      <c r="AB127" s="115">
        <v>-1.9157088122605297E-2</v>
      </c>
      <c r="AC127" s="115"/>
      <c r="AD127" s="115">
        <v>1.8736383442265782E-2</v>
      </c>
      <c r="AE127" s="115">
        <v>0.65183246073298429</v>
      </c>
      <c r="AF127" s="115">
        <v>-0.29366438356164382</v>
      </c>
      <c r="AG127" s="115">
        <v>-0.20289855072463756</v>
      </c>
      <c r="AH127" s="115">
        <v>0.19080208048179575</v>
      </c>
      <c r="AI127" s="115">
        <v>6.4066852367688026E-2</v>
      </c>
      <c r="AJ127" s="115">
        <v>5.1893408134642369E-2</v>
      </c>
      <c r="AK127" s="115">
        <v>0</v>
      </c>
      <c r="AL127" s="115"/>
      <c r="AM127" s="115">
        <v>0.85575757575757583</v>
      </c>
      <c r="AN127" s="115">
        <v>1.5333333333333332</v>
      </c>
      <c r="AO127" s="115">
        <v>0.12724014336917561</v>
      </c>
      <c r="AP127" s="115">
        <v>3.4602076124567505E-2</v>
      </c>
      <c r="AQ127" s="115">
        <v>7.2968490878938558E-2</v>
      </c>
      <c r="AR127" s="115">
        <v>0.11604938271604932</v>
      </c>
      <c r="AS127" s="115">
        <v>1.6884113584036888E-2</v>
      </c>
      <c r="AT127" s="115">
        <v>8.3695946367970661E-2</v>
      </c>
      <c r="AU127" s="115">
        <v>0.26156207366984996</v>
      </c>
      <c r="AV127" s="115">
        <v>9.8305084745762716E-2</v>
      </c>
      <c r="AW127" s="115">
        <v>0.32320675105485236</v>
      </c>
      <c r="AX127" s="115">
        <v>9.8684210526315833E-2</v>
      </c>
      <c r="AY127" s="115">
        <v>0.20000000000000004</v>
      </c>
      <c r="AZ127" s="115">
        <v>-0.23497267759562848</v>
      </c>
      <c r="BA127" s="115">
        <v>5.9621361966657231E-2</v>
      </c>
      <c r="BB127" s="115">
        <v>-3.2203649746970369E-3</v>
      </c>
      <c r="BC127" s="115"/>
      <c r="BD127" s="115">
        <v>7.8224101479915265E-2</v>
      </c>
      <c r="BE127" s="115">
        <v>6.6914498141263976E-2</v>
      </c>
      <c r="BF127" s="115">
        <v>1.3809523809523809</v>
      </c>
      <c r="BG127" s="115">
        <v>0.10447761194029853</v>
      </c>
      <c r="BH127" s="115">
        <v>5.8577405857740447E-2</v>
      </c>
      <c r="BI127" s="115">
        <v>0.12218649517684899</v>
      </c>
      <c r="BJ127" s="115">
        <v>-6.6101694915254331E-3</v>
      </c>
      <c r="BK127" s="115">
        <v>0.12795549374130727</v>
      </c>
      <c r="BL127" s="115">
        <v>2.5445292620864595E-3</v>
      </c>
      <c r="BM127" s="115">
        <v>2.7027027027027205E-2</v>
      </c>
      <c r="BN127" s="115">
        <v>0.16571428571428573</v>
      </c>
      <c r="BO127" s="115">
        <v>0.35175879396984921</v>
      </c>
      <c r="BP127" s="115">
        <v>-5.2525252525252482E-2</v>
      </c>
      <c r="BQ127" s="115">
        <v>0.17536407766990295</v>
      </c>
      <c r="BR127" s="115">
        <v>5.1401869158878573E-2</v>
      </c>
      <c r="BS127" s="115">
        <v>0.10115794349235759</v>
      </c>
      <c r="BT127" s="115">
        <v>-9.7164877511698361E-2</v>
      </c>
      <c r="BU127" s="115"/>
      <c r="BV127" s="115">
        <v>0.28187919463087241</v>
      </c>
      <c r="BW127" s="115">
        <v>0</v>
      </c>
      <c r="BX127" s="115">
        <v>-3.3333333333333409E-2</v>
      </c>
      <c r="BY127" s="115">
        <v>2.5789473684210508E-2</v>
      </c>
      <c r="BZ127" s="115">
        <v>-1.3513513513513585E-2</v>
      </c>
      <c r="CA127" s="115">
        <v>8.5656565656565695E-2</v>
      </c>
      <c r="CB127" s="115">
        <v>9.1685262442999932E-2</v>
      </c>
      <c r="CC127" s="115">
        <v>0.14771622934888237</v>
      </c>
      <c r="CD127" s="115">
        <v>1.2658227848101276E-2</v>
      </c>
      <c r="CE127" s="115">
        <v>8.1534772182254231E-2</v>
      </c>
      <c r="CF127" s="115">
        <v>-0.11971830985915488</v>
      </c>
      <c r="CG127" s="115">
        <v>0</v>
      </c>
      <c r="CH127" s="115">
        <v>6.07356715141147E-2</v>
      </c>
      <c r="CI127" s="115">
        <v>8.5267406659939524E-2</v>
      </c>
      <c r="CJ127" s="115">
        <v>0.13404761904761911</v>
      </c>
      <c r="CK127" s="115">
        <v>0.13048566413107082</v>
      </c>
      <c r="CL127" s="115">
        <v>9.9508599508599346E-2</v>
      </c>
      <c r="CM127" s="115">
        <v>2.7586206896551748E-2</v>
      </c>
      <c r="CN127" s="115">
        <v>-0.47826086956521735</v>
      </c>
      <c r="CO127" s="115">
        <v>2.7173913043478264E-2</v>
      </c>
      <c r="CP127" s="115">
        <v>-0.10122448979591839</v>
      </c>
      <c r="CQ127" s="115">
        <v>-6.2111801242236073E-3</v>
      </c>
      <c r="CR127" s="115">
        <v>4.666666666666662E-2</v>
      </c>
      <c r="CS127" s="115">
        <v>0.11711711711711702</v>
      </c>
      <c r="CT127" s="115">
        <v>1.0577441985968588E-2</v>
      </c>
      <c r="CU127" s="115">
        <v>0.12546125461254606</v>
      </c>
      <c r="CV127" s="115">
        <v>7.8224101479915265E-2</v>
      </c>
      <c r="CW127" s="115">
        <v>0.11275362318840582</v>
      </c>
      <c r="CX127" s="115">
        <v>-3.7558685446009425E-2</v>
      </c>
      <c r="CY127" s="115">
        <v>-8.5541734270776951E-2</v>
      </c>
      <c r="CZ127" s="115">
        <v>4.4025157232704303E-2</v>
      </c>
      <c r="DA127" s="115">
        <v>0.16333333333333327</v>
      </c>
      <c r="DB127" s="115">
        <v>7.2764485849389535E-2</v>
      </c>
      <c r="DC127" s="115"/>
      <c r="DD127" s="115">
        <v>0.33333333333333331</v>
      </c>
      <c r="DE127" s="115">
        <v>2.8708133971291936E-2</v>
      </c>
      <c r="DF127" s="115">
        <v>9.6121416526138329E-2</v>
      </c>
      <c r="DG127" s="115">
        <v>0.53180212014134276</v>
      </c>
      <c r="DH127" s="115">
        <v>0.24048096192384771</v>
      </c>
      <c r="DI127" s="115">
        <v>3.2214765100671172E-2</v>
      </c>
      <c r="DJ127" s="115"/>
      <c r="DK127" s="115">
        <v>-5.6179775280898923E-2</v>
      </c>
      <c r="DL127" s="115">
        <v>7.2727272727272788E-3</v>
      </c>
      <c r="DM127" s="115">
        <v>7.0866141732283533E-2</v>
      </c>
      <c r="DN127" s="115">
        <v>7.3235685752330318E-2</v>
      </c>
      <c r="DO127" s="115"/>
      <c r="DP127" s="115">
        <v>6.3371174019255586E-2</v>
      </c>
      <c r="DQ127" s="115">
        <v>0.30684039087947879</v>
      </c>
      <c r="DR127" s="115">
        <v>5.8956916099773195E-2</v>
      </c>
      <c r="DS127" s="115">
        <v>-8.2391304347826072E-2</v>
      </c>
      <c r="DT127" s="115">
        <v>4.6337988030778141E-2</v>
      </c>
      <c r="DU127" s="115">
        <v>3.6236933797909376E-2</v>
      </c>
      <c r="DV127" s="115">
        <v>-2.3532858119324252E-2</v>
      </c>
      <c r="DW127" s="115"/>
      <c r="DX127" s="115">
        <v>7.6754385964912228E-2</v>
      </c>
      <c r="DY127" s="115">
        <v>2.1966205837173687E-2</v>
      </c>
      <c r="DZ127" s="115">
        <v>0.16927083333333334</v>
      </c>
      <c r="EA127" s="115"/>
      <c r="EB127" s="115">
        <v>7.4472026676546926E-2</v>
      </c>
      <c r="EC127" s="115">
        <v>4.1791044776119321E-2</v>
      </c>
      <c r="ED127" s="115">
        <v>-0.26966292134831465</v>
      </c>
      <c r="EE127" s="115">
        <v>1.2608069164265052E-2</v>
      </c>
      <c r="EF127" s="115">
        <v>-0.10122448979591839</v>
      </c>
      <c r="EG127" s="115"/>
      <c r="EH127" s="115">
        <v>0.30895795246800711</v>
      </c>
      <c r="EI127" s="115">
        <v>0.10467610467610473</v>
      </c>
      <c r="EJ127" s="115">
        <v>0.25113636363636349</v>
      </c>
      <c r="EK127" s="115">
        <v>1.8461538461538477E-2</v>
      </c>
      <c r="EL127" s="115">
        <v>0.23799244468429573</v>
      </c>
      <c r="EM127" s="115">
        <v>0.22745562130177513</v>
      </c>
      <c r="EN127" s="115">
        <v>-0.20877817319098457</v>
      </c>
      <c r="EO127" s="115">
        <v>5.0935229556345676E-2</v>
      </c>
      <c r="EP127" s="115">
        <v>0</v>
      </c>
      <c r="EQ127" s="115">
        <v>-2.1276595744680778E-2</v>
      </c>
      <c r="ER127" s="115">
        <v>-0.45454545454545453</v>
      </c>
      <c r="ES127" s="115">
        <v>0</v>
      </c>
      <c r="ET127" s="115"/>
      <c r="EU127" s="115"/>
      <c r="EV127" s="115">
        <v>0.16279069767441856</v>
      </c>
      <c r="EW127" s="115">
        <v>0.12554112554112548</v>
      </c>
      <c r="EX127" s="115">
        <v>0.58000000000000007</v>
      </c>
      <c r="EY127" s="115">
        <v>0.10615923885828749</v>
      </c>
      <c r="EZ127" s="115">
        <v>0.24223602484472043</v>
      </c>
      <c r="FA127" s="115">
        <v>5.8823529411764761E-2</v>
      </c>
      <c r="FB127" s="115">
        <v>-8.0348499515972907E-2</v>
      </c>
      <c r="FC127" s="115">
        <v>4.0000000000000036E-2</v>
      </c>
      <c r="FD127" s="115">
        <v>0.10758489368454449</v>
      </c>
      <c r="FE127" s="115">
        <v>9.1524074810983066E-3</v>
      </c>
      <c r="FF127" s="115"/>
      <c r="FG127" s="115">
        <v>-5.8788947677833228E-4</v>
      </c>
      <c r="FH127" s="115">
        <v>8.2101806239737271E-2</v>
      </c>
      <c r="FI127" s="115">
        <v>2.0338983050847324E-2</v>
      </c>
      <c r="FJ127" s="115">
        <v>0.19883040935672505</v>
      </c>
      <c r="FK127" s="115">
        <v>0</v>
      </c>
      <c r="FL127" s="115">
        <v>-0.14193548387096772</v>
      </c>
      <c r="FM127" s="115">
        <v>-7.6923076923076927E-2</v>
      </c>
      <c r="FN127" s="115">
        <v>8.3333333333333287E-2</v>
      </c>
      <c r="FO127" s="115">
        <v>3.3728813559322064E-2</v>
      </c>
      <c r="FP127" s="115">
        <v>8.3816793893129696E-2</v>
      </c>
      <c r="FQ127" s="115">
        <v>4.959785522788205E-2</v>
      </c>
      <c r="FR127" s="115">
        <v>-1.2601260126012493E-2</v>
      </c>
      <c r="FS127" s="115">
        <v>0.35075287865367594</v>
      </c>
      <c r="FT127" s="115">
        <v>7.000000000000009E-2</v>
      </c>
      <c r="FU127" s="115">
        <v>5.3122087604846248E-2</v>
      </c>
      <c r="FV127" s="115">
        <v>-4.7393364928909956E-3</v>
      </c>
      <c r="FW127" s="115">
        <v>0</v>
      </c>
      <c r="FX127" s="115">
        <v>0.32203389830508461</v>
      </c>
      <c r="FY127" s="115">
        <v>0.12000000000000011</v>
      </c>
      <c r="FZ127" s="115">
        <v>0.76470588235294124</v>
      </c>
      <c r="GA127" s="115">
        <v>8.7852494577006363E-2</v>
      </c>
      <c r="GB127" s="115">
        <v>0.13333333333333325</v>
      </c>
      <c r="GC127" s="115">
        <v>0.19333333333333336</v>
      </c>
      <c r="GD127" s="115">
        <v>-2.7376033057851298E-2</v>
      </c>
      <c r="GE127" s="115">
        <v>-2.7111758731840803E-2</v>
      </c>
      <c r="GF127" s="115"/>
      <c r="GG127" s="115">
        <v>0</v>
      </c>
      <c r="GH127" s="115">
        <v>5.6257175660160801E-2</v>
      </c>
      <c r="GI127" s="115">
        <v>0.32624113475177319</v>
      </c>
      <c r="GJ127" s="115">
        <v>8.6249999999999938E-2</v>
      </c>
      <c r="GK127" s="115"/>
      <c r="GL127" s="115">
        <v>5.0632911392405104E-2</v>
      </c>
      <c r="GM127" s="115">
        <v>0.26666666666666661</v>
      </c>
      <c r="GN127" s="115">
        <v>0</v>
      </c>
      <c r="GO127" s="115">
        <v>-3.5587188612100466E-3</v>
      </c>
      <c r="GP127" s="115">
        <v>0.10903426791277261</v>
      </c>
      <c r="GQ127" s="115">
        <v>1.2785159187766307E-2</v>
      </c>
      <c r="GR127" s="115">
        <v>0.26388888888888901</v>
      </c>
      <c r="GS127" s="115">
        <v>1</v>
      </c>
    </row>
    <row r="128" spans="1:201" x14ac:dyDescent="0.2">
      <c r="A128" t="s">
        <v>1482</v>
      </c>
      <c r="B128" s="115">
        <v>0.42826552462526779</v>
      </c>
      <c r="C128" s="115">
        <v>-7.4534161490683844E-3</v>
      </c>
      <c r="D128" s="115">
        <v>-8.9303482587064761E-2</v>
      </c>
      <c r="E128" s="115">
        <v>-0.16964924838940593</v>
      </c>
      <c r="F128" s="115">
        <v>-7.3359073359073337E-2</v>
      </c>
      <c r="G128" s="115">
        <v>-6.5789473684210453E-2</v>
      </c>
      <c r="H128" s="115">
        <v>-0.10416666666666667</v>
      </c>
      <c r="I128" s="115">
        <v>-9.418791637950924E-3</v>
      </c>
      <c r="J128" s="115">
        <v>-3.275445152780835E-2</v>
      </c>
      <c r="K128" s="115">
        <v>-3.7215484299717522E-2</v>
      </c>
      <c r="L128" s="115">
        <v>-5.5084745762711822E-2</v>
      </c>
      <c r="M128" s="115">
        <v>-3.0370370370370381E-2</v>
      </c>
      <c r="N128" s="115">
        <v>-0.17058823529411768</v>
      </c>
      <c r="O128" s="115">
        <v>-9.3652907234798022E-2</v>
      </c>
      <c r="P128" s="115">
        <v>0.57719298245614037</v>
      </c>
      <c r="Q128" s="115">
        <v>-5.714285714285719E-2</v>
      </c>
      <c r="R128" s="115"/>
      <c r="S128" s="115"/>
      <c r="T128" s="115">
        <v>9.7738835500282603E-2</v>
      </c>
      <c r="U128" s="115">
        <v>-0.11214953271028047</v>
      </c>
      <c r="V128" s="115">
        <v>4.3500000000000053E-2</v>
      </c>
      <c r="W128" s="115">
        <v>-4.8543689320389039E-3</v>
      </c>
      <c r="X128" s="115">
        <v>8.66666666666666E-2</v>
      </c>
      <c r="Y128" s="115">
        <v>-9.2307692307692271E-2</v>
      </c>
      <c r="Z128" s="115">
        <v>5.3811308965948261E-2</v>
      </c>
      <c r="AA128" s="115">
        <v>-0.34782608695652162</v>
      </c>
      <c r="AB128" s="115">
        <v>0.15999999999999995</v>
      </c>
      <c r="AC128" s="115"/>
      <c r="AD128" s="115">
        <v>-7.4969770253929854E-2</v>
      </c>
      <c r="AE128" s="115">
        <v>-0.28414148512532206</v>
      </c>
      <c r="AF128" s="115">
        <v>0.21666666666666667</v>
      </c>
      <c r="AG128" s="115">
        <v>0.14999999999999997</v>
      </c>
      <c r="AH128" s="115">
        <v>0.12400000000000004</v>
      </c>
      <c r="AI128" s="115">
        <v>-0.34963768115942029</v>
      </c>
      <c r="AJ128" s="115">
        <v>-1.3148788927335606E-2</v>
      </c>
      <c r="AK128" s="115">
        <v>0</v>
      </c>
      <c r="AL128" s="115"/>
      <c r="AM128" s="115">
        <v>-0.3574766355140187</v>
      </c>
      <c r="AN128" s="115">
        <v>-0.375</v>
      </c>
      <c r="AO128" s="115">
        <v>-7.9207920792079139E-2</v>
      </c>
      <c r="AP128" s="115">
        <v>0.24568965517241392</v>
      </c>
      <c r="AQ128" s="115">
        <v>-0.31632653061224492</v>
      </c>
      <c r="AR128" s="115">
        <v>-0.16837782340862428</v>
      </c>
      <c r="AS128" s="115">
        <v>0.18454545454545448</v>
      </c>
      <c r="AT128" s="115">
        <v>2.195791399817016E-2</v>
      </c>
      <c r="AU128" s="115">
        <v>0.17279999999999995</v>
      </c>
      <c r="AV128" s="115">
        <v>-9.2307692307692257E-2</v>
      </c>
      <c r="AW128" s="115">
        <v>-8.3526682134570776E-2</v>
      </c>
      <c r="AX128" s="115">
        <v>-0.16330275229357807</v>
      </c>
      <c r="AY128" s="115">
        <v>-0.11764705882352938</v>
      </c>
      <c r="AZ128" s="115">
        <v>0.40769230769230769</v>
      </c>
      <c r="BA128" s="115">
        <v>3.1179138321995301E-3</v>
      </c>
      <c r="BB128" s="115">
        <v>6.901639344262285E-2</v>
      </c>
      <c r="BC128" s="115"/>
      <c r="BD128" s="115">
        <v>5.9350503919373028E-2</v>
      </c>
      <c r="BE128" s="115">
        <v>0.25700934579439255</v>
      </c>
      <c r="BF128" s="115">
        <v>0</v>
      </c>
      <c r="BG128" s="115">
        <v>6.0060060060060112E-3</v>
      </c>
      <c r="BH128" s="115">
        <v>1.2711864406779768E-2</v>
      </c>
      <c r="BI128" s="115">
        <v>-4.8929663608562733E-2</v>
      </c>
      <c r="BJ128" s="115">
        <v>2.8591352859135295E-2</v>
      </c>
      <c r="BK128" s="115">
        <v>-2.1768707482993217E-2</v>
      </c>
      <c r="BL128" s="115">
        <v>-4.1463414634146219E-2</v>
      </c>
      <c r="BM128" s="115">
        <v>-0.12271041690077539</v>
      </c>
      <c r="BN128" s="115">
        <v>-6.7909454061251637E-2</v>
      </c>
      <c r="BO128" s="115">
        <v>-0.16033755274261607</v>
      </c>
      <c r="BP128" s="115">
        <v>0.16470588235294123</v>
      </c>
      <c r="BQ128" s="115">
        <v>0.73473684210526324</v>
      </c>
      <c r="BR128" s="115">
        <v>1.904761904761898E-2</v>
      </c>
      <c r="BS128" s="115">
        <v>-3.5997784751707639E-3</v>
      </c>
      <c r="BT128" s="115">
        <v>0.10090909090909085</v>
      </c>
      <c r="BU128" s="115"/>
      <c r="BV128" s="115">
        <v>-6.6666666666666723E-3</v>
      </c>
      <c r="BW128" s="115">
        <v>0</v>
      </c>
      <c r="BX128" s="115">
        <v>0.125</v>
      </c>
      <c r="BY128" s="115">
        <v>6.5420560747663545E-2</v>
      </c>
      <c r="BZ128" s="115">
        <v>1.3698630136986375E-2</v>
      </c>
      <c r="CA128" s="115">
        <v>-4.807692307692308E-2</v>
      </c>
      <c r="CB128" s="115">
        <v>1.5547565834223749E-3</v>
      </c>
      <c r="CC128" s="115">
        <v>7.373913043478264E-2</v>
      </c>
      <c r="CD128" s="115">
        <v>5.3333333333333378E-2</v>
      </c>
      <c r="CE128" s="115">
        <v>7.8162291169451073E-2</v>
      </c>
      <c r="CF128" s="115">
        <v>-0.14714714714714722</v>
      </c>
      <c r="CG128" s="115">
        <v>4.4999999999999998E-2</v>
      </c>
      <c r="CH128" s="115">
        <v>-0.18365921787709499</v>
      </c>
      <c r="CI128" s="115">
        <v>-0.15695448745214807</v>
      </c>
      <c r="CJ128" s="115">
        <v>0.12119594233849437</v>
      </c>
      <c r="CK128" s="115">
        <v>-1.8943742824339943E-2</v>
      </c>
      <c r="CL128" s="115">
        <v>-4.572098475967161E-2</v>
      </c>
      <c r="CM128" s="115">
        <v>2.1126760563380302E-2</v>
      </c>
      <c r="CN128" s="115">
        <v>-0.14814814814814828</v>
      </c>
      <c r="CO128" s="115">
        <v>5.5045871559632871E-2</v>
      </c>
      <c r="CP128" s="115">
        <v>0.21648460774577952</v>
      </c>
      <c r="CQ128" s="115">
        <v>0.17090909090909098</v>
      </c>
      <c r="CR128" s="115">
        <v>0</v>
      </c>
      <c r="CS128" s="115">
        <v>-0.20143884892086319</v>
      </c>
      <c r="CT128" s="115">
        <v>9.892064998220855E-2</v>
      </c>
      <c r="CU128" s="115">
        <v>-0.1136549468520032</v>
      </c>
      <c r="CV128" s="115">
        <v>-0.10076045627376413</v>
      </c>
      <c r="CW128" s="115">
        <v>8.3296799649275628E-3</v>
      </c>
      <c r="CX128" s="115">
        <v>-0.14629258517034077</v>
      </c>
      <c r="CY128" s="115">
        <v>6.3560540696002255E-2</v>
      </c>
      <c r="CZ128" s="115">
        <v>-0.11666666666666664</v>
      </c>
      <c r="DA128" s="115">
        <v>-0.14965986394557826</v>
      </c>
      <c r="DB128" s="115">
        <v>7.8146400852229583E-2</v>
      </c>
      <c r="DC128" s="115"/>
      <c r="DD128" s="115">
        <v>-0.24812030075187974</v>
      </c>
      <c r="DE128" s="115">
        <v>-4.9459920409323573E-2</v>
      </c>
      <c r="DF128" s="115">
        <v>-0.1067034898317851</v>
      </c>
      <c r="DG128" s="115">
        <v>0.27191011235955054</v>
      </c>
      <c r="DH128" s="115">
        <v>0.14318442153493699</v>
      </c>
      <c r="DI128" s="115">
        <v>-9.6969696969696942E-2</v>
      </c>
      <c r="DJ128" s="115"/>
      <c r="DK128" s="115">
        <v>0.21917808219178087</v>
      </c>
      <c r="DL128" s="115">
        <v>0.17021276595744678</v>
      </c>
      <c r="DM128" s="115">
        <v>-0.17532467532467533</v>
      </c>
      <c r="DN128" s="115">
        <v>7.5161059413027836E-2</v>
      </c>
      <c r="DO128" s="115"/>
      <c r="DP128" s="115">
        <v>-2.0411036036036074E-2</v>
      </c>
      <c r="DQ128" s="115">
        <v>-9.0380890897353502E-3</v>
      </c>
      <c r="DR128" s="115">
        <v>-9.5451993262211203E-3</v>
      </c>
      <c r="DS128" s="115">
        <v>0.2234042553191489</v>
      </c>
      <c r="DT128" s="115">
        <v>0.13780804150453957</v>
      </c>
      <c r="DU128" s="115">
        <v>-0.18000000000000002</v>
      </c>
      <c r="DV128" s="115">
        <v>-6.0458715596330308E-2</v>
      </c>
      <c r="DW128" s="115"/>
      <c r="DX128" s="115">
        <v>-6.6677162874911433E-2</v>
      </c>
      <c r="DY128" s="115">
        <v>4.4524669073405396E-2</v>
      </c>
      <c r="DZ128" s="115">
        <v>-4.0000000000000036E-2</v>
      </c>
      <c r="EA128" s="115"/>
      <c r="EB128" s="115">
        <v>7.91683326669331E-2</v>
      </c>
      <c r="EC128" s="115">
        <v>1.6601213852195637E-2</v>
      </c>
      <c r="ED128" s="115">
        <v>4.7058823529411806E-2</v>
      </c>
      <c r="EE128" s="115">
        <v>6.7692307692307746E-2</v>
      </c>
      <c r="EF128" s="115">
        <v>0.21648460774577952</v>
      </c>
      <c r="EG128" s="115"/>
      <c r="EH128" s="115">
        <v>7.2549019607843199E-2</v>
      </c>
      <c r="EI128" s="115">
        <v>3.5999999999999942E-2</v>
      </c>
      <c r="EJ128" s="115">
        <v>-0.25423728813559321</v>
      </c>
      <c r="EK128" s="115">
        <v>-0.14921465968586384</v>
      </c>
      <c r="EL128" s="115">
        <v>-0.19748809008228665</v>
      </c>
      <c r="EM128" s="115">
        <v>-0.19829222011385203</v>
      </c>
      <c r="EN128" s="115">
        <v>0.2544642857142857</v>
      </c>
      <c r="EO128" s="115">
        <v>-7.7459927908581257E-3</v>
      </c>
      <c r="EP128" s="115">
        <v>0</v>
      </c>
      <c r="EQ128" s="115">
        <v>0.7195121951219513</v>
      </c>
      <c r="ER128" s="115">
        <v>0.22767857142857131</v>
      </c>
      <c r="ES128" s="115">
        <v>-0.18952380952380954</v>
      </c>
      <c r="ET128" s="115"/>
      <c r="EU128" s="115"/>
      <c r="EV128" s="115">
        <v>-0.11034482758620684</v>
      </c>
      <c r="EW128" s="115">
        <v>-0.11629686304514152</v>
      </c>
      <c r="EX128" s="115">
        <v>-0.38524590163934425</v>
      </c>
      <c r="EY128" s="115">
        <v>-5.5903557499113625E-2</v>
      </c>
      <c r="EZ128" s="115">
        <v>-0.41454545454545449</v>
      </c>
      <c r="FA128" s="115">
        <v>-0.16666666666666671</v>
      </c>
      <c r="FB128" s="115">
        <v>-3.8175046554934838E-2</v>
      </c>
      <c r="FC128" s="115">
        <v>4.1666666666666706E-2</v>
      </c>
      <c r="FD128" s="115">
        <v>0.12535714285714292</v>
      </c>
      <c r="FE128" s="115">
        <v>5.6022408963585669E-3</v>
      </c>
      <c r="FF128" s="115"/>
      <c r="FG128" s="115">
        <v>-3.2313118671066142E-2</v>
      </c>
      <c r="FH128" s="115">
        <v>-0.20703125</v>
      </c>
      <c r="FI128" s="115">
        <v>3.6906854130052714E-2</v>
      </c>
      <c r="FJ128" s="115">
        <v>0.24363636363636373</v>
      </c>
      <c r="FK128" s="115">
        <v>0</v>
      </c>
      <c r="FL128" s="115">
        <v>0.50303030303030305</v>
      </c>
      <c r="FM128" s="115">
        <v>-4.4117647058823505E-2</v>
      </c>
      <c r="FN128" s="115">
        <v>5.5865921787709542E-3</v>
      </c>
      <c r="FO128" s="115">
        <v>0.18473895582329325</v>
      </c>
      <c r="FP128" s="115">
        <v>7.0611310885910439E-2</v>
      </c>
      <c r="FQ128" s="115">
        <v>0.12349397590361451</v>
      </c>
      <c r="FR128" s="115">
        <v>-1.6814159292035509E-2</v>
      </c>
      <c r="FS128" s="115">
        <v>-7.8367346938775576E-2</v>
      </c>
      <c r="FT128" s="115">
        <v>-0.19019479098270953</v>
      </c>
      <c r="FU128" s="115">
        <v>8.458646616541339E-3</v>
      </c>
      <c r="FV128" s="115">
        <v>0.2411764705882353</v>
      </c>
      <c r="FW128" s="115">
        <v>0</v>
      </c>
      <c r="FX128" s="115">
        <v>0.13461538461538464</v>
      </c>
      <c r="FY128" s="115">
        <v>0.11111111111111108</v>
      </c>
      <c r="FZ128" s="115">
        <v>-0.37037037037037041</v>
      </c>
      <c r="GA128" s="115">
        <v>-5.9183673469387757E-2</v>
      </c>
      <c r="GB128" s="115">
        <v>0</v>
      </c>
      <c r="GC128" s="115">
        <v>0</v>
      </c>
      <c r="GD128" s="115">
        <v>0.29066666666666663</v>
      </c>
      <c r="GE128" s="115">
        <v>6.3439143501126921E-2</v>
      </c>
      <c r="GF128" s="115"/>
      <c r="GG128" s="115">
        <v>0.17857142857142858</v>
      </c>
      <c r="GH128" s="115">
        <v>-0.12812812812812824</v>
      </c>
      <c r="GI128" s="115">
        <v>-0.31219512195121951</v>
      </c>
      <c r="GJ128" s="115">
        <v>-0.12087912087912084</v>
      </c>
      <c r="GK128" s="115"/>
      <c r="GL128" s="115">
        <v>0.12857142857142861</v>
      </c>
      <c r="GM128" s="115">
        <v>-0.21052631578947364</v>
      </c>
      <c r="GN128" s="115">
        <v>-0.27777777777777779</v>
      </c>
      <c r="GO128" s="115">
        <v>1.8115942028985605E-2</v>
      </c>
      <c r="GP128" s="115">
        <v>-0.16187989556135773</v>
      </c>
      <c r="GQ128" s="115">
        <v>0.13906339234723006</v>
      </c>
      <c r="GR128" s="115">
        <v>-0.27272727272727276</v>
      </c>
      <c r="GS128" s="115">
        <v>-0.52800000000000002</v>
      </c>
    </row>
    <row r="129" spans="1:201" x14ac:dyDescent="0.2">
      <c r="A129" t="s">
        <v>1483</v>
      </c>
      <c r="B129" s="115">
        <v>0</v>
      </c>
      <c r="C129" s="115">
        <v>-6.9095114194854007E-2</v>
      </c>
      <c r="D129" s="115">
        <v>-0.13826366559485523</v>
      </c>
      <c r="E129" s="115">
        <v>-0.24281842818428179</v>
      </c>
      <c r="F129" s="115">
        <v>-0.12203389830508485</v>
      </c>
      <c r="G129" s="115">
        <v>-9.97424892703863E-2</v>
      </c>
      <c r="H129" s="115">
        <v>-2.4390243902439046E-2</v>
      </c>
      <c r="I129" s="115">
        <v>-0.20187018701870182</v>
      </c>
      <c r="J129" s="115">
        <v>-0.26747181964573269</v>
      </c>
      <c r="K129" s="115">
        <v>-0.14495553598318048</v>
      </c>
      <c r="L129" s="115">
        <v>-0.15412186379928322</v>
      </c>
      <c r="M129" s="115">
        <v>-0.4442157266364759</v>
      </c>
      <c r="N129" s="115">
        <v>0</v>
      </c>
      <c r="O129" s="115">
        <v>-4.7759932375316949E-2</v>
      </c>
      <c r="P129" s="115">
        <v>-0.28660826032540676</v>
      </c>
      <c r="Q129" s="115">
        <v>-0.24382716049382716</v>
      </c>
      <c r="R129" s="115"/>
      <c r="S129" s="115"/>
      <c r="T129" s="115">
        <v>-0.16260355029585796</v>
      </c>
      <c r="U129" s="115">
        <v>-0.14399999999999996</v>
      </c>
      <c r="V129" s="115">
        <v>-8.6340794883508473E-2</v>
      </c>
      <c r="W129" s="115">
        <v>-0.11053540587219338</v>
      </c>
      <c r="X129" s="115">
        <v>-0.41482444733420026</v>
      </c>
      <c r="Y129" s="115">
        <v>-0.2830882352941177</v>
      </c>
      <c r="Z129" s="115">
        <v>-0.11733075968564739</v>
      </c>
      <c r="AA129" s="115">
        <v>-0.16532258064516134</v>
      </c>
      <c r="AB129" s="115">
        <v>5.3247513165593924E-2</v>
      </c>
      <c r="AC129" s="115"/>
      <c r="AD129" s="115">
        <v>-3.0291186241938717E-2</v>
      </c>
      <c r="AE129" s="115">
        <v>0.29167927382753406</v>
      </c>
      <c r="AF129" s="115">
        <v>-8.3094555873925585E-2</v>
      </c>
      <c r="AG129" s="115">
        <v>-0.35483870967741943</v>
      </c>
      <c r="AH129" s="115">
        <v>-0.18485076498620512</v>
      </c>
      <c r="AI129" s="115">
        <v>-0.25906040268456382</v>
      </c>
      <c r="AJ129" s="115">
        <v>-0.19632925472747503</v>
      </c>
      <c r="AK129" s="115">
        <v>6.25E-2</v>
      </c>
      <c r="AL129" s="115"/>
      <c r="AM129" s="115">
        <v>-0.18836915297092291</v>
      </c>
      <c r="AN129" s="115">
        <v>-0.2857142857142857</v>
      </c>
      <c r="AO129" s="115">
        <v>-0.20628683693516703</v>
      </c>
      <c r="AP129" s="115">
        <v>-0.24919093851132687</v>
      </c>
      <c r="AQ129" s="115">
        <v>-0.20612061206120605</v>
      </c>
      <c r="AR129" s="115">
        <v>-9.2264678471575046E-2</v>
      </c>
      <c r="AS129" s="115">
        <v>-0.35294117647058826</v>
      </c>
      <c r="AT129" s="115">
        <v>-7.8432910449224499E-2</v>
      </c>
      <c r="AU129" s="115">
        <v>-6.094468964222001E-2</v>
      </c>
      <c r="AV129" s="115">
        <v>-0.19254658385093174</v>
      </c>
      <c r="AW129" s="115">
        <v>-0.16202203499675957</v>
      </c>
      <c r="AX129" s="115">
        <v>-0.14843750000000003</v>
      </c>
      <c r="AY129" s="115">
        <v>-0.24444444444444446</v>
      </c>
      <c r="AZ129" s="115">
        <v>-0.27777777777777779</v>
      </c>
      <c r="BA129" s="115">
        <v>8.0000000000000331E-3</v>
      </c>
      <c r="BB129" s="115">
        <v>-6.3528261931910827E-3</v>
      </c>
      <c r="BC129" s="115"/>
      <c r="BD129" s="115">
        <v>-0.21666666666666673</v>
      </c>
      <c r="BE129" s="115">
        <v>-0.23379878267096316</v>
      </c>
      <c r="BF129" s="115">
        <v>-0.37</v>
      </c>
      <c r="BG129" s="115">
        <v>-4.5845272206303765E-2</v>
      </c>
      <c r="BH129" s="115">
        <v>-0.31988472622478392</v>
      </c>
      <c r="BI129" s="115">
        <v>-0.24827586206896546</v>
      </c>
      <c r="BJ129" s="115">
        <v>-1.2736660929432047E-2</v>
      </c>
      <c r="BK129" s="115">
        <v>-0.16792452830188676</v>
      </c>
      <c r="BL129" s="115">
        <v>-0.21153846153846165</v>
      </c>
      <c r="BM129" s="115">
        <v>-8.5499948617819413E-2</v>
      </c>
      <c r="BN129" s="115">
        <v>-0.16555555555555557</v>
      </c>
      <c r="BO129" s="115">
        <v>-0.10902255639097745</v>
      </c>
      <c r="BP129" s="115">
        <v>-0.27350427350427348</v>
      </c>
      <c r="BQ129" s="115">
        <v>0.11764705882352941</v>
      </c>
      <c r="BR129" s="115">
        <v>-0.16</v>
      </c>
      <c r="BS129" s="115">
        <v>-0.10544133432416808</v>
      </c>
      <c r="BT129" s="115">
        <v>1.5072285450630636E-2</v>
      </c>
      <c r="BU129" s="115"/>
      <c r="BV129" s="115">
        <v>-0.19571045576407506</v>
      </c>
      <c r="BW129" s="115">
        <v>0</v>
      </c>
      <c r="BX129" s="115">
        <v>-0.26605504587155965</v>
      </c>
      <c r="BY129" s="115">
        <v>-5.3097345132743362E-2</v>
      </c>
      <c r="BZ129" s="115">
        <v>-7.5949367088607653E-2</v>
      </c>
      <c r="CA129" s="115">
        <v>-7.0100143061516476E-2</v>
      </c>
      <c r="CB129" s="115">
        <v>-8.9614295824486989E-2</v>
      </c>
      <c r="CC129" s="115">
        <v>-0.21232876712328766</v>
      </c>
      <c r="CD129" s="115">
        <v>-0.21052631578947364</v>
      </c>
      <c r="CE129" s="115">
        <v>-0.16616915422885567</v>
      </c>
      <c r="CF129" s="115">
        <v>0.23333333333333328</v>
      </c>
      <c r="CG129" s="115">
        <v>0.10515555064375312</v>
      </c>
      <c r="CH129" s="115">
        <v>0.38849385908209433</v>
      </c>
      <c r="CI129" s="115">
        <v>0.1341051616015437</v>
      </c>
      <c r="CJ129" s="115">
        <v>-0.26964320530317798</v>
      </c>
      <c r="CK129" s="115">
        <v>-7.0933333333333237E-2</v>
      </c>
      <c r="CL129" s="115">
        <v>3.529411764705807E-3</v>
      </c>
      <c r="CM129" s="115">
        <v>-0.36888888888888893</v>
      </c>
      <c r="CN129" s="115">
        <v>0</v>
      </c>
      <c r="CO129" s="115">
        <v>2.9515938606847696E-2</v>
      </c>
      <c r="CP129" s="115">
        <v>-4.6401515151515173E-2</v>
      </c>
      <c r="CQ129" s="115">
        <v>-0.44723618090452255</v>
      </c>
      <c r="CR129" s="115">
        <v>-2.5974025974025997E-2</v>
      </c>
      <c r="CS129" s="115">
        <v>6.9230769230769124E-2</v>
      </c>
      <c r="CT129" s="115">
        <v>-0.14665991902834002</v>
      </c>
      <c r="CU129" s="115">
        <v>-0.12767475035663334</v>
      </c>
      <c r="CV129" s="115">
        <v>-0.22647058823529412</v>
      </c>
      <c r="CW129" s="115">
        <v>-5.7697603965849595E-2</v>
      </c>
      <c r="CX129" s="115">
        <v>0.24750000000000005</v>
      </c>
      <c r="CY129" s="115">
        <v>-0.16551999999999997</v>
      </c>
      <c r="CZ129" s="115">
        <v>-0.15094339622641512</v>
      </c>
      <c r="DA129" s="115">
        <v>-8.4112149532710331E-2</v>
      </c>
      <c r="DB129" s="115">
        <v>-1.8960883845924308E-2</v>
      </c>
      <c r="DC129" s="115"/>
      <c r="DD129" s="115">
        <v>6.4000000000000057E-2</v>
      </c>
      <c r="DE129" s="115">
        <v>-3.128097808128652E-2</v>
      </c>
      <c r="DF129" s="115">
        <v>-5.4931335830211954E-3</v>
      </c>
      <c r="DG129" s="115">
        <v>-0.52253218884120167</v>
      </c>
      <c r="DH129" s="115">
        <v>-0.24870912220309802</v>
      </c>
      <c r="DI129" s="115">
        <v>-0.17417417417417419</v>
      </c>
      <c r="DJ129" s="115"/>
      <c r="DK129" s="115">
        <v>-0.20652173913043484</v>
      </c>
      <c r="DL129" s="115">
        <v>-0.18402777777777771</v>
      </c>
      <c r="DM129" s="115">
        <v>-0.2</v>
      </c>
      <c r="DN129" s="115">
        <v>-0.17483756645008855</v>
      </c>
      <c r="DO129" s="115"/>
      <c r="DP129" s="115">
        <v>-0.32381496287835521</v>
      </c>
      <c r="DQ129" s="115">
        <v>5.2667346245327921E-2</v>
      </c>
      <c r="DR129" s="115">
        <v>-0.19045454545454552</v>
      </c>
      <c r="DS129" s="115">
        <v>-9.1128837321730632E-2</v>
      </c>
      <c r="DT129" s="115">
        <v>-0.23424541888066749</v>
      </c>
      <c r="DU129" s="115">
        <v>-0.33307926829268286</v>
      </c>
      <c r="DV129" s="115">
        <v>-9.0909090909090905E-3</v>
      </c>
      <c r="DW129" s="115"/>
      <c r="DX129" s="115">
        <v>-0.13784444142798968</v>
      </c>
      <c r="DY129" s="115">
        <v>-0.23527607361963188</v>
      </c>
      <c r="DZ129" s="115">
        <v>-9.0909090909090912E-2</v>
      </c>
      <c r="EA129" s="115"/>
      <c r="EB129" s="115">
        <v>4.2083333333333396E-2</v>
      </c>
      <c r="EC129" s="115">
        <v>-0.12359198998748433</v>
      </c>
      <c r="ED129" s="115">
        <v>-0.43333333333333335</v>
      </c>
      <c r="EE129" s="115">
        <v>-0.18952618453865333</v>
      </c>
      <c r="EF129" s="115">
        <v>-4.6401515151515173E-2</v>
      </c>
      <c r="EG129" s="115"/>
      <c r="EH129" s="115">
        <v>-0.12701129750085591</v>
      </c>
      <c r="EI129" s="115">
        <v>-0.13726993865030671</v>
      </c>
      <c r="EJ129" s="115">
        <v>-9.9236641221373961E-2</v>
      </c>
      <c r="EK129" s="115">
        <v>8.8319088319088343E-2</v>
      </c>
      <c r="EL129" s="115">
        <v>-6.8951612903225837E-2</v>
      </c>
      <c r="EM129" s="115">
        <v>1.3461538461538516E-2</v>
      </c>
      <c r="EN129" s="115">
        <v>-0.19713261648745514</v>
      </c>
      <c r="EO129" s="115">
        <v>-0.11516015200868639</v>
      </c>
      <c r="EP129" s="115">
        <v>0</v>
      </c>
      <c r="EQ129" s="115">
        <v>-0.3354943273905997</v>
      </c>
      <c r="ER129" s="115">
        <v>0.31764705882352956</v>
      </c>
      <c r="ES129" s="115">
        <v>-0.19168591224018477</v>
      </c>
      <c r="ET129" s="115"/>
      <c r="EU129" s="115"/>
      <c r="EV129" s="115">
        <v>-9.9378881987577716E-2</v>
      </c>
      <c r="EW129" s="115">
        <v>-0.17409162717219584</v>
      </c>
      <c r="EX129" s="115">
        <v>-0.24341085271317833</v>
      </c>
      <c r="EY129" s="115">
        <v>-0.17097785616304137</v>
      </c>
      <c r="EZ129" s="115">
        <v>-8.0267558528428165E-2</v>
      </c>
      <c r="FA129" s="115">
        <v>-0.1570247933884297</v>
      </c>
      <c r="FB129" s="115">
        <v>-0.10499999999999998</v>
      </c>
      <c r="FC129" s="115">
        <v>-0.36507936507936506</v>
      </c>
      <c r="FD129" s="115">
        <v>-0.20022850614110249</v>
      </c>
      <c r="FE129" s="115">
        <v>0.12821670428893905</v>
      </c>
      <c r="FF129" s="115"/>
      <c r="FG129" s="115">
        <v>-3.3006931455605674E-2</v>
      </c>
      <c r="FH129" s="115">
        <v>9.5577746077032802E-2</v>
      </c>
      <c r="FI129" s="115">
        <v>8.3809523809523889E-2</v>
      </c>
      <c r="FJ129" s="115">
        <v>-0.42080876158382474</v>
      </c>
      <c r="FK129" s="115">
        <v>5.6603773584905627E-2</v>
      </c>
      <c r="FL129" s="115">
        <v>-0.24103035878564852</v>
      </c>
      <c r="FM129" s="115">
        <v>0.1333333333333333</v>
      </c>
      <c r="FN129" s="115">
        <v>-0.10499999999999998</v>
      </c>
      <c r="FO129" s="115">
        <v>-0.19024390243902445</v>
      </c>
      <c r="FP129" s="115">
        <v>-0.16191780821917809</v>
      </c>
      <c r="FQ129" s="115">
        <v>-5.1428571428571476E-2</v>
      </c>
      <c r="FR129" s="115">
        <v>-0.34492753623188399</v>
      </c>
      <c r="FS129" s="115">
        <v>-0.30790960451977401</v>
      </c>
      <c r="FT129" s="115">
        <v>1.9736842105262348E-3</v>
      </c>
      <c r="FU129" s="115">
        <v>-5.0847457627118668E-2</v>
      </c>
      <c r="FV129" s="115">
        <v>4.9382716049382713E-2</v>
      </c>
      <c r="FW129" s="115">
        <v>0</v>
      </c>
      <c r="FX129" s="115">
        <v>-0.19629057187016996</v>
      </c>
      <c r="FY129" s="115">
        <v>-0.25311203319502079</v>
      </c>
      <c r="FZ129" s="115">
        <v>0.6875</v>
      </c>
      <c r="GA129" s="115">
        <v>-0.1900826446280991</v>
      </c>
      <c r="GB129" s="115">
        <v>-3.2778076303062842E-2</v>
      </c>
      <c r="GC129" s="115">
        <v>-0.22480620155038761</v>
      </c>
      <c r="GD129" s="115">
        <v>-0.24812030075187969</v>
      </c>
      <c r="GE129" s="115">
        <v>-0.27406599400054543</v>
      </c>
      <c r="GF129" s="115"/>
      <c r="GG129" s="115">
        <v>-7.4380165289256228E-2</v>
      </c>
      <c r="GH129" s="115">
        <v>7.1888412017167405E-2</v>
      </c>
      <c r="GI129" s="115">
        <v>-0.17338709677419362</v>
      </c>
      <c r="GJ129" s="115">
        <v>-6.6666666666666707E-2</v>
      </c>
      <c r="GK129" s="115"/>
      <c r="GL129" s="115">
        <v>-0.18604651162790695</v>
      </c>
      <c r="GM129" s="115">
        <v>5.5555555555555483E-2</v>
      </c>
      <c r="GN129" s="115">
        <v>5.8823529411764705E-2</v>
      </c>
      <c r="GO129" s="115">
        <v>-0.22033898305084754</v>
      </c>
      <c r="GP129" s="115">
        <v>-0.23552894211576841</v>
      </c>
      <c r="GQ129" s="115">
        <v>-0.22195067762719387</v>
      </c>
      <c r="GR129" s="115">
        <v>-0.24427480916030539</v>
      </c>
      <c r="GS129" s="115">
        <v>0.2135922330097087</v>
      </c>
    </row>
    <row r="130" spans="1:201" x14ac:dyDescent="0.2">
      <c r="A130" t="s">
        <v>1484</v>
      </c>
      <c r="B130" s="115">
        <v>0.21826086956521737</v>
      </c>
      <c r="C130" s="115">
        <v>9.3376130726583097E-3</v>
      </c>
      <c r="D130" s="115">
        <v>-0.1058079355951697</v>
      </c>
      <c r="E130" s="115">
        <v>5.1282051282051197E-2</v>
      </c>
      <c r="F130" s="115">
        <v>0.13461538461538464</v>
      </c>
      <c r="G130" s="115">
        <v>0.11164122137404583</v>
      </c>
      <c r="H130" s="115">
        <v>-7.1698113207547154E-2</v>
      </c>
      <c r="I130" s="115">
        <v>-3.1605113636363653E-2</v>
      </c>
      <c r="J130" s="115">
        <v>-4.7399907961343711E-2</v>
      </c>
      <c r="K130" s="115">
        <v>-8.7585896136080799E-3</v>
      </c>
      <c r="L130" s="115">
        <v>-2.7874564459930338E-2</v>
      </c>
      <c r="M130" s="115">
        <v>0.44068801897983395</v>
      </c>
      <c r="N130" s="115">
        <v>0.30568356374807992</v>
      </c>
      <c r="O130" s="115">
        <v>-0.10548204158790167</v>
      </c>
      <c r="P130" s="115">
        <v>-0.11123470522803114</v>
      </c>
      <c r="Q130" s="115">
        <v>-0.11956521739130432</v>
      </c>
      <c r="R130" s="115"/>
      <c r="S130" s="115"/>
      <c r="T130" s="115">
        <v>1.0572139303482626E-2</v>
      </c>
      <c r="U130" s="115">
        <v>0.31578947368421056</v>
      </c>
      <c r="V130" s="115">
        <v>-2.6462085835001061E-2</v>
      </c>
      <c r="W130" s="115">
        <v>7.7209302325581403E-2</v>
      </c>
      <c r="X130" s="115">
        <v>-0.23099999999999996</v>
      </c>
      <c r="Y130" s="115">
        <v>0.2252252252252252</v>
      </c>
      <c r="Z130" s="115">
        <v>-7.7519872813990448E-2</v>
      </c>
      <c r="AA130" s="115">
        <v>0.41714285714285715</v>
      </c>
      <c r="AB130" s="115">
        <v>-0.1235897435897436</v>
      </c>
      <c r="AC130" s="115"/>
      <c r="AD130" s="115">
        <v>-0.13285883748517194</v>
      </c>
      <c r="AE130" s="115">
        <v>-0.15125834617360043</v>
      </c>
      <c r="AF130" s="115">
        <v>-4.8181818181818124E-2</v>
      </c>
      <c r="AG130" s="115">
        <v>-4.615384615384608E-2</v>
      </c>
      <c r="AH130" s="115">
        <v>0.37577639751552783</v>
      </c>
      <c r="AI130" s="115">
        <v>-0.21413502109704644</v>
      </c>
      <c r="AJ130" s="115">
        <v>5.0847457627118703E-2</v>
      </c>
      <c r="AK130" s="115">
        <v>3.2258064516129031E-2</v>
      </c>
      <c r="AL130" s="115"/>
      <c r="AM130" s="115">
        <v>0.18947368421052627</v>
      </c>
      <c r="AN130" s="115">
        <v>1.24</v>
      </c>
      <c r="AO130" s="115">
        <v>9.5408895265423246E-2</v>
      </c>
      <c r="AP130" s="115">
        <v>-9.1176470588235317E-2</v>
      </c>
      <c r="AQ130" s="115">
        <v>-0.12725844461901029</v>
      </c>
      <c r="AR130" s="115">
        <v>-0.15843137254901957</v>
      </c>
      <c r="AS130" s="115">
        <v>3.911980440097803E-2</v>
      </c>
      <c r="AT130" s="115">
        <v>0.12070935700786711</v>
      </c>
      <c r="AU130" s="115">
        <v>0.24407112315708318</v>
      </c>
      <c r="AV130" s="115">
        <v>-0.16145833333333323</v>
      </c>
      <c r="AW130" s="115">
        <v>2.3209549071618013E-2</v>
      </c>
      <c r="AX130" s="115">
        <v>-0.21279212792127924</v>
      </c>
      <c r="AY130" s="115">
        <v>7.1428571428571383E-2</v>
      </c>
      <c r="AZ130" s="115">
        <v>0.33333333333333326</v>
      </c>
      <c r="BA130" s="115">
        <v>0.16666666666666666</v>
      </c>
      <c r="BB130" s="115">
        <v>-0.22291139240506327</v>
      </c>
      <c r="BC130" s="115"/>
      <c r="BD130" s="115">
        <v>-8.1385979049153886E-2</v>
      </c>
      <c r="BE130" s="115">
        <v>0.10482594936708854</v>
      </c>
      <c r="BF130" s="115">
        <v>-0.33333333333333331</v>
      </c>
      <c r="BG130" s="115">
        <v>-3.055555555555552E-2</v>
      </c>
      <c r="BH130" s="115">
        <v>-5.9620596205961995E-2</v>
      </c>
      <c r="BI130" s="115">
        <v>-3.3333333333333409E-2</v>
      </c>
      <c r="BJ130" s="115">
        <v>7.5328521191930412E-2</v>
      </c>
      <c r="BK130" s="115">
        <v>-7.0175438596491224E-2</v>
      </c>
      <c r="BL130" s="115">
        <v>-6.6857688634193203E-3</v>
      </c>
      <c r="BM130" s="115">
        <v>-0.23293394292921329</v>
      </c>
      <c r="BN130" s="115">
        <v>-3.4334763948497882E-2</v>
      </c>
      <c r="BO130" s="115">
        <v>2.3076923076923096E-2</v>
      </c>
      <c r="BP130" s="115">
        <v>-0.12686567164179113</v>
      </c>
      <c r="BQ130" s="115">
        <v>0.41666666666666669</v>
      </c>
      <c r="BR130" s="115">
        <v>1.5847216578626599E-2</v>
      </c>
      <c r="BS130" s="115">
        <v>3.5836469380773159E-2</v>
      </c>
      <c r="BT130" s="115">
        <v>-0.18725000000000006</v>
      </c>
      <c r="BU130" s="115"/>
      <c r="BV130" s="115">
        <v>0.86499999999999999</v>
      </c>
      <c r="BW130" s="115">
        <v>0</v>
      </c>
      <c r="BX130" s="115">
        <v>0.16204690831556498</v>
      </c>
      <c r="BY130" s="115">
        <v>8.9285714285714281E-3</v>
      </c>
      <c r="BZ130" s="115">
        <v>-1.0025062656641612E-2</v>
      </c>
      <c r="CA130" s="115">
        <v>5.3107344632768366E-2</v>
      </c>
      <c r="CB130" s="115">
        <v>3.0540614458929791E-2</v>
      </c>
      <c r="CC130" s="115">
        <v>0.24829001367989062</v>
      </c>
      <c r="CD130" s="115">
        <v>0.14114114114114107</v>
      </c>
      <c r="CE130" s="115">
        <v>1.0896898575020932E-2</v>
      </c>
      <c r="CF130" s="115">
        <v>-0.22636103151862463</v>
      </c>
      <c r="CG130" s="115">
        <v>-9.0191543914333108E-2</v>
      </c>
      <c r="CH130" s="115">
        <v>0.44714686623012173</v>
      </c>
      <c r="CI130" s="115">
        <v>-6.7895683453237321E-2</v>
      </c>
      <c r="CJ130" s="115">
        <v>0.29848101265822785</v>
      </c>
      <c r="CK130" s="115">
        <v>3.8781163434903003E-2</v>
      </c>
      <c r="CL130" s="115">
        <v>-0.26022628372497825</v>
      </c>
      <c r="CM130" s="115">
        <v>6.6350710900473994E-2</v>
      </c>
      <c r="CN130" s="115">
        <v>8.0000000000000071E-2</v>
      </c>
      <c r="CO130" s="115">
        <v>-1.2820512820512754E-2</v>
      </c>
      <c r="CP130" s="115">
        <v>9.4300518134715031E-2</v>
      </c>
      <c r="CQ130" s="115">
        <v>-9.2980856882406676E-2</v>
      </c>
      <c r="CR130" s="115">
        <v>-6.4516129032257839E-3</v>
      </c>
      <c r="CS130" s="115">
        <v>-0.1333333333333333</v>
      </c>
      <c r="CT130" s="115">
        <v>8.1632653061224202E-3</v>
      </c>
      <c r="CU130" s="115">
        <v>7.8461538461538374E-2</v>
      </c>
      <c r="CV130" s="115">
        <v>-8.7248322147651047E-2</v>
      </c>
      <c r="CW130" s="115">
        <v>0.13468750000000007</v>
      </c>
      <c r="CX130" s="115">
        <v>-4.7619047619047658E-2</v>
      </c>
      <c r="CY130" s="115">
        <v>4.0539415633064221E-2</v>
      </c>
      <c r="CZ130" s="115">
        <v>0.13978494623655913</v>
      </c>
      <c r="DA130" s="115">
        <v>-3.8442336495257093E-2</v>
      </c>
      <c r="DB130" s="115">
        <v>3.1572462652086818E-2</v>
      </c>
      <c r="DC130" s="115"/>
      <c r="DD130" s="115">
        <v>0</v>
      </c>
      <c r="DE130" s="115">
        <v>0.12086419753086428</v>
      </c>
      <c r="DF130" s="115">
        <v>9.7560975609755962E-2</v>
      </c>
      <c r="DG130" s="115">
        <v>0.15061728395061738</v>
      </c>
      <c r="DH130" s="115">
        <v>5.6363636363636289E-2</v>
      </c>
      <c r="DI130" s="115">
        <v>-0.20079999999999998</v>
      </c>
      <c r="DJ130" s="115"/>
      <c r="DK130" s="115">
        <v>8.8757396449704221E-2</v>
      </c>
      <c r="DL130" s="115">
        <v>-2.0408163265306142E-2</v>
      </c>
      <c r="DM130" s="115">
        <v>5.4794520547945258E-2</v>
      </c>
      <c r="DN130" s="115">
        <v>-5.5245535714285823E-2</v>
      </c>
      <c r="DO130" s="115"/>
      <c r="DP130" s="115">
        <v>0.1629400044277175</v>
      </c>
      <c r="DQ130" s="115">
        <v>0.50306435137895822</v>
      </c>
      <c r="DR130" s="115">
        <v>-0.10423452768729637</v>
      </c>
      <c r="DS130" s="115">
        <v>0.33108108108108109</v>
      </c>
      <c r="DT130" s="115">
        <v>-0.14116944598456091</v>
      </c>
      <c r="DU130" s="115">
        <v>0.16466932978251209</v>
      </c>
      <c r="DV130" s="115">
        <v>-1.8295403837572489E-2</v>
      </c>
      <c r="DW130" s="115"/>
      <c r="DX130" s="115">
        <v>-9.1167036762891687E-2</v>
      </c>
      <c r="DY130" s="115">
        <v>-7.4389551391254943E-2</v>
      </c>
      <c r="DZ130" s="115">
        <v>-0.13759310074480602</v>
      </c>
      <c r="EA130" s="115"/>
      <c r="EB130" s="115">
        <v>9.5890410958904188E-2</v>
      </c>
      <c r="EC130" s="115">
        <v>6.5155807365439161E-2</v>
      </c>
      <c r="ED130" s="115">
        <v>6.3829787234042576E-2</v>
      </c>
      <c r="EE130" s="115">
        <v>-0.26573586633096818</v>
      </c>
      <c r="EF130" s="115">
        <v>9.4300518134715031E-2</v>
      </c>
      <c r="EG130" s="115"/>
      <c r="EH130" s="115">
        <v>0.53736842105263161</v>
      </c>
      <c r="EI130" s="115">
        <v>7.6351630210482788E-2</v>
      </c>
      <c r="EJ130" s="115">
        <v>9.1666666666666632E-2</v>
      </c>
      <c r="EK130" s="115">
        <v>-0.26875000000000004</v>
      </c>
      <c r="EL130" s="115">
        <v>5.442176870748304E-2</v>
      </c>
      <c r="EM130" s="115">
        <v>0.1711711711711712</v>
      </c>
      <c r="EN130" s="115">
        <v>-4.6697038724373599E-2</v>
      </c>
      <c r="EO130" s="115">
        <v>7.311389455286936E-2</v>
      </c>
      <c r="EP130" s="115">
        <v>0</v>
      </c>
      <c r="EQ130" s="115">
        <v>0.4517647058823529</v>
      </c>
      <c r="ER130" s="115">
        <v>-0.32270916334661348</v>
      </c>
      <c r="ES130" s="115">
        <v>0.62375000000000003</v>
      </c>
      <c r="ET130" s="115"/>
      <c r="EU130" s="115"/>
      <c r="EV130" s="115">
        <v>-0.19095477386934667</v>
      </c>
      <c r="EW130" s="115">
        <v>0.18761726078799251</v>
      </c>
      <c r="EX130" s="115">
        <v>0.29778672032193171</v>
      </c>
      <c r="EY130" s="115">
        <v>-0.16392233964118941</v>
      </c>
      <c r="EZ130" s="115">
        <v>9.1240875912408759E-2</v>
      </c>
      <c r="FA130" s="115">
        <v>-0.16551724137931034</v>
      </c>
      <c r="FB130" s="115">
        <v>8.4033613445377853E-3</v>
      </c>
      <c r="FC130" s="115">
        <v>8.6206896551724088E-2</v>
      </c>
      <c r="FD130" s="115">
        <v>0.12826297131807918</v>
      </c>
      <c r="FE130" s="115"/>
      <c r="FF130" s="115"/>
      <c r="FG130" s="115">
        <v>6.5337763012181995E-3</v>
      </c>
      <c r="FH130" s="115">
        <v>-0.22024471635150172</v>
      </c>
      <c r="FI130" s="115">
        <v>0.05</v>
      </c>
      <c r="FJ130" s="115">
        <v>0.69329529243937227</v>
      </c>
      <c r="FK130" s="115">
        <v>1.9230769230769162E-2</v>
      </c>
      <c r="FL130" s="115">
        <v>0.2077777777777777</v>
      </c>
      <c r="FM130" s="115">
        <v>-0.2207792207792208</v>
      </c>
      <c r="FN130" s="115">
        <v>0.63934426229508201</v>
      </c>
      <c r="FO130" s="115">
        <v>-0.10869565217391304</v>
      </c>
      <c r="FP130" s="115">
        <v>2.6867351244900781E-2</v>
      </c>
      <c r="FQ130" s="115">
        <v>-0.20544835414301935</v>
      </c>
      <c r="FR130" s="115">
        <v>-7.5067024128686252E-2</v>
      </c>
      <c r="FS130" s="115">
        <v>0.10624999999999996</v>
      </c>
      <c r="FT130" s="115">
        <v>0.38391502276176015</v>
      </c>
      <c r="FU130" s="115">
        <v>-2.5217391304347751E-2</v>
      </c>
      <c r="FV130" s="115">
        <v>0.39342852227765346</v>
      </c>
      <c r="FW130" s="115">
        <v>0</v>
      </c>
      <c r="FX130" s="115">
        <v>-7.5714285714285748E-2</v>
      </c>
      <c r="FY130" s="115">
        <v>0.15311004784689008</v>
      </c>
      <c r="FZ130" s="115">
        <v>-0.6</v>
      </c>
      <c r="GA130" s="115">
        <v>2.542372881355923E-2</v>
      </c>
      <c r="GB130" s="115">
        <v>0.13822629969418948</v>
      </c>
      <c r="GC130" s="115">
        <v>-0.14945054945054939</v>
      </c>
      <c r="GD130" s="115">
        <v>-7.2955390334572504E-2</v>
      </c>
      <c r="GE130" s="115">
        <v>-5.6052513031726495E-2</v>
      </c>
      <c r="GF130" s="115"/>
      <c r="GG130" s="115">
        <v>-0.38888888888888895</v>
      </c>
      <c r="GH130" s="115">
        <v>8.4225221033038741E-2</v>
      </c>
      <c r="GI130" s="115">
        <v>4.4210526315789464E-2</v>
      </c>
      <c r="GJ130" s="115">
        <v>-0.22</v>
      </c>
      <c r="GK130" s="115"/>
      <c r="GL130" s="115">
        <v>7.4999999999999956E-2</v>
      </c>
      <c r="GM130" s="115">
        <v>0</v>
      </c>
      <c r="GN130" s="115">
        <v>0</v>
      </c>
      <c r="GO130" s="115">
        <v>-0.11940298507462677</v>
      </c>
      <c r="GP130" s="115">
        <v>-0.13321799307958485</v>
      </c>
      <c r="GQ130" s="115">
        <v>-9.9619923984797035E-2</v>
      </c>
      <c r="GR130" s="115">
        <v>9.1666666666666757E-2</v>
      </c>
      <c r="GS130" s="115">
        <v>-0.25362318840579701</v>
      </c>
    </row>
    <row r="131" spans="1:201" x14ac:dyDescent="0.2">
      <c r="A131" t="s">
        <v>1485</v>
      </c>
      <c r="B131" s="115">
        <v>-0.3611111111111111</v>
      </c>
      <c r="C131" s="115">
        <v>2.8820174121885343E-2</v>
      </c>
      <c r="D131" s="115">
        <v>-0.13295662290177829</v>
      </c>
      <c r="E131" s="115">
        <v>-0.18181818181818177</v>
      </c>
      <c r="F131" s="115">
        <v>4.0000000000000036E-2</v>
      </c>
      <c r="G131" s="115">
        <v>4.7999999999999973E-2</v>
      </c>
      <c r="H131" s="115">
        <v>5.9999999999999963E-2</v>
      </c>
      <c r="I131" s="115">
        <v>2.3255813953488393E-2</v>
      </c>
      <c r="J131" s="115">
        <v>-4.2767679853368129E-3</v>
      </c>
      <c r="K131" s="115">
        <v>5.3537715911972084E-4</v>
      </c>
      <c r="L131" s="115">
        <v>-5.592105263157892E-2</v>
      </c>
      <c r="M131" s="115">
        <v>-0.33569739952718675</v>
      </c>
      <c r="N131" s="115">
        <v>-0.36549707602339182</v>
      </c>
      <c r="O131" s="115">
        <v>-3.7481804949053898E-2</v>
      </c>
      <c r="P131" s="115">
        <v>-0.14380952380952378</v>
      </c>
      <c r="Q131" s="115">
        <v>-0.19825708061002173</v>
      </c>
      <c r="R131" s="115"/>
      <c r="S131" s="115"/>
      <c r="T131" s="115">
        <v>-2.0706455542021999E-2</v>
      </c>
      <c r="U131" s="115">
        <v>0.21794871794871784</v>
      </c>
      <c r="V131" s="115">
        <v>7.618194039883403E-3</v>
      </c>
      <c r="W131" s="115">
        <v>2.3809523809523808E-2</v>
      </c>
      <c r="X131" s="115">
        <v>-0.19935948759007208</v>
      </c>
      <c r="Y131" s="115">
        <v>-0.23050259965337944</v>
      </c>
      <c r="Z131" s="115">
        <v>-6.5378900445765234E-2</v>
      </c>
      <c r="AA131" s="115">
        <v>1.6923076923076923</v>
      </c>
      <c r="AB131" s="115">
        <v>1.6684045881126187E-2</v>
      </c>
      <c r="AC131" s="115"/>
      <c r="AD131" s="115">
        <v>-3.81418092909536E-2</v>
      </c>
      <c r="AE131" s="115">
        <v>-2.9895366218236245E-2</v>
      </c>
      <c r="AF131" s="115">
        <v>-0.15384615384615385</v>
      </c>
      <c r="AG131" s="115">
        <v>-0.22000000000000003</v>
      </c>
      <c r="AH131" s="115">
        <v>-0.1083076923076923</v>
      </c>
      <c r="AI131" s="115">
        <v>0.57475083056478427</v>
      </c>
      <c r="AJ131" s="115">
        <v>5.0982800982800877E-2</v>
      </c>
      <c r="AK131" s="115">
        <v>-0.11428571428571428</v>
      </c>
      <c r="AL131" s="115"/>
      <c r="AM131" s="115">
        <v>-2.0618556701030882E-2</v>
      </c>
      <c r="AN131" s="115">
        <v>-6.2500000000000056E-2</v>
      </c>
      <c r="AO131" s="115">
        <v>-0.26047745358090196</v>
      </c>
      <c r="AP131" s="115">
        <v>-0.17675544794188863</v>
      </c>
      <c r="AQ131" s="115">
        <v>-9.5238095238095233E-2</v>
      </c>
      <c r="AR131" s="115">
        <v>-0.13617886178861788</v>
      </c>
      <c r="AS131" s="115">
        <v>-4.994192799070845E-2</v>
      </c>
      <c r="AT131" s="115">
        <v>-3.7195328368314115E-2</v>
      </c>
      <c r="AU131" s="115">
        <v>0.13224867724867728</v>
      </c>
      <c r="AV131" s="115">
        <v>0.27829560585885482</v>
      </c>
      <c r="AW131" s="115">
        <v>1.3280212483399452E-3</v>
      </c>
      <c r="AX131" s="115">
        <v>0</v>
      </c>
      <c r="AY131" s="115">
        <v>-0.15999999999999998</v>
      </c>
      <c r="AZ131" s="115">
        <v>-0.1059602649006622</v>
      </c>
      <c r="BA131" s="115">
        <v>-0.22077922077922077</v>
      </c>
      <c r="BB131" s="115">
        <v>-1.3732833957552988E-2</v>
      </c>
      <c r="BC131" s="115"/>
      <c r="BD131" s="115">
        <v>-1.6090104585679463E-3</v>
      </c>
      <c r="BE131" s="115">
        <v>2.9735234215885965E-2</v>
      </c>
      <c r="BF131" s="115">
        <v>-9.0909090909090856E-2</v>
      </c>
      <c r="BG131" s="115">
        <v>0.11627906976744186</v>
      </c>
      <c r="BH131" s="115">
        <v>-0.1458333333333334</v>
      </c>
      <c r="BI131" s="115">
        <v>0.14213197969543148</v>
      </c>
      <c r="BJ131" s="115">
        <v>5.5479585856612688E-2</v>
      </c>
      <c r="BK131" s="115">
        <v>1.7493752231345892E-2</v>
      </c>
      <c r="BL131" s="115">
        <v>-0.19770114942528735</v>
      </c>
      <c r="BM131" s="115">
        <v>7.9659574468085095E-2</v>
      </c>
      <c r="BN131" s="115">
        <v>0.11217183770883048</v>
      </c>
      <c r="BO131" s="115">
        <v>-0.41441441441441446</v>
      </c>
      <c r="BP131" s="115">
        <v>-5.7665260196905786E-2</v>
      </c>
      <c r="BQ131" s="115">
        <v>-0.36170212765957449</v>
      </c>
      <c r="BR131" s="115">
        <v>-0.14400000000000002</v>
      </c>
      <c r="BS131" s="115">
        <v>3.5620788807347861E-3</v>
      </c>
      <c r="BT131" s="115">
        <v>-0.16631929970821169</v>
      </c>
      <c r="BU131" s="115"/>
      <c r="BV131" s="115">
        <v>-0.23076923076923078</v>
      </c>
      <c r="BW131" s="115">
        <v>0</v>
      </c>
      <c r="BX131" s="115">
        <v>-6.1999999999999923E-2</v>
      </c>
      <c r="BY131" s="115">
        <v>5.4415364338166079E-2</v>
      </c>
      <c r="BZ131" s="115">
        <v>6.4000000000000057E-2</v>
      </c>
      <c r="CA131" s="115">
        <v>-2.4255788313120179E-2</v>
      </c>
      <c r="CB131" s="115">
        <v>5.5726660250240534E-2</v>
      </c>
      <c r="CC131" s="115">
        <v>-0.22083805209513035</v>
      </c>
      <c r="CD131" s="115">
        <v>-0.2566964285714286</v>
      </c>
      <c r="CE131" s="115">
        <v>-6.8841710896035024E-2</v>
      </c>
      <c r="CF131" s="115">
        <v>-0.12749999999999995</v>
      </c>
      <c r="CG131" s="115">
        <v>8.1091363661068463E-2</v>
      </c>
      <c r="CH131" s="115">
        <v>-0.32191563590231531</v>
      </c>
      <c r="CI131" s="115">
        <v>-0.30716510903426797</v>
      </c>
      <c r="CJ131" s="115">
        <v>3.9473684210526314E-2</v>
      </c>
      <c r="CK131" s="115">
        <v>1.7187940264863324E-2</v>
      </c>
      <c r="CL131" s="115">
        <v>-0.11547344110854503</v>
      </c>
      <c r="CM131" s="115">
        <v>-0.22992700729927018</v>
      </c>
      <c r="CN131" s="115">
        <v>-0.19354838709677424</v>
      </c>
      <c r="CO131" s="115">
        <v>1.5384615384615479E-2</v>
      </c>
      <c r="CP131" s="115">
        <v>7.2222222222222257E-2</v>
      </c>
      <c r="CQ131" s="115">
        <v>0.29210836277974089</v>
      </c>
      <c r="CR131" s="115">
        <v>4.8714479025710467E-2</v>
      </c>
      <c r="CS131" s="115">
        <v>0</v>
      </c>
      <c r="CT131" s="115">
        <v>0</v>
      </c>
      <c r="CU131" s="115">
        <v>2.994771034701316E-2</v>
      </c>
      <c r="CV131" s="115">
        <v>6.7567567567567328E-3</v>
      </c>
      <c r="CW131" s="115">
        <v>1.5873015873015872E-2</v>
      </c>
      <c r="CX131" s="115">
        <v>0.20000000000000004</v>
      </c>
      <c r="CY131" s="115">
        <v>-5.7064364207221427E-2</v>
      </c>
      <c r="CZ131" s="115">
        <v>-5.5837563451776588E-2</v>
      </c>
      <c r="DA131" s="115">
        <v>-0.14693356047700168</v>
      </c>
      <c r="DB131" s="115">
        <v>0.10575613079019087</v>
      </c>
      <c r="DC131" s="115"/>
      <c r="DD131" s="115">
        <v>1.3006134969325154</v>
      </c>
      <c r="DE131" s="115">
        <v>3.8461538461538464E-2</v>
      </c>
      <c r="DF131" s="115">
        <v>-2.7192748600373129E-2</v>
      </c>
      <c r="DG131" s="115">
        <v>0.62977867203219318</v>
      </c>
      <c r="DH131" s="115">
        <v>-5.5793991416309044E-2</v>
      </c>
      <c r="DI131" s="115"/>
      <c r="DJ131" s="115"/>
      <c r="DK131" s="115">
        <v>-0.32400000000000001</v>
      </c>
      <c r="DL131" s="115">
        <v>3.8869257950529992E-2</v>
      </c>
      <c r="DM131" s="115">
        <v>0.14062499999999992</v>
      </c>
      <c r="DN131" s="115">
        <v>0.53031596925704527</v>
      </c>
      <c r="DO131" s="115"/>
      <c r="DP131" s="115">
        <v>4.1124819384239699E-3</v>
      </c>
      <c r="DQ131" s="115">
        <v>4.8179871520342539E-2</v>
      </c>
      <c r="DR131" s="115">
        <v>-2.5009924573243452E-2</v>
      </c>
      <c r="DS131" s="115">
        <v>-0.16787148594377518</v>
      </c>
      <c r="DT131" s="115">
        <v>0.11748165093890003</v>
      </c>
      <c r="DU131" s="115">
        <v>0.13501259445843827</v>
      </c>
      <c r="DV131" s="115">
        <v>-0.1380769230769231</v>
      </c>
      <c r="DW131" s="115"/>
      <c r="DX131" s="115">
        <v>9.6531107928007186E-3</v>
      </c>
      <c r="DY131" s="115">
        <v>4.5724465558194705E-2</v>
      </c>
      <c r="DZ131" s="115">
        <v>-0.30471518124829644</v>
      </c>
      <c r="EA131" s="115"/>
      <c r="EB131" s="115">
        <v>-2.6233881725211201E-2</v>
      </c>
      <c r="EC131" s="115">
        <v>-6.4536243180046873E-2</v>
      </c>
      <c r="ED131" s="115">
        <v>-2.9593943565037834E-2</v>
      </c>
      <c r="EE131" s="115">
        <v>0.13805678562125545</v>
      </c>
      <c r="EF131" s="115">
        <v>7.2222222222222257E-2</v>
      </c>
      <c r="EG131" s="115"/>
      <c r="EH131" s="115">
        <v>0.13432835820895522</v>
      </c>
      <c r="EI131" s="115">
        <v>-6.1216582719875956E-2</v>
      </c>
      <c r="EJ131" s="115">
        <v>-5.9561128526645753E-2</v>
      </c>
      <c r="EK131" s="115">
        <v>-0.14285714285714282</v>
      </c>
      <c r="EL131" s="115">
        <v>-1.7954070981210844E-2</v>
      </c>
      <c r="EM131" s="115">
        <v>-3.7085230969420971E-2</v>
      </c>
      <c r="EN131" s="115">
        <v>-0.11491935483870974</v>
      </c>
      <c r="EO131" s="115">
        <v>4.6089692003803895E-3</v>
      </c>
      <c r="EP131" s="115">
        <v>0</v>
      </c>
      <c r="EQ131" s="115">
        <v>-0.29166666666666669</v>
      </c>
      <c r="ER131" s="115">
        <v>-0.16053511705685633</v>
      </c>
      <c r="ES131" s="115">
        <v>-0.2</v>
      </c>
      <c r="ET131" s="115"/>
      <c r="EU131" s="115"/>
      <c r="EV131" s="115">
        <v>-9.9547511312217188E-2</v>
      </c>
      <c r="EW131" s="115">
        <v>0.10626816106268155</v>
      </c>
      <c r="EX131" s="115">
        <v>-0.41529411764705887</v>
      </c>
      <c r="EY131" s="115">
        <v>4.0398874968038824E-2</v>
      </c>
      <c r="EZ131" s="115">
        <v>-0.14374999999999999</v>
      </c>
      <c r="FA131" s="115">
        <v>-0.26767676767676768</v>
      </c>
      <c r="FB131" s="115">
        <v>2.1459227467811159E-2</v>
      </c>
      <c r="FC131" s="115">
        <v>-0.20547945205479451</v>
      </c>
      <c r="FD131" s="115">
        <v>-0.15725149375339487</v>
      </c>
      <c r="FE131" s="115"/>
      <c r="FF131" s="115"/>
      <c r="FG131" s="115">
        <v>-1.3114754098360687E-2</v>
      </c>
      <c r="FH131" s="115">
        <v>4.2923433874710093E-2</v>
      </c>
      <c r="FI131" s="115">
        <v>-9.0909090909090912E-2</v>
      </c>
      <c r="FJ131" s="115">
        <v>-0.16745843230403804</v>
      </c>
      <c r="FK131" s="115">
        <v>4.0000000000000036E-2</v>
      </c>
      <c r="FL131" s="115">
        <v>-1.3698630136986301E-2</v>
      </c>
      <c r="FM131" s="115">
        <v>-2.5316455696202552E-2</v>
      </c>
      <c r="FN131" s="115">
        <v>-2.4000000000000021E-2</v>
      </c>
      <c r="FO131" s="115">
        <v>-0.10331384015594546</v>
      </c>
      <c r="FP131" s="115">
        <v>0.11671379202010693</v>
      </c>
      <c r="FQ131" s="115">
        <v>-0.23920552677029358</v>
      </c>
      <c r="FR131" s="115">
        <v>-0.15227272727272734</v>
      </c>
      <c r="FS131" s="115">
        <v>-0.14024717893605584</v>
      </c>
      <c r="FT131" s="115">
        <v>2.0123839009288103E-2</v>
      </c>
      <c r="FU131" s="115">
        <v>-1.6253207869974296E-2</v>
      </c>
      <c r="FV131" s="115">
        <v>4.7387387387387431E-2</v>
      </c>
      <c r="FW131" s="115">
        <v>0</v>
      </c>
      <c r="FX131" s="115">
        <v>2.941176470588238E-2</v>
      </c>
      <c r="FY131" s="115">
        <v>-0.15725806451612909</v>
      </c>
      <c r="FZ131" s="115">
        <v>0.6</v>
      </c>
      <c r="GA131" s="115">
        <v>-7.8844652615144395E-2</v>
      </c>
      <c r="GB131" s="115">
        <v>-0.15372670807453409</v>
      </c>
      <c r="GC131" s="115">
        <v>-0.11650485436893214</v>
      </c>
      <c r="GD131" s="115">
        <v>3.9613526570048324E-2</v>
      </c>
      <c r="GE131" s="115">
        <v>-4.7621966168178542E-2</v>
      </c>
      <c r="GF131" s="115"/>
      <c r="GG131" s="115">
        <v>-0.19999999999999998</v>
      </c>
      <c r="GH131" s="115">
        <v>2.1145165122356698E-2</v>
      </c>
      <c r="GI131" s="115">
        <v>-0.11627906976744186</v>
      </c>
      <c r="GJ131" s="115">
        <v>0.13636363636363635</v>
      </c>
      <c r="GK131" s="115"/>
      <c r="GL131" s="115">
        <v>-0.19839679358717438</v>
      </c>
      <c r="GM131" s="115">
        <v>-9.9999999999999978E-2</v>
      </c>
      <c r="GN131" s="115">
        <v>0.30769230769230771</v>
      </c>
      <c r="GO131" s="115">
        <v>-0.14468085106382991</v>
      </c>
      <c r="GP131" s="115">
        <v>2.1201413427561856E-2</v>
      </c>
      <c r="GQ131" s="115">
        <v>0.10548429898275107</v>
      </c>
      <c r="GR131" s="115">
        <v>-9.0909090909090981E-2</v>
      </c>
      <c r="GS131" s="115">
        <v>-0.20231213872832376</v>
      </c>
    </row>
    <row r="132" spans="1:201" x14ac:dyDescent="0.2">
      <c r="A132" t="s">
        <v>1486</v>
      </c>
      <c r="B132" s="115">
        <v>0</v>
      </c>
      <c r="C132" s="115">
        <v>5.6454170631144975E-2</v>
      </c>
      <c r="D132" s="115">
        <v>-0.1613937282229965</v>
      </c>
      <c r="E132" s="115">
        <v>-8.7234042553191518E-2</v>
      </c>
      <c r="F132" s="115">
        <v>-7.4074074074074139E-2</v>
      </c>
      <c r="G132" s="115">
        <v>-1.9607843137254902E-2</v>
      </c>
      <c r="H132" s="115">
        <v>-3.9840637450198361E-3</v>
      </c>
      <c r="I132" s="115">
        <v>-0.10823071937783538</v>
      </c>
      <c r="J132" s="115">
        <v>-5.9474213475075428E-2</v>
      </c>
      <c r="K132" s="115">
        <v>3.6198071321511629E-3</v>
      </c>
      <c r="L132" s="115">
        <v>8.5714285714285798E-2</v>
      </c>
      <c r="M132" s="115">
        <v>0.15102040816326523</v>
      </c>
      <c r="N132" s="115">
        <v>0.63897763578274758</v>
      </c>
      <c r="O132" s="115">
        <v>-7.2727272727271172E-4</v>
      </c>
      <c r="P132" s="115">
        <v>-0.51679705476300042</v>
      </c>
      <c r="Q132" s="115">
        <v>-2.3404255319149005E-2</v>
      </c>
      <c r="R132" s="115"/>
      <c r="S132" s="115"/>
      <c r="T132" s="115">
        <v>-1.8237082066868662E-3</v>
      </c>
      <c r="U132" s="115">
        <v>-2.5000000000000022E-2</v>
      </c>
      <c r="V132" s="115">
        <v>-3.4191733391040861E-2</v>
      </c>
      <c r="W132" s="115">
        <v>-2.3255813953488372E-2</v>
      </c>
      <c r="X132" s="115">
        <v>0.3386923901393355</v>
      </c>
      <c r="Y132" s="115">
        <v>-0.10681114551083598</v>
      </c>
      <c r="Z132" s="115">
        <v>-4.8090523338048093E-2</v>
      </c>
      <c r="AA132" s="115">
        <v>8.3333333333333412E-2</v>
      </c>
      <c r="AB132" s="115">
        <v>-4.671968190854877E-2</v>
      </c>
      <c r="AC132" s="115"/>
      <c r="AD132" s="115">
        <v>-2.2466539196940673E-2</v>
      </c>
      <c r="AE132" s="115">
        <v>0.8987701040681173</v>
      </c>
      <c r="AF132" s="115">
        <v>-0.10220994475138125</v>
      </c>
      <c r="AG132" s="115">
        <v>0.85185185185185175</v>
      </c>
      <c r="AH132" s="115">
        <v>-3.3025885153228192E-2</v>
      </c>
      <c r="AI132" s="115">
        <v>-0.11340206185567017</v>
      </c>
      <c r="AJ132" s="115">
        <v>-0.1814982403217697</v>
      </c>
      <c r="AK132" s="115">
        <v>0.10062893081761004</v>
      </c>
      <c r="AL132" s="115"/>
      <c r="AM132" s="115">
        <v>0.55200000000000005</v>
      </c>
      <c r="AN132" s="115">
        <v>0.15942028985507262</v>
      </c>
      <c r="AO132" s="115">
        <v>-0.11419172932330825</v>
      </c>
      <c r="AP132" s="115">
        <v>8.6842105263157915E-2</v>
      </c>
      <c r="AQ132" s="115">
        <v>-0.12062499999999998</v>
      </c>
      <c r="AR132" s="115">
        <v>6.9565217391304279E-2</v>
      </c>
      <c r="AS132" s="115">
        <v>-5.5921052631578927E-2</v>
      </c>
      <c r="AT132" s="115">
        <v>0.18204326622483422</v>
      </c>
      <c r="AU132" s="115">
        <v>2.717391304347826E-2</v>
      </c>
      <c r="AV132" s="115">
        <v>-0.22337125129265772</v>
      </c>
      <c r="AW132" s="115">
        <v>-0.11150442477876099</v>
      </c>
      <c r="AX132" s="115">
        <v>0.14830508474576282</v>
      </c>
      <c r="AY132" s="115">
        <v>-0.15254237288135597</v>
      </c>
      <c r="AZ132" s="115">
        <v>-0.31363636363636371</v>
      </c>
      <c r="BA132" s="115">
        <v>-1.282051282051282E-2</v>
      </c>
      <c r="BB132" s="115">
        <v>-0.11000000000000007</v>
      </c>
      <c r="BC132" s="115"/>
      <c r="BD132" s="115">
        <v>-6.9610778443113752E-2</v>
      </c>
      <c r="BE132" s="115">
        <v>0.10735227785295438</v>
      </c>
      <c r="BF132" s="115">
        <v>-0.25000000000000011</v>
      </c>
      <c r="BG132" s="115">
        <v>3.8647342995169115E-2</v>
      </c>
      <c r="BH132" s="115">
        <v>0.17073170731707327</v>
      </c>
      <c r="BI132" s="115">
        <v>0.12250712250712256</v>
      </c>
      <c r="BJ132" s="115">
        <v>9.2665615141955607E-3</v>
      </c>
      <c r="BK132" s="115">
        <v>-0.15095483479842378</v>
      </c>
      <c r="BL132" s="115">
        <v>-0.18437499999999996</v>
      </c>
      <c r="BM132" s="115">
        <v>-7.3928121059268562E-2</v>
      </c>
      <c r="BN132" s="115">
        <v>-5.63063063063063E-2</v>
      </c>
      <c r="BO132" s="115">
        <v>-5.5319148936170168E-2</v>
      </c>
      <c r="BP132" s="115">
        <v>-0.23466092572658762</v>
      </c>
      <c r="BQ132" s="115">
        <v>-0.24799999999999997</v>
      </c>
      <c r="BR132" s="115">
        <v>0.4935064935064935</v>
      </c>
      <c r="BS132" s="115">
        <v>6.3922601822657531E-3</v>
      </c>
      <c r="BT132" s="115">
        <v>-4.0400000000000061E-2</v>
      </c>
      <c r="BU132" s="115"/>
      <c r="BV132" s="115">
        <v>0.63522012578616349</v>
      </c>
      <c r="BW132" s="115">
        <v>0</v>
      </c>
      <c r="BX132" s="115">
        <v>0</v>
      </c>
      <c r="BY132" s="115">
        <v>2.331406551059732E-2</v>
      </c>
      <c r="BZ132" s="115">
        <v>-6.25E-2</v>
      </c>
      <c r="CA132" s="115">
        <v>-9.2999999999999972E-2</v>
      </c>
      <c r="CB132" s="115">
        <v>-1.8885741265344664E-2</v>
      </c>
      <c r="CC132" s="115">
        <v>0.12864661654135348</v>
      </c>
      <c r="CD132" s="115">
        <v>6.4133016627078501E-2</v>
      </c>
      <c r="CE132" s="115">
        <v>-3.1210986267159836E-4</v>
      </c>
      <c r="CF132" s="115">
        <v>0.17647058823529416</v>
      </c>
      <c r="CG132" s="115">
        <v>-0.11029980657640233</v>
      </c>
      <c r="CH132" s="115">
        <v>-0.21174999999999997</v>
      </c>
      <c r="CI132" s="115">
        <v>-0.25660027790643813</v>
      </c>
      <c r="CJ132" s="115">
        <v>-0.16483516483516483</v>
      </c>
      <c r="CK132" s="115">
        <v>-3.244274809160299E-2</v>
      </c>
      <c r="CL132" s="115">
        <v>6.9767441860465003E-3</v>
      </c>
      <c r="CM132" s="115">
        <v>0.37000000000000011</v>
      </c>
      <c r="CN132" s="115">
        <v>0.32857142857142874</v>
      </c>
      <c r="CO132" s="115">
        <v>-0.10106382978723415</v>
      </c>
      <c r="CP132" s="115">
        <v>-9.9099099099099114E-2</v>
      </c>
      <c r="CQ132" s="115">
        <v>-1.1764705882352691E-3</v>
      </c>
      <c r="CR132" s="115">
        <v>-8.053691275167852E-3</v>
      </c>
      <c r="CS132" s="115">
        <v>-4.4585987261146535E-2</v>
      </c>
      <c r="CT132" s="115">
        <v>-1.3247732599612296E-3</v>
      </c>
      <c r="CU132" s="115">
        <v>0.1081650570676031</v>
      </c>
      <c r="CV132" s="115">
        <v>-0.11377245508982028</v>
      </c>
      <c r="CW132" s="115">
        <v>2.7229740746779744E-2</v>
      </c>
      <c r="CX132" s="115">
        <v>-6.9148936170212713E-2</v>
      </c>
      <c r="CY132" s="115">
        <v>-3.921568627450972E-2</v>
      </c>
      <c r="CZ132" s="115">
        <v>-3.902439024390237E-2</v>
      </c>
      <c r="DA132" s="115">
        <v>9.6683792620270909E-2</v>
      </c>
      <c r="DB132" s="115">
        <v>1.2937726410212179E-2</v>
      </c>
      <c r="DC132" s="115"/>
      <c r="DD132" s="115">
        <v>8.66666666666666E-2</v>
      </c>
      <c r="DE132" s="115">
        <v>-4.8548426445474552E-2</v>
      </c>
      <c r="DF132" s="115">
        <v>-0.12543716484028916</v>
      </c>
      <c r="DG132" s="115">
        <v>-4.0080160320642207E-3</v>
      </c>
      <c r="DH132" s="115">
        <v>-0.24595469255663424</v>
      </c>
      <c r="DI132" s="115"/>
      <c r="DJ132" s="115"/>
      <c r="DK132" s="115">
        <v>-6.7164179104477667E-2</v>
      </c>
      <c r="DL132" s="115">
        <v>0.13200000000000003</v>
      </c>
      <c r="DM132" s="115">
        <v>-2.4390243902438911E-2</v>
      </c>
      <c r="DN132" s="115">
        <v>0.40407673860911286</v>
      </c>
      <c r="DO132" s="115"/>
      <c r="DP132" s="115">
        <v>-8.4647471767219526E-2</v>
      </c>
      <c r="DQ132" s="115">
        <v>-6.6000000000000017E-2</v>
      </c>
      <c r="DR132" s="115">
        <v>-0.26815804764671702</v>
      </c>
      <c r="DS132" s="115">
        <v>0.33392857142857146</v>
      </c>
      <c r="DT132" s="115">
        <v>0.16774265360641133</v>
      </c>
      <c r="DU132" s="115">
        <v>0.32333333333333342</v>
      </c>
      <c r="DV132" s="115">
        <v>0.18181818181818182</v>
      </c>
      <c r="DW132" s="115"/>
      <c r="DX132" s="115">
        <v>-5.5359454053418029E-2</v>
      </c>
      <c r="DY132" s="115">
        <v>-9.8742306663098689E-2</v>
      </c>
      <c r="DZ132" s="115">
        <v>-1.6326530612245517E-3</v>
      </c>
      <c r="EA132" s="115"/>
      <c r="EB132" s="115">
        <v>-2.3023457862728112E-2</v>
      </c>
      <c r="EC132" s="115">
        <v>4.0889177348693864E-2</v>
      </c>
      <c r="ED132" s="115">
        <v>0.26347826086956516</v>
      </c>
      <c r="EE132" s="115">
        <v>-4.0249999999999987E-2</v>
      </c>
      <c r="EF132" s="115">
        <v>-9.9099099099099114E-2</v>
      </c>
      <c r="EG132" s="115"/>
      <c r="EH132" s="115">
        <v>-1.4705882352941176E-2</v>
      </c>
      <c r="EI132" s="115">
        <v>-2.7139087825103745E-2</v>
      </c>
      <c r="EJ132" s="115">
        <v>-0.13900134952766535</v>
      </c>
      <c r="EK132" s="115">
        <v>-6.6666666666666721E-2</v>
      </c>
      <c r="EL132" s="115">
        <v>-6.6276803118908365E-2</v>
      </c>
      <c r="EM132" s="115">
        <v>-3.9375000000000014E-2</v>
      </c>
      <c r="EN132" s="115">
        <v>-6.4150943396226387E-2</v>
      </c>
      <c r="EO132" s="115">
        <v>-7.7354033074586617E-2</v>
      </c>
      <c r="EP132" s="115">
        <v>0</v>
      </c>
      <c r="EQ132" s="115">
        <v>-0.1366906474820144</v>
      </c>
      <c r="ER132" s="115">
        <v>-0.40199999999999997</v>
      </c>
      <c r="ES132" s="115">
        <v>-0.23076923076923078</v>
      </c>
      <c r="ET132" s="115"/>
      <c r="EU132" s="115"/>
      <c r="EV132" s="115">
        <v>-7.9166666666666649E-2</v>
      </c>
      <c r="EW132" s="115">
        <v>9.4999999999999987E-2</v>
      </c>
      <c r="EX132" s="115">
        <v>5.9171597633136943E-3</v>
      </c>
      <c r="EY132" s="115">
        <v>-8.4509422800642265E-3</v>
      </c>
      <c r="EZ132" s="115">
        <v>0.59203980099502518</v>
      </c>
      <c r="FA132" s="115">
        <v>0.23749999999999993</v>
      </c>
      <c r="FB132" s="115">
        <v>5.8128973660308864E-2</v>
      </c>
      <c r="FC132" s="115">
        <v>-0.13438735177865607</v>
      </c>
      <c r="FD132" s="115">
        <v>0.20721311475409837</v>
      </c>
      <c r="FE132" s="115"/>
      <c r="FF132" s="115"/>
      <c r="FG132" s="115">
        <v>-4.893964110929884E-3</v>
      </c>
      <c r="FH132" s="115">
        <v>-0.1195097037793667</v>
      </c>
      <c r="FI132" s="115">
        <v>9.5617529880478183E-2</v>
      </c>
      <c r="FJ132" s="115">
        <v>0.52951861943687561</v>
      </c>
      <c r="FK132" s="115">
        <v>0</v>
      </c>
      <c r="FL132" s="115">
        <v>1.3325930038867208E-2</v>
      </c>
      <c r="FM132" s="115">
        <v>1.2674271229405165E-3</v>
      </c>
      <c r="FN132" s="115">
        <v>-0.30555555555555558</v>
      </c>
      <c r="FO132" s="115">
        <v>-5.5828220858895668E-2</v>
      </c>
      <c r="FP132" s="115">
        <v>0.11684210526315783</v>
      </c>
      <c r="FQ132" s="115">
        <v>-0.17403708987161196</v>
      </c>
      <c r="FR132" s="115">
        <v>2.3255813953488372E-2</v>
      </c>
      <c r="FS132" s="115">
        <v>0.20064516129032253</v>
      </c>
      <c r="FT132" s="115">
        <v>-0.21219512195121959</v>
      </c>
      <c r="FU132" s="115">
        <v>0.16899999999999996</v>
      </c>
      <c r="FV132" s="115">
        <v>0</v>
      </c>
      <c r="FW132" s="115">
        <v>0</v>
      </c>
      <c r="FX132" s="115">
        <v>-4.2253521126760542E-2</v>
      </c>
      <c r="FY132" s="115">
        <v>0.37777777777777771</v>
      </c>
      <c r="FZ132" s="115">
        <v>6.3829787234042507E-2</v>
      </c>
      <c r="GA132" s="115">
        <v>-5.2514792899408219E-2</v>
      </c>
      <c r="GB132" s="115">
        <v>5.2861035422343258E-2</v>
      </c>
      <c r="GC132" s="115">
        <v>0.29396984924623126</v>
      </c>
      <c r="GD132" s="115">
        <v>-9.7252507631923266E-2</v>
      </c>
      <c r="GE132" s="115">
        <v>0.17381294964028773</v>
      </c>
      <c r="GF132" s="115"/>
      <c r="GG132" s="115">
        <v>-0.01</v>
      </c>
      <c r="GH132" s="115">
        <v>-0.19305981595092012</v>
      </c>
      <c r="GI132" s="115">
        <v>-0.18188736681887371</v>
      </c>
      <c r="GJ132" s="115">
        <v>-0.15384615384615385</v>
      </c>
      <c r="GK132" s="115"/>
      <c r="GL132" s="115">
        <v>0.24129353233830864</v>
      </c>
      <c r="GM132" s="115">
        <v>-0.1111111111111111</v>
      </c>
      <c r="GN132" s="115">
        <v>0</v>
      </c>
      <c r="GO132" s="115">
        <v>-8.4388185654008518E-3</v>
      </c>
      <c r="GP132" s="115">
        <v>-5.2724077328647184E-3</v>
      </c>
      <c r="GQ132" s="115">
        <v>-0.11333333333333336</v>
      </c>
      <c r="GR132" s="115">
        <v>3.9370078740157514E-2</v>
      </c>
      <c r="GS132" s="115">
        <v>-1.1428571428571439E-2</v>
      </c>
    </row>
    <row r="133" spans="1:201" x14ac:dyDescent="0.2">
      <c r="A133" t="s">
        <v>1487</v>
      </c>
      <c r="B133" s="115">
        <v>-0.1</v>
      </c>
      <c r="C133" s="115">
        <v>1.4478764478764571E-2</v>
      </c>
      <c r="D133" s="115">
        <v>2.1788664198234137E-2</v>
      </c>
      <c r="E133" s="115">
        <v>-8.3820662768031143E-2</v>
      </c>
      <c r="F133" s="115">
        <v>-0.19402985074626863</v>
      </c>
      <c r="G133" s="115">
        <v>2.2044088176352734E-2</v>
      </c>
      <c r="H133" s="115">
        <v>3.9999999999999151E-3</v>
      </c>
      <c r="I133" s="115">
        <v>-0.11702432045779694</v>
      </c>
      <c r="J133" s="115">
        <v>0.15133972874627852</v>
      </c>
      <c r="K133" s="115">
        <v>1.7231459639836629E-2</v>
      </c>
      <c r="L133" s="115">
        <v>5.26315789473683E-2</v>
      </c>
      <c r="M133" s="115">
        <v>0.24155405405405397</v>
      </c>
      <c r="N133" s="115">
        <v>-0.21257861635220129</v>
      </c>
      <c r="O133" s="115">
        <v>-6.6530889341480007E-2</v>
      </c>
      <c r="P133" s="115">
        <v>-4.9846961084390053E-2</v>
      </c>
      <c r="Q133" s="115">
        <v>3.5242290748898709E-2</v>
      </c>
      <c r="R133" s="115"/>
      <c r="S133" s="115"/>
      <c r="T133" s="115">
        <v>-2.6538601602330718E-2</v>
      </c>
      <c r="U133" s="115">
        <v>0.14285714285714299</v>
      </c>
      <c r="V133" s="115">
        <v>7.4122520165686382E-3</v>
      </c>
      <c r="W133" s="115">
        <v>-9.2165898617511191E-3</v>
      </c>
      <c r="X133" s="115">
        <v>3.6666666666666674E-2</v>
      </c>
      <c r="Y133" s="115">
        <v>0.29199999999999998</v>
      </c>
      <c r="Z133" s="115">
        <v>0.1045494313210848</v>
      </c>
      <c r="AA133" s="115">
        <v>0.18811881188118806</v>
      </c>
      <c r="AB133" s="115">
        <v>-4.0076335877862586E-2</v>
      </c>
      <c r="AC133" s="115"/>
      <c r="AD133" s="115">
        <v>6.3368349711961952E-2</v>
      </c>
      <c r="AE133" s="115">
        <v>0.68312101910828027</v>
      </c>
      <c r="AF133" s="115">
        <v>9.7801364670204768E-2</v>
      </c>
      <c r="AG133" s="115">
        <v>-0.1059602649006622</v>
      </c>
      <c r="AH133" s="115">
        <v>0.26830188679245282</v>
      </c>
      <c r="AI133" s="115">
        <v>-1.5942028985507291E-2</v>
      </c>
      <c r="AJ133" s="115">
        <v>0.13462635482030799</v>
      </c>
      <c r="AK133" s="115">
        <v>2.580645161290325E-2</v>
      </c>
      <c r="AL133" s="115"/>
      <c r="AM133" s="115">
        <v>2.9411764705882353E-2</v>
      </c>
      <c r="AN133" s="115">
        <v>-0.31000000000000005</v>
      </c>
      <c r="AO133" s="115">
        <v>2.3569023569023666E-2</v>
      </c>
      <c r="AP133" s="115">
        <v>-3.7974683544303889E-2</v>
      </c>
      <c r="AQ133" s="115">
        <v>1.5873015873015872E-2</v>
      </c>
      <c r="AR133" s="115">
        <v>7.0597362296353772E-2</v>
      </c>
      <c r="AS133" s="115">
        <v>-4.6025104602510594E-2</v>
      </c>
      <c r="AT133" s="115">
        <v>5.279094260136917E-2</v>
      </c>
      <c r="AU133" s="115">
        <v>4.843304843304843E-2</v>
      </c>
      <c r="AV133" s="115">
        <v>-7.9047619047619061E-2</v>
      </c>
      <c r="AW133" s="115">
        <v>-9.5517609391675529E-2</v>
      </c>
      <c r="AX133" s="115">
        <v>-2.6134800550206262E-2</v>
      </c>
      <c r="AY133" s="115">
        <v>0.11742424242424244</v>
      </c>
      <c r="AZ133" s="115">
        <v>-0.4240837696335078</v>
      </c>
      <c r="BA133" s="115">
        <v>5.4137664346481269E-3</v>
      </c>
      <c r="BB133" s="115">
        <v>-0.17793204238217028</v>
      </c>
      <c r="BC133" s="115"/>
      <c r="BD133" s="115">
        <v>-2.9774872912127825E-2</v>
      </c>
      <c r="BE133" s="115">
        <v>-0.18522601984564493</v>
      </c>
      <c r="BF133" s="115">
        <v>0</v>
      </c>
      <c r="BG133" s="115">
        <v>6.5180102915951957E-2</v>
      </c>
      <c r="BH133" s="115">
        <v>-0.21656050955414013</v>
      </c>
      <c r="BI133" s="115">
        <v>-6.6489361702127658E-2</v>
      </c>
      <c r="BJ133" s="115">
        <v>-0.1865276663993585</v>
      </c>
      <c r="BK133" s="115">
        <v>-2.7704096669613845E-2</v>
      </c>
      <c r="BL133" s="115">
        <v>0.25097732603596568</v>
      </c>
      <c r="BM133" s="115">
        <v>-8.3626416568972836E-3</v>
      </c>
      <c r="BN133" s="115">
        <v>-3.5830618892508145E-2</v>
      </c>
      <c r="BO133" s="115">
        <v>-4.8582995951417046E-2</v>
      </c>
      <c r="BP133" s="115">
        <v>-7.4786324786325093E-3</v>
      </c>
      <c r="BQ133" s="115">
        <v>0.3144058885383807</v>
      </c>
      <c r="BR133" s="115">
        <v>-1.282051282051282E-2</v>
      </c>
      <c r="BS133" s="115">
        <v>3.2933223555921083E-3</v>
      </c>
      <c r="BT133" s="115">
        <v>2.0408163265306121E-2</v>
      </c>
      <c r="BU133" s="115"/>
      <c r="BV133" s="115">
        <v>0.13571428571428584</v>
      </c>
      <c r="BW133" s="115">
        <v>0</v>
      </c>
      <c r="BX133" s="115">
        <v>-2.7237354085603051E-2</v>
      </c>
      <c r="BY133" s="115">
        <v>6.984866123399291E-3</v>
      </c>
      <c r="BZ133" s="115">
        <v>0.11111111111111108</v>
      </c>
      <c r="CA133" s="115">
        <v>0.12994350282485873</v>
      </c>
      <c r="CB133" s="115">
        <v>2.8854561352375387E-2</v>
      </c>
      <c r="CC133" s="115">
        <v>-0.24530443170856264</v>
      </c>
      <c r="CD133" s="115">
        <v>-0.14081632653061232</v>
      </c>
      <c r="CE133" s="115">
        <v>9.6321642429426785E-2</v>
      </c>
      <c r="CF133" s="115">
        <v>-0.35238095238095241</v>
      </c>
      <c r="CG133" s="115">
        <v>6.5649799031227501E-2</v>
      </c>
      <c r="CH133" s="115">
        <v>0</v>
      </c>
      <c r="CI133" s="115">
        <v>-0.85967990900966773</v>
      </c>
      <c r="CJ133" s="115">
        <v>3.5738675165035289E-2</v>
      </c>
      <c r="CK133" s="115">
        <v>1.6384489350082544E-3</v>
      </c>
      <c r="CL133" s="115">
        <v>-0.13999999999999999</v>
      </c>
      <c r="CM133" s="115">
        <v>-0.41176470588235292</v>
      </c>
      <c r="CN133" s="115">
        <v>0</v>
      </c>
      <c r="CO133" s="115">
        <v>3.8674033149171227E-2</v>
      </c>
      <c r="CP133" s="115">
        <v>-2.5365853658536566E-2</v>
      </c>
      <c r="CQ133" s="115">
        <v>-0.22656960873521384</v>
      </c>
      <c r="CR133" s="115">
        <v>2.7586206896551748E-2</v>
      </c>
      <c r="CS133" s="115">
        <v>-0.10285714285714283</v>
      </c>
      <c r="CT133" s="115">
        <v>-0.19048011879227852</v>
      </c>
      <c r="CU133" s="115">
        <v>-0.2352625218208674</v>
      </c>
      <c r="CV133" s="115">
        <v>-0.12012644889357224</v>
      </c>
      <c r="CW133" s="115">
        <v>1.7925311203319475E-2</v>
      </c>
      <c r="CX133" s="115">
        <v>-6.0000000000000053E-2</v>
      </c>
      <c r="CY133" s="115">
        <v>8.5728322279538194E-2</v>
      </c>
      <c r="CZ133" s="115">
        <v>0.1581920903954801</v>
      </c>
      <c r="DA133" s="115">
        <v>2.2445081184336142E-2</v>
      </c>
      <c r="DB133" s="115">
        <v>4.818732483500586E-2</v>
      </c>
      <c r="DC133" s="115"/>
      <c r="DD133" s="115">
        <v>0</v>
      </c>
      <c r="DE133" s="115">
        <v>6.6059817945383584E-2</v>
      </c>
      <c r="DF133" s="115">
        <v>0.15887597946500953</v>
      </c>
      <c r="DG133" s="115">
        <v>-0.21417322834645661</v>
      </c>
      <c r="DH133" s="115">
        <v>0.62631578947368416</v>
      </c>
      <c r="DI133" s="115"/>
      <c r="DJ133" s="115"/>
      <c r="DK133" s="115">
        <v>-3.9426523297490995E-2</v>
      </c>
      <c r="DL133" s="115">
        <v>-4.2145593869731754E-2</v>
      </c>
      <c r="DM133" s="115">
        <v>0.11564625850340131</v>
      </c>
      <c r="DN133" s="115">
        <v>4.1198501872659186E-2</v>
      </c>
      <c r="DO133" s="115"/>
      <c r="DP133" s="115">
        <v>0.11832973034474918</v>
      </c>
      <c r="DQ133" s="115">
        <v>-7.4441687344912449E-3</v>
      </c>
      <c r="DR133" s="115">
        <v>8.8895919012970656E-2</v>
      </c>
      <c r="DS133" s="115">
        <v>0.15942028985507253</v>
      </c>
      <c r="DT133" s="115">
        <v>-7.2298537344972719E-4</v>
      </c>
      <c r="DU133" s="115">
        <v>0.54639175257731976</v>
      </c>
      <c r="DV133" s="115">
        <v>0</v>
      </c>
      <c r="DW133" s="115"/>
      <c r="DX133" s="115">
        <v>8.843254792569177E-3</v>
      </c>
      <c r="DY133" s="115">
        <v>-6.1668256917591528E-2</v>
      </c>
      <c r="DZ133" s="115">
        <v>-6.7567567567567571E-3</v>
      </c>
      <c r="EA133" s="115"/>
      <c r="EB133" s="115">
        <v>0.43248288736776597</v>
      </c>
      <c r="EC133" s="115">
        <v>4.9378511833815864E-2</v>
      </c>
      <c r="ED133" s="115">
        <v>4.5454545454545456E-2</v>
      </c>
      <c r="EE133" s="115">
        <v>-5.3254437869822487E-2</v>
      </c>
      <c r="EF133" s="115">
        <v>-2.5365853658536566E-2</v>
      </c>
      <c r="EG133" s="115"/>
      <c r="EH133" s="115">
        <v>0.12582781456953646</v>
      </c>
      <c r="EI133" s="115">
        <v>-0.33458740907950835</v>
      </c>
      <c r="EJ133" s="115">
        <v>8.096280087527348E-2</v>
      </c>
      <c r="EK133" s="115">
        <v>-6.9767441860465143E-2</v>
      </c>
      <c r="EL133" s="115">
        <v>-5.0000000000000051E-2</v>
      </c>
      <c r="EM133" s="115">
        <v>-6.211180124223544E-3</v>
      </c>
      <c r="EN133" s="115">
        <v>-4.2457091237579098E-2</v>
      </c>
      <c r="EO133" s="115">
        <v>8.2730395381129807E-2</v>
      </c>
      <c r="EP133" s="115">
        <v>0</v>
      </c>
      <c r="EQ133" s="115">
        <v>0.15833333333333335</v>
      </c>
      <c r="ER133" s="115">
        <v>0.58227848101265811</v>
      </c>
      <c r="ES133" s="115">
        <v>-0.13333333333333333</v>
      </c>
      <c r="ET133" s="115"/>
      <c r="EU133" s="115"/>
      <c r="EV133" s="115">
        <v>-6.2500000000000056E-2</v>
      </c>
      <c r="EW133" s="115">
        <v>-0.13725490196078433</v>
      </c>
      <c r="EX133" s="115">
        <v>9.7402597402597282E-2</v>
      </c>
      <c r="EY133" s="115">
        <v>-4.0308191403081908E-2</v>
      </c>
      <c r="EZ133" s="115">
        <v>0</v>
      </c>
      <c r="FA133" s="115">
        <v>0.14285714285714299</v>
      </c>
      <c r="FB133" s="115">
        <v>-0.11920000000000001</v>
      </c>
      <c r="FC133" s="115">
        <v>3.2653061224489639E-2</v>
      </c>
      <c r="FD133" s="115">
        <v>0.16190476190476191</v>
      </c>
      <c r="FE133" s="115"/>
      <c r="FF133" s="115"/>
      <c r="FG133" s="115">
        <v>-3.7172774869109915E-2</v>
      </c>
      <c r="FH133" s="115">
        <v>0.11885714285714276</v>
      </c>
      <c r="FI133" s="115">
        <v>-0.1019677996422183</v>
      </c>
      <c r="FJ133" s="115">
        <v>-0.12757527733755938</v>
      </c>
      <c r="FK133" s="115">
        <v>0.25</v>
      </c>
      <c r="FL133" s="115">
        <v>0.1998667554963359</v>
      </c>
      <c r="FM133" s="115">
        <v>-6.6272189349112387E-2</v>
      </c>
      <c r="FN133" s="115">
        <v>0.11801242236024841</v>
      </c>
      <c r="FO133" s="115">
        <v>-5.232558139534884E-2</v>
      </c>
      <c r="FP133" s="115">
        <v>9.6153846153846159E-2</v>
      </c>
      <c r="FQ133" s="115">
        <v>-2.4356297842727883E-2</v>
      </c>
      <c r="FR133" s="115">
        <v>-0.21675774134790526</v>
      </c>
      <c r="FS133" s="115">
        <v>7.0441988950276216E-2</v>
      </c>
      <c r="FT133" s="115">
        <v>-9.1915836101882586E-2</v>
      </c>
      <c r="FU133" s="115">
        <v>-9.0909090909090912E-2</v>
      </c>
      <c r="FV133" s="115">
        <v>5.1933282789992458E-2</v>
      </c>
      <c r="FW133" s="115">
        <v>0</v>
      </c>
      <c r="FX133" s="115">
        <v>0.27927927927927926</v>
      </c>
      <c r="FY133" s="115">
        <v>-0.27999999999999997</v>
      </c>
      <c r="FZ133" s="115">
        <v>0.17500000000000004</v>
      </c>
      <c r="GA133" s="115">
        <v>7.7290836653386361E-2</v>
      </c>
      <c r="GB133" s="115">
        <v>-2.652519893899204E-2</v>
      </c>
      <c r="GC133" s="115">
        <v>0.24374999999999994</v>
      </c>
      <c r="GD133" s="115">
        <v>-7.5403225806451646E-2</v>
      </c>
      <c r="GE133" s="115">
        <v>4.5152073386217489E-2</v>
      </c>
      <c r="GF133" s="115"/>
      <c r="GG133" s="115">
        <v>-7.0631970260222998E-2</v>
      </c>
      <c r="GH133" s="115">
        <v>-1.5849056603773649E-2</v>
      </c>
      <c r="GI133" s="115">
        <v>-0.16465352828989191</v>
      </c>
      <c r="GJ133" s="115">
        <v>-1.8867924528301886E-2</v>
      </c>
      <c r="GK133" s="115"/>
      <c r="GL133" s="115">
        <v>-9.0497737556561167E-2</v>
      </c>
      <c r="GM133" s="115">
        <v>0.125</v>
      </c>
      <c r="GN133" s="115">
        <v>8.3333333333333329E-2</v>
      </c>
      <c r="GO133" s="115">
        <v>-6.6929133858267681E-2</v>
      </c>
      <c r="GP133" s="115">
        <v>-3.0664395229982915E-2</v>
      </c>
      <c r="GQ133" s="115">
        <v>8.5106382978723402E-2</v>
      </c>
      <c r="GR133" s="115">
        <v>-9.9290780141843907E-2</v>
      </c>
      <c r="GS133" s="115">
        <v>8.6956521739130363E-2</v>
      </c>
    </row>
    <row r="134" spans="1:201" x14ac:dyDescent="0.2">
      <c r="A134" t="s">
        <v>1488</v>
      </c>
      <c r="B134" s="115">
        <v>0</v>
      </c>
      <c r="C134" s="115">
        <v>3.1872509960159272E-2</v>
      </c>
      <c r="D134" s="115">
        <v>-6.6843853820598015E-2</v>
      </c>
      <c r="E134" s="115">
        <v>-6.7272727272727331E-2</v>
      </c>
      <c r="F134" s="115">
        <v>5.0156739811912272E-2</v>
      </c>
      <c r="G134" s="115">
        <v>-3.3881897386253634E-2</v>
      </c>
      <c r="H134" s="115">
        <v>1.6260162601626032E-2</v>
      </c>
      <c r="I134" s="115">
        <v>5.0969778980604424E-2</v>
      </c>
      <c r="J134" s="115">
        <v>-3.1555341983020964E-2</v>
      </c>
      <c r="K134" s="115">
        <v>3.8974236356028515E-2</v>
      </c>
      <c r="L134" s="115">
        <v>0.10833333333333343</v>
      </c>
      <c r="M134" s="115">
        <v>0.6000000000000002</v>
      </c>
      <c r="N134" s="115">
        <v>-0.11666666666666664</v>
      </c>
      <c r="O134" s="115">
        <v>0.17840000000000003</v>
      </c>
      <c r="P134" s="115">
        <v>-6.5160729800173142E-3</v>
      </c>
      <c r="Q134" s="115">
        <v>-9.1999999999999998E-2</v>
      </c>
      <c r="R134" s="115"/>
      <c r="S134" s="115"/>
      <c r="T134" s="115">
        <v>2.1197471178876916E-2</v>
      </c>
      <c r="U134" s="115">
        <v>0.27272727272727254</v>
      </c>
      <c r="V134" s="115">
        <v>-6.9279064732626176E-3</v>
      </c>
      <c r="W134" s="115">
        <v>-5.2401746724890799E-2</v>
      </c>
      <c r="X134" s="115">
        <v>0</v>
      </c>
      <c r="Y134" s="115">
        <v>0</v>
      </c>
      <c r="Z134" s="115">
        <v>-4.5169759532191614E-2</v>
      </c>
      <c r="AA134" s="115">
        <v>-3.8095238095238126E-2</v>
      </c>
      <c r="AB134" s="115">
        <v>4.5386533665835414E-2</v>
      </c>
      <c r="AC134" s="115"/>
      <c r="AD134" s="115">
        <v>0.18276553106212434</v>
      </c>
      <c r="AE134" s="115">
        <v>-0.36852689793866261</v>
      </c>
      <c r="AF134" s="115">
        <v>3.9401103230890466E-2</v>
      </c>
      <c r="AG134" s="115">
        <v>1.3422818791946321E-2</v>
      </c>
      <c r="AH134" s="115">
        <v>0.23255813953488372</v>
      </c>
      <c r="AI134" s="115">
        <v>0.14049586776859513</v>
      </c>
      <c r="AJ134" s="115">
        <v>7.4800735744941907E-2</v>
      </c>
      <c r="AK134" s="115">
        <v>0</v>
      </c>
      <c r="AL134" s="115"/>
      <c r="AM134" s="115">
        <v>0.20056497175141241</v>
      </c>
      <c r="AN134" s="115">
        <v>0.85185185185185175</v>
      </c>
      <c r="AO134" s="115">
        <v>-5.2631578947368151E-3</v>
      </c>
      <c r="AP134" s="115">
        <v>0.12857142857142861</v>
      </c>
      <c r="AQ134" s="115">
        <v>0.2753036437246964</v>
      </c>
      <c r="AR134" s="115">
        <v>-1.1503067484662469E-2</v>
      </c>
      <c r="AS134" s="115">
        <v>-7.9441502166586353E-2</v>
      </c>
      <c r="AT134" s="115">
        <v>0.13028986369858947</v>
      </c>
      <c r="AU134" s="115">
        <v>-2.869236669412775E-3</v>
      </c>
      <c r="AV134" s="115">
        <v>-4.6321525885558566E-2</v>
      </c>
      <c r="AW134" s="115">
        <v>0.10300176574455563</v>
      </c>
      <c r="AX134" s="115">
        <v>-2.4161073825503435E-2</v>
      </c>
      <c r="AY134" s="115">
        <v>-5.7142857142857037E-2</v>
      </c>
      <c r="AZ134" s="115">
        <v>-4.0201005025125663E-2</v>
      </c>
      <c r="BA134" s="115">
        <v>1.5445026178010373E-2</v>
      </c>
      <c r="BB134" s="115">
        <v>-3.1150442477876072E-2</v>
      </c>
      <c r="BC134" s="115"/>
      <c r="BD134" s="115">
        <v>-2.2711142654364819E-2</v>
      </c>
      <c r="BE134" s="115">
        <v>0.42759706190975882</v>
      </c>
      <c r="BF134" s="115">
        <v>-0.11111111111111108</v>
      </c>
      <c r="BG134" s="115">
        <v>2.280701754385963E-2</v>
      </c>
      <c r="BH134" s="115">
        <v>-0.14207650273224048</v>
      </c>
      <c r="BI134" s="115">
        <v>-1.5706806282722526E-2</v>
      </c>
      <c r="BJ134" s="115">
        <v>5.6451612903226037E-3</v>
      </c>
      <c r="BK134" s="115">
        <v>0.27989437947944162</v>
      </c>
      <c r="BL134" s="115">
        <v>0.2478048780487804</v>
      </c>
      <c r="BM134" s="115">
        <v>3.8470903335768275E-2</v>
      </c>
      <c r="BN134" s="115">
        <v>-8.5402184707050591E-2</v>
      </c>
      <c r="BO134" s="115">
        <v>4.0000000000000084E-2</v>
      </c>
      <c r="BP134" s="115">
        <v>-6.4000000000000057E-2</v>
      </c>
      <c r="BQ134" s="115">
        <v>-0.25703125000000004</v>
      </c>
      <c r="BR134" s="115">
        <v>0.34575569358178054</v>
      </c>
      <c r="BS134" s="115">
        <v>4.1192925464717672E-2</v>
      </c>
      <c r="BT134" s="115">
        <v>-2.7777777777777752E-2</v>
      </c>
      <c r="BU134" s="115"/>
      <c r="BV134" s="115">
        <v>-6.6666666666666721E-2</v>
      </c>
      <c r="BW134" s="115">
        <v>0</v>
      </c>
      <c r="BX134" s="115">
        <v>0.14222222222222214</v>
      </c>
      <c r="BY134" s="115">
        <v>-5.4033191817831174E-3</v>
      </c>
      <c r="BZ134" s="115">
        <v>0.12499999999999997</v>
      </c>
      <c r="CA134" s="115">
        <v>-9.3283582089552231E-3</v>
      </c>
      <c r="CB134" s="115">
        <v>-3.8217155671836943E-2</v>
      </c>
      <c r="CC134" s="115">
        <v>0.24289442132731504</v>
      </c>
      <c r="CD134" s="115">
        <v>-0.10583941605839417</v>
      </c>
      <c r="CE134" s="115">
        <v>-5.2674230145867099E-2</v>
      </c>
      <c r="CF134" s="115">
        <v>9.3750000000000042E-2</v>
      </c>
      <c r="CG134" s="115">
        <v>0.10336593131680695</v>
      </c>
      <c r="CH134" s="115">
        <v>-5.8823529411764705E-2</v>
      </c>
      <c r="CI134" s="115">
        <v>1.0626382465312689</v>
      </c>
      <c r="CJ134" s="115">
        <v>-0.25059706584783348</v>
      </c>
      <c r="CK134" s="115">
        <v>4.0340909090908934E-2</v>
      </c>
      <c r="CL134" s="115">
        <v>3.0927835051546341E-2</v>
      </c>
      <c r="CM134" s="115">
        <v>0.39344262295081966</v>
      </c>
      <c r="CN134" s="115">
        <v>0.74999999999999978</v>
      </c>
      <c r="CO134" s="115">
        <v>3.1927023945268092E-2</v>
      </c>
      <c r="CP134" s="115">
        <v>-0.13865546218487398</v>
      </c>
      <c r="CQ134" s="115">
        <v>3.6529680365297648E-3</v>
      </c>
      <c r="CR134" s="115">
        <v>0</v>
      </c>
      <c r="CS134" s="115">
        <v>-0.18604651162790695</v>
      </c>
      <c r="CT134" s="115">
        <v>0.25629598922168106</v>
      </c>
      <c r="CU134" s="115">
        <v>0.22887788778877882</v>
      </c>
      <c r="CV134" s="115">
        <v>-5.0999999999999976E-2</v>
      </c>
      <c r="CW134" s="115">
        <v>-4.546894803548792E-2</v>
      </c>
      <c r="CX134" s="115">
        <v>-0.10714285714285723</v>
      </c>
      <c r="CY134" s="115">
        <v>-0.16492307692307695</v>
      </c>
      <c r="CZ134" s="115">
        <v>-2.7472527472527496E-2</v>
      </c>
      <c r="DA134" s="115">
        <v>-6.4761054041982999E-2</v>
      </c>
      <c r="DB134" s="115">
        <v>3.9665382084782395E-2</v>
      </c>
      <c r="DC134" s="115"/>
      <c r="DD134" s="115">
        <v>0</v>
      </c>
      <c r="DE134" s="115">
        <v>-5.3305429028683959E-2</v>
      </c>
      <c r="DF134" s="115">
        <v>0.15475819032761315</v>
      </c>
      <c r="DG134" s="115">
        <v>0.71621621621621601</v>
      </c>
      <c r="DH134" s="115">
        <v>4.3956043956043994E-2</v>
      </c>
      <c r="DI134" s="115"/>
      <c r="DJ134" s="115"/>
      <c r="DK134" s="115">
        <v>7.2202166064982013E-3</v>
      </c>
      <c r="DL134" s="115">
        <v>4.8192771084337213E-2</v>
      </c>
      <c r="DM134" s="115">
        <v>-4.5454545454545491E-2</v>
      </c>
      <c r="DN134" s="115">
        <v>-5.764705882352944E-2</v>
      </c>
      <c r="DO134" s="115"/>
      <c r="DP134" s="115">
        <v>-0.14661617632779878</v>
      </c>
      <c r="DQ134" s="115">
        <v>-0.12276882890727037</v>
      </c>
      <c r="DR134" s="115">
        <v>4.0144784468575154E-2</v>
      </c>
      <c r="DS134" s="115">
        <v>-0.15322580645161293</v>
      </c>
      <c r="DT134" s="115">
        <v>5.0783076203833551E-2</v>
      </c>
      <c r="DU134" s="115">
        <v>-0.19768403639371387</v>
      </c>
      <c r="DV134" s="115">
        <v>-3.5087719298245612E-2</v>
      </c>
      <c r="DW134" s="115"/>
      <c r="DX134" s="115">
        <v>2.9449502046801624E-2</v>
      </c>
      <c r="DY134" s="115">
        <v>-0.16629683902030562</v>
      </c>
      <c r="DZ134" s="115">
        <v>0.35929463629684061</v>
      </c>
      <c r="EA134" s="115"/>
      <c r="EB134" s="115">
        <v>5.9327620303230084E-2</v>
      </c>
      <c r="EC134" s="115">
        <v>-8.0043859649122903E-2</v>
      </c>
      <c r="ED134" s="115">
        <v>0.22222222222222221</v>
      </c>
      <c r="EE134" s="115">
        <v>2.0531400966183611E-2</v>
      </c>
      <c r="EF134" s="115">
        <v>-0.13865546218487398</v>
      </c>
      <c r="EG134" s="115"/>
      <c r="EH134" s="115">
        <v>6.6666666666666428E-3</v>
      </c>
      <c r="EI134" s="115">
        <v>0.26290782388343353</v>
      </c>
      <c r="EJ134" s="115">
        <v>7.3475385745776214E-3</v>
      </c>
      <c r="EK134" s="115">
        <v>0.72000000000000008</v>
      </c>
      <c r="EL134" s="115">
        <v>-7.5659020883259182E-2</v>
      </c>
      <c r="EM134" s="115">
        <v>5.2029136316337149E-3</v>
      </c>
      <c r="EN134" s="115">
        <v>-8.0645161290322457E-3</v>
      </c>
      <c r="EO134" s="115">
        <v>-3.6001127236860539E-2</v>
      </c>
      <c r="EP134" s="115">
        <v>0</v>
      </c>
      <c r="EQ134" s="115">
        <v>2.0927835051546393</v>
      </c>
      <c r="ER134" s="115">
        <v>0.19245283018867934</v>
      </c>
      <c r="ES134" s="115">
        <v>0</v>
      </c>
      <c r="ET134" s="115"/>
      <c r="EU134" s="115"/>
      <c r="EV134" s="115">
        <v>3.9215686274510714E-3</v>
      </c>
      <c r="EW134" s="115">
        <v>0.11842105263157891</v>
      </c>
      <c r="EX134" s="115">
        <v>-3.1446540880503145E-2</v>
      </c>
      <c r="EY134" s="115">
        <v>3.4395973154362366E-2</v>
      </c>
      <c r="EZ134" s="115">
        <v>-0.31864406779661031</v>
      </c>
      <c r="FA134" s="115">
        <v>-6.6666666666666721E-2</v>
      </c>
      <c r="FB134" s="115">
        <v>0.15207373271889404</v>
      </c>
      <c r="FC134" s="115">
        <v>0.80147058823529416</v>
      </c>
      <c r="FD134" s="115">
        <v>8.2028029678483036E-2</v>
      </c>
      <c r="FE134" s="115"/>
      <c r="FF134" s="115"/>
      <c r="FG134" s="115">
        <v>0.24025974025974026</v>
      </c>
      <c r="FH134" s="115">
        <v>0.13636363636363633</v>
      </c>
      <c r="FI134" s="115">
        <v>-5.2542372881356013E-2</v>
      </c>
      <c r="FJ134" s="115">
        <v>-6.5185185185185249E-2</v>
      </c>
      <c r="FK134" s="115">
        <v>0</v>
      </c>
      <c r="FL134" s="115">
        <v>-0.38407878539187529</v>
      </c>
      <c r="FM134" s="115">
        <v>9.7402597402597282E-2</v>
      </c>
      <c r="FN134" s="115">
        <v>8.053691275167793E-2</v>
      </c>
      <c r="FO134" s="115">
        <v>-8.4522035341707449E-2</v>
      </c>
      <c r="FP134" s="115">
        <v>1.7214397496087688E-2</v>
      </c>
      <c r="FQ134" s="115">
        <v>1.7705382436260624E-2</v>
      </c>
      <c r="FR134" s="115">
        <v>8.9285714285714288E-2</v>
      </c>
      <c r="FS134" s="115">
        <v>0.28141592920353981</v>
      </c>
      <c r="FT134" s="115">
        <v>6.2352941176470555E-2</v>
      </c>
      <c r="FU134" s="115">
        <v>4.2654028436018884E-2</v>
      </c>
      <c r="FV134" s="115">
        <v>0.12518660695244183</v>
      </c>
      <c r="FW134" s="115">
        <v>0</v>
      </c>
      <c r="FX134" s="115">
        <v>0.10999999999999996</v>
      </c>
      <c r="FY134" s="115">
        <v>-9.0909090909090912E-2</v>
      </c>
      <c r="FZ134" s="115">
        <v>0.98019801980198018</v>
      </c>
      <c r="GA134" s="115">
        <v>1.1281224818694646E-2</v>
      </c>
      <c r="GB134" s="115">
        <v>-5.7499999999999926E-2</v>
      </c>
      <c r="GC134" s="115">
        <v>7.0234113712374563E-2</v>
      </c>
      <c r="GD134" s="115">
        <v>-4.2471042471042393E-2</v>
      </c>
      <c r="GE134" s="115">
        <v>-1.351605030974333E-3</v>
      </c>
      <c r="GF134" s="115"/>
      <c r="GG134" s="115">
        <v>-3.9285714285714333E-2</v>
      </c>
      <c r="GH134" s="115">
        <v>3.3742929588453222E-2</v>
      </c>
      <c r="GI134" s="115">
        <v>0.51249999999999996</v>
      </c>
      <c r="GJ134" s="115">
        <v>0.16637323943661977</v>
      </c>
      <c r="GK134" s="115"/>
      <c r="GL134" s="115">
        <v>0.31940298507462683</v>
      </c>
      <c r="GM134" s="115">
        <v>-0.14893617021276598</v>
      </c>
      <c r="GN134" s="115">
        <v>-0.2</v>
      </c>
      <c r="GO134" s="115">
        <v>5.9405940594059901E-3</v>
      </c>
      <c r="GP134" s="115">
        <v>1.0327022375215232E-2</v>
      </c>
      <c r="GQ134" s="115">
        <v>-3.0927835051546393E-2</v>
      </c>
      <c r="GR134" s="115">
        <v>0.28181818181818163</v>
      </c>
      <c r="GS134" s="115">
        <v>-0.15263157894736834</v>
      </c>
    </row>
    <row r="135" spans="1:201" x14ac:dyDescent="0.2">
      <c r="A135" t="s">
        <v>1489</v>
      </c>
      <c r="B135" s="115">
        <v>2.564102564102564E-2</v>
      </c>
      <c r="C135" s="115">
        <v>3.754736479503961E-2</v>
      </c>
      <c r="D135" s="115">
        <v>-5.2147625645547306E-2</v>
      </c>
      <c r="E135" s="115">
        <v>4.7619047619047616E-2</v>
      </c>
      <c r="F135" s="115">
        <v>2.9032258064516082E-2</v>
      </c>
      <c r="G135" s="115">
        <v>-0.12487292443239587</v>
      </c>
      <c r="H135" s="115">
        <v>2.9288702928870224E-2</v>
      </c>
      <c r="I135" s="115">
        <v>0.10152368333885396</v>
      </c>
      <c r="J135" s="115">
        <v>-8.35290663534939E-2</v>
      </c>
      <c r="K135" s="115">
        <v>1.2269204297213039E-3</v>
      </c>
      <c r="L135" s="115">
        <v>-7.3359073359073337E-2</v>
      </c>
      <c r="M135" s="115">
        <v>1.142857142857143</v>
      </c>
      <c r="N135" s="115">
        <v>-0.18181818181818182</v>
      </c>
      <c r="O135" s="115">
        <v>-6.0856498873027833E-2</v>
      </c>
      <c r="P135" s="115">
        <v>-0.18223801065719358</v>
      </c>
      <c r="Q135" s="115">
        <v>-0.17898193760262723</v>
      </c>
      <c r="R135" s="115"/>
      <c r="S135" s="115"/>
      <c r="T135" s="115">
        <v>9.0056285178237144E-3</v>
      </c>
      <c r="U135" s="115">
        <v>-0.21428571428571416</v>
      </c>
      <c r="V135" s="115">
        <v>2.6047319296721824E-3</v>
      </c>
      <c r="W135" s="115">
        <v>-5.097389142146707E-2</v>
      </c>
      <c r="X135" s="115">
        <v>-0.18181818181818182</v>
      </c>
      <c r="Y135" s="115">
        <v>-0.12891986062717772</v>
      </c>
      <c r="Z135" s="115">
        <v>-3.1271676300578012E-2</v>
      </c>
      <c r="AA135" s="115">
        <v>-0.23357664233576644</v>
      </c>
      <c r="AB135" s="115">
        <v>0.30194805194805197</v>
      </c>
      <c r="AC135" s="115"/>
      <c r="AD135" s="115">
        <v>-2.0992740827938009E-2</v>
      </c>
      <c r="AE135" s="115">
        <v>-0.42877656519241814</v>
      </c>
      <c r="AF135" s="115">
        <v>-0.20835932626325648</v>
      </c>
      <c r="AG135" s="115">
        <v>-0.24747474747474749</v>
      </c>
      <c r="AH135" s="115">
        <v>4.878048780487805E-2</v>
      </c>
      <c r="AI135" s="115">
        <v>7.0796460176991052E-2</v>
      </c>
      <c r="AJ135" s="115">
        <v>7.161629434953995E-2</v>
      </c>
      <c r="AK135" s="115">
        <v>0</v>
      </c>
      <c r="AL135" s="115"/>
      <c r="AM135" s="115">
        <v>-0.10379746835443041</v>
      </c>
      <c r="AN135" s="115">
        <v>-0.68965517241379304</v>
      </c>
      <c r="AO135" s="115">
        <v>-0.13242009132420096</v>
      </c>
      <c r="AP135" s="115">
        <v>-2.8490028490027884E-3</v>
      </c>
      <c r="AQ135" s="115">
        <v>-9.8540145985401437E-2</v>
      </c>
      <c r="AR135" s="115">
        <v>0.14385964912280691</v>
      </c>
      <c r="AS135" s="115">
        <v>-1.0952380952380972E-2</v>
      </c>
      <c r="AT135" s="115">
        <v>-5.3624739480651218E-2</v>
      </c>
      <c r="AU135" s="115">
        <v>-9.0671902043346908E-2</v>
      </c>
      <c r="AV135" s="115">
        <v>-0.20275162925416371</v>
      </c>
      <c r="AW135" s="115">
        <v>-8.5083467959073872E-2</v>
      </c>
      <c r="AX135" s="115">
        <v>9.7201767304860104E-2</v>
      </c>
      <c r="AY135" s="115">
        <v>-6.6666666666666721E-2</v>
      </c>
      <c r="AZ135" s="115">
        <v>1.7902813299232694E-2</v>
      </c>
      <c r="BA135" s="115">
        <v>7.9155672823220131E-3</v>
      </c>
      <c r="BB135" s="115">
        <v>-0.31231742940603696</v>
      </c>
      <c r="BC135" s="115"/>
      <c r="BD135" s="115">
        <v>4.1389504804138992E-2</v>
      </c>
      <c r="BE135" s="115">
        <v>0.16717697489283531</v>
      </c>
      <c r="BF135" s="115">
        <v>0</v>
      </c>
      <c r="BG135" s="115">
        <v>-3.8785834738617124E-2</v>
      </c>
      <c r="BH135" s="115">
        <v>-5.4347826086955367E-3</v>
      </c>
      <c r="BI135" s="115">
        <v>-4.9751243781094467E-2</v>
      </c>
      <c r="BJ135" s="115">
        <v>9.5212859918742287E-2</v>
      </c>
      <c r="BK135" s="115">
        <v>3.3528265107212595E-2</v>
      </c>
      <c r="BL135" s="115">
        <v>7.8947368421052627E-2</v>
      </c>
      <c r="BM135" s="115">
        <v>-2.2142857142857193E-2</v>
      </c>
      <c r="BN135" s="115">
        <v>-4.0952380952380928E-2</v>
      </c>
      <c r="BO135" s="115">
        <v>-8.6538461538461564E-2</v>
      </c>
      <c r="BP135" s="115">
        <v>-8.6757990867579848E-2</v>
      </c>
      <c r="BQ135" s="115">
        <v>0.11304347826086962</v>
      </c>
      <c r="BR135" s="115">
        <v>0.11461538461538463</v>
      </c>
      <c r="BS135" s="115">
        <v>2.6443754920576018E-2</v>
      </c>
      <c r="BT135" s="115">
        <v>-0.1804878048780488</v>
      </c>
      <c r="BU135" s="115"/>
      <c r="BV135" s="115">
        <v>0.2</v>
      </c>
      <c r="BW135" s="115">
        <v>0</v>
      </c>
      <c r="BX135" s="115">
        <v>0.76470588235294135</v>
      </c>
      <c r="BY135" s="115">
        <v>-5.8502906976744165E-2</v>
      </c>
      <c r="BZ135" s="115">
        <v>0.14285714285714299</v>
      </c>
      <c r="CA135" s="115">
        <v>-3.7299515106296199E-4</v>
      </c>
      <c r="CB135" s="115">
        <v>1.8946967533085737E-2</v>
      </c>
      <c r="CC135" s="115">
        <v>-9.1089743589743644E-2</v>
      </c>
      <c r="CD135" s="115">
        <v>9.8196392785571185E-2</v>
      </c>
      <c r="CE135" s="115">
        <v>6.2144947495265952E-2</v>
      </c>
      <c r="CF135" s="115">
        <v>-0.14893617021276595</v>
      </c>
      <c r="CG135" s="115">
        <v>0.60109239872553488</v>
      </c>
      <c r="CH135" s="115">
        <v>0</v>
      </c>
      <c r="CI135" s="115">
        <v>5.0633802816901392E-2</v>
      </c>
      <c r="CJ135" s="115">
        <v>-9.3271461716937468E-2</v>
      </c>
      <c r="CK135" s="115">
        <v>0.13548387096774203</v>
      </c>
      <c r="CL135" s="115">
        <v>-6.1290322580645117E-2</v>
      </c>
      <c r="CM135" s="115">
        <v>-0.39</v>
      </c>
      <c r="CN135" s="115">
        <v>-0.33333333333333326</v>
      </c>
      <c r="CO135" s="115">
        <v>8.0459770114942857E-3</v>
      </c>
      <c r="CP135" s="115">
        <v>0.19238476953907815</v>
      </c>
      <c r="CQ135" s="115">
        <v>-0.25000000000000006</v>
      </c>
      <c r="CR135" s="115">
        <v>0</v>
      </c>
      <c r="CS135" s="115">
        <v>0.42384105960264895</v>
      </c>
      <c r="CT135" s="115">
        <v>-7.406645406851136E-3</v>
      </c>
      <c r="CU135" s="115">
        <v>-0.1416430594900849</v>
      </c>
      <c r="CV135" s="115">
        <v>-0.15325994919559699</v>
      </c>
      <c r="CW135" s="115">
        <v>-1.375000000000004E-2</v>
      </c>
      <c r="CX135" s="115">
        <v>-4.4444444444443499E-3</v>
      </c>
      <c r="CY135" s="115">
        <v>-2.8174629543491321E-2</v>
      </c>
      <c r="CZ135" s="115">
        <v>-0.14553990610328632</v>
      </c>
      <c r="DA135" s="115">
        <v>5.1173708920187785E-2</v>
      </c>
      <c r="DB135" s="115">
        <v>2.6831386931763353E-2</v>
      </c>
      <c r="DC135" s="115"/>
      <c r="DD135" s="115">
        <v>-0.37106918238993702</v>
      </c>
      <c r="DE135" s="115">
        <v>-6.6214507414645254E-2</v>
      </c>
      <c r="DF135" s="115">
        <v>-0.19995007488766861</v>
      </c>
      <c r="DG135" s="115">
        <v>-0.1741071428571429</v>
      </c>
      <c r="DH135" s="115">
        <v>3.8812785388127838E-2</v>
      </c>
      <c r="DI135" s="115"/>
      <c r="DJ135" s="115"/>
      <c r="DK135" s="115">
        <v>-0.1580547112462006</v>
      </c>
      <c r="DL135" s="115">
        <v>-7.0895522388059684E-2</v>
      </c>
      <c r="DM135" s="115">
        <v>-3.7500000000000033E-2</v>
      </c>
      <c r="DN135" s="115">
        <v>0.22655122655122661</v>
      </c>
      <c r="DO135" s="115"/>
      <c r="DP135" s="115">
        <v>-1.8488516153626341E-2</v>
      </c>
      <c r="DQ135" s="115">
        <v>-2.586938083121287E-2</v>
      </c>
      <c r="DR135" s="115">
        <v>-0.33384480491012708</v>
      </c>
      <c r="DS135" s="115">
        <v>-0.27705956907477824</v>
      </c>
      <c r="DT135" s="115">
        <v>1.7965496728138075E-2</v>
      </c>
      <c r="DU135" s="115">
        <v>1.4083665338645419</v>
      </c>
      <c r="DV135" s="115">
        <v>-9.5238095238095233E-2</v>
      </c>
      <c r="DW135" s="115"/>
      <c r="DX135" s="115">
        <v>-6.5650510932237255E-2</v>
      </c>
      <c r="DY135" s="115">
        <v>-0.16181218416619872</v>
      </c>
      <c r="DZ135" s="115">
        <v>5.7087378640776655E-2</v>
      </c>
      <c r="EA135" s="115"/>
      <c r="EB135" s="115">
        <v>-0.16648351648351645</v>
      </c>
      <c r="EC135" s="115">
        <v>9.4837935174069646E-2</v>
      </c>
      <c r="ED135" s="115">
        <v>9.0909090909090912E-2</v>
      </c>
      <c r="EE135" s="115">
        <v>4.4136191677175286E-2</v>
      </c>
      <c r="EF135" s="115">
        <v>0.19238476953907815</v>
      </c>
      <c r="EG135" s="115"/>
      <c r="EH135" s="115">
        <v>-2.4072869225764428E-2</v>
      </c>
      <c r="EI135" s="115">
        <v>-2.8615384615384605E-2</v>
      </c>
      <c r="EJ135" s="115">
        <v>-9.2666666666666703E-2</v>
      </c>
      <c r="EK135" s="115">
        <v>-0.26470588235294112</v>
      </c>
      <c r="EL135" s="115">
        <v>-2.6657780739753438E-2</v>
      </c>
      <c r="EM135" s="115">
        <v>-6.6990291262135973E-2</v>
      </c>
      <c r="EN135" s="115">
        <v>-8.8809946714031654E-3</v>
      </c>
      <c r="EO135" s="115">
        <v>1.0321019289629073E-2</v>
      </c>
      <c r="EP135" s="115">
        <v>0.05</v>
      </c>
      <c r="EQ135" s="115">
        <v>-0.51741293532338306</v>
      </c>
      <c r="ER135" s="115">
        <v>0.17777777777777773</v>
      </c>
      <c r="ES135" s="115">
        <v>7.1428571428571425E-2</v>
      </c>
      <c r="ET135" s="115"/>
      <c r="EU135" s="115"/>
      <c r="EV135" s="115">
        <v>-1.9230769230769332E-2</v>
      </c>
      <c r="EW135" s="115">
        <v>-4.9999999999999968E-2</v>
      </c>
      <c r="EX135" s="115">
        <v>-9.1428571428571415E-2</v>
      </c>
      <c r="EY135" s="115">
        <v>-4.9062624650977195E-2</v>
      </c>
      <c r="EZ135" s="115">
        <v>-0.26249999999999996</v>
      </c>
      <c r="FA135" s="115">
        <v>0.19047619047619047</v>
      </c>
      <c r="FB135" s="115">
        <v>-1.3636363636363669E-2</v>
      </c>
      <c r="FC135" s="115">
        <v>4.6153846153846191E-2</v>
      </c>
      <c r="FD135" s="115">
        <v>0.21300000000000008</v>
      </c>
      <c r="FE135" s="115"/>
      <c r="FF135" s="115"/>
      <c r="FG135" s="115">
        <v>-3.7499999999999999E-2</v>
      </c>
      <c r="FH135" s="115">
        <v>-6.6666666666666652E-2</v>
      </c>
      <c r="FI135" s="115">
        <v>2.7874564459930338E-2</v>
      </c>
      <c r="FJ135" s="115">
        <v>-0.24327354260089684</v>
      </c>
      <c r="FK135" s="115">
        <v>0</v>
      </c>
      <c r="FL135" s="115">
        <v>0.74071428571428577</v>
      </c>
      <c r="FM135" s="115">
        <v>-6.553398058252427E-2</v>
      </c>
      <c r="FN135" s="115">
        <v>2.7586206896551748E-2</v>
      </c>
      <c r="FO135" s="115">
        <v>-0.17920489296636088</v>
      </c>
      <c r="FP135" s="115">
        <v>-9.1845798543258153E-2</v>
      </c>
      <c r="FQ135" s="115">
        <v>-7.2273324572930439E-2</v>
      </c>
      <c r="FR135" s="115">
        <v>0.24752475247524752</v>
      </c>
      <c r="FS135" s="115">
        <v>0.13567839195979914</v>
      </c>
      <c r="FT135" s="115">
        <v>-7.6086956521739135E-2</v>
      </c>
      <c r="FU135" s="115">
        <v>-0.1884615384615384</v>
      </c>
      <c r="FV135" s="115">
        <v>0.20230769230769233</v>
      </c>
      <c r="FW135" s="115">
        <v>0</v>
      </c>
      <c r="FX135" s="115">
        <v>-0.12891986062717772</v>
      </c>
      <c r="FY135" s="115">
        <v>0.30952380952380948</v>
      </c>
      <c r="FZ135" s="115">
        <v>-0.50731707317073171</v>
      </c>
      <c r="GA135" s="115">
        <v>-0.11357142857142856</v>
      </c>
      <c r="GB135" s="115">
        <v>-6.9334574220567644E-2</v>
      </c>
      <c r="GC135" s="115">
        <v>-6.6445182724251079E-3</v>
      </c>
      <c r="GD135" s="115">
        <v>-0.14436736042286094</v>
      </c>
      <c r="GE135" s="115">
        <v>-9.861585840468369E-2</v>
      </c>
      <c r="GF135" s="115"/>
      <c r="GG135" s="115">
        <v>9.8039215686274508E-2</v>
      </c>
      <c r="GH135" s="115">
        <v>-0.12954159592529704</v>
      </c>
      <c r="GI135" s="115">
        <v>-0.14473684210526314</v>
      </c>
      <c r="GJ135" s="115">
        <v>0</v>
      </c>
      <c r="GK135" s="115"/>
      <c r="GL135" s="115">
        <v>0.17543859649122806</v>
      </c>
      <c r="GM135" s="115">
        <v>-0.11320754716981125</v>
      </c>
      <c r="GN135" s="115">
        <v>-0.16666666666666666</v>
      </c>
      <c r="GO135" s="115">
        <v>-9.00900900900901E-2</v>
      </c>
      <c r="GP135" s="115">
        <v>-1.1904761904761953E-2</v>
      </c>
      <c r="GQ135" s="115">
        <v>-0.11818181818181818</v>
      </c>
      <c r="GR135" s="115">
        <v>-0.26666666666666661</v>
      </c>
      <c r="GS135" s="115">
        <v>8.571428571428566E-2</v>
      </c>
    </row>
    <row r="136" spans="1:201" x14ac:dyDescent="0.2">
      <c r="A136" t="s">
        <v>1490</v>
      </c>
      <c r="B136" s="115">
        <v>-2.4512256128063955E-2</v>
      </c>
      <c r="C136" s="115">
        <v>-7.5183179356482943E-2</v>
      </c>
      <c r="D136" s="115">
        <v>-0.29656211235158603</v>
      </c>
      <c r="E136" s="115">
        <v>0.43756845564074465</v>
      </c>
      <c r="F136" s="115">
        <v>9.7719869706841198E-3</v>
      </c>
      <c r="G136" s="115">
        <v>-0.20714669532509397</v>
      </c>
      <c r="H136" s="115">
        <v>0.1890547263681594</v>
      </c>
      <c r="I136" s="115">
        <v>-9.2166591490001532E-2</v>
      </c>
      <c r="J136" s="115">
        <v>-0.10942606876715899</v>
      </c>
      <c r="K136" s="115">
        <v>-7.4244397041305393E-2</v>
      </c>
      <c r="L136" s="115">
        <v>-9.4405594405594415E-2</v>
      </c>
      <c r="M136" s="115">
        <v>-0.26000000000000006</v>
      </c>
      <c r="N136" s="115">
        <v>-0.42105263157894735</v>
      </c>
      <c r="O136" s="115">
        <v>-0.23218921257571387</v>
      </c>
      <c r="P136" s="115">
        <v>-0.18049490538573515</v>
      </c>
      <c r="Q136" s="115">
        <v>-0.16000000000000003</v>
      </c>
      <c r="R136" s="115"/>
      <c r="S136" s="115"/>
      <c r="T136" s="115">
        <v>-3.5643206079247439E-2</v>
      </c>
      <c r="U136" s="115">
        <v>0.39999999999999991</v>
      </c>
      <c r="V136" s="115">
        <v>-0.13952185282032123</v>
      </c>
      <c r="W136" s="115">
        <v>0.10182648401826487</v>
      </c>
      <c r="X136" s="115">
        <v>-0.1531947652040031</v>
      </c>
      <c r="Y136" s="115">
        <v>-0.10312500000000002</v>
      </c>
      <c r="Z136" s="115">
        <v>-5.5676855895196449E-2</v>
      </c>
      <c r="AA136" s="115">
        <v>1.4814814814814828E-2</v>
      </c>
      <c r="AB136" s="115">
        <v>-0.28205128205128199</v>
      </c>
      <c r="AC136" s="115"/>
      <c r="AD136" s="115">
        <v>0.21733938380702178</v>
      </c>
      <c r="AE136" s="115">
        <v>3.0347624565469289</v>
      </c>
      <c r="AF136" s="115">
        <v>-6.9645966337782889E-2</v>
      </c>
      <c r="AG136" s="115">
        <v>0.31125827814569534</v>
      </c>
      <c r="AH136" s="115">
        <v>-3.5294117647058823E-2</v>
      </c>
      <c r="AI136" s="115">
        <v>-0.19170243204577966</v>
      </c>
      <c r="AJ136" s="115">
        <v>0.16449885233358838</v>
      </c>
      <c r="AK136" s="115">
        <v>0</v>
      </c>
      <c r="AL136" s="115"/>
      <c r="AM136" s="115">
        <v>-7.7102803738317766E-2</v>
      </c>
      <c r="AN136" s="115">
        <v>-8.421052631578943E-2</v>
      </c>
      <c r="AO136" s="115">
        <v>-0.12654097171863665</v>
      </c>
      <c r="AP136" s="115">
        <v>-8.47457627118651E-3</v>
      </c>
      <c r="AQ136" s="115">
        <v>2.0864381520119178E-2</v>
      </c>
      <c r="AR136" s="115">
        <v>-0.18571428571428569</v>
      </c>
      <c r="AS136" s="115">
        <v>-7.0921985815602167E-3</v>
      </c>
      <c r="AT136" s="115">
        <v>-0.11148369660418911</v>
      </c>
      <c r="AU136" s="115">
        <v>0.37151461470327729</v>
      </c>
      <c r="AV136" s="115">
        <v>-0.32568359375</v>
      </c>
      <c r="AW136" s="115">
        <v>-0.17940786566504635</v>
      </c>
      <c r="AX136" s="115">
        <v>-0.25629791894852144</v>
      </c>
      <c r="AY136" s="115">
        <v>-3.2258064516129059E-2</v>
      </c>
      <c r="AZ136" s="115">
        <v>0.3033333333333334</v>
      </c>
      <c r="BA136" s="115">
        <v>-1.940491591203105E-2</v>
      </c>
      <c r="BB136" s="115">
        <v>0.64319999999999988</v>
      </c>
      <c r="BC136" s="115"/>
      <c r="BD136" s="115">
        <v>7.6372315035799443E-2</v>
      </c>
      <c r="BE136" s="115">
        <v>-0.24081822408182255</v>
      </c>
      <c r="BF136" s="115">
        <v>-0.22047244094488183</v>
      </c>
      <c r="BG136" s="115">
        <v>5.5160142348754375E-2</v>
      </c>
      <c r="BH136" s="115">
        <v>-4.9913941480206551E-2</v>
      </c>
      <c r="BI136" s="115">
        <v>-0.1501057082452433</v>
      </c>
      <c r="BJ136" s="115">
        <v>-0.1671325584816831</v>
      </c>
      <c r="BK136" s="115">
        <v>-0.10937500000000007</v>
      </c>
      <c r="BL136" s="115">
        <v>-7.4074074074074056E-2</v>
      </c>
      <c r="BM136" s="115">
        <v>-4.9128367670364437E-2</v>
      </c>
      <c r="BN136" s="115">
        <v>0.3011152416356877</v>
      </c>
      <c r="BO136" s="115">
        <v>0.10403397027600854</v>
      </c>
      <c r="BP136" s="115">
        <v>-0.16156202143951004</v>
      </c>
      <c r="BQ136" s="115">
        <v>0.35453474676089514</v>
      </c>
      <c r="BR136" s="115">
        <v>-3.7037037037037035E-2</v>
      </c>
      <c r="BS136" s="115">
        <v>3.5089401275106624E-2</v>
      </c>
      <c r="BT136" s="115">
        <v>0.20588235294117646</v>
      </c>
      <c r="BU136" s="115"/>
      <c r="BV136" s="115">
        <v>-0.58333333333333337</v>
      </c>
      <c r="BW136" s="115">
        <v>0</v>
      </c>
      <c r="BX136" s="115">
        <v>-0.20312500000000011</v>
      </c>
      <c r="BY136" s="115">
        <v>-0.11340206185567009</v>
      </c>
      <c r="BZ136" s="115">
        <v>-7.0921985815602905E-3</v>
      </c>
      <c r="CA136" s="115">
        <v>-6.4549895324494122E-2</v>
      </c>
      <c r="CB136" s="115">
        <v>2.2189781021897823E-2</v>
      </c>
      <c r="CC136" s="115">
        <v>-0.11363636363636363</v>
      </c>
      <c r="CD136" s="115">
        <v>-0.23112480739599384</v>
      </c>
      <c r="CE136" s="115">
        <v>-2.7294038847957058E-2</v>
      </c>
      <c r="CF136" s="115">
        <v>1.0509090909090908</v>
      </c>
      <c r="CG136" s="115">
        <v>0.2205555555555555</v>
      </c>
      <c r="CH136" s="115">
        <v>4.3969540653402091E-2</v>
      </c>
      <c r="CI136" s="115">
        <v>-3.5087719298245615E-3</v>
      </c>
      <c r="CJ136" s="115">
        <v>-9.1356289529163734E-2</v>
      </c>
      <c r="CK136" s="115">
        <v>-0.11428571428571428</v>
      </c>
      <c r="CL136" s="115">
        <v>6.8965517241379309E-2</v>
      </c>
      <c r="CM136" s="115">
        <v>0.76991150442477896</v>
      </c>
      <c r="CN136" s="115">
        <v>-0.25000000000000006</v>
      </c>
      <c r="CO136" s="115">
        <v>-0.25449871465295637</v>
      </c>
      <c r="CP136" s="115">
        <v>-0.18464052287581698</v>
      </c>
      <c r="CQ136" s="115">
        <v>0.33944954128440358</v>
      </c>
      <c r="CR136" s="115">
        <v>2.8368794326241162E-2</v>
      </c>
      <c r="CS136" s="115">
        <v>-0.24120603015075376</v>
      </c>
      <c r="CT136" s="115">
        <v>4.526881720430101E-2</v>
      </c>
      <c r="CU136" s="115">
        <v>-5.3492425258077611E-2</v>
      </c>
      <c r="CV136" s="115">
        <v>-3.5918367346938734E-2</v>
      </c>
      <c r="CW136" s="115">
        <v>0.11790393013100436</v>
      </c>
      <c r="CX136" s="115">
        <v>0.125</v>
      </c>
      <c r="CY136" s="115">
        <v>8.2583986763542325E-2</v>
      </c>
      <c r="CZ136" s="115">
        <v>-8.5836909871244704E-2</v>
      </c>
      <c r="DA136" s="115">
        <v>0.23478260869565221</v>
      </c>
      <c r="DB136" s="115">
        <v>-3.5108958837772361E-2</v>
      </c>
      <c r="DC136" s="115"/>
      <c r="DD136" s="115">
        <v>0.59531772575250808</v>
      </c>
      <c r="DE136" s="115">
        <v>-0.10825217837006666</v>
      </c>
      <c r="DF136" s="115">
        <v>-0.19735523943097566</v>
      </c>
      <c r="DG136" s="115">
        <v>-5.6842105263157805E-2</v>
      </c>
      <c r="DH136" s="115">
        <v>0.14659685863874347</v>
      </c>
      <c r="DI136" s="115"/>
      <c r="DJ136" s="115"/>
      <c r="DK136" s="115">
        <v>-0.10840108401084009</v>
      </c>
      <c r="DL136" s="115">
        <v>-6.6202090592334478E-2</v>
      </c>
      <c r="DM136" s="115">
        <v>-0.27601809954751128</v>
      </c>
      <c r="DN136" s="115">
        <v>-2.6685393258427021E-2</v>
      </c>
      <c r="DO136" s="115"/>
      <c r="DP136" s="115">
        <v>0.14564908832842016</v>
      </c>
      <c r="DQ136" s="115">
        <v>-0.17379117028731608</v>
      </c>
      <c r="DR136" s="115">
        <v>-0.41788949853260182</v>
      </c>
      <c r="DS136" s="115">
        <v>0.26280409731113974</v>
      </c>
      <c r="DT136" s="115">
        <v>-2.9669822211960371E-2</v>
      </c>
      <c r="DU136" s="115">
        <v>-0.43532058492688425</v>
      </c>
      <c r="DV136" s="115">
        <v>8.0000000000000002E-3</v>
      </c>
      <c r="DW136" s="115"/>
      <c r="DX136" s="115">
        <v>-2.046636470390888E-2</v>
      </c>
      <c r="DY136" s="115">
        <v>0.50565359822466449</v>
      </c>
      <c r="DZ136" s="115">
        <v>-0.2692962542565267</v>
      </c>
      <c r="EA136" s="115"/>
      <c r="EB136" s="115">
        <v>1.1111111111111072E-2</v>
      </c>
      <c r="EC136" s="115">
        <v>0.23774145616641909</v>
      </c>
      <c r="ED136" s="115">
        <v>-0.17499999999999999</v>
      </c>
      <c r="EE136" s="115">
        <v>5.676972281449881E-2</v>
      </c>
      <c r="EF136" s="115">
        <v>-0.18464052287581698</v>
      </c>
      <c r="EG136" s="115"/>
      <c r="EH136" s="115">
        <v>5.9269469331495482E-2</v>
      </c>
      <c r="EI136" s="115">
        <v>-6.7164179104477709E-2</v>
      </c>
      <c r="EJ136" s="115">
        <v>-6.25E-2</v>
      </c>
      <c r="EK136" s="115">
        <v>0.13082039911308202</v>
      </c>
      <c r="EL136" s="115">
        <v>8.739495798319381E-3</v>
      </c>
      <c r="EM136" s="115">
        <v>-1.9379844961240585E-3</v>
      </c>
      <c r="EN136" s="115">
        <v>1.9927536231884119E-2</v>
      </c>
      <c r="EO136" s="115">
        <v>-0.42237480470356054</v>
      </c>
      <c r="EP136" s="115">
        <v>2.3928086399793349E-3</v>
      </c>
      <c r="EQ136" s="115">
        <v>7.1999999999999884E-2</v>
      </c>
      <c r="ER136" s="115">
        <v>-0.17883211678832123</v>
      </c>
      <c r="ES136" s="115">
        <v>-0.125</v>
      </c>
      <c r="ET136" s="115"/>
      <c r="EU136" s="115"/>
      <c r="EV136" s="115">
        <v>-0.20972644376899693</v>
      </c>
      <c r="EW136" s="115">
        <v>-0.12885662431941927</v>
      </c>
      <c r="EX136" s="115">
        <v>-0.125</v>
      </c>
      <c r="EY136" s="115">
        <v>0.13582819862268933</v>
      </c>
      <c r="EZ136" s="115">
        <v>0.6</v>
      </c>
      <c r="FA136" s="115">
        <v>-0.36683417085427134</v>
      </c>
      <c r="FB136" s="115">
        <v>-6.3233965672990318E-3</v>
      </c>
      <c r="FC136" s="115">
        <v>-7.1428571428571341E-2</v>
      </c>
      <c r="FD136" s="115">
        <v>1.2658227848101266E-2</v>
      </c>
      <c r="FE136" s="115"/>
      <c r="FF136" s="115"/>
      <c r="FG136" s="115">
        <v>1.2786428661855996E-2</v>
      </c>
      <c r="FH136" s="115">
        <v>-6.4625850340136085E-2</v>
      </c>
      <c r="FI136" s="115">
        <v>-0.14200298953662185</v>
      </c>
      <c r="FJ136" s="115">
        <v>-0.18014705882352947</v>
      </c>
      <c r="FK136" s="115">
        <v>0.33333333333333331</v>
      </c>
      <c r="FL136" s="115">
        <v>-0.32399806856591024</v>
      </c>
      <c r="FM136" s="115">
        <v>-6.0313630880577734E-3</v>
      </c>
      <c r="FN136" s="115">
        <v>-3.3333333333333361E-2</v>
      </c>
      <c r="FO136" s="115">
        <v>0.21111111111111114</v>
      </c>
      <c r="FP136" s="115">
        <v>-0.34675641174422656</v>
      </c>
      <c r="FQ136" s="115">
        <v>-0.23938030984507749</v>
      </c>
      <c r="FR136" s="115">
        <v>-0.17517354022049814</v>
      </c>
      <c r="FS136" s="115">
        <v>2.6831785345717212E-2</v>
      </c>
      <c r="FT136" s="115">
        <v>2.1743857360291389E-4</v>
      </c>
      <c r="FU136" s="115">
        <v>-9.7222222222222238E-2</v>
      </c>
      <c r="FV136" s="115">
        <v>0</v>
      </c>
      <c r="FW136" s="115">
        <v>0</v>
      </c>
      <c r="FX136" s="115">
        <v>-1.7391304347825717E-3</v>
      </c>
      <c r="FY136" s="115">
        <v>-0.11764705882352934</v>
      </c>
      <c r="FZ136" s="115">
        <v>-8.8888888888888962E-2</v>
      </c>
      <c r="GA136" s="115">
        <v>-8.1967213114754092E-2</v>
      </c>
      <c r="GB136" s="115">
        <v>-6.6058235549761105E-2</v>
      </c>
      <c r="GC136" s="115">
        <v>-6.5217391304347949E-2</v>
      </c>
      <c r="GD136" s="115">
        <v>0.12779433681073024</v>
      </c>
      <c r="GE136" s="115">
        <v>0.24490225817323893</v>
      </c>
      <c r="GF136" s="115"/>
      <c r="GG136" s="115">
        <v>0.02</v>
      </c>
      <c r="GH136" s="115">
        <v>4.8042704626334441E-2</v>
      </c>
      <c r="GI136" s="115">
        <v>-0.10915750915750917</v>
      </c>
      <c r="GJ136" s="115">
        <v>-0.33156810826713745</v>
      </c>
      <c r="GK136" s="115"/>
      <c r="GL136" s="115">
        <v>1.7857142857142953E-2</v>
      </c>
      <c r="GM136" s="115">
        <v>3.9215686274509838E-2</v>
      </c>
      <c r="GN136" s="115">
        <v>0.2</v>
      </c>
      <c r="GO136" s="115">
        <v>-0.1435185185185186</v>
      </c>
      <c r="GP136" s="115">
        <v>-6.6666666666666652E-2</v>
      </c>
      <c r="GQ136" s="115">
        <v>-0.10801167693804731</v>
      </c>
      <c r="GR136" s="115">
        <v>-0.21052631578947364</v>
      </c>
      <c r="GS136" s="115">
        <v>0.1290322580645161</v>
      </c>
    </row>
    <row r="137" spans="1:201" x14ac:dyDescent="0.2">
      <c r="A137" t="s">
        <v>1491</v>
      </c>
      <c r="B137" s="115">
        <v>1.2151898734177135E-2</v>
      </c>
      <c r="C137" s="115">
        <v>-4.7922353654837678E-2</v>
      </c>
      <c r="D137" s="115">
        <v>0.37768554687499994</v>
      </c>
      <c r="E137" s="115">
        <v>-0.2440488511695301</v>
      </c>
      <c r="F137" s="115">
        <v>9.2526690391458999E-2</v>
      </c>
      <c r="G137" s="115">
        <v>0.2748758349032368</v>
      </c>
      <c r="H137" s="115">
        <v>4.1450777202072464E-2</v>
      </c>
      <c r="I137" s="115">
        <v>0.4969615124915599</v>
      </c>
      <c r="J137" s="115">
        <v>8.7432470855842923E-2</v>
      </c>
      <c r="K137" s="115">
        <v>-6.3607356870476486E-2</v>
      </c>
      <c r="L137" s="115">
        <v>-2.3890784982935249E-2</v>
      </c>
      <c r="M137" s="115">
        <v>1</v>
      </c>
      <c r="N137" s="115">
        <v>-0.11627906976744186</v>
      </c>
      <c r="O137" s="115">
        <v>0.25615942028985506</v>
      </c>
      <c r="P137" s="115">
        <v>-0.20023282887078001</v>
      </c>
      <c r="Q137" s="115">
        <v>0.70588235294117652</v>
      </c>
      <c r="R137" s="115"/>
      <c r="S137" s="115"/>
      <c r="T137" s="115">
        <v>7.8912693377580487E-2</v>
      </c>
      <c r="U137" s="115">
        <v>0.51515151515151503</v>
      </c>
      <c r="V137" s="115">
        <v>4.3664717348927913E-2</v>
      </c>
      <c r="W137" s="115">
        <v>-1.3957676722197311E-2</v>
      </c>
      <c r="X137" s="115">
        <v>0</v>
      </c>
      <c r="Y137" s="115">
        <v>-5.1851851851851802E-2</v>
      </c>
      <c r="Z137" s="115">
        <v>0.12800935902961635</v>
      </c>
      <c r="AA137" s="115">
        <v>9.7560975609756184E-2</v>
      </c>
      <c r="AB137" s="115">
        <v>0.41304347826086957</v>
      </c>
      <c r="AC137" s="115"/>
      <c r="AD137" s="115">
        <v>0.12041744715012043</v>
      </c>
      <c r="AE137" s="115">
        <v>0.14304635761589418</v>
      </c>
      <c r="AF137" s="115">
        <v>-0.11641025641025639</v>
      </c>
      <c r="AG137" s="115">
        <v>-0.245</v>
      </c>
      <c r="AH137" s="115">
        <v>-3.4090909090909088E-2</v>
      </c>
      <c r="AI137" s="115">
        <v>0.12741935483870967</v>
      </c>
      <c r="AJ137" s="115">
        <v>0.19688644688644691</v>
      </c>
      <c r="AK137" s="115">
        <v>0</v>
      </c>
      <c r="AL137" s="115"/>
      <c r="AM137" s="115">
        <v>0.54234234234234246</v>
      </c>
      <c r="AN137" s="115">
        <v>0.31034482758620685</v>
      </c>
      <c r="AO137" s="115">
        <v>7.3151750972762608E-2</v>
      </c>
      <c r="AP137" s="115">
        <v>1.4326647564469863E-2</v>
      </c>
      <c r="AQ137" s="115">
        <v>-9.1401489505754885E-2</v>
      </c>
      <c r="AR137" s="115">
        <v>1.1560693641618507E-2</v>
      </c>
      <c r="AS137" s="115">
        <v>-2.4446494464944703E-2</v>
      </c>
      <c r="AT137" s="115">
        <v>0.29924895145820474</v>
      </c>
      <c r="AU137" s="115">
        <v>-3.3655162969049524E-2</v>
      </c>
      <c r="AV137" s="115">
        <v>0.1377777777777778</v>
      </c>
      <c r="AW137" s="115">
        <v>7.4038917892738434E-2</v>
      </c>
      <c r="AX137" s="115">
        <v>1.6703786191536788E-2</v>
      </c>
      <c r="AY137" s="115">
        <v>0.16541353383458643</v>
      </c>
      <c r="AZ137" s="115">
        <v>7.1428571428571494E-2</v>
      </c>
      <c r="BA137" s="115">
        <v>0.19400679641643503</v>
      </c>
      <c r="BB137" s="115">
        <v>-8.2568807339449546E-2</v>
      </c>
      <c r="BC137" s="115"/>
      <c r="BD137" s="115">
        <v>5.4530201342281912E-2</v>
      </c>
      <c r="BE137" s="115">
        <v>1.1510000000000002</v>
      </c>
      <c r="BF137" s="115">
        <v>-7.812500000000111E-3</v>
      </c>
      <c r="BG137" s="115">
        <v>-0.17474302496328922</v>
      </c>
      <c r="BH137" s="115">
        <v>-4.1254125412541254E-2</v>
      </c>
      <c r="BI137" s="115">
        <v>-2.6748971193415613E-2</v>
      </c>
      <c r="BJ137" s="115">
        <v>0.22911392405063297</v>
      </c>
      <c r="BK137" s="115">
        <v>0.30316742081447956</v>
      </c>
      <c r="BL137" s="115">
        <v>-2.2857142857142878E-2</v>
      </c>
      <c r="BM137" s="115">
        <v>7.7317073170731637E-2</v>
      </c>
      <c r="BN137" s="115">
        <v>-0.34122448979591835</v>
      </c>
      <c r="BO137" s="115">
        <v>-0.12777777777777785</v>
      </c>
      <c r="BP137" s="115">
        <v>0.22399250234301787</v>
      </c>
      <c r="BQ137" s="115">
        <v>0.22334293948126796</v>
      </c>
      <c r="BR137" s="115">
        <v>0.6875</v>
      </c>
      <c r="BS137" s="115">
        <v>1.0511528773493586E-2</v>
      </c>
      <c r="BT137" s="115">
        <v>0</v>
      </c>
      <c r="BU137" s="115"/>
      <c r="BV137" s="115">
        <v>1.142857142857143</v>
      </c>
      <c r="BW137" s="115">
        <v>0</v>
      </c>
      <c r="BX137" s="115">
        <v>1</v>
      </c>
      <c r="BY137" s="115">
        <v>5.5064581917063135E-2</v>
      </c>
      <c r="BZ137" s="115">
        <v>0.56666666666666654</v>
      </c>
      <c r="CA137" s="115">
        <v>0.19665970772442593</v>
      </c>
      <c r="CB137" s="115">
        <v>6.1247676099979415E-2</v>
      </c>
      <c r="CC137" s="115">
        <v>-0.16190476190476191</v>
      </c>
      <c r="CD137" s="115">
        <v>5.8727569331158289E-2</v>
      </c>
      <c r="CE137" s="115">
        <v>0.21952215642229936</v>
      </c>
      <c r="CF137" s="115">
        <v>0.5625</v>
      </c>
      <c r="CG137" s="115">
        <v>1.1235955056179775E-2</v>
      </c>
      <c r="CH137" s="115">
        <v>0.21522388059701494</v>
      </c>
      <c r="CI137" s="115">
        <v>-5.6291390728476824E-2</v>
      </c>
      <c r="CJ137" s="115">
        <v>1.6573796256608243E-2</v>
      </c>
      <c r="CK137" s="115">
        <v>-4.2674253200568587E-3</v>
      </c>
      <c r="CL137" s="115">
        <v>0.20833333333333334</v>
      </c>
      <c r="CM137" s="115">
        <v>0.12999999999999989</v>
      </c>
      <c r="CN137" s="115">
        <v>-0.19191919191919188</v>
      </c>
      <c r="CO137" s="115">
        <v>0.10094339622641513</v>
      </c>
      <c r="CP137" s="115">
        <v>0.18032786885245913</v>
      </c>
      <c r="CQ137" s="115">
        <v>-8.1892629663330163E-3</v>
      </c>
      <c r="CR137" s="115">
        <v>7.1428571428571175E-3</v>
      </c>
      <c r="CS137" s="115">
        <v>0.32666666666666666</v>
      </c>
      <c r="CT137" s="115">
        <v>1.2630662020905885E-2</v>
      </c>
      <c r="CU137" s="115">
        <v>2.388469457789992E-2</v>
      </c>
      <c r="CV137" s="115">
        <v>0.24999999999999992</v>
      </c>
      <c r="CW137" s="115">
        <v>0.24294398610508028</v>
      </c>
      <c r="CX137" s="115">
        <v>0.33333333333333331</v>
      </c>
      <c r="CY137" s="115">
        <v>-3.3780496281365216E-2</v>
      </c>
      <c r="CZ137" s="115">
        <v>0.52287581699346408</v>
      </c>
      <c r="DA137" s="115">
        <v>0.56818181818181823</v>
      </c>
      <c r="DB137" s="115">
        <v>-5.0037064492217034E-3</v>
      </c>
      <c r="DC137" s="115"/>
      <c r="DD137" s="115">
        <v>-7.9999999999999932E-2</v>
      </c>
      <c r="DE137" s="115">
        <v>0.1678438884233209</v>
      </c>
      <c r="DF137" s="115">
        <v>0.74510489510489486</v>
      </c>
      <c r="DG137" s="115">
        <v>-4.4265593561368159E-2</v>
      </c>
      <c r="DH137" s="115">
        <v>-1.1642949547218725E-2</v>
      </c>
      <c r="DI137" s="115"/>
      <c r="DJ137" s="115"/>
      <c r="DK137" s="115">
        <v>0.14241486068111453</v>
      </c>
      <c r="DL137" s="115">
        <v>-8.5987261146496824E-2</v>
      </c>
      <c r="DM137" s="115">
        <v>0.21095890410958906</v>
      </c>
      <c r="DN137" s="115">
        <v>0.10046367851622881</v>
      </c>
      <c r="DO137" s="115"/>
      <c r="DP137" s="115">
        <v>0.15848722489248673</v>
      </c>
      <c r="DQ137" s="115">
        <v>-0.16058823529411767</v>
      </c>
      <c r="DR137" s="115">
        <v>2.4444444444444505E-2</v>
      </c>
      <c r="DS137" s="115">
        <v>0.54500494559841739</v>
      </c>
      <c r="DT137" s="115">
        <v>0.41132382892057034</v>
      </c>
      <c r="DU137" s="115">
        <v>0.36769230769230776</v>
      </c>
      <c r="DV137" s="115">
        <v>-2.34375E-2</v>
      </c>
      <c r="DW137" s="115"/>
      <c r="DX137" s="115">
        <v>0.12670110887096783</v>
      </c>
      <c r="DY137" s="115">
        <v>0.27878378378378371</v>
      </c>
      <c r="DZ137" s="115">
        <v>0.17466666666666672</v>
      </c>
      <c r="EA137" s="115"/>
      <c r="EB137" s="115">
        <v>0</v>
      </c>
      <c r="EC137" s="115">
        <v>4.8053392658509379E-2</v>
      </c>
      <c r="ED137" s="115">
        <v>-9.0909090909090912E-2</v>
      </c>
      <c r="EE137" s="115">
        <v>0.39427722036417701</v>
      </c>
      <c r="EF137" s="115">
        <v>0.18032786885245913</v>
      </c>
      <c r="EG137" s="115"/>
      <c r="EH137" s="115">
        <v>6.9396252602359227E-3</v>
      </c>
      <c r="EI137" s="115">
        <v>2.4705882352941275E-2</v>
      </c>
      <c r="EJ137" s="115">
        <v>-0.10564561207378427</v>
      </c>
      <c r="EK137" s="115">
        <v>-9.8000000000000045E-2</v>
      </c>
      <c r="EL137" s="115">
        <v>-4.7390329811079102E-2</v>
      </c>
      <c r="EM137" s="115">
        <v>-0.20049581654787735</v>
      </c>
      <c r="EN137" s="115">
        <v>3.3707865168539276E-2</v>
      </c>
      <c r="EO137" s="115">
        <v>0.50862175908696194</v>
      </c>
      <c r="EP137" s="115">
        <v>0</v>
      </c>
      <c r="EQ137" s="115">
        <v>1.6595744680851063</v>
      </c>
      <c r="ER137" s="115">
        <v>-8.66666666666666E-2</v>
      </c>
      <c r="ES137" s="115">
        <v>-5.8823529411764705E-2</v>
      </c>
      <c r="ET137" s="115"/>
      <c r="EU137" s="115"/>
      <c r="EV137" s="115">
        <v>0.17921146953405018</v>
      </c>
      <c r="EW137" s="115">
        <v>-8.1666666666666637E-2</v>
      </c>
      <c r="EX137" s="115">
        <v>5.2631578947368418E-2</v>
      </c>
      <c r="EY137" s="115">
        <v>8.8041013506851937E-2</v>
      </c>
      <c r="EZ137" s="115">
        <v>0</v>
      </c>
      <c r="FA137" s="115">
        <v>0.32666666666666666</v>
      </c>
      <c r="FB137" s="115">
        <v>0.25084745762711874</v>
      </c>
      <c r="FC137" s="115">
        <v>0.47368421052631576</v>
      </c>
      <c r="FD137" s="115">
        <v>9.7222222222222224E-2</v>
      </c>
      <c r="FE137" s="115"/>
      <c r="FF137" s="115"/>
      <c r="FG137" s="115">
        <v>4.4841269841269855E-2</v>
      </c>
      <c r="FH137" s="115">
        <v>0.26180257510729615</v>
      </c>
      <c r="FI137" s="115">
        <v>6.1904761904761997E-2</v>
      </c>
      <c r="FJ137" s="115">
        <v>0</v>
      </c>
      <c r="FK137" s="115">
        <v>0.2</v>
      </c>
      <c r="FL137" s="115">
        <v>-0.17159999999999997</v>
      </c>
      <c r="FM137" s="115">
        <v>0.1202702702702701</v>
      </c>
      <c r="FN137" s="115">
        <v>1.5</v>
      </c>
      <c r="FO137" s="115">
        <v>0.46398140975987612</v>
      </c>
      <c r="FP137" s="115">
        <v>4.5498665372482407E-2</v>
      </c>
      <c r="FQ137" s="115">
        <v>0.48222222222222233</v>
      </c>
      <c r="FR137" s="115">
        <v>-4.9301242236024966E-2</v>
      </c>
      <c r="FS137" s="115">
        <v>0.21124999999999994</v>
      </c>
      <c r="FT137" s="115">
        <v>8.5526315789473811E-3</v>
      </c>
      <c r="FU137" s="115">
        <v>-4.0639573617588236E-2</v>
      </c>
      <c r="FV137" s="115">
        <v>0</v>
      </c>
      <c r="FW137" s="115">
        <v>0</v>
      </c>
      <c r="FX137" s="115">
        <v>0.10153256704980848</v>
      </c>
      <c r="FY137" s="115">
        <v>-3.2520325203252064E-2</v>
      </c>
      <c r="FZ137" s="115">
        <v>1.5</v>
      </c>
      <c r="GA137" s="115">
        <v>3.9499670836076698E-3</v>
      </c>
      <c r="GB137" s="115">
        <v>-6.0475161987039753E-3</v>
      </c>
      <c r="GC137" s="115">
        <v>0.2105263157894737</v>
      </c>
      <c r="GD137" s="115">
        <v>0.49860413176996088</v>
      </c>
      <c r="GE137" s="115">
        <v>0.78358881875563569</v>
      </c>
      <c r="GF137" s="115"/>
      <c r="GG137" s="115">
        <v>9.6491228070175405E-2</v>
      </c>
      <c r="GH137" s="115">
        <v>0.10196078431372554</v>
      </c>
      <c r="GI137" s="115">
        <v>1.0526315789473684</v>
      </c>
      <c r="GJ137" s="115">
        <v>-3.3001422475106588E-2</v>
      </c>
      <c r="GK137" s="115"/>
      <c r="GL137" s="115">
        <v>0.21212121212121202</v>
      </c>
      <c r="GM137" s="115"/>
      <c r="GN137" s="115">
        <v>-0.11764705882352941</v>
      </c>
      <c r="GO137" s="115">
        <v>0.15508021390374332</v>
      </c>
      <c r="GP137" s="115">
        <v>9.6153846153845517E-3</v>
      </c>
      <c r="GQ137" s="115">
        <v>7.797202797202786E-2</v>
      </c>
      <c r="GR137" s="115">
        <v>9.826589595375719E-2</v>
      </c>
      <c r="GS137" s="115">
        <v>0.19230769230769229</v>
      </c>
    </row>
    <row r="138" spans="1:201" x14ac:dyDescent="0.2">
      <c r="A138" t="s">
        <v>1492</v>
      </c>
      <c r="B138" s="115">
        <v>9.713701431492909E-3</v>
      </c>
      <c r="C138" s="115">
        <v>0.11159811193526631</v>
      </c>
      <c r="D138" s="115">
        <v>0.1618210182952772</v>
      </c>
      <c r="E138" s="115">
        <v>-0.13515932688865015</v>
      </c>
      <c r="F138" s="115">
        <v>1.0791366906474911E-2</v>
      </c>
      <c r="G138" s="115">
        <v>0.22668067226890753</v>
      </c>
      <c r="H138" s="115">
        <v>-0.16086956521739126</v>
      </c>
      <c r="I138" s="115">
        <v>0.10742771684945171</v>
      </c>
      <c r="J138" s="115">
        <v>-0.12848469830256462</v>
      </c>
      <c r="K138" s="115">
        <v>4.4631727277654402E-2</v>
      </c>
      <c r="L138" s="115">
        <v>4.6428571428571555E-2</v>
      </c>
      <c r="M138" s="115">
        <v>-0.26315789473684209</v>
      </c>
      <c r="N138" s="115">
        <v>-5.7017543859649154E-2</v>
      </c>
      <c r="O138" s="115">
        <v>0.12653061224489801</v>
      </c>
      <c r="P138" s="115">
        <v>-1.8285714285714221E-2</v>
      </c>
      <c r="Q138" s="115">
        <v>6.25E-2</v>
      </c>
      <c r="R138" s="115"/>
      <c r="S138" s="115"/>
      <c r="T138" s="115">
        <v>0.27336564752672143</v>
      </c>
      <c r="U138" s="115">
        <v>-5.7142857142857037E-2</v>
      </c>
      <c r="V138" s="115">
        <v>0.1147327249022163</v>
      </c>
      <c r="W138" s="115">
        <v>8.341463414634151E-2</v>
      </c>
      <c r="X138" s="115">
        <v>0.18090909090909094</v>
      </c>
      <c r="Y138" s="115">
        <v>-1.8895348837209287E-2</v>
      </c>
      <c r="Z138" s="115">
        <v>3.4458598726114627E-2</v>
      </c>
      <c r="AA138" s="115">
        <v>-0.29714285714285715</v>
      </c>
      <c r="AB138" s="115">
        <v>-0.1471910112359551</v>
      </c>
      <c r="AC138" s="115"/>
      <c r="AD138" s="115">
        <v>6.1044860874503087E-2</v>
      </c>
      <c r="AE138" s="115">
        <v>0.20607028753993611</v>
      </c>
      <c r="AF138" s="115">
        <v>0.38101983002832868</v>
      </c>
      <c r="AG138" s="115">
        <v>-0.33110367892976594</v>
      </c>
      <c r="AH138" s="115">
        <v>7.3170731707317069E-2</v>
      </c>
      <c r="AI138" s="115">
        <v>-7.0464767616191873E-2</v>
      </c>
      <c r="AJ138" s="115">
        <v>6.4327485380116969E-2</v>
      </c>
      <c r="AK138" s="115">
        <v>0</v>
      </c>
      <c r="AL138" s="115"/>
      <c r="AM138" s="115">
        <v>-8.9285714285713969E-3</v>
      </c>
      <c r="AN138" s="115">
        <v>1.9</v>
      </c>
      <c r="AO138" s="115">
        <v>3.5455278001611565E-2</v>
      </c>
      <c r="AP138" s="115">
        <v>2.3460410557184772E-2</v>
      </c>
      <c r="AQ138" s="115">
        <v>-2.828947368421051E-2</v>
      </c>
      <c r="AR138" s="115">
        <v>-4.3165467625899635E-3</v>
      </c>
      <c r="AS138" s="115">
        <v>0.30053989202159553</v>
      </c>
      <c r="AT138" s="115">
        <v>4.6156462585033989E-2</v>
      </c>
      <c r="AU138" s="115">
        <v>-6.9305037759296431E-2</v>
      </c>
      <c r="AV138" s="115">
        <v>-4.7619047619047547E-2</v>
      </c>
      <c r="AW138" s="115">
        <v>-2.634011090573014E-2</v>
      </c>
      <c r="AX138" s="115">
        <v>1.1261261261261221E-2</v>
      </c>
      <c r="AY138" s="115">
        <v>2.3076923076923096E-2</v>
      </c>
      <c r="AZ138" s="115">
        <v>-0.34117647058823536</v>
      </c>
      <c r="BA138" s="115">
        <v>-6.0377358490566191E-2</v>
      </c>
      <c r="BB138" s="115">
        <v>9.120032035238762E-2</v>
      </c>
      <c r="BC138" s="115"/>
      <c r="BD138" s="115">
        <v>6.1442564559216338E-2</v>
      </c>
      <c r="BE138" s="115">
        <v>-0.21568627450980393</v>
      </c>
      <c r="BF138" s="115">
        <v>-7.2463768115942032E-2</v>
      </c>
      <c r="BG138" s="115">
        <v>8.0952380952380915E-2</v>
      </c>
      <c r="BH138" s="115">
        <v>0.14990512333965847</v>
      </c>
      <c r="BI138" s="115">
        <v>-0.2148626817447496</v>
      </c>
      <c r="BJ138" s="115">
        <v>0.10577884423115376</v>
      </c>
      <c r="BK138" s="115">
        <v>-9.1656391286477484E-2</v>
      </c>
      <c r="BL138" s="115">
        <v>7.6923076923076927E-2</v>
      </c>
      <c r="BM138" s="115">
        <v>2.3464802795806233E-2</v>
      </c>
      <c r="BN138" s="115">
        <v>-6.9148936170212782E-2</v>
      </c>
      <c r="BO138" s="115">
        <v>2.2727272727272745E-2</v>
      </c>
      <c r="BP138" s="115">
        <v>-4.4762757385854966E-2</v>
      </c>
      <c r="BQ138" s="115">
        <v>8.4375000000000006E-2</v>
      </c>
      <c r="BR138" s="115">
        <v>6.6666666666666666E-2</v>
      </c>
      <c r="BS138" s="115">
        <v>0.25786010236412377</v>
      </c>
      <c r="BT138" s="115">
        <v>0</v>
      </c>
      <c r="BU138" s="115"/>
      <c r="BV138" s="115">
        <v>-0.56923076923076921</v>
      </c>
      <c r="BW138" s="115">
        <v>0</v>
      </c>
      <c r="BX138" s="115">
        <v>-8.571428571428566E-2</v>
      </c>
      <c r="BY138" s="115">
        <v>7.3330901130974152E-2</v>
      </c>
      <c r="BZ138" s="115">
        <v>-6.2499999999999944E-2</v>
      </c>
      <c r="CA138" s="115">
        <v>3.6796536796536702E-2</v>
      </c>
      <c r="CB138" s="115">
        <v>2.0124328311031468E-2</v>
      </c>
      <c r="CC138" s="115">
        <v>6.0606060606060608E-2</v>
      </c>
      <c r="CD138" s="115">
        <v>0.36222222222222222</v>
      </c>
      <c r="CE138" s="115">
        <v>0.13645857507542342</v>
      </c>
      <c r="CF138" s="115">
        <v>-0.57177615571776164</v>
      </c>
      <c r="CG138" s="115">
        <v>0.62646198830409361</v>
      </c>
      <c r="CH138" s="115">
        <v>0</v>
      </c>
      <c r="CI138" s="115">
        <v>-2.1862348178137651E-2</v>
      </c>
      <c r="CJ138" s="115">
        <v>0.18788187372708745</v>
      </c>
      <c r="CK138" s="115">
        <v>0.29992603550295854</v>
      </c>
      <c r="CL138" s="115">
        <v>-0.23566878980891717</v>
      </c>
      <c r="CM138" s="115">
        <v>-0.28571428571428564</v>
      </c>
      <c r="CN138" s="115">
        <v>0</v>
      </c>
      <c r="CO138" s="115">
        <v>-5.944986690328305E-2</v>
      </c>
      <c r="CP138" s="115">
        <v>0</v>
      </c>
      <c r="CQ138" s="115">
        <v>0.76121794871794868</v>
      </c>
      <c r="CR138" s="115">
        <v>0.15702479338842978</v>
      </c>
      <c r="CS138" s="115">
        <v>-0.15730337078651688</v>
      </c>
      <c r="CT138" s="115">
        <v>-0.1170079800019229</v>
      </c>
      <c r="CU138" s="115">
        <v>0.17956606217616575</v>
      </c>
      <c r="CV138" s="115">
        <v>-6.755470980019021E-2</v>
      </c>
      <c r="CW138" s="115">
        <v>9.7973778307508919E-2</v>
      </c>
      <c r="CX138" s="115">
        <v>-3.322259136212554E-3</v>
      </c>
      <c r="CY138" s="115">
        <v>-4.0866666666666634E-2</v>
      </c>
      <c r="CZ138" s="115">
        <v>5.5172413793103496E-2</v>
      </c>
      <c r="DA138" s="115">
        <v>0.1891891891891892</v>
      </c>
      <c r="DB138" s="115">
        <v>0.24131585001150224</v>
      </c>
      <c r="DC138" s="115"/>
      <c r="DD138" s="115">
        <v>-0.1875</v>
      </c>
      <c r="DE138" s="115">
        <v>5.0824003019247783E-2</v>
      </c>
      <c r="DF138" s="115">
        <v>-1.3793103448275813E-2</v>
      </c>
      <c r="DG138" s="115">
        <v>0.65666666666666662</v>
      </c>
      <c r="DH138" s="115">
        <v>3.3422459893048123E-2</v>
      </c>
      <c r="DI138" s="115"/>
      <c r="DJ138" s="115"/>
      <c r="DK138" s="115">
        <v>9.3749999999999389E-3</v>
      </c>
      <c r="DL138" s="115">
        <v>-0.10541310541310532</v>
      </c>
      <c r="DM138" s="115">
        <v>0.14062499999999992</v>
      </c>
      <c r="DN138" s="115">
        <v>-0.10387811634349031</v>
      </c>
      <c r="DO138" s="115"/>
      <c r="DP138" s="115">
        <v>-7.9627473806752072E-2</v>
      </c>
      <c r="DQ138" s="115">
        <v>-8.3310865462388875E-2</v>
      </c>
      <c r="DR138" s="115">
        <v>0.23666343355965083</v>
      </c>
      <c r="DS138" s="115">
        <v>0.25981308411214943</v>
      </c>
      <c r="DT138" s="115">
        <v>-2.2379738770309035E-2</v>
      </c>
      <c r="DU138" s="115">
        <v>-0.18648310387984984</v>
      </c>
      <c r="DV138" s="115">
        <v>0.38678223185265442</v>
      </c>
      <c r="DW138" s="115"/>
      <c r="DX138" s="115">
        <v>6.910952445103051E-2</v>
      </c>
      <c r="DY138" s="115">
        <v>-3.2679738562091505E-2</v>
      </c>
      <c r="DZ138" s="115">
        <v>1.8675721561969463E-2</v>
      </c>
      <c r="EA138" s="115"/>
      <c r="EB138" s="115">
        <v>-0.1</v>
      </c>
      <c r="EC138" s="115">
        <v>4.632216014897584E-2</v>
      </c>
      <c r="ED138" s="115">
        <v>2.3255813953488372E-2</v>
      </c>
      <c r="EE138" s="115">
        <v>-6.2369337979094046E-2</v>
      </c>
      <c r="EF138" s="115">
        <v>0</v>
      </c>
      <c r="EG138" s="115"/>
      <c r="EH138" s="115">
        <v>-0.27769423558897238</v>
      </c>
      <c r="EI138" s="115">
        <v>0.14826072272880786</v>
      </c>
      <c r="EJ138" s="115">
        <v>1.5900056785917157E-2</v>
      </c>
      <c r="EK138" s="115">
        <v>-0.34210526315789469</v>
      </c>
      <c r="EL138" s="115">
        <v>-8.0659405357668482E-2</v>
      </c>
      <c r="EM138" s="115">
        <v>4.096774193548397E-2</v>
      </c>
      <c r="EN138" s="115">
        <v>-3.1731640979147747E-2</v>
      </c>
      <c r="EO138" s="115">
        <v>6.1786182362853969E-3</v>
      </c>
      <c r="EP138" s="115">
        <v>0.15754014298012492</v>
      </c>
      <c r="EQ138" s="115">
        <v>0</v>
      </c>
      <c r="ER138" s="115">
        <v>0.2820512820512821</v>
      </c>
      <c r="ES138" s="115">
        <v>6.25E-2</v>
      </c>
      <c r="ET138" s="115"/>
      <c r="EU138" s="115"/>
      <c r="EV138" s="115">
        <v>-6.0606060606060656E-2</v>
      </c>
      <c r="EW138" s="115">
        <v>0</v>
      </c>
      <c r="EX138" s="115">
        <v>-4.4265593561368159E-2</v>
      </c>
      <c r="EY138" s="115">
        <v>-2.639662123248224E-2</v>
      </c>
      <c r="EZ138" s="115">
        <v>-7.7490774907749069E-2</v>
      </c>
      <c r="FA138" s="115">
        <v>0</v>
      </c>
      <c r="FB138" s="115">
        <v>5.3571428571428485E-2</v>
      </c>
      <c r="FC138" s="115">
        <v>-3.0612244897959211E-2</v>
      </c>
      <c r="FD138" s="115">
        <v>0.14649681528662425</v>
      </c>
      <c r="FE138" s="115"/>
      <c r="FF138" s="115"/>
      <c r="FG138" s="115">
        <v>7.9999999999999238E-3</v>
      </c>
      <c r="FH138" s="115">
        <v>0.64084507042253536</v>
      </c>
      <c r="FI138" s="115">
        <v>-6.2499999999999993E-2</v>
      </c>
      <c r="FJ138" s="115">
        <v>-4.9781659388646163E-2</v>
      </c>
      <c r="FK138" s="115">
        <v>0.19047619047619044</v>
      </c>
      <c r="FL138" s="115">
        <v>-9.7472924187725615E-2</v>
      </c>
      <c r="FM138" s="115">
        <v>-0.19999999999999996</v>
      </c>
      <c r="FN138" s="115">
        <v>1.3076923076923075</v>
      </c>
      <c r="FO138" s="115">
        <v>0.30298748486071858</v>
      </c>
      <c r="FP138" s="115">
        <v>5.734445157152019E-2</v>
      </c>
      <c r="FQ138" s="115">
        <v>-9.8798397863818443E-2</v>
      </c>
      <c r="FR138" s="115">
        <v>0.13881520778072504</v>
      </c>
      <c r="FS138" s="115">
        <v>6.2416998671978717E-2</v>
      </c>
      <c r="FT138" s="115">
        <v>-1.4693171996542777E-2</v>
      </c>
      <c r="FU138" s="115">
        <v>0.11847988077496273</v>
      </c>
      <c r="FV138" s="115">
        <v>0.10544217687074826</v>
      </c>
      <c r="FW138" s="115">
        <v>0</v>
      </c>
      <c r="FX138" s="115">
        <v>-0.13000000000000003</v>
      </c>
      <c r="FY138" s="115">
        <v>0.64</v>
      </c>
      <c r="FZ138" s="115">
        <v>-0.39999999999999997</v>
      </c>
      <c r="GA138" s="115">
        <v>-5.1217988757026982E-2</v>
      </c>
      <c r="GB138" s="115">
        <v>-7.4000000000000052E-2</v>
      </c>
      <c r="GC138" s="115">
        <v>-0.23782234957020057</v>
      </c>
      <c r="GD138" s="115">
        <v>-1.8630136986301362E-2</v>
      </c>
      <c r="GE138" s="115">
        <v>0.16747083077462951</v>
      </c>
      <c r="GF138" s="115"/>
      <c r="GG138" s="115">
        <v>3.9197812215132154E-2</v>
      </c>
      <c r="GH138" s="115">
        <v>-0.22006423000458786</v>
      </c>
      <c r="GI138" s="115">
        <v>-1.4814814814814762E-2</v>
      </c>
      <c r="GJ138" s="115">
        <v>-8.5587929240374588E-2</v>
      </c>
      <c r="GK138" s="115"/>
      <c r="GL138" s="115">
        <v>-6.854838709677416E-2</v>
      </c>
      <c r="GM138" s="115"/>
      <c r="GN138" s="115">
        <v>0</v>
      </c>
      <c r="GO138" s="115">
        <v>-8.3333333333333301E-2</v>
      </c>
      <c r="GP138" s="115">
        <v>-2.0408163265306107E-2</v>
      </c>
      <c r="GQ138" s="115">
        <v>0.14560384538353702</v>
      </c>
      <c r="GR138" s="115">
        <v>-1.1428571428571439E-2</v>
      </c>
      <c r="GS138" s="115">
        <v>-0.23529411764705876</v>
      </c>
    </row>
    <row r="139" spans="1:201" x14ac:dyDescent="0.2">
      <c r="A139" t="s">
        <v>1493</v>
      </c>
      <c r="B139" s="115">
        <v>-0.14021978021978027</v>
      </c>
      <c r="C139" s="115">
        <v>0.43840931134820554</v>
      </c>
      <c r="D139" s="115">
        <v>-0.22311591009255177</v>
      </c>
      <c r="E139" s="115">
        <v>-0.44840525328330205</v>
      </c>
      <c r="F139" s="115">
        <v>-0.35498839907192575</v>
      </c>
      <c r="G139" s="115">
        <v>-0.53606237816764124</v>
      </c>
      <c r="H139" s="115">
        <v>2.2222222222222143E-2</v>
      </c>
      <c r="I139" s="115">
        <v>0.32321899736147747</v>
      </c>
      <c r="J139" s="115">
        <v>0.41447599018576919</v>
      </c>
      <c r="K139" s="115">
        <v>0.3384353124659969</v>
      </c>
      <c r="L139" s="115">
        <v>0.11999999999999993</v>
      </c>
      <c r="M139" s="115">
        <v>-0.46927374301675973</v>
      </c>
      <c r="N139" s="115">
        <v>-5.9405940594059313E-2</v>
      </c>
      <c r="O139" s="115">
        <v>5.5579491598448903E-2</v>
      </c>
      <c r="P139" s="115">
        <v>0.58802177858439197</v>
      </c>
      <c r="Q139" s="115">
        <v>-0.2</v>
      </c>
      <c r="R139" s="115"/>
      <c r="S139" s="115"/>
      <c r="T139" s="115">
        <v>0.13966005665722381</v>
      </c>
      <c r="U139" s="115">
        <v>-0.30000000000000004</v>
      </c>
      <c r="V139" s="115">
        <v>0.268117938826123</v>
      </c>
      <c r="W139" s="115">
        <v>-2.5665399239543685E-2</v>
      </c>
      <c r="X139" s="115">
        <v>-0.36781609195402293</v>
      </c>
      <c r="Y139" s="115">
        <v>9.5541401273885287E-2</v>
      </c>
      <c r="Z139" s="115">
        <v>-8.1334113516676451E-2</v>
      </c>
      <c r="AA139" s="115">
        <v>0.36718749999999994</v>
      </c>
      <c r="AB139" s="115">
        <v>-0.2722812755519215</v>
      </c>
      <c r="AC139" s="115"/>
      <c r="AD139" s="115">
        <v>-0.17691049310586587</v>
      </c>
      <c r="AE139" s="115">
        <v>-0.39865513928914509</v>
      </c>
      <c r="AF139" s="115">
        <v>-0.34599351551644281</v>
      </c>
      <c r="AG139" s="115">
        <v>-0.23333333333333325</v>
      </c>
      <c r="AH139" s="115">
        <v>0.33986928104575159</v>
      </c>
      <c r="AI139" s="115">
        <v>-0.22979214780600463</v>
      </c>
      <c r="AJ139" s="115">
        <v>-0.29387474191328283</v>
      </c>
      <c r="AK139" s="115">
        <v>0</v>
      </c>
      <c r="AL139" s="115"/>
      <c r="AM139" s="115">
        <v>-0.19885550786838349</v>
      </c>
      <c r="AN139" s="115">
        <v>-0.5</v>
      </c>
      <c r="AO139" s="115">
        <v>-0.19493999351281213</v>
      </c>
      <c r="AP139" s="115">
        <v>-0.35047619047619044</v>
      </c>
      <c r="AQ139" s="115">
        <v>-2.875399361022371E-2</v>
      </c>
      <c r="AR139" s="115">
        <v>-0.42275747508305644</v>
      </c>
      <c r="AS139" s="115">
        <v>0.34979757085020263</v>
      </c>
      <c r="AT139" s="115">
        <v>0.63861330955300422</v>
      </c>
      <c r="AU139" s="115">
        <v>0.19901428898907303</v>
      </c>
      <c r="AV139" s="115">
        <v>0.36956521739130416</v>
      </c>
      <c r="AW139" s="115">
        <v>7.3412698412698429E-2</v>
      </c>
      <c r="AX139" s="115">
        <v>-0.15829383886255921</v>
      </c>
      <c r="AY139" s="115">
        <v>-0.25714285714285712</v>
      </c>
      <c r="AZ139" s="115">
        <v>0.47058823529411759</v>
      </c>
      <c r="BA139" s="115">
        <v>6.3928350833848055E-2</v>
      </c>
      <c r="BB139" s="115">
        <v>0.51348484848484854</v>
      </c>
      <c r="BC139" s="115"/>
      <c r="BD139" s="115">
        <v>-0.19842969307637398</v>
      </c>
      <c r="BE139" s="115">
        <v>-0.23789599521817098</v>
      </c>
      <c r="BF139" s="115">
        <v>-7.9999999999999946E-2</v>
      </c>
      <c r="BG139" s="115">
        <v>0.19771863117870725</v>
      </c>
      <c r="BH139" s="115">
        <v>-0.24281609195402304</v>
      </c>
      <c r="BI139" s="115">
        <v>0.27366255144032919</v>
      </c>
      <c r="BJ139" s="115">
        <v>0.11133333333333328</v>
      </c>
      <c r="BK139" s="115">
        <v>-0.25981137815637356</v>
      </c>
      <c r="BL139" s="115">
        <v>8.0931263858093183E-2</v>
      </c>
      <c r="BM139" s="115">
        <v>-0.12761324041811836</v>
      </c>
      <c r="BN139" s="115">
        <v>-0.4074741107609185</v>
      </c>
      <c r="BO139" s="115">
        <v>3.7328094302554106E-2</v>
      </c>
      <c r="BP139" s="115">
        <v>-0.20441595441595437</v>
      </c>
      <c r="BQ139" s="115">
        <v>-0.52592592592592591</v>
      </c>
      <c r="BR139" s="115">
        <v>-0.30683918669131238</v>
      </c>
      <c r="BS139" s="115">
        <v>-4.0570560037413758E-2</v>
      </c>
      <c r="BT139" s="115">
        <v>4.1028781383955867E-2</v>
      </c>
      <c r="BU139" s="115"/>
      <c r="BV139" s="115">
        <v>0.96969696969696983</v>
      </c>
      <c r="BW139" s="115">
        <v>8.492569002123149E-3</v>
      </c>
      <c r="BX139" s="115">
        <v>-0.3</v>
      </c>
      <c r="BY139" s="115">
        <v>-0.13053132434575729</v>
      </c>
      <c r="BZ139" s="115">
        <v>-0.23200000000000004</v>
      </c>
      <c r="CA139" s="115">
        <v>-5.9063136456211779E-2</v>
      </c>
      <c r="CB139" s="115">
        <v>9.1923607915324376E-2</v>
      </c>
      <c r="CC139" s="115">
        <v>0.6150081566068516</v>
      </c>
      <c r="CD139" s="115">
        <v>-0.42307692307692307</v>
      </c>
      <c r="CE139" s="115">
        <v>-0.1605299045392557</v>
      </c>
      <c r="CF139" s="115">
        <v>0.36544850498338893</v>
      </c>
      <c r="CG139" s="115">
        <v>0.40921967550862737</v>
      </c>
      <c r="CH139" s="115">
        <v>-1.3980868285504088E-2</v>
      </c>
      <c r="CI139" s="115">
        <v>-0.25242130750605329</v>
      </c>
      <c r="CJ139" s="115">
        <v>-0.15405599425699934</v>
      </c>
      <c r="CK139" s="115">
        <v>0.16501507970702275</v>
      </c>
      <c r="CL139" s="115">
        <v>0.16296296296296292</v>
      </c>
      <c r="CM139" s="115">
        <v>-0.12500000000000011</v>
      </c>
      <c r="CN139" s="115">
        <v>-1.0000000000000009E-2</v>
      </c>
      <c r="CO139" s="115">
        <v>0.4598445595854922</v>
      </c>
      <c r="CP139" s="115">
        <v>0.50289855072463752</v>
      </c>
      <c r="CQ139" s="115">
        <v>0.13454545454545458</v>
      </c>
      <c r="CR139" s="115">
        <v>-0.19279519679786528</v>
      </c>
      <c r="CS139" s="115">
        <v>-0.14423076923076925</v>
      </c>
      <c r="CT139" s="115">
        <v>0.40630070308274763</v>
      </c>
      <c r="CU139" s="115">
        <v>0.14053554939981533</v>
      </c>
      <c r="CV139" s="115">
        <v>0.23067915690866519</v>
      </c>
      <c r="CW139" s="115">
        <v>0.50035765379113029</v>
      </c>
      <c r="CX139" s="115">
        <v>0.49751243781094534</v>
      </c>
      <c r="CY139" s="115">
        <v>6.7789784549297993E-3</v>
      </c>
      <c r="CZ139" s="115">
        <v>-6.8493150684931572E-3</v>
      </c>
      <c r="DA139" s="115">
        <v>-0.2317275747508305</v>
      </c>
      <c r="DB139" s="115">
        <v>0.20632718190647989</v>
      </c>
      <c r="DC139" s="115"/>
      <c r="DD139" s="115">
        <v>-0.33333333333333331</v>
      </c>
      <c r="DE139" s="115">
        <v>0.27408238499759568</v>
      </c>
      <c r="DF139" s="115">
        <v>0.15216527612236783</v>
      </c>
      <c r="DG139" s="115">
        <v>-0.5714285714285714</v>
      </c>
      <c r="DH139" s="115">
        <v>0.15789473684210534</v>
      </c>
      <c r="DI139" s="115"/>
      <c r="DJ139" s="115"/>
      <c r="DK139" s="115">
        <v>-0.80803839232153574</v>
      </c>
      <c r="DL139" s="115">
        <v>-0.22000000000000006</v>
      </c>
      <c r="DM139" s="115">
        <v>-6.4327485380116886E-2</v>
      </c>
      <c r="DN139" s="115">
        <v>-9.7500000000000031E-2</v>
      </c>
      <c r="DO139" s="115"/>
      <c r="DP139" s="115">
        <v>0.3262312799135404</v>
      </c>
      <c r="DQ139" s="115">
        <v>0.32748747315676457</v>
      </c>
      <c r="DR139" s="115">
        <v>0.36949302634491915</v>
      </c>
      <c r="DS139" s="115">
        <v>-0.48491655969191266</v>
      </c>
      <c r="DT139" s="115">
        <v>-0.10544314619549737</v>
      </c>
      <c r="DU139" s="115">
        <v>-0.76458456098998229</v>
      </c>
      <c r="DV139" s="115">
        <v>0.19066047471620229</v>
      </c>
      <c r="DW139" s="115"/>
      <c r="DX139" s="115">
        <v>0.54356415055105012</v>
      </c>
      <c r="DY139" s="115">
        <v>-0.45869449849637356</v>
      </c>
      <c r="DZ139" s="115">
        <v>0.17705835331734612</v>
      </c>
      <c r="EA139" s="115"/>
      <c r="EB139" s="115">
        <v>2.5062656641604369E-3</v>
      </c>
      <c r="EC139" s="115">
        <v>0.10893133711925655</v>
      </c>
      <c r="ED139" s="115">
        <v>-2.2727272727272728E-2</v>
      </c>
      <c r="EE139" s="115">
        <v>-0.36420026583961013</v>
      </c>
      <c r="EF139" s="115">
        <v>0.50289855072463752</v>
      </c>
      <c r="EG139" s="115"/>
      <c r="EH139" s="115">
        <v>-2.6829268292682961E-2</v>
      </c>
      <c r="EI139" s="115">
        <v>0.28404163052905468</v>
      </c>
      <c r="EJ139" s="115">
        <v>4.8214285714285633E-2</v>
      </c>
      <c r="EK139" s="115">
        <v>0.26666666666666661</v>
      </c>
      <c r="EL139" s="115">
        <v>2.6283987915407776E-2</v>
      </c>
      <c r="EM139" s="115">
        <v>0.61668839634941319</v>
      </c>
      <c r="EN139" s="115">
        <v>-0.15088529638183223</v>
      </c>
      <c r="EO139" s="115">
        <v>0.18574705838821873</v>
      </c>
      <c r="EP139" s="115">
        <v>0.27618820157630775</v>
      </c>
      <c r="EQ139" s="115">
        <v>-0.76500000000000001</v>
      </c>
      <c r="ER139" s="115">
        <v>-0.50212765957446814</v>
      </c>
      <c r="ES139" s="115">
        <v>6.6666666666666666E-2</v>
      </c>
      <c r="ET139" s="115"/>
      <c r="EU139" s="115"/>
      <c r="EV139" s="115">
        <v>6.0714285714285852E-2</v>
      </c>
      <c r="EW139" s="115">
        <v>0</v>
      </c>
      <c r="EX139" s="115">
        <v>-5.6030389363722684E-2</v>
      </c>
      <c r="EY139" s="115">
        <v>0.56004791853848468</v>
      </c>
      <c r="EZ139" s="115">
        <v>0.50555555555555554</v>
      </c>
      <c r="FA139" s="115">
        <v>-0.4863013698630137</v>
      </c>
      <c r="FB139" s="115">
        <v>-0.20076117982873448</v>
      </c>
      <c r="FC139" s="115">
        <v>0.1136363636363636</v>
      </c>
      <c r="FD139" s="115">
        <v>-0.15226781857451405</v>
      </c>
      <c r="FE139" s="115"/>
      <c r="FF139" s="115"/>
      <c r="FG139" s="115">
        <v>-0.1278055587859053</v>
      </c>
      <c r="FH139" s="115">
        <v>-0.33333333333333331</v>
      </c>
      <c r="FI139" s="115">
        <v>0.14285714285714285</v>
      </c>
      <c r="FJ139" s="115">
        <v>-5.5670103092783564E-2</v>
      </c>
      <c r="FK139" s="115">
        <v>5.0000000000000044E-2</v>
      </c>
      <c r="FL139" s="115">
        <v>-0.16060606060606064</v>
      </c>
      <c r="FM139" s="115">
        <v>-0.34859154929577463</v>
      </c>
      <c r="FN139" s="115">
        <v>-0.87</v>
      </c>
      <c r="FO139" s="115">
        <v>6.8593615185504747E-2</v>
      </c>
      <c r="FP139" s="115">
        <v>0.15549955529202505</v>
      </c>
      <c r="FQ139" s="115">
        <v>-0.2345426673479816</v>
      </c>
      <c r="FR139" s="115">
        <v>0.26722689075630246</v>
      </c>
      <c r="FS139" s="115">
        <v>-0.21069182389937097</v>
      </c>
      <c r="FT139" s="115">
        <v>0.95274261603375543</v>
      </c>
      <c r="FU139" s="115">
        <v>-7.7663230240549871E-2</v>
      </c>
      <c r="FV139" s="115">
        <v>-0.37529880478087652</v>
      </c>
      <c r="FW139" s="115">
        <v>0</v>
      </c>
      <c r="FX139" s="115">
        <v>-0.36170212765957449</v>
      </c>
      <c r="FY139" s="115">
        <v>0.35135135135135126</v>
      </c>
      <c r="FZ139" s="115">
        <v>-0.75409836065573765</v>
      </c>
      <c r="GA139" s="115">
        <v>9.8833218943033721E-2</v>
      </c>
      <c r="GB139" s="115">
        <v>-0.11063678406261115</v>
      </c>
      <c r="GC139" s="115">
        <v>-0.11421319796954309</v>
      </c>
      <c r="GD139" s="115">
        <v>-0.50914470145239377</v>
      </c>
      <c r="GE139" s="115">
        <v>0.49750394114555946</v>
      </c>
      <c r="GF139" s="115"/>
      <c r="GG139" s="115">
        <v>0.2905882352941177</v>
      </c>
      <c r="GH139" s="115">
        <v>5.4167338384652576E-2</v>
      </c>
      <c r="GI139" s="115">
        <v>-0.25986842105263153</v>
      </c>
      <c r="GJ139" s="115">
        <v>-0.33724137931034487</v>
      </c>
      <c r="GK139" s="115"/>
      <c r="GL139" s="115">
        <v>-0.17333333333333334</v>
      </c>
      <c r="GM139" s="115"/>
      <c r="GN139" s="115">
        <v>-0.46540880503144655</v>
      </c>
      <c r="GO139" s="115">
        <v>8.3185840707964559E-2</v>
      </c>
      <c r="GP139" s="115">
        <v>7.4198988195615587E-2</v>
      </c>
      <c r="GQ139" s="115">
        <v>0.22377450980392163</v>
      </c>
      <c r="GR139" s="115">
        <v>-0.29435483870967744</v>
      </c>
      <c r="GS139" s="115">
        <v>0.27819548872180438</v>
      </c>
    </row>
    <row r="140" spans="1:201" x14ac:dyDescent="0.2">
      <c r="A140" t="s">
        <v>1494</v>
      </c>
      <c r="B140" s="115">
        <v>0</v>
      </c>
      <c r="C140" s="115">
        <v>0.1796338672768879</v>
      </c>
      <c r="D140" s="115">
        <v>0.40909796615432403</v>
      </c>
      <c r="E140" s="115">
        <v>-0.185277554304103</v>
      </c>
      <c r="F140" s="115">
        <v>0.42715231788079455</v>
      </c>
      <c r="G140" s="115">
        <v>-0.33806451612903232</v>
      </c>
      <c r="H140" s="115">
        <v>0.125</v>
      </c>
      <c r="I140" s="115">
        <v>0.28202959830866814</v>
      </c>
      <c r="J140" s="115">
        <v>0.66452742123687281</v>
      </c>
      <c r="K140" s="115">
        <v>0.17598635103433566</v>
      </c>
      <c r="L140" s="115">
        <v>0.32275132275132284</v>
      </c>
      <c r="M140" s="115">
        <v>-0.59483929379809874</v>
      </c>
      <c r="N140" s="115">
        <v>-0.22555910543130997</v>
      </c>
      <c r="O140" s="115">
        <v>0.42392638036809815</v>
      </c>
      <c r="P140" s="115">
        <v>-0.21285714285714283</v>
      </c>
      <c r="Q140" s="115">
        <v>2.0408163265306048E-2</v>
      </c>
      <c r="R140" s="115"/>
      <c r="S140" s="115"/>
      <c r="T140" s="115">
        <v>0.11347685513760733</v>
      </c>
      <c r="U140" s="115">
        <v>-1.9607843137254919E-2</v>
      </c>
      <c r="V140" s="115">
        <v>9.2743149653718701E-2</v>
      </c>
      <c r="W140" s="115">
        <v>3.4414945919370665E-2</v>
      </c>
      <c r="X140" s="115">
        <v>0</v>
      </c>
      <c r="Y140" s="115">
        <v>0.50961538461538458</v>
      </c>
      <c r="Z140" s="115">
        <v>0.21300305202640374</v>
      </c>
      <c r="AA140" s="115">
        <v>-0.23809523809523805</v>
      </c>
      <c r="AB140" s="115">
        <v>0.56393861892583119</v>
      </c>
      <c r="AC140" s="115"/>
      <c r="AD140" s="115">
        <v>0.64703618167821397</v>
      </c>
      <c r="AE140" s="115"/>
      <c r="AF140" s="115">
        <v>-0.53549913941480198</v>
      </c>
      <c r="AG140" s="115">
        <v>-0.50318471337579618</v>
      </c>
      <c r="AH140" s="115">
        <v>3.2786885245902103E-3</v>
      </c>
      <c r="AI140" s="115">
        <v>0.99080459770114959</v>
      </c>
      <c r="AJ140" s="115">
        <v>1.8220042046250863E-2</v>
      </c>
      <c r="AK140" s="115">
        <v>5.8020477815699634E-2</v>
      </c>
      <c r="AL140" s="115"/>
      <c r="AM140" s="115">
        <v>0.39800000000000002</v>
      </c>
      <c r="AN140" s="115">
        <v>0.42857142857142866</v>
      </c>
      <c r="AO140" s="115">
        <v>0.66919328641039522</v>
      </c>
      <c r="AP140" s="115">
        <v>0.43442622950819665</v>
      </c>
      <c r="AQ140" s="115">
        <v>2.1540469973890343E-2</v>
      </c>
      <c r="AR140" s="115">
        <v>-0.53576248313090424</v>
      </c>
      <c r="AS140" s="115">
        <v>7.5783972125435473E-2</v>
      </c>
      <c r="AT140" s="115">
        <v>-5.2092138630600242E-2</v>
      </c>
      <c r="AU140" s="115">
        <v>-0.59732307692307696</v>
      </c>
      <c r="AV140" s="115">
        <v>0.13114754098360668</v>
      </c>
      <c r="AW140" s="115">
        <v>0.44516129032258073</v>
      </c>
      <c r="AX140" s="115">
        <v>0.41610738255033564</v>
      </c>
      <c r="AY140" s="115">
        <v>7.6923076923076927E-2</v>
      </c>
      <c r="AZ140" s="115">
        <v>0.59668508287292821</v>
      </c>
      <c r="BA140" s="115">
        <v>2.5007913896802871E-2</v>
      </c>
      <c r="BB140" s="115">
        <v>-0.1985428051001821</v>
      </c>
      <c r="BC140" s="115"/>
      <c r="BD140" s="115">
        <v>0.19437340153452679</v>
      </c>
      <c r="BE140" s="115">
        <v>-0.27260869565217388</v>
      </c>
      <c r="BF140" s="115">
        <v>0</v>
      </c>
      <c r="BG140" s="115">
        <v>1.937984496124024E-2</v>
      </c>
      <c r="BH140" s="115">
        <v>0.88108108108108096</v>
      </c>
      <c r="BI140" s="115">
        <v>0.36901408450704243</v>
      </c>
      <c r="BJ140" s="115">
        <v>-3.4541943788886496E-2</v>
      </c>
      <c r="BK140" s="115">
        <v>7.2780678851174826E-2</v>
      </c>
      <c r="BL140" s="115">
        <v>-4.4150110375276953E-3</v>
      </c>
      <c r="BM140" s="115">
        <v>5.1603053435114433E-2</v>
      </c>
      <c r="BN140" s="115"/>
      <c r="BO140" s="115">
        <v>-0.74096692111959284</v>
      </c>
      <c r="BP140" s="115">
        <v>0.24578527062999109</v>
      </c>
      <c r="BQ140" s="115">
        <v>-0.27027027027027029</v>
      </c>
      <c r="BR140" s="115">
        <v>-0.5463312368972747</v>
      </c>
      <c r="BS140" s="115">
        <v>0.41876088579248577</v>
      </c>
      <c r="BT140" s="115">
        <v>0.4053356282271946</v>
      </c>
      <c r="BU140" s="115"/>
      <c r="BV140" s="115">
        <v>-0.17500000000000004</v>
      </c>
      <c r="BW140" s="115">
        <v>-0.30092764378478665</v>
      </c>
      <c r="BX140" s="115">
        <v>-0.375</v>
      </c>
      <c r="BY140" s="115">
        <v>-7.9964978841383386E-2</v>
      </c>
      <c r="BZ140" s="115">
        <v>0.25</v>
      </c>
      <c r="CA140" s="115">
        <v>-0.43026224181944772</v>
      </c>
      <c r="CB140" s="115">
        <v>0.18808091853471851</v>
      </c>
      <c r="CC140" s="115">
        <v>-0.27882352941176475</v>
      </c>
      <c r="CD140" s="115">
        <v>0.14705882352941177</v>
      </c>
      <c r="CE140" s="115">
        <v>0.14168149466192165</v>
      </c>
      <c r="CF140" s="115">
        <v>-0.49833333333333335</v>
      </c>
      <c r="CG140" s="115">
        <v>-0.4564669652855543</v>
      </c>
      <c r="CH140" s="115">
        <v>0</v>
      </c>
      <c r="CI140" s="115">
        <v>3.1623120347704516E-2</v>
      </c>
      <c r="CJ140" s="115">
        <v>0.19879518072289162</v>
      </c>
      <c r="CK140" s="115">
        <v>8.5086489013557753E-2</v>
      </c>
      <c r="CL140" s="115">
        <v>-0.27923117992525365</v>
      </c>
      <c r="CM140" s="115">
        <v>-8.3094555873925502E-2</v>
      </c>
      <c r="CN140" s="115">
        <v>0.11111111111111108</v>
      </c>
      <c r="CO140" s="115">
        <v>0.13529411764705881</v>
      </c>
      <c r="CP140" s="115">
        <v>0.15000000000000005</v>
      </c>
      <c r="CQ140" s="115">
        <v>0</v>
      </c>
      <c r="CR140" s="115">
        <v>-0.328705776981639</v>
      </c>
      <c r="CS140" s="115">
        <v>4.0000000000000036E-2</v>
      </c>
      <c r="CT140" s="115">
        <v>2.7222222222222134E-2</v>
      </c>
      <c r="CU140" s="115">
        <v>-9.7349558259710006E-2</v>
      </c>
      <c r="CV140" s="115">
        <v>-0.16356513222331062</v>
      </c>
      <c r="CW140" s="115">
        <v>0.31886792452830198</v>
      </c>
      <c r="CX140" s="115">
        <v>-0.42571428571428577</v>
      </c>
      <c r="CY140" s="115">
        <v>-0.22735051599854794</v>
      </c>
      <c r="CZ140" s="115">
        <v>-2.6666666666666689E-2</v>
      </c>
      <c r="DA140" s="115">
        <v>-0.42992424242424249</v>
      </c>
      <c r="DB140" s="115">
        <v>0.30207768744354097</v>
      </c>
      <c r="DC140" s="115"/>
      <c r="DD140" s="115">
        <v>0</v>
      </c>
      <c r="DE140" s="115">
        <v>-4.1628264208909277E-2</v>
      </c>
      <c r="DF140" s="115">
        <v>-0.44887234508430041</v>
      </c>
      <c r="DG140" s="115">
        <v>-0.3</v>
      </c>
      <c r="DH140" s="115">
        <v>0.22348484848484843</v>
      </c>
      <c r="DI140" s="115"/>
      <c r="DJ140" s="115"/>
      <c r="DK140" s="115">
        <v>-0.54064480573160645</v>
      </c>
      <c r="DL140" s="115">
        <v>0.50501672240802664</v>
      </c>
      <c r="DM140" s="115">
        <v>0.12131147540983611</v>
      </c>
      <c r="DN140" s="115">
        <v>6.8090787716955911E-2</v>
      </c>
      <c r="DO140" s="115"/>
      <c r="DP140" s="115">
        <v>0.15681371673513117</v>
      </c>
      <c r="DQ140" s="115">
        <v>7.4615384615384667E-2</v>
      </c>
      <c r="DR140" s="115">
        <v>0.28105501985252423</v>
      </c>
      <c r="DS140" s="115">
        <v>-0.53575685339690116</v>
      </c>
      <c r="DT140" s="115">
        <v>0.20274207369323061</v>
      </c>
      <c r="DU140" s="115">
        <v>-0.53602187286397818</v>
      </c>
      <c r="DV140" s="115">
        <v>-0.51137724550898211</v>
      </c>
      <c r="DW140" s="115"/>
      <c r="DX140" s="115">
        <v>0.36464245175936438</v>
      </c>
      <c r="DY140" s="115">
        <v>-0.53663934426229509</v>
      </c>
      <c r="DZ140" s="115">
        <v>-0.48571428571428571</v>
      </c>
      <c r="EA140" s="115"/>
      <c r="EB140" s="115">
        <v>-9.1116173120728935E-2</v>
      </c>
      <c r="EC140" s="115">
        <v>0.13043478260869562</v>
      </c>
      <c r="ED140" s="115">
        <v>7.8431372549019676E-2</v>
      </c>
      <c r="EE140" s="115">
        <v>0.484380138112463</v>
      </c>
      <c r="EF140" s="115">
        <v>0.15000000000000005</v>
      </c>
      <c r="EG140" s="115"/>
      <c r="EH140" s="115">
        <v>0</v>
      </c>
      <c r="EI140" s="115">
        <v>2.1729682746630661E-3</v>
      </c>
      <c r="EJ140" s="115">
        <v>9.8039215686274508E-2</v>
      </c>
      <c r="EK140" s="115">
        <v>0.48148148148148157</v>
      </c>
      <c r="EL140" s="115">
        <v>-0.3244897959183673</v>
      </c>
      <c r="EM140" s="115">
        <v>-0.31198421241478291</v>
      </c>
      <c r="EN140" s="115">
        <v>-9.4773519163763031E-2</v>
      </c>
      <c r="EO140" s="115">
        <v>0.40511594052199223</v>
      </c>
      <c r="EP140" s="115">
        <v>0</v>
      </c>
      <c r="EQ140" s="115">
        <v>0</v>
      </c>
      <c r="ER140" s="115">
        <v>-0.44510035419126331</v>
      </c>
      <c r="ES140" s="115">
        <v>0</v>
      </c>
      <c r="ET140" s="115"/>
      <c r="EU140" s="115"/>
      <c r="EV140" s="115">
        <v>0.11999999999999993</v>
      </c>
      <c r="EW140" s="115">
        <v>-5.3627760252365909E-2</v>
      </c>
      <c r="EX140" s="115">
        <v>-0.46138107416879803</v>
      </c>
      <c r="EY140" s="115">
        <v>0.27006466337010276</v>
      </c>
      <c r="EZ140" s="115">
        <v>-0.27999999999999997</v>
      </c>
      <c r="FA140" s="115">
        <v>0.24255319148936164</v>
      </c>
      <c r="FB140" s="115">
        <v>0.46787709497206698</v>
      </c>
      <c r="FC140" s="115">
        <v>-0.15384615384615388</v>
      </c>
      <c r="FD140" s="115">
        <v>-0.50268528464017193</v>
      </c>
      <c r="FE140" s="115"/>
      <c r="FF140" s="115"/>
      <c r="FG140" s="115">
        <v>-0.10427083333333338</v>
      </c>
      <c r="FH140" s="115">
        <v>0.99687499999999984</v>
      </c>
      <c r="FI140" s="115">
        <v>-0.21600000000000003</v>
      </c>
      <c r="FJ140" s="115">
        <v>0</v>
      </c>
      <c r="FK140" s="115">
        <v>0</v>
      </c>
      <c r="FL140" s="115">
        <v>-0.23344947735191632</v>
      </c>
      <c r="FM140" s="115">
        <v>-0.42040816326530617</v>
      </c>
      <c r="FN140" s="115">
        <v>-0.20948616600790507</v>
      </c>
      <c r="FO140" s="115">
        <v>-0.18236331569664907</v>
      </c>
      <c r="FP140" s="115">
        <v>0.42110806825363378</v>
      </c>
      <c r="FQ140" s="115">
        <v>0.17820590006020476</v>
      </c>
      <c r="FR140" s="115">
        <v>0.15161290322580653</v>
      </c>
      <c r="FS140" s="115">
        <v>-0.38451612903225812</v>
      </c>
      <c r="FT140" s="115">
        <v>-9.1257668711656414E-2</v>
      </c>
      <c r="FU140" s="115">
        <v>-0.23178458289334744</v>
      </c>
      <c r="FV140" s="115">
        <v>-0.25213533735019533</v>
      </c>
      <c r="FW140" s="115">
        <v>0</v>
      </c>
      <c r="FX140" s="115">
        <v>0.26174496644295303</v>
      </c>
      <c r="FY140" s="115">
        <v>-0.77755511022044088</v>
      </c>
      <c r="FZ140" s="115">
        <v>0.14446529080675413</v>
      </c>
      <c r="GA140" s="115">
        <v>0.1216320246343341</v>
      </c>
      <c r="GB140" s="115">
        <v>-0.43948155533399802</v>
      </c>
      <c r="GC140" s="115">
        <v>0.83255813953488378</v>
      </c>
      <c r="GD140" s="115">
        <v>-0.48703090507726271</v>
      </c>
      <c r="GE140" s="115">
        <v>4.7042640990371414E-2</v>
      </c>
      <c r="GF140" s="115"/>
      <c r="GG140" s="115">
        <v>0</v>
      </c>
      <c r="GH140" s="115">
        <v>-0.41646284101599246</v>
      </c>
      <c r="GI140" s="115">
        <v>0.47096774193548369</v>
      </c>
      <c r="GJ140" s="115">
        <v>-9.375E-2</v>
      </c>
      <c r="GK140" s="115"/>
      <c r="GL140" s="115">
        <v>0.2</v>
      </c>
      <c r="GM140" s="115"/>
      <c r="GN140" s="115">
        <v>0.33613445378151258</v>
      </c>
      <c r="GO140" s="115">
        <v>0.13453815261044175</v>
      </c>
      <c r="GP140" s="115">
        <v>0.12952380952380946</v>
      </c>
      <c r="GQ140" s="115">
        <v>5.2631578947368404E-2</v>
      </c>
      <c r="GR140" s="115">
        <v>0.10222222222222221</v>
      </c>
      <c r="GS140" s="115">
        <v>-0.23999999999999996</v>
      </c>
    </row>
    <row r="141" spans="1:201" x14ac:dyDescent="0.2">
      <c r="A141" t="s">
        <v>1495</v>
      </c>
      <c r="B141" s="115">
        <v>0</v>
      </c>
      <c r="C141" s="115">
        <v>8.5714285714285646E-2</v>
      </c>
      <c r="D141" s="115">
        <v>-0.49992236024844727</v>
      </c>
      <c r="E141" s="115">
        <v>0</v>
      </c>
      <c r="F141" s="115">
        <v>-0.13714285714285715</v>
      </c>
      <c r="G141" s="115">
        <v>0</v>
      </c>
      <c r="H141" s="115">
        <v>0</v>
      </c>
      <c r="I141" s="115">
        <v>-0.10280728376327773</v>
      </c>
      <c r="J141" s="115">
        <v>6.162898730257052E-2</v>
      </c>
      <c r="K141" s="115">
        <v>0.2518688594617684</v>
      </c>
      <c r="L141" s="115">
        <v>-5.5000000000000049E-2</v>
      </c>
      <c r="M141" s="115">
        <v>0</v>
      </c>
      <c r="N141" s="115">
        <v>0</v>
      </c>
      <c r="O141" s="115">
        <v>-3.607332939089293E-2</v>
      </c>
      <c r="P141" s="115">
        <v>-0.125</v>
      </c>
      <c r="Q141" s="115">
        <v>4.0983606557377997E-3</v>
      </c>
      <c r="R141" s="115"/>
      <c r="S141" s="115"/>
      <c r="T141" s="115">
        <v>0.34190476190476193</v>
      </c>
      <c r="U141" s="115">
        <v>2.0000000000000018E-2</v>
      </c>
      <c r="V141" s="115">
        <v>-0.14605296991514527</v>
      </c>
      <c r="W141" s="115">
        <v>-4.1018387553041061E-2</v>
      </c>
      <c r="X141" s="115">
        <v>-0.26860025220680961</v>
      </c>
      <c r="Y141" s="115">
        <v>-0.16799999999999998</v>
      </c>
      <c r="Z141" s="115">
        <v>5.6542932133483256E-2</v>
      </c>
      <c r="AA141" s="115">
        <v>0.4</v>
      </c>
      <c r="AB141" s="115">
        <v>0.4548837209302326</v>
      </c>
      <c r="AC141" s="115"/>
      <c r="AD141" s="115">
        <v>-7.639419404125259E-3</v>
      </c>
      <c r="AE141" s="115"/>
      <c r="AF141" s="115">
        <v>-4.987735077677851E-2</v>
      </c>
      <c r="AG141" s="115">
        <v>-0.20304568527918782</v>
      </c>
      <c r="AH141" s="115">
        <v>9.9337748344371091E-3</v>
      </c>
      <c r="AI141" s="115">
        <v>0.27192982456140341</v>
      </c>
      <c r="AJ141" s="115">
        <v>0.13074484944532491</v>
      </c>
      <c r="AK141" s="115">
        <v>0</v>
      </c>
      <c r="AL141" s="115"/>
      <c r="AM141" s="115">
        <v>-0.13043478260869565</v>
      </c>
      <c r="AN141" s="115">
        <v>-0.30000000000000004</v>
      </c>
      <c r="AO141" s="115">
        <v>0.21593153390388409</v>
      </c>
      <c r="AP141" s="115">
        <v>-8.4999999999999964E-2</v>
      </c>
      <c r="AQ141" s="115">
        <v>-3.6477987421383654E-2</v>
      </c>
      <c r="AR141" s="115">
        <v>0</v>
      </c>
      <c r="AS141" s="115">
        <v>7.9016681299385293E-3</v>
      </c>
      <c r="AT141" s="115">
        <v>0.11452629099687915</v>
      </c>
      <c r="AU141" s="115">
        <v>0</v>
      </c>
      <c r="AV141" s="115">
        <v>-0.14084507042253522</v>
      </c>
      <c r="AW141" s="115">
        <v>1.233671988388969E-2</v>
      </c>
      <c r="AX141" s="115">
        <v>0.18819776714513567</v>
      </c>
      <c r="AY141" s="115">
        <v>0.21722846441947569</v>
      </c>
      <c r="AZ141" s="115">
        <v>0.21476510067114099</v>
      </c>
      <c r="BA141" s="115">
        <v>-9.9230111206159127E-2</v>
      </c>
      <c r="BB141" s="115">
        <v>-4.9953853253345781E-2</v>
      </c>
      <c r="BC141" s="115"/>
      <c r="BD141" s="115">
        <v>-0.15550755939524838</v>
      </c>
      <c r="BE141" s="115">
        <v>0</v>
      </c>
      <c r="BF141" s="115">
        <v>0</v>
      </c>
      <c r="BG141" s="115">
        <v>-9.4736842105263161E-2</v>
      </c>
      <c r="BH141" s="115">
        <v>-8.6419753086419665E-2</v>
      </c>
      <c r="BI141" s="115">
        <v>-0.19134396355353073</v>
      </c>
      <c r="BJ141" s="115">
        <v>-0.12551594746716693</v>
      </c>
      <c r="BK141" s="115">
        <v>0.65621621621621629</v>
      </c>
      <c r="BL141" s="115">
        <v>0.97816593886462888</v>
      </c>
      <c r="BM141" s="115">
        <v>4.5157172490824925E-2</v>
      </c>
      <c r="BN141" s="115"/>
      <c r="BO141" s="115">
        <v>-4.980657640232114E-2</v>
      </c>
      <c r="BP141" s="115">
        <v>-0.56902485659655833</v>
      </c>
      <c r="BQ141" s="115">
        <v>0</v>
      </c>
      <c r="BR141" s="115">
        <v>0</v>
      </c>
      <c r="BS141" s="115">
        <v>0.20245337588511017</v>
      </c>
      <c r="BT141" s="115">
        <v>0.18854415274463013</v>
      </c>
      <c r="BU141" s="115"/>
      <c r="BV141" s="115">
        <v>0</v>
      </c>
      <c r="BW141" s="115">
        <v>4.9863654070899786E-2</v>
      </c>
      <c r="BX141" s="115">
        <v>0</v>
      </c>
      <c r="BY141" s="115">
        <v>0.24600000000000002</v>
      </c>
      <c r="BZ141" s="115">
        <v>-0.2</v>
      </c>
      <c r="CA141" s="115">
        <v>-0.14231687898089168</v>
      </c>
      <c r="CB141" s="115">
        <v>-0.15275043427909668</v>
      </c>
      <c r="CC141" s="115">
        <v>-5.6184765711747749E-2</v>
      </c>
      <c r="CD141" s="115">
        <v>-0.52280701754385961</v>
      </c>
      <c r="CE141" s="115">
        <v>0.2964244521337947</v>
      </c>
      <c r="CF141" s="115">
        <v>0</v>
      </c>
      <c r="CG141" s="115">
        <v>-6.2344139650872821E-2</v>
      </c>
      <c r="CH141" s="115">
        <v>-0.26468996861811489</v>
      </c>
      <c r="CI141" s="115">
        <v>1.8628432494279177</v>
      </c>
      <c r="CJ141" s="115">
        <v>0.67194244604316555</v>
      </c>
      <c r="CK141" s="115">
        <v>-0.31639501438159151</v>
      </c>
      <c r="CL141" s="115">
        <v>-9.7784200385356498E-2</v>
      </c>
      <c r="CM141" s="115">
        <v>1.2371794871794872</v>
      </c>
      <c r="CN141" s="115">
        <v>0</v>
      </c>
      <c r="CO141" s="115">
        <v>-6.4649243466299827E-2</v>
      </c>
      <c r="CP141" s="115">
        <v>-0.19786096256684496</v>
      </c>
      <c r="CQ141" s="115">
        <v>0</v>
      </c>
      <c r="CR141" s="115">
        <v>0</v>
      </c>
      <c r="CS141" s="115">
        <v>0</v>
      </c>
      <c r="CT141" s="115">
        <v>-7.4431160817585884E-2</v>
      </c>
      <c r="CU141" s="115">
        <v>-9.1060606060606036E-2</v>
      </c>
      <c r="CV141" s="115">
        <v>-0.60487616099071206</v>
      </c>
      <c r="CW141" s="115">
        <v>0.17062396466040861</v>
      </c>
      <c r="CX141" s="115">
        <v>-0.22222222222222221</v>
      </c>
      <c r="CY141" s="115">
        <v>-0.36963059823471717</v>
      </c>
      <c r="CZ141" s="115">
        <v>-1.9607843137254919E-2</v>
      </c>
      <c r="DA141" s="115">
        <v>-0.17370892018779335</v>
      </c>
      <c r="DB141" s="115">
        <v>0.20404611703284756</v>
      </c>
      <c r="DC141" s="115"/>
      <c r="DD141" s="115">
        <v>-0.04</v>
      </c>
      <c r="DE141" s="115">
        <v>-0.2294034090909092</v>
      </c>
      <c r="DF141" s="115">
        <v>0</v>
      </c>
      <c r="DG141" s="115">
        <v>0</v>
      </c>
      <c r="DH141" s="115">
        <v>-0.21661721068249257</v>
      </c>
      <c r="DI141" s="115"/>
      <c r="DJ141" s="115"/>
      <c r="DK141" s="115">
        <v>-0.17951616549853036</v>
      </c>
      <c r="DL141" s="115">
        <v>5.6537102473498281E-2</v>
      </c>
      <c r="DM141" s="115">
        <v>-3.1746031746031772E-2</v>
      </c>
      <c r="DN141" s="115">
        <v>-0.13109048723897901</v>
      </c>
      <c r="DO141" s="115"/>
      <c r="DP141" s="115">
        <v>-7.5920118831490357E-2</v>
      </c>
      <c r="DQ141" s="115">
        <v>-1.8126888217522674E-2</v>
      </c>
      <c r="DR141" s="115">
        <v>8.4923076923076865E-2</v>
      </c>
      <c r="DS141" s="115">
        <v>0</v>
      </c>
      <c r="DT141" s="115">
        <v>6.8290003661662477E-2</v>
      </c>
      <c r="DU141" s="115">
        <v>0</v>
      </c>
      <c r="DV141" s="115">
        <v>-0.18536585365853656</v>
      </c>
      <c r="DW141" s="115"/>
      <c r="DX141" s="115">
        <v>0.16979253112033202</v>
      </c>
      <c r="DY141" s="115">
        <v>0</v>
      </c>
      <c r="DZ141" s="115">
        <v>0</v>
      </c>
      <c r="EA141" s="115"/>
      <c r="EB141" s="115">
        <v>3.8315988647114413E-2</v>
      </c>
      <c r="EC141" s="115">
        <v>0.41670111616370409</v>
      </c>
      <c r="ED141" s="115">
        <v>0</v>
      </c>
      <c r="EE141" s="115">
        <v>3.084745762711865E-2</v>
      </c>
      <c r="EF141" s="115">
        <v>-0.19786096256684496</v>
      </c>
      <c r="EG141" s="115"/>
      <c r="EH141" s="115">
        <v>-0.71917808219178081</v>
      </c>
      <c r="EI141" s="115">
        <v>3.4888791975578653E-3</v>
      </c>
      <c r="EJ141" s="115">
        <v>-1.6709511568123378E-2</v>
      </c>
      <c r="EK141" s="115">
        <v>6.8601583113456405E-2</v>
      </c>
      <c r="EL141" s="115">
        <v>0</v>
      </c>
      <c r="EM141" s="115">
        <v>-0.26474079936683814</v>
      </c>
      <c r="EN141" s="115">
        <v>2.3537803138373756E-2</v>
      </c>
      <c r="EO141" s="115">
        <v>0.18377646479566725</v>
      </c>
      <c r="EP141" s="115">
        <v>0</v>
      </c>
      <c r="EQ141" s="115">
        <v>0</v>
      </c>
      <c r="ER141" s="115">
        <v>0</v>
      </c>
      <c r="ES141" s="115">
        <v>0</v>
      </c>
      <c r="ET141" s="115"/>
      <c r="EU141" s="115"/>
      <c r="EV141" s="115">
        <v>-0.16666666666666666</v>
      </c>
      <c r="EW141" s="115">
        <v>0</v>
      </c>
      <c r="EX141" s="115">
        <v>0</v>
      </c>
      <c r="EY141" s="115">
        <v>0.17052537845057872</v>
      </c>
      <c r="EZ141" s="115">
        <v>-0.58333333333333337</v>
      </c>
      <c r="FA141" s="115">
        <v>9.302325581395357E-2</v>
      </c>
      <c r="FB141" s="115">
        <v>-0.20444444444444443</v>
      </c>
      <c r="FC141" s="115">
        <v>5.0505050505050553E-2</v>
      </c>
      <c r="FD141" s="115">
        <v>-4.9757591222250465E-2</v>
      </c>
      <c r="FE141" s="115"/>
      <c r="FF141" s="115"/>
      <c r="FG141" s="115">
        <v>0.44643664306162412</v>
      </c>
      <c r="FH141" s="115">
        <v>0.18518518518518517</v>
      </c>
      <c r="FI141" s="115">
        <v>-0.48275862068965519</v>
      </c>
      <c r="FJ141" s="115">
        <v>0</v>
      </c>
      <c r="FK141" s="115">
        <v>0</v>
      </c>
      <c r="FL141" s="115">
        <v>0</v>
      </c>
      <c r="FM141" s="115">
        <v>0</v>
      </c>
      <c r="FN141" s="115">
        <v>0</v>
      </c>
      <c r="FO141" s="115">
        <v>0.12166172106824938</v>
      </c>
      <c r="FP141" s="115">
        <v>0.45702885205647642</v>
      </c>
      <c r="FQ141" s="115">
        <v>-0.30676126878130222</v>
      </c>
      <c r="FR141" s="115">
        <v>9.7719869706840625E-3</v>
      </c>
      <c r="FS141" s="115">
        <v>0</v>
      </c>
      <c r="FT141" s="115">
        <v>-7.5505140021269138E-2</v>
      </c>
      <c r="FU141" s="115">
        <v>-0.33567169414240616</v>
      </c>
      <c r="FV141" s="115">
        <v>-0.19407684098185701</v>
      </c>
      <c r="FW141" s="115">
        <v>0</v>
      </c>
      <c r="FX141" s="115">
        <v>-8.0246913580246854E-2</v>
      </c>
      <c r="FY141" s="115">
        <v>0</v>
      </c>
      <c r="FZ141" s="115">
        <v>0.42133333333333334</v>
      </c>
      <c r="GA141" s="115">
        <v>-6.81492109038737E-2</v>
      </c>
      <c r="GB141" s="115">
        <v>-4.9829480863963667E-2</v>
      </c>
      <c r="GC141" s="115">
        <v>-4.4444444444444481E-2</v>
      </c>
      <c r="GD141" s="115">
        <v>0</v>
      </c>
      <c r="GE141" s="115">
        <v>0.24464988871768545</v>
      </c>
      <c r="GF141" s="115"/>
      <c r="GG141" s="115">
        <v>0</v>
      </c>
      <c r="GH141" s="115">
        <v>-4.9959781928679982E-2</v>
      </c>
      <c r="GI141" s="115">
        <v>3.5058430717863097E-2</v>
      </c>
      <c r="GJ141" s="115">
        <v>-3.3232628398791583E-2</v>
      </c>
      <c r="GK141" s="115"/>
      <c r="GL141" s="115">
        <v>-0.21875000000000006</v>
      </c>
      <c r="GM141" s="115"/>
      <c r="GN141" s="115">
        <v>-4.7999999999999973E-2</v>
      </c>
      <c r="GO141" s="115">
        <v>-0.23266563944530042</v>
      </c>
      <c r="GP141" s="115">
        <v>-0.21991084695393764</v>
      </c>
      <c r="GQ141" s="115">
        <v>0.14336283185840706</v>
      </c>
      <c r="GR141" s="115">
        <v>-0.23728813559322037</v>
      </c>
      <c r="GS141" s="115">
        <v>0.16666666666666666</v>
      </c>
    </row>
    <row r="142" spans="1:201" x14ac:dyDescent="0.2">
      <c r="A142" t="s">
        <v>1496</v>
      </c>
      <c r="B142" s="115">
        <v>0</v>
      </c>
      <c r="C142" s="115">
        <v>0.142654364797729</v>
      </c>
      <c r="D142" s="115">
        <v>-0.45882352941176469</v>
      </c>
      <c r="E142" s="115">
        <v>0</v>
      </c>
      <c r="F142" s="115">
        <v>0.17056856187290961</v>
      </c>
      <c r="G142" s="115">
        <v>0</v>
      </c>
      <c r="H142" s="115">
        <v>-0.1111111111111111</v>
      </c>
      <c r="I142" s="115">
        <v>0.16637168141592912</v>
      </c>
      <c r="J142" s="115">
        <v>-0.62202973194428191</v>
      </c>
      <c r="K142" s="115">
        <v>0.29740214755801875</v>
      </c>
      <c r="L142" s="115">
        <v>-3.3816425120772875E-2</v>
      </c>
      <c r="M142" s="115">
        <v>-3.9565217391304357E-2</v>
      </c>
      <c r="N142" s="115">
        <v>0</v>
      </c>
      <c r="O142" s="115">
        <v>-0.4715625</v>
      </c>
      <c r="P142" s="115">
        <v>-0.11406423034330009</v>
      </c>
      <c r="Q142" s="115">
        <v>-0.26060606060606056</v>
      </c>
      <c r="R142" s="115"/>
      <c r="S142" s="115"/>
      <c r="T142" s="115">
        <v>-0.2488673396391384</v>
      </c>
      <c r="U142" s="115">
        <v>0</v>
      </c>
      <c r="V142" s="115">
        <v>0.23225602027883405</v>
      </c>
      <c r="W142" s="115">
        <v>3.6656891495601168E-2</v>
      </c>
      <c r="X142" s="115">
        <v>-0.17908902691511391</v>
      </c>
      <c r="Y142" s="115">
        <v>-9.0909090909090912E-2</v>
      </c>
      <c r="Z142" s="115">
        <v>-0.39081772498857931</v>
      </c>
      <c r="AA142" s="115">
        <v>-2.4390243902439046E-2</v>
      </c>
      <c r="AB142" s="115">
        <v>-0.328125</v>
      </c>
      <c r="AC142" s="115"/>
      <c r="AD142" s="115">
        <v>-0.52261123267687826</v>
      </c>
      <c r="AE142" s="115"/>
      <c r="AF142" s="115">
        <v>-4.9912604389201788E-2</v>
      </c>
      <c r="AG142" s="115">
        <v>0</v>
      </c>
      <c r="AH142" s="115">
        <v>-7.9268292682926775E-2</v>
      </c>
      <c r="AI142" s="115">
        <v>-0.11168831168831173</v>
      </c>
      <c r="AJ142" s="115">
        <v>9.643788010425712E-2</v>
      </c>
      <c r="AK142" s="115">
        <v>-6.3897763578274758E-2</v>
      </c>
      <c r="AL142" s="115"/>
      <c r="AM142" s="115">
        <v>0.15</v>
      </c>
      <c r="AN142" s="115">
        <v>-0.28571428571428564</v>
      </c>
      <c r="AO142" s="115">
        <v>-6.6953316953317049E-2</v>
      </c>
      <c r="AP142" s="115">
        <v>-0.15074309978768577</v>
      </c>
      <c r="AQ142" s="115">
        <v>-9.8639455782312938E-2</v>
      </c>
      <c r="AR142" s="115">
        <v>-5.0000000000000072E-2</v>
      </c>
      <c r="AS142" s="115">
        <v>-1.1284722222222137E-2</v>
      </c>
      <c r="AT142" s="115">
        <v>0.26823986259427984</v>
      </c>
      <c r="AU142" s="115">
        <v>0</v>
      </c>
      <c r="AV142" s="115">
        <v>-0.1234567901234568</v>
      </c>
      <c r="AW142" s="115">
        <v>-0.39348591549295775</v>
      </c>
      <c r="AX142" s="115">
        <v>-0.20632911392405073</v>
      </c>
      <c r="AY142" s="115">
        <v>3.7593984962405211E-3</v>
      </c>
      <c r="AZ142" s="115">
        <v>0.33035714285714274</v>
      </c>
      <c r="BA142" s="115">
        <v>-2.8531855955678701E-2</v>
      </c>
      <c r="BB142" s="115">
        <v>-0.10176165803108801</v>
      </c>
      <c r="BC142" s="115"/>
      <c r="BD142" s="115">
        <v>-0.16975493126120739</v>
      </c>
      <c r="BE142" s="115">
        <v>0</v>
      </c>
      <c r="BF142" s="115">
        <v>0</v>
      </c>
      <c r="BG142" s="115">
        <v>5.2910052910053349E-3</v>
      </c>
      <c r="BH142" s="115">
        <v>-0.17346938775510215</v>
      </c>
      <c r="BI142" s="115">
        <v>7.0731707317073192E-2</v>
      </c>
      <c r="BJ142" s="115">
        <v>-0.17873651771956869</v>
      </c>
      <c r="BK142" s="115">
        <v>-0.64077669902912626</v>
      </c>
      <c r="BL142" s="115">
        <v>-0.22635135135135134</v>
      </c>
      <c r="BM142" s="115">
        <v>0.11097323169650782</v>
      </c>
      <c r="BN142" s="115"/>
      <c r="BO142" s="115">
        <v>-0.13617376775271517</v>
      </c>
      <c r="BP142" s="115">
        <v>-0.25625711035267346</v>
      </c>
      <c r="BQ142" s="115">
        <v>0</v>
      </c>
      <c r="BR142" s="115">
        <v>0</v>
      </c>
      <c r="BS142" s="115">
        <v>-2.1660649819494573E-2</v>
      </c>
      <c r="BT142" s="115">
        <v>0</v>
      </c>
      <c r="BU142" s="115"/>
      <c r="BV142" s="115">
        <v>-0.33333333333333331</v>
      </c>
      <c r="BW142" s="115">
        <v>0</v>
      </c>
      <c r="BX142" s="115">
        <v>-0.33333333333333331</v>
      </c>
      <c r="BY142" s="115">
        <v>9.846215298581984E-2</v>
      </c>
      <c r="BZ142" s="115">
        <v>-0.32795698924731187</v>
      </c>
      <c r="CA142" s="115">
        <v>-9.7376931369026143E-2</v>
      </c>
      <c r="CB142" s="115">
        <v>0.47028775753447982</v>
      </c>
      <c r="CC142" s="115">
        <v>-0.58171938135711299</v>
      </c>
      <c r="CD142" s="115">
        <v>0</v>
      </c>
      <c r="CE142" s="115">
        <v>-6.0417231102682122E-2</v>
      </c>
      <c r="CF142" s="115">
        <v>0</v>
      </c>
      <c r="CG142" s="115">
        <v>0</v>
      </c>
      <c r="CH142" s="115">
        <v>-0.18531252755003094</v>
      </c>
      <c r="CI142" s="115">
        <v>-0.4324444985591947</v>
      </c>
      <c r="CJ142" s="115">
        <v>-7.4074074074074098E-2</v>
      </c>
      <c r="CK142" s="115">
        <v>-0.14226973684210523</v>
      </c>
      <c r="CL142" s="115">
        <v>-9.7391304347826016E-2</v>
      </c>
      <c r="CM142" s="115">
        <v>0.48571428571428571</v>
      </c>
      <c r="CN142" s="115">
        <v>0</v>
      </c>
      <c r="CO142" s="115">
        <v>6.7547723935389131E-2</v>
      </c>
      <c r="CP142" s="115">
        <v>0</v>
      </c>
      <c r="CQ142" s="115">
        <v>-0.15384615384615385</v>
      </c>
      <c r="CR142" s="115">
        <v>0</v>
      </c>
      <c r="CS142" s="115">
        <v>2.5641025641025664E-2</v>
      </c>
      <c r="CT142" s="115">
        <v>-0.13190492132574483</v>
      </c>
      <c r="CU142" s="115">
        <v>-9.3904448105436619E-2</v>
      </c>
      <c r="CV142" s="115">
        <v>-0.22565178303865743</v>
      </c>
      <c r="CW142" s="115">
        <v>-0.41334629089731134</v>
      </c>
      <c r="CX142" s="115">
        <v>0</v>
      </c>
      <c r="CY142" s="115">
        <v>-5.0000000000000072E-2</v>
      </c>
      <c r="CZ142" s="115">
        <v>4.0816326530612283E-2</v>
      </c>
      <c r="DA142" s="115">
        <v>0</v>
      </c>
      <c r="DB142" s="115">
        <v>-8.0416083216643383E-2</v>
      </c>
      <c r="DC142" s="115"/>
      <c r="DD142" s="115">
        <v>0.19047619047619047</v>
      </c>
      <c r="DE142" s="115">
        <v>-0.19565838331905167</v>
      </c>
      <c r="DF142" s="115">
        <v>0</v>
      </c>
      <c r="DG142" s="115">
        <v>0</v>
      </c>
      <c r="DH142" s="115">
        <v>0.44635193133047213</v>
      </c>
      <c r="DI142" s="115"/>
      <c r="DJ142" s="115"/>
      <c r="DK142" s="115">
        <v>0</v>
      </c>
      <c r="DL142" s="115">
        <v>-0.19373219373219366</v>
      </c>
      <c r="DM142" s="115">
        <v>-0.21446384039900249</v>
      </c>
      <c r="DN142" s="115">
        <v>0.26764705882352935</v>
      </c>
      <c r="DO142" s="115"/>
      <c r="DP142" s="115">
        <v>-0.47436453543853557</v>
      </c>
      <c r="DQ142" s="115">
        <v>-0.50467639356528249</v>
      </c>
      <c r="DR142" s="115">
        <v>-5.2478134110787091E-2</v>
      </c>
      <c r="DS142" s="115">
        <v>0</v>
      </c>
      <c r="DT142" s="115">
        <v>-0.50413073082160698</v>
      </c>
      <c r="DU142" s="115">
        <v>0</v>
      </c>
      <c r="DV142" s="115">
        <v>-0.05</v>
      </c>
      <c r="DW142" s="115"/>
      <c r="DX142" s="115">
        <v>-0.12312618250618533</v>
      </c>
      <c r="DY142" s="115">
        <v>0</v>
      </c>
      <c r="DZ142" s="115">
        <v>0</v>
      </c>
      <c r="EA142" s="115"/>
      <c r="EB142" s="115">
        <v>0.48350877192982461</v>
      </c>
      <c r="EC142" s="115">
        <v>-0.22765006385696038</v>
      </c>
      <c r="ED142" s="115">
        <v>0</v>
      </c>
      <c r="EE142" s="115">
        <v>-0.32847712269519691</v>
      </c>
      <c r="EF142" s="115">
        <v>0</v>
      </c>
      <c r="EG142" s="115"/>
      <c r="EH142" s="115">
        <v>0</v>
      </c>
      <c r="EI142" s="115">
        <v>-0.241481971551439</v>
      </c>
      <c r="EJ142" s="115">
        <v>0.27020408163265308</v>
      </c>
      <c r="EK142" s="115">
        <v>-0.15777777777777777</v>
      </c>
      <c r="EL142" s="115">
        <v>0</v>
      </c>
      <c r="EM142" s="115">
        <v>-0.41684615384615381</v>
      </c>
      <c r="EN142" s="115">
        <v>0.27454545454545448</v>
      </c>
      <c r="EO142" s="115">
        <v>-0.17897928246589195</v>
      </c>
      <c r="EP142" s="115">
        <v>0</v>
      </c>
      <c r="EQ142" s="115">
        <v>0</v>
      </c>
      <c r="ER142" s="115">
        <v>0</v>
      </c>
      <c r="ES142" s="115">
        <v>0</v>
      </c>
      <c r="ET142" s="115"/>
      <c r="EU142" s="115"/>
      <c r="EV142" s="115">
        <v>-4.7619047619047596E-2</v>
      </c>
      <c r="EW142" s="115">
        <v>0</v>
      </c>
      <c r="EX142" s="115">
        <v>0</v>
      </c>
      <c r="EY142" s="115">
        <v>-0.55891594658287513</v>
      </c>
      <c r="EZ142" s="115">
        <v>-3.2258064516129059E-2</v>
      </c>
      <c r="FA142" s="115">
        <v>0.44295302013422816</v>
      </c>
      <c r="FB142" s="115">
        <v>-0.26229508196721307</v>
      </c>
      <c r="FC142" s="115">
        <v>-0.16101694915254233</v>
      </c>
      <c r="FD142" s="115">
        <v>-4.9939393939393992E-2</v>
      </c>
      <c r="FE142" s="115"/>
      <c r="FF142" s="115"/>
      <c r="FG142" s="115">
        <v>-0.16787863590772317</v>
      </c>
      <c r="FH142" s="115">
        <v>3.8461538461538491E-2</v>
      </c>
      <c r="FI142" s="115">
        <v>-0.12121212121212122</v>
      </c>
      <c r="FJ142" s="115">
        <v>0</v>
      </c>
      <c r="FK142" s="115">
        <v>0</v>
      </c>
      <c r="FL142" s="115">
        <v>0</v>
      </c>
      <c r="FM142" s="115">
        <v>0</v>
      </c>
      <c r="FN142" s="115">
        <v>-0.44150110375275947</v>
      </c>
      <c r="FO142" s="115">
        <v>-3.3275960986804402E-2</v>
      </c>
      <c r="FP142" s="115">
        <v>-0.13535031847133761</v>
      </c>
      <c r="FQ142" s="115">
        <v>-0.44716197508075683</v>
      </c>
      <c r="FR142" s="115">
        <v>0.18992248062015499</v>
      </c>
      <c r="FS142" s="115">
        <v>0</v>
      </c>
      <c r="FT142" s="115">
        <v>-0.40055248618784534</v>
      </c>
      <c r="FU142" s="115">
        <v>-0.20827547903360169</v>
      </c>
      <c r="FV142" s="115">
        <v>0</v>
      </c>
      <c r="FW142" s="115">
        <v>0</v>
      </c>
      <c r="FX142" s="115">
        <v>-5.2631578947368543E-2</v>
      </c>
      <c r="FY142" s="115">
        <v>-0.2552238805970149</v>
      </c>
      <c r="FZ142" s="115">
        <v>5.6338028169014134E-2</v>
      </c>
      <c r="GA142" s="115">
        <v>0.22173531989482903</v>
      </c>
      <c r="GB142" s="115">
        <v>0</v>
      </c>
      <c r="GC142" s="115">
        <v>-6.2499999999999965E-2</v>
      </c>
      <c r="GD142" s="115">
        <v>0</v>
      </c>
      <c r="GE142" s="115">
        <v>-3.9309210526315801E-2</v>
      </c>
      <c r="GF142" s="115"/>
      <c r="GG142" s="115">
        <v>0</v>
      </c>
      <c r="GH142" s="115">
        <v>-0.26509031198686372</v>
      </c>
      <c r="GI142" s="115">
        <v>-0.10463378176382662</v>
      </c>
      <c r="GJ142" s="115">
        <v>7.0677664564127524E-2</v>
      </c>
      <c r="GK142" s="115"/>
      <c r="GL142" s="115">
        <v>5.9602649006622571E-2</v>
      </c>
      <c r="GM142" s="115"/>
      <c r="GN142" s="115">
        <v>0</v>
      </c>
      <c r="GO142" s="115">
        <v>0.13066202090592335</v>
      </c>
      <c r="GP142" s="115">
        <v>-7.1724137931034423E-2</v>
      </c>
      <c r="GQ142" s="115">
        <v>-0.33594515181194906</v>
      </c>
      <c r="GR142" s="115">
        <v>1.7241379310344921E-2</v>
      </c>
      <c r="GS142" s="115">
        <v>4.1666666666666706E-2</v>
      </c>
    </row>
    <row r="143" spans="1:201" x14ac:dyDescent="0.2">
      <c r="A143" t="s">
        <v>1497</v>
      </c>
      <c r="B143" s="115">
        <v>0</v>
      </c>
      <c r="C143" s="115">
        <v>-0.34342963653308484</v>
      </c>
      <c r="D143" s="115">
        <v>0</v>
      </c>
      <c r="E143" s="115">
        <v>0</v>
      </c>
      <c r="F143" s="115">
        <v>-0.5576923076923076</v>
      </c>
      <c r="G143" s="115">
        <v>0</v>
      </c>
      <c r="H143" s="115">
        <v>-0.25</v>
      </c>
      <c r="I143" s="115">
        <v>-0.4022745305474742</v>
      </c>
      <c r="J143" s="115">
        <v>0</v>
      </c>
      <c r="K143" s="115">
        <v>-0.30150972612019744</v>
      </c>
      <c r="L143" s="115">
        <v>-0.45526315789473687</v>
      </c>
      <c r="M143" s="115">
        <v>0</v>
      </c>
      <c r="N143" s="115">
        <v>0</v>
      </c>
      <c r="O143" s="115">
        <v>-5.8823529411764705E-2</v>
      </c>
      <c r="P143" s="115">
        <v>-0.13671128107074568</v>
      </c>
      <c r="Q143" s="115">
        <v>-5.7142857142857197E-2</v>
      </c>
      <c r="R143" s="115"/>
      <c r="S143" s="115"/>
      <c r="T143" s="115">
        <v>-0.45946294307196561</v>
      </c>
      <c r="U143" s="115">
        <v>-0.5</v>
      </c>
      <c r="V143" s="115">
        <v>-0.16507936507936505</v>
      </c>
      <c r="W143" s="115">
        <v>9.7050938337801734E-2</v>
      </c>
      <c r="X143" s="115">
        <v>0</v>
      </c>
      <c r="Y143" s="115">
        <v>-0.26666666666666666</v>
      </c>
      <c r="Z143" s="115">
        <v>0</v>
      </c>
      <c r="AA143" s="115">
        <v>-0.38500000000000001</v>
      </c>
      <c r="AB143" s="115">
        <v>0</v>
      </c>
      <c r="AC143" s="115"/>
      <c r="AD143" s="115">
        <v>0</v>
      </c>
      <c r="AE143" s="115"/>
      <c r="AF143" s="115">
        <v>-0.26453363805170693</v>
      </c>
      <c r="AG143" s="115">
        <v>0</v>
      </c>
      <c r="AH143" s="115">
        <v>-0.21001926782273617</v>
      </c>
      <c r="AI143" s="115">
        <v>-0.41221374045801523</v>
      </c>
      <c r="AJ143" s="115">
        <v>-0.51901379022147931</v>
      </c>
      <c r="AK143" s="115">
        <v>-0.20356234096692105</v>
      </c>
      <c r="AL143" s="115"/>
      <c r="AM143" s="115">
        <v>-0.60784313725490191</v>
      </c>
      <c r="AN143" s="115">
        <v>-0.41666666666666669</v>
      </c>
      <c r="AO143" s="115">
        <v>-0.46675401244677367</v>
      </c>
      <c r="AP143" s="115">
        <v>-0.43928571428571433</v>
      </c>
      <c r="AQ143" s="115">
        <v>9.7309673726389077E-3</v>
      </c>
      <c r="AR143" s="115">
        <v>0</v>
      </c>
      <c r="AS143" s="115">
        <v>-0.37323177366702937</v>
      </c>
      <c r="AT143" s="115">
        <v>-0.18307711078574909</v>
      </c>
      <c r="AU143" s="115">
        <v>0</v>
      </c>
      <c r="AV143" s="115">
        <v>0</v>
      </c>
      <c r="AW143" s="115">
        <v>-0.36888888888888893</v>
      </c>
      <c r="AX143" s="115">
        <v>-0.18891170431211496</v>
      </c>
      <c r="AY143" s="115">
        <v>-0.19393939393939386</v>
      </c>
      <c r="AZ143" s="115">
        <v>-0.77555110220440882</v>
      </c>
      <c r="BA143" s="115">
        <v>-9.7499999999999962E-2</v>
      </c>
      <c r="BB143" s="115">
        <v>0</v>
      </c>
      <c r="BC143" s="115"/>
      <c r="BD143" s="115">
        <v>-0.46464</v>
      </c>
      <c r="BE143" s="115">
        <v>0</v>
      </c>
      <c r="BF143" s="115">
        <v>0</v>
      </c>
      <c r="BG143" s="115">
        <v>4.2279411764705795E-2</v>
      </c>
      <c r="BH143" s="115">
        <v>-0.38749999999999996</v>
      </c>
      <c r="BI143" s="115">
        <v>-0.4489247311827958</v>
      </c>
      <c r="BJ143" s="115">
        <v>0</v>
      </c>
      <c r="BK143" s="115">
        <v>0</v>
      </c>
      <c r="BL143" s="115">
        <v>-0.40740740740740744</v>
      </c>
      <c r="BM143" s="115">
        <v>-0.36259887005649721</v>
      </c>
      <c r="BN143" s="115"/>
      <c r="BO143" s="115">
        <v>0</v>
      </c>
      <c r="BP143" s="115">
        <v>0</v>
      </c>
      <c r="BQ143" s="115">
        <v>0</v>
      </c>
      <c r="BR143" s="115">
        <v>0</v>
      </c>
      <c r="BS143" s="115">
        <v>-0.45938390125540673</v>
      </c>
      <c r="BT143" s="115">
        <v>0</v>
      </c>
      <c r="BU143" s="115"/>
      <c r="BV143" s="115">
        <v>0</v>
      </c>
      <c r="BW143" s="115">
        <v>0</v>
      </c>
      <c r="BX143" s="115">
        <v>0</v>
      </c>
      <c r="BY143" s="115">
        <v>-0.40086155318894334</v>
      </c>
      <c r="BZ143" s="115">
        <v>0</v>
      </c>
      <c r="CA143" s="115">
        <v>0</v>
      </c>
      <c r="CB143" s="115">
        <v>-0.41270000000000001</v>
      </c>
      <c r="CC143" s="115">
        <v>-0.18546541320672624</v>
      </c>
      <c r="CD143" s="115">
        <v>-6.5573770491803282E-2</v>
      </c>
      <c r="CE143" s="115">
        <v>-0.45919413919413926</v>
      </c>
      <c r="CF143" s="115">
        <v>0</v>
      </c>
      <c r="CG143" s="115">
        <v>0</v>
      </c>
      <c r="CH143" s="115">
        <v>0</v>
      </c>
      <c r="CI143" s="115">
        <v>0</v>
      </c>
      <c r="CJ143" s="115">
        <v>-0.1489795918367347</v>
      </c>
      <c r="CK143" s="115">
        <v>-8.5485083980947701E-2</v>
      </c>
      <c r="CL143" s="115">
        <v>0</v>
      </c>
      <c r="CM143" s="115">
        <v>-0.73684210526315796</v>
      </c>
      <c r="CN143" s="115">
        <v>0</v>
      </c>
      <c r="CO143" s="115">
        <v>-0.20813953488372094</v>
      </c>
      <c r="CP143" s="115">
        <v>0</v>
      </c>
      <c r="CQ143" s="115">
        <v>0</v>
      </c>
      <c r="CR143" s="115">
        <v>1.2329999999999999</v>
      </c>
      <c r="CS143" s="115">
        <v>-0.6578947368421052</v>
      </c>
      <c r="CT143" s="115">
        <v>-0.18536363636363637</v>
      </c>
      <c r="CU143" s="115">
        <v>0</v>
      </c>
      <c r="CV143" s="115">
        <v>-4.9829157175398639E-2</v>
      </c>
      <c r="CW143" s="115">
        <v>-0.30158371040723986</v>
      </c>
      <c r="CX143" s="115">
        <v>0.2857142857142857</v>
      </c>
      <c r="CY143" s="115">
        <v>0</v>
      </c>
      <c r="CZ143" s="115">
        <v>-0.30985915492957744</v>
      </c>
      <c r="DA143" s="115">
        <v>0</v>
      </c>
      <c r="DB143" s="115">
        <v>-0.4706131525998094</v>
      </c>
      <c r="DC143" s="115"/>
      <c r="DD143" s="115">
        <v>0</v>
      </c>
      <c r="DE143" s="115">
        <v>-0.21030075187969924</v>
      </c>
      <c r="DF143" s="115">
        <v>0</v>
      </c>
      <c r="DG143" s="115">
        <v>0</v>
      </c>
      <c r="DH143" s="115">
        <v>-0.46436781609195399</v>
      </c>
      <c r="DI143" s="115"/>
      <c r="DJ143" s="115"/>
      <c r="DK143" s="115">
        <v>0</v>
      </c>
      <c r="DL143" s="115">
        <v>-0.16428571428571437</v>
      </c>
      <c r="DM143" s="115">
        <v>-0.20594059405940596</v>
      </c>
      <c r="DN143" s="115">
        <v>-0.37614678899082571</v>
      </c>
      <c r="DO143" s="115"/>
      <c r="DP143" s="115">
        <v>0</v>
      </c>
      <c r="DQ143" s="115">
        <v>-0.14244465832531283</v>
      </c>
      <c r="DR143" s="115">
        <v>-0.14250000000000007</v>
      </c>
      <c r="DS143" s="115">
        <v>0</v>
      </c>
      <c r="DT143" s="115">
        <v>-4.998059424727231E-2</v>
      </c>
      <c r="DU143" s="115">
        <v>0</v>
      </c>
      <c r="DV143" s="115">
        <v>0</v>
      </c>
      <c r="DW143" s="115"/>
      <c r="DX143" s="115">
        <v>-0.45893377431293808</v>
      </c>
      <c r="DY143" s="115">
        <v>0</v>
      </c>
      <c r="DZ143" s="115">
        <v>0</v>
      </c>
      <c r="EA143" s="115"/>
      <c r="EB143" s="115">
        <v>-0.2892768079800499</v>
      </c>
      <c r="EC143" s="115">
        <v>-0.45888044229440222</v>
      </c>
      <c r="ED143" s="115">
        <v>0</v>
      </c>
      <c r="EE143" s="115">
        <v>-0.18527448071216621</v>
      </c>
      <c r="EF143" s="115">
        <v>0</v>
      </c>
      <c r="EG143" s="115"/>
      <c r="EH143" s="115">
        <v>0</v>
      </c>
      <c r="EI143" s="115">
        <v>-0.1160818713450293</v>
      </c>
      <c r="EJ143" s="115">
        <v>-0.42352941176470588</v>
      </c>
      <c r="EK143" s="115">
        <v>8.6956521739130516E-2</v>
      </c>
      <c r="EL143" s="115">
        <v>0</v>
      </c>
      <c r="EM143" s="115">
        <v>0</v>
      </c>
      <c r="EN143" s="115">
        <v>-0.37142857142857144</v>
      </c>
      <c r="EO143" s="115">
        <v>-0.26474959132114734</v>
      </c>
      <c r="EP143" s="115">
        <v>-0.12295768747381648</v>
      </c>
      <c r="EQ143" s="115">
        <v>0</v>
      </c>
      <c r="ER143" s="115">
        <v>0</v>
      </c>
      <c r="ES143" s="115">
        <v>0</v>
      </c>
      <c r="ET143" s="115"/>
      <c r="EU143" s="115"/>
      <c r="EV143" s="115">
        <v>-0.4375</v>
      </c>
      <c r="EW143" s="115">
        <v>0</v>
      </c>
      <c r="EX143" s="115">
        <v>0</v>
      </c>
      <c r="EY143" s="115">
        <v>-0.46377422072451552</v>
      </c>
      <c r="EZ143" s="115">
        <v>-0.24390243902439016</v>
      </c>
      <c r="FA143" s="115">
        <v>-0.70259481037924143</v>
      </c>
      <c r="FB143" s="115">
        <v>-0.19736842105263158</v>
      </c>
      <c r="FC143" s="115">
        <v>-0.32571428571428573</v>
      </c>
      <c r="FD143" s="115">
        <v>0</v>
      </c>
      <c r="FE143" s="115"/>
      <c r="FF143" s="115"/>
      <c r="FG143" s="115">
        <v>0</v>
      </c>
      <c r="FH143" s="115">
        <v>-0.38823529411764701</v>
      </c>
      <c r="FI143" s="115">
        <v>0</v>
      </c>
      <c r="FJ143" s="115">
        <v>0</v>
      </c>
      <c r="FK143" s="115">
        <v>-0.33333333333333331</v>
      </c>
      <c r="FL143" s="115">
        <v>4.9999999999999933E-2</v>
      </c>
      <c r="FM143" s="115">
        <v>0</v>
      </c>
      <c r="FN143" s="115">
        <v>0</v>
      </c>
      <c r="FO143" s="115">
        <v>0</v>
      </c>
      <c r="FP143" s="115">
        <v>-0.17059211974466212</v>
      </c>
      <c r="FQ143" s="115">
        <v>-0.23964912280701747</v>
      </c>
      <c r="FR143" s="115">
        <v>-0.31746031746031739</v>
      </c>
      <c r="FS143" s="115">
        <v>0</v>
      </c>
      <c r="FT143" s="115">
        <v>0</v>
      </c>
      <c r="FU143" s="115">
        <v>0</v>
      </c>
      <c r="FV143" s="115">
        <v>0</v>
      </c>
      <c r="FW143" s="115">
        <v>0</v>
      </c>
      <c r="FX143" s="115">
        <v>-0.10471204188481674</v>
      </c>
      <c r="FY143" s="115">
        <v>0</v>
      </c>
      <c r="FZ143" s="115">
        <v>-0.3603603603603604</v>
      </c>
      <c r="GA143" s="115">
        <v>-0.28238993710691823</v>
      </c>
      <c r="GB143" s="115">
        <v>0</v>
      </c>
      <c r="GC143" s="115">
        <v>-0.44055944055944057</v>
      </c>
      <c r="GD143" s="115">
        <v>0</v>
      </c>
      <c r="GE143" s="115">
        <v>-0.227445997458704</v>
      </c>
      <c r="GF143" s="115"/>
      <c r="GG143" s="115">
        <v>0</v>
      </c>
      <c r="GH143" s="115">
        <v>0</v>
      </c>
      <c r="GI143" s="115">
        <v>-0.42771599657827197</v>
      </c>
      <c r="GJ143" s="115">
        <v>0</v>
      </c>
      <c r="GK143" s="115"/>
      <c r="GL143" s="115">
        <v>-0.24875621890547256</v>
      </c>
      <c r="GM143" s="115"/>
      <c r="GN143" s="115">
        <v>0</v>
      </c>
      <c r="GO143" s="115">
        <v>-0.42599999999999999</v>
      </c>
      <c r="GP143" s="115">
        <v>-0.31474480151228734</v>
      </c>
      <c r="GQ143" s="115">
        <v>0</v>
      </c>
      <c r="GR143" s="115">
        <v>-0.50680272108843538</v>
      </c>
      <c r="GS143" s="115">
        <v>-0.52</v>
      </c>
    </row>
    <row r="144" spans="1:201" x14ac:dyDescent="0.2">
      <c r="A144" t="s">
        <v>1498</v>
      </c>
      <c r="B144" s="115">
        <v>0</v>
      </c>
      <c r="C144" s="115">
        <v>0</v>
      </c>
      <c r="D144" s="115">
        <v>0</v>
      </c>
      <c r="E144" s="115">
        <v>0</v>
      </c>
      <c r="F144" s="115">
        <v>0</v>
      </c>
      <c r="G144" s="115">
        <v>0</v>
      </c>
      <c r="H144" s="115">
        <v>0</v>
      </c>
      <c r="I144" s="115">
        <v>-0.19053735816741593</v>
      </c>
      <c r="J144" s="115">
        <v>0</v>
      </c>
      <c r="K144" s="115">
        <v>0</v>
      </c>
      <c r="L144" s="115">
        <v>0</v>
      </c>
      <c r="M144" s="115">
        <v>0</v>
      </c>
      <c r="N144" s="115">
        <v>0</v>
      </c>
      <c r="O144" s="115">
        <v>0</v>
      </c>
      <c r="P144" s="115">
        <v>1.1605415860734899E-2</v>
      </c>
      <c r="Q144" s="115">
        <v>0</v>
      </c>
      <c r="R144" s="115"/>
      <c r="S144" s="115"/>
      <c r="T144" s="115">
        <v>-1.2725344644750796E-2</v>
      </c>
      <c r="U144" s="115">
        <v>0</v>
      </c>
      <c r="V144" s="115">
        <v>0</v>
      </c>
      <c r="W144" s="115">
        <v>-4.3589743589743664E-2</v>
      </c>
      <c r="X144" s="115">
        <v>0</v>
      </c>
      <c r="Y144" s="115">
        <v>0</v>
      </c>
      <c r="Z144" s="115">
        <v>0</v>
      </c>
      <c r="AA144" s="115">
        <v>0</v>
      </c>
      <c r="AB144" s="115">
        <v>0</v>
      </c>
      <c r="AC144" s="115"/>
      <c r="AD144" s="115">
        <v>0</v>
      </c>
      <c r="AE144" s="115"/>
      <c r="AF144" s="115">
        <v>0</v>
      </c>
      <c r="AG144" s="115">
        <v>0</v>
      </c>
      <c r="AH144" s="115">
        <v>0</v>
      </c>
      <c r="AI144" s="115">
        <v>0</v>
      </c>
      <c r="AJ144" s="115">
        <v>0</v>
      </c>
      <c r="AK144" s="115">
        <v>-3.6764705882352942E-2</v>
      </c>
      <c r="AL144" s="115"/>
      <c r="AM144" s="115">
        <v>0</v>
      </c>
      <c r="AN144" s="115">
        <v>0</v>
      </c>
      <c r="AO144" s="115">
        <v>0</v>
      </c>
      <c r="AP144" s="115">
        <v>0</v>
      </c>
      <c r="AQ144" s="115">
        <v>-2.8904947192884913E-2</v>
      </c>
      <c r="AR144" s="115">
        <v>0</v>
      </c>
      <c r="AS144" s="115">
        <v>0</v>
      </c>
      <c r="AT144" s="115">
        <v>0</v>
      </c>
      <c r="AU144" s="115">
        <v>0</v>
      </c>
      <c r="AV144" s="115">
        <v>0</v>
      </c>
      <c r="AW144" s="115">
        <v>0</v>
      </c>
      <c r="AX144" s="115">
        <v>0</v>
      </c>
      <c r="AY144" s="115">
        <v>-0.21052631578947367</v>
      </c>
      <c r="AZ144" s="115">
        <v>0</v>
      </c>
      <c r="BA144" s="115">
        <v>0</v>
      </c>
      <c r="BB144" s="115">
        <v>0</v>
      </c>
      <c r="BC144" s="115"/>
      <c r="BD144" s="115">
        <v>0</v>
      </c>
      <c r="BE144" s="115">
        <v>0</v>
      </c>
      <c r="BF144" s="115">
        <v>0</v>
      </c>
      <c r="BG144" s="115">
        <v>0</v>
      </c>
      <c r="BH144" s="115">
        <v>0</v>
      </c>
      <c r="BI144" s="115">
        <v>0</v>
      </c>
      <c r="BJ144" s="115">
        <v>0</v>
      </c>
      <c r="BK144" s="115">
        <v>0</v>
      </c>
      <c r="BL144" s="115">
        <v>0</v>
      </c>
      <c r="BM144" s="115">
        <v>0</v>
      </c>
      <c r="BN144" s="115"/>
      <c r="BO144" s="115">
        <v>0</v>
      </c>
      <c r="BP144" s="115">
        <v>0</v>
      </c>
      <c r="BQ144" s="115">
        <v>0</v>
      </c>
      <c r="BR144" s="115">
        <v>0</v>
      </c>
      <c r="BS144" s="115">
        <v>-0.22143737166324431</v>
      </c>
      <c r="BT144" s="115">
        <v>-0.33340909090909093</v>
      </c>
      <c r="BU144" s="115"/>
      <c r="BV144" s="115">
        <v>0</v>
      </c>
      <c r="BW144" s="115">
        <v>-5.5207949944792049E-2</v>
      </c>
      <c r="BX144" s="115">
        <v>0</v>
      </c>
      <c r="BY144" s="115">
        <v>-6.8857938718663025E-2</v>
      </c>
      <c r="BZ144" s="115">
        <v>-6.9999999999999951E-2</v>
      </c>
      <c r="CA144" s="115">
        <v>-0.16664171283126231</v>
      </c>
      <c r="CB144" s="115">
        <v>0</v>
      </c>
      <c r="CC144" s="115">
        <v>4.9990069513406073E-2</v>
      </c>
      <c r="CD144" s="115">
        <v>0</v>
      </c>
      <c r="CE144" s="115">
        <v>0</v>
      </c>
      <c r="CF144" s="115">
        <v>0</v>
      </c>
      <c r="CG144" s="115">
        <v>0</v>
      </c>
      <c r="CH144" s="115">
        <v>0</v>
      </c>
      <c r="CI144" s="115">
        <v>-4.9971081550029058E-2</v>
      </c>
      <c r="CJ144" s="115">
        <v>0</v>
      </c>
      <c r="CK144" s="115">
        <v>0</v>
      </c>
      <c r="CL144" s="115">
        <v>0</v>
      </c>
      <c r="CM144" s="115">
        <v>0</v>
      </c>
      <c r="CN144" s="115">
        <v>0</v>
      </c>
      <c r="CO144" s="115">
        <v>0</v>
      </c>
      <c r="CP144" s="115">
        <v>0</v>
      </c>
      <c r="CQ144" s="115">
        <v>0</v>
      </c>
      <c r="CR144" s="115">
        <v>0</v>
      </c>
      <c r="CS144" s="115">
        <v>0</v>
      </c>
      <c r="CT144" s="115">
        <v>0</v>
      </c>
      <c r="CU144" s="115">
        <v>0</v>
      </c>
      <c r="CV144" s="115">
        <v>-0.28574333943461466</v>
      </c>
      <c r="CW144" s="115">
        <v>0</v>
      </c>
      <c r="CX144" s="115">
        <v>0</v>
      </c>
      <c r="CY144" s="115">
        <v>-3.0120481927710843E-2</v>
      </c>
      <c r="CZ144" s="115">
        <v>0</v>
      </c>
      <c r="DA144" s="115">
        <v>0</v>
      </c>
      <c r="DB144" s="115">
        <v>0</v>
      </c>
      <c r="DC144" s="115"/>
      <c r="DD144" s="115">
        <v>0</v>
      </c>
      <c r="DE144" s="115">
        <v>0</v>
      </c>
      <c r="DF144" s="115">
        <v>-0.17518511829510558</v>
      </c>
      <c r="DG144" s="115">
        <v>0</v>
      </c>
      <c r="DH144" s="115">
        <v>0</v>
      </c>
      <c r="DI144" s="115"/>
      <c r="DJ144" s="115"/>
      <c r="DK144" s="115">
        <v>0</v>
      </c>
      <c r="DL144" s="115">
        <v>0</v>
      </c>
      <c r="DM144" s="115">
        <v>0</v>
      </c>
      <c r="DN144" s="115">
        <v>0</v>
      </c>
      <c r="DO144" s="115"/>
      <c r="DP144" s="115">
        <v>0</v>
      </c>
      <c r="DQ144" s="115">
        <v>0</v>
      </c>
      <c r="DR144" s="115">
        <v>0</v>
      </c>
      <c r="DS144" s="115">
        <v>0</v>
      </c>
      <c r="DT144" s="115">
        <v>0</v>
      </c>
      <c r="DU144" s="115">
        <v>0</v>
      </c>
      <c r="DV144" s="115">
        <v>-7.5042362624062513E-3</v>
      </c>
      <c r="DW144" s="115"/>
      <c r="DX144" s="115">
        <v>0</v>
      </c>
      <c r="DY144" s="115">
        <v>0</v>
      </c>
      <c r="DZ144" s="115">
        <v>-3.4722222222222224E-2</v>
      </c>
      <c r="EA144" s="115"/>
      <c r="EB144" s="115">
        <v>0</v>
      </c>
      <c r="EC144" s="115">
        <v>0</v>
      </c>
      <c r="ED144" s="115">
        <v>0</v>
      </c>
      <c r="EE144" s="115">
        <v>0</v>
      </c>
      <c r="EF144" s="115">
        <v>0</v>
      </c>
      <c r="EG144" s="115"/>
      <c r="EH144" s="115">
        <v>0</v>
      </c>
      <c r="EI144" s="115">
        <v>0</v>
      </c>
      <c r="EJ144" s="115">
        <v>0</v>
      </c>
      <c r="EK144" s="115">
        <v>0</v>
      </c>
      <c r="EL144" s="115">
        <v>0</v>
      </c>
      <c r="EM144" s="115">
        <v>0</v>
      </c>
      <c r="EN144" s="115">
        <v>0</v>
      </c>
      <c r="EO144" s="115">
        <v>0</v>
      </c>
      <c r="EP144" s="115">
        <v>0</v>
      </c>
      <c r="EQ144" s="115">
        <v>0</v>
      </c>
      <c r="ER144" s="115">
        <v>0</v>
      </c>
      <c r="ES144" s="115">
        <v>0</v>
      </c>
      <c r="ET144" s="115"/>
      <c r="EU144" s="115"/>
      <c r="EV144" s="115">
        <v>0</v>
      </c>
      <c r="EW144" s="115">
        <v>0</v>
      </c>
      <c r="EX144" s="115">
        <v>0</v>
      </c>
      <c r="EY144" s="115">
        <v>0</v>
      </c>
      <c r="EZ144" s="115">
        <v>0</v>
      </c>
      <c r="FA144" s="115">
        <v>0</v>
      </c>
      <c r="FB144" s="115">
        <v>0</v>
      </c>
      <c r="FC144" s="115">
        <v>0</v>
      </c>
      <c r="FD144" s="115">
        <v>-8.3333333333333329E-2</v>
      </c>
      <c r="FE144" s="115"/>
      <c r="FF144" s="115"/>
      <c r="FG144" s="115">
        <v>0</v>
      </c>
      <c r="FH144" s="115">
        <v>0</v>
      </c>
      <c r="FI144" s="115">
        <v>0</v>
      </c>
      <c r="FJ144" s="115">
        <v>0</v>
      </c>
      <c r="FK144" s="115">
        <v>0</v>
      </c>
      <c r="FL144" s="115">
        <v>0</v>
      </c>
      <c r="FM144" s="115">
        <v>0</v>
      </c>
      <c r="FN144" s="115">
        <v>0</v>
      </c>
      <c r="FO144" s="115">
        <v>0</v>
      </c>
      <c r="FP144" s="115">
        <v>0</v>
      </c>
      <c r="FQ144" s="115">
        <v>0</v>
      </c>
      <c r="FR144" s="115">
        <v>0</v>
      </c>
      <c r="FS144" s="115">
        <v>0</v>
      </c>
      <c r="FT144" s="115">
        <v>0</v>
      </c>
      <c r="FU144" s="115">
        <v>0</v>
      </c>
      <c r="FV144" s="115">
        <v>0</v>
      </c>
      <c r="FW144" s="115">
        <v>0</v>
      </c>
      <c r="FX144" s="115">
        <v>0.26490066225165576</v>
      </c>
      <c r="FY144" s="115">
        <v>0</v>
      </c>
      <c r="FZ144" s="115">
        <v>0</v>
      </c>
      <c r="GA144" s="115">
        <v>0</v>
      </c>
      <c r="GB144" s="115">
        <v>0</v>
      </c>
      <c r="GC144" s="115">
        <v>0</v>
      </c>
      <c r="GD144" s="115">
        <v>0</v>
      </c>
      <c r="GE144" s="115">
        <v>0</v>
      </c>
      <c r="GF144" s="115"/>
      <c r="GG144" s="115">
        <v>0</v>
      </c>
      <c r="GH144" s="115">
        <v>0</v>
      </c>
      <c r="GI144" s="115">
        <v>-0.12630792227204793</v>
      </c>
      <c r="GJ144" s="115">
        <v>0</v>
      </c>
      <c r="GK144" s="115"/>
      <c r="GL144" s="115">
        <v>0</v>
      </c>
      <c r="GM144" s="115"/>
      <c r="GN144" s="115">
        <v>0</v>
      </c>
      <c r="GO144" s="115">
        <v>0</v>
      </c>
      <c r="GP144" s="115">
        <v>-1.2138188608776915E-2</v>
      </c>
      <c r="GQ144" s="115">
        <v>0</v>
      </c>
      <c r="GR144" s="115">
        <v>0</v>
      </c>
      <c r="GS144" s="115">
        <v>0</v>
      </c>
    </row>
    <row r="145" spans="1:201" x14ac:dyDescent="0.2">
      <c r="A145" t="s">
        <v>1499</v>
      </c>
      <c r="B145" s="115">
        <v>1.2749999999999999</v>
      </c>
      <c r="C145" s="115">
        <v>0</v>
      </c>
      <c r="D145" s="115">
        <v>0.4300306435137895</v>
      </c>
      <c r="E145" s="115">
        <v>11.43</v>
      </c>
      <c r="F145" s="115">
        <v>0</v>
      </c>
      <c r="G145" s="115">
        <v>14.5</v>
      </c>
      <c r="H145" s="115">
        <v>-7.6923076923076927E-2</v>
      </c>
      <c r="I145" s="115">
        <v>0</v>
      </c>
      <c r="J145" s="115">
        <v>0</v>
      </c>
      <c r="K145" s="115">
        <v>-0.22885182282921007</v>
      </c>
      <c r="L145" s="115">
        <v>0</v>
      </c>
      <c r="M145" s="115">
        <v>1.3</v>
      </c>
      <c r="N145" s="115">
        <v>2.13</v>
      </c>
      <c r="O145" s="115">
        <v>0</v>
      </c>
      <c r="P145" s="115">
        <v>0.29250000000000009</v>
      </c>
      <c r="Q145" s="115">
        <v>0</v>
      </c>
      <c r="R145" s="115"/>
      <c r="S145" s="115"/>
      <c r="T145" s="115">
        <v>0</v>
      </c>
      <c r="U145" s="115">
        <v>-0.9</v>
      </c>
      <c r="V145" s="115">
        <v>-5.500000000000007E-2</v>
      </c>
      <c r="W145" s="115">
        <v>8.3333333333333329E-2</v>
      </c>
      <c r="X145" s="115">
        <v>1.8980000000000001</v>
      </c>
      <c r="Y145" s="115">
        <v>-0.25</v>
      </c>
      <c r="Z145" s="115">
        <v>0</v>
      </c>
      <c r="AA145" s="115">
        <v>0</v>
      </c>
      <c r="AB145" s="115">
        <v>0</v>
      </c>
      <c r="AC145" s="115"/>
      <c r="AD145" s="115">
        <v>4.484</v>
      </c>
      <c r="AE145" s="115">
        <v>-1</v>
      </c>
      <c r="AF145" s="115">
        <v>0</v>
      </c>
      <c r="AG145" s="115">
        <v>-1.5000000000000036E-2</v>
      </c>
      <c r="AH145" s="115">
        <v>1.0760000000000001</v>
      </c>
      <c r="AI145" s="115">
        <v>0</v>
      </c>
      <c r="AJ145" s="115">
        <v>0</v>
      </c>
      <c r="AK145" s="115">
        <v>1.0399999999999998</v>
      </c>
      <c r="AL145" s="115"/>
      <c r="AM145" s="115">
        <v>0.27500000000000002</v>
      </c>
      <c r="AN145" s="115">
        <v>-0.76</v>
      </c>
      <c r="AO145" s="115">
        <v>0</v>
      </c>
      <c r="AP145" s="115">
        <v>-0.19230769230769229</v>
      </c>
      <c r="AQ145" s="115">
        <v>-5.2659294365455508E-2</v>
      </c>
      <c r="AR145" s="115">
        <v>4.46</v>
      </c>
      <c r="AS145" s="115">
        <v>0</v>
      </c>
      <c r="AT145" s="115">
        <v>-0.28419213973799134</v>
      </c>
      <c r="AU145" s="115">
        <v>0.26953125</v>
      </c>
      <c r="AV145" s="115">
        <v>0</v>
      </c>
      <c r="AW145" s="115">
        <v>-0.11764705882352935</v>
      </c>
      <c r="AX145" s="115">
        <v>0</v>
      </c>
      <c r="AY145" s="115">
        <v>5.8227848101265703E-2</v>
      </c>
      <c r="AZ145" s="115">
        <v>-0.501</v>
      </c>
      <c r="BA145" s="115">
        <v>5.2631578947368418E-2</v>
      </c>
      <c r="BB145" s="115">
        <v>8.65</v>
      </c>
      <c r="BC145" s="115"/>
      <c r="BD145" s="115">
        <v>0</v>
      </c>
      <c r="BE145" s="115">
        <v>1.3</v>
      </c>
      <c r="BF145" s="115">
        <v>-0.25</v>
      </c>
      <c r="BG145" s="115">
        <v>-0.16178736517719566</v>
      </c>
      <c r="BH145" s="115">
        <v>-0.2</v>
      </c>
      <c r="BI145" s="115">
        <v>0</v>
      </c>
      <c r="BJ145" s="115">
        <v>5.49</v>
      </c>
      <c r="BK145" s="115">
        <v>4.1500000000000004</v>
      </c>
      <c r="BL145" s="115">
        <v>-9.9999999999997877E-4</v>
      </c>
      <c r="BM145" s="115">
        <v>0</v>
      </c>
      <c r="BN145" s="115"/>
      <c r="BO145" s="115">
        <v>0</v>
      </c>
      <c r="BP145" s="115">
        <v>0</v>
      </c>
      <c r="BQ145" s="115">
        <v>0.85</v>
      </c>
      <c r="BR145" s="115">
        <v>1.3850000000000002</v>
      </c>
      <c r="BS145" s="115">
        <v>0</v>
      </c>
      <c r="BT145" s="115">
        <v>3.4</v>
      </c>
      <c r="BU145" s="115"/>
      <c r="BV145" s="115">
        <v>-0.7</v>
      </c>
      <c r="BW145" s="115">
        <v>1.7170000000000001</v>
      </c>
      <c r="BX145" s="115">
        <v>0.2</v>
      </c>
      <c r="BY145" s="115">
        <v>7.9749999999999996</v>
      </c>
      <c r="BZ145" s="115">
        <v>-0.6</v>
      </c>
      <c r="CA145" s="115">
        <v>0</v>
      </c>
      <c r="CB145" s="115">
        <v>0</v>
      </c>
      <c r="CC145" s="115">
        <v>49.35</v>
      </c>
      <c r="CD145" s="115">
        <v>0.52500000000000002</v>
      </c>
      <c r="CE145" s="115">
        <v>0</v>
      </c>
      <c r="CF145" s="115">
        <v>-0.4</v>
      </c>
      <c r="CG145" s="115">
        <v>6.6189999999999998</v>
      </c>
      <c r="CH145" s="115">
        <v>0</v>
      </c>
      <c r="CI145" s="115">
        <v>0</v>
      </c>
      <c r="CJ145" s="115">
        <v>3.41</v>
      </c>
      <c r="CK145" s="115">
        <v>2.9889999999999999</v>
      </c>
      <c r="CL145" s="115">
        <v>1.3</v>
      </c>
      <c r="CM145" s="115">
        <v>-0.60099999999999998</v>
      </c>
      <c r="CN145" s="115">
        <v>-0.90999999999999992</v>
      </c>
      <c r="CO145" s="115">
        <v>-0.21028466483011946</v>
      </c>
      <c r="CP145" s="115">
        <v>-0.25199999999999995</v>
      </c>
      <c r="CQ145" s="115">
        <v>-0.35</v>
      </c>
      <c r="CR145" s="115">
        <v>0</v>
      </c>
      <c r="CS145" s="115">
        <v>-0.43</v>
      </c>
      <c r="CT145" s="115">
        <v>0</v>
      </c>
      <c r="CU145" s="115">
        <v>0</v>
      </c>
      <c r="CV145" s="115">
        <v>0</v>
      </c>
      <c r="CW145" s="115">
        <v>0</v>
      </c>
      <c r="CX145" s="115">
        <v>-0.65</v>
      </c>
      <c r="CY145" s="115">
        <v>32.200000000000003</v>
      </c>
      <c r="CZ145" s="115">
        <v>0</v>
      </c>
      <c r="DA145" s="115">
        <v>1.5559999999999998</v>
      </c>
      <c r="DB145" s="115">
        <v>0</v>
      </c>
      <c r="DC145" s="115"/>
      <c r="DD145" s="115">
        <v>-0.47499999999999998</v>
      </c>
      <c r="DE145" s="115">
        <v>12.3</v>
      </c>
      <c r="DF145" s="115">
        <v>-4.5344827586206941E-2</v>
      </c>
      <c r="DG145" s="115">
        <v>0</v>
      </c>
      <c r="DH145" s="115">
        <v>0</v>
      </c>
      <c r="DI145" s="115"/>
      <c r="DJ145" s="115"/>
      <c r="DK145" s="115">
        <v>0</v>
      </c>
      <c r="DL145" s="115">
        <v>-0.57999999999999996</v>
      </c>
      <c r="DM145" s="115">
        <v>-4.716981132075472E-2</v>
      </c>
      <c r="DN145" s="115">
        <v>0</v>
      </c>
      <c r="DO145" s="115"/>
      <c r="DP145" s="115">
        <v>0</v>
      </c>
      <c r="DQ145" s="115">
        <v>-0.21505917904809868</v>
      </c>
      <c r="DR145" s="115">
        <v>-3.498190591073589E-2</v>
      </c>
      <c r="DS145" s="115">
        <v>5.7120000000000006</v>
      </c>
      <c r="DT145" s="115">
        <v>0</v>
      </c>
      <c r="DU145" s="115">
        <v>6.3150000000000004</v>
      </c>
      <c r="DV145" s="115">
        <v>-4.8156682027649715E-2</v>
      </c>
      <c r="DW145" s="115"/>
      <c r="DX145" s="115">
        <v>0</v>
      </c>
      <c r="DY145" s="115">
        <v>0</v>
      </c>
      <c r="DZ145" s="115">
        <v>4.04</v>
      </c>
      <c r="EA145" s="115"/>
      <c r="EB145" s="115">
        <v>1.0050000000000001</v>
      </c>
      <c r="EC145" s="115">
        <v>0</v>
      </c>
      <c r="ED145" s="115">
        <v>1.9999999999999928E-2</v>
      </c>
      <c r="EE145" s="115">
        <v>0</v>
      </c>
      <c r="EF145" s="115">
        <v>-0.25199999999999995</v>
      </c>
      <c r="EG145" s="115"/>
      <c r="EH145" s="115">
        <v>6.3</v>
      </c>
      <c r="EI145" s="115">
        <v>5.8400000000000007</v>
      </c>
      <c r="EJ145" s="115">
        <v>0</v>
      </c>
      <c r="EK145" s="115">
        <v>-2.4096385542170299E-3</v>
      </c>
      <c r="EL145" s="115">
        <v>3.9</v>
      </c>
      <c r="EM145" s="115">
        <v>0</v>
      </c>
      <c r="EN145" s="115">
        <v>0</v>
      </c>
      <c r="EO145" s="115">
        <v>0</v>
      </c>
      <c r="EP145" s="115">
        <v>4.2069835927639881E-3</v>
      </c>
      <c r="EQ145" s="115">
        <v>-0.4</v>
      </c>
      <c r="ER145" s="115">
        <v>0</v>
      </c>
      <c r="ES145" s="115">
        <v>0</v>
      </c>
      <c r="ET145" s="115"/>
      <c r="EU145" s="115"/>
      <c r="EV145" s="115">
        <v>0</v>
      </c>
      <c r="EW145" s="115">
        <v>2.17</v>
      </c>
      <c r="EX145" s="115">
        <v>0.95500000000000007</v>
      </c>
      <c r="EY145" s="115">
        <v>0</v>
      </c>
      <c r="EZ145" s="115">
        <v>-0.18000000000000008</v>
      </c>
      <c r="FA145" s="115">
        <v>0</v>
      </c>
      <c r="FB145" s="115">
        <v>0</v>
      </c>
      <c r="FC145" s="115">
        <v>0</v>
      </c>
      <c r="FD145" s="115">
        <v>3.5</v>
      </c>
      <c r="FE145" s="115"/>
      <c r="FF145" s="115"/>
      <c r="FG145" s="115">
        <v>6.9760000000000009</v>
      </c>
      <c r="FH145" s="115">
        <v>-0.57499999999999996</v>
      </c>
      <c r="FI145" s="115">
        <v>0</v>
      </c>
      <c r="FJ145" s="115">
        <v>1.425</v>
      </c>
      <c r="FK145" s="115">
        <v>-0.85</v>
      </c>
      <c r="FL145" s="115">
        <v>3.1</v>
      </c>
      <c r="FM145" s="115">
        <v>1.45</v>
      </c>
      <c r="FN145" s="115">
        <v>-0.54699999999999993</v>
      </c>
      <c r="FO145" s="115">
        <v>4.2290000000000001</v>
      </c>
      <c r="FP145" s="115">
        <v>0</v>
      </c>
      <c r="FQ145" s="115">
        <v>0</v>
      </c>
      <c r="FR145" s="115">
        <v>0.8899999999999999</v>
      </c>
      <c r="FS145" s="115">
        <v>0.55000000000000004</v>
      </c>
      <c r="FT145" s="115">
        <v>3.7060000000000004</v>
      </c>
      <c r="FU145" s="115">
        <v>6.202</v>
      </c>
      <c r="FV145" s="115">
        <v>17.740000000000002</v>
      </c>
      <c r="FW145" s="115">
        <v>0.39499999999999991</v>
      </c>
      <c r="FX145" s="115">
        <v>-0.24500000000000002</v>
      </c>
      <c r="FY145" s="115">
        <v>-0.32999999999999996</v>
      </c>
      <c r="FZ145" s="115">
        <v>-0.44500000000000001</v>
      </c>
      <c r="GA145" s="115">
        <v>0</v>
      </c>
      <c r="GB145" s="115">
        <v>4.2780000000000005</v>
      </c>
      <c r="GC145" s="115">
        <v>-0.57099999999999995</v>
      </c>
      <c r="GD145" s="115">
        <v>0</v>
      </c>
      <c r="GE145" s="115">
        <v>6.87</v>
      </c>
      <c r="GF145" s="115"/>
      <c r="GG145" s="115">
        <v>0.7</v>
      </c>
      <c r="GH145" s="115">
        <v>14.225</v>
      </c>
      <c r="GI145" s="115">
        <v>0.33800000000000008</v>
      </c>
      <c r="GJ145" s="115">
        <v>-4.7597042513863271E-2</v>
      </c>
      <c r="GK145" s="115"/>
      <c r="GL145" s="115">
        <v>-0.59800000000000009</v>
      </c>
      <c r="GM145" s="115"/>
      <c r="GN145" s="115">
        <v>0.25</v>
      </c>
      <c r="GO145" s="115">
        <v>0</v>
      </c>
      <c r="GP145" s="115">
        <v>0</v>
      </c>
      <c r="GQ145" s="115">
        <v>4.1049999999999995</v>
      </c>
      <c r="GR145" s="115">
        <v>0</v>
      </c>
      <c r="GS145" s="115">
        <v>0</v>
      </c>
    </row>
    <row r="146" spans="1:201" x14ac:dyDescent="0.2">
      <c r="A146" t="s">
        <v>1500</v>
      </c>
      <c r="B146" s="115">
        <v>0</v>
      </c>
      <c r="C146" s="115">
        <v>-4.638218923933111E-3</v>
      </c>
      <c r="D146" s="115">
        <v>-0.30071428571428571</v>
      </c>
      <c r="E146" s="115">
        <v>0</v>
      </c>
      <c r="F146" s="115">
        <v>0</v>
      </c>
      <c r="G146" s="115">
        <v>-0.93548387096774188</v>
      </c>
      <c r="H146" s="115">
        <v>8.3333333333333329E-2</v>
      </c>
      <c r="I146" s="115">
        <v>-2.1362956633198338E-3</v>
      </c>
      <c r="J146" s="115">
        <v>-0.21831823588617438</v>
      </c>
      <c r="K146" s="115">
        <v>0</v>
      </c>
      <c r="L146" s="115">
        <v>-2.0618556701030948E-2</v>
      </c>
      <c r="M146" s="115">
        <v>0</v>
      </c>
      <c r="N146" s="115">
        <v>0</v>
      </c>
      <c r="O146" s="115">
        <v>0</v>
      </c>
      <c r="P146" s="115">
        <v>-1.5990159901598983E-2</v>
      </c>
      <c r="Q146" s="115">
        <v>-2.7777777777777801E-2</v>
      </c>
      <c r="R146" s="115"/>
      <c r="S146" s="115"/>
      <c r="T146" s="115">
        <v>-3.2224958949096855E-2</v>
      </c>
      <c r="U146" s="115">
        <v>8.9009900990099009</v>
      </c>
      <c r="V146" s="115">
        <v>-2.2243950134441377E-2</v>
      </c>
      <c r="W146" s="115">
        <v>-6.073992269464353E-3</v>
      </c>
      <c r="X146" s="115">
        <v>-0.65493443754313319</v>
      </c>
      <c r="Y146" s="115">
        <v>0.32450331125827819</v>
      </c>
      <c r="Z146" s="115">
        <v>0</v>
      </c>
      <c r="AA146" s="115">
        <v>-6.9767441860465074E-2</v>
      </c>
      <c r="AB146" s="115">
        <v>0</v>
      </c>
      <c r="AC146" s="115"/>
      <c r="AD146" s="115">
        <v>-0.8176513493800146</v>
      </c>
      <c r="AE146" s="115"/>
      <c r="AF146" s="115">
        <v>-3.7001375515818398E-2</v>
      </c>
      <c r="AG146" s="115">
        <v>1.5228426395939123E-2</v>
      </c>
      <c r="AH146" s="115">
        <v>-0.51830443159922934</v>
      </c>
      <c r="AI146" s="115">
        <v>-4.7965116279069776E-2</v>
      </c>
      <c r="AJ146" s="115">
        <v>0</v>
      </c>
      <c r="AK146" s="115">
        <v>0</v>
      </c>
      <c r="AL146" s="115"/>
      <c r="AM146" s="115">
        <v>-0.21568627450980393</v>
      </c>
      <c r="AN146" s="115">
        <v>3.1666666666666665</v>
      </c>
      <c r="AO146" s="115">
        <v>0</v>
      </c>
      <c r="AP146" s="115">
        <v>5.156723963599593E-2</v>
      </c>
      <c r="AQ146" s="115">
        <v>8.5142857142857048E-2</v>
      </c>
      <c r="AR146" s="115">
        <v>0</v>
      </c>
      <c r="AS146" s="115">
        <v>-1.7112299465240656E-2</v>
      </c>
      <c r="AT146" s="115">
        <v>1.8230324588706066E-2</v>
      </c>
      <c r="AU146" s="115">
        <v>-0.21230769230769231</v>
      </c>
      <c r="AV146" s="115">
        <v>0</v>
      </c>
      <c r="AW146" s="115">
        <v>0.12087912087912084</v>
      </c>
      <c r="AX146" s="115">
        <v>-2.5999999999999978E-2</v>
      </c>
      <c r="AY146" s="115">
        <v>2.5974025974025997E-2</v>
      </c>
      <c r="AZ146" s="115">
        <v>0.949317738791423</v>
      </c>
      <c r="BA146" s="115">
        <v>-0.05</v>
      </c>
      <c r="BB146" s="115">
        <v>0</v>
      </c>
      <c r="BC146" s="115"/>
      <c r="BD146" s="115">
        <v>-2.2349936143039682E-3</v>
      </c>
      <c r="BE146" s="115">
        <v>-0.58333333333333337</v>
      </c>
      <c r="BF146" s="115">
        <v>0</v>
      </c>
      <c r="BG146" s="115">
        <v>-1.5384615384615057E-3</v>
      </c>
      <c r="BH146" s="115">
        <v>0.25</v>
      </c>
      <c r="BI146" s="115">
        <v>0</v>
      </c>
      <c r="BJ146" s="115">
        <v>-0.84825493171471933</v>
      </c>
      <c r="BK146" s="115">
        <v>-0.80582524271844658</v>
      </c>
      <c r="BL146" s="115">
        <v>0.1111111111111111</v>
      </c>
      <c r="BM146" s="115">
        <v>0</v>
      </c>
      <c r="BN146" s="115"/>
      <c r="BO146" s="115">
        <v>0</v>
      </c>
      <c r="BP146" s="115">
        <v>0</v>
      </c>
      <c r="BQ146" s="115">
        <v>0</v>
      </c>
      <c r="BR146" s="115">
        <v>0</v>
      </c>
      <c r="BS146" s="115">
        <v>0</v>
      </c>
      <c r="BT146" s="115">
        <v>-0.77272727272727271</v>
      </c>
      <c r="BU146" s="115"/>
      <c r="BV146" s="115">
        <v>2.3333333333333335</v>
      </c>
      <c r="BW146" s="115">
        <v>0</v>
      </c>
      <c r="BX146" s="115">
        <v>-0.16666666666666666</v>
      </c>
      <c r="BY146" s="115">
        <v>-0.88857938718662954</v>
      </c>
      <c r="BZ146" s="115">
        <v>1.5</v>
      </c>
      <c r="CA146" s="115">
        <v>0</v>
      </c>
      <c r="CB146" s="115">
        <v>-3.1476997578692496E-2</v>
      </c>
      <c r="CC146" s="115">
        <v>-0.97840172786177104</v>
      </c>
      <c r="CD146" s="115">
        <v>-0.34426229508196721</v>
      </c>
      <c r="CE146" s="115">
        <v>0</v>
      </c>
      <c r="CF146" s="115">
        <v>0.66666666666666663</v>
      </c>
      <c r="CG146" s="115">
        <v>0</v>
      </c>
      <c r="CH146" s="115">
        <v>0</v>
      </c>
      <c r="CI146" s="115">
        <v>0</v>
      </c>
      <c r="CJ146" s="115">
        <v>-0.80099502487562191</v>
      </c>
      <c r="CK146" s="115">
        <v>-0.76190476190476186</v>
      </c>
      <c r="CL146" s="115">
        <v>0</v>
      </c>
      <c r="CM146" s="115">
        <v>1.5062656641604009</v>
      </c>
      <c r="CN146" s="115">
        <v>10.111111111111111</v>
      </c>
      <c r="CO146" s="115">
        <v>6.7647058823529546E-2</v>
      </c>
      <c r="CP146" s="115">
        <v>0.33689839572192504</v>
      </c>
      <c r="CQ146" s="115">
        <v>0.53846153846153844</v>
      </c>
      <c r="CR146" s="115">
        <v>0</v>
      </c>
      <c r="CS146" s="115">
        <v>0.6</v>
      </c>
      <c r="CT146" s="115">
        <v>-1.3452914798206279E-2</v>
      </c>
      <c r="CU146" s="115">
        <v>0</v>
      </c>
      <c r="CV146" s="115">
        <v>0</v>
      </c>
      <c r="CW146" s="115">
        <v>-2.4282560706401644E-2</v>
      </c>
      <c r="CX146" s="115">
        <v>1.8571428571428572</v>
      </c>
      <c r="CY146" s="115">
        <v>-0.96987951807228912</v>
      </c>
      <c r="CZ146" s="115">
        <v>0</v>
      </c>
      <c r="DA146" s="115">
        <v>-0.60876369327073554</v>
      </c>
      <c r="DB146" s="115">
        <v>-3.5739814152966405E-2</v>
      </c>
      <c r="DC146" s="115"/>
      <c r="DD146" s="115">
        <v>0</v>
      </c>
      <c r="DE146" s="115">
        <v>-0.92481203007518797</v>
      </c>
      <c r="DF146" s="115">
        <v>4.7498645475889521E-2</v>
      </c>
      <c r="DG146" s="115">
        <v>0</v>
      </c>
      <c r="DH146" s="115">
        <v>0</v>
      </c>
      <c r="DI146" s="115"/>
      <c r="DJ146" s="115"/>
      <c r="DK146" s="115">
        <v>0</v>
      </c>
      <c r="DL146" s="115">
        <v>1.3809523809523809</v>
      </c>
      <c r="DM146" s="115">
        <v>-3.9855072463768071E-2</v>
      </c>
      <c r="DN146" s="115">
        <v>-5.1348999129677969E-2</v>
      </c>
      <c r="DO146" s="115"/>
      <c r="DP146" s="115">
        <v>-0.30245083207261725</v>
      </c>
      <c r="DQ146" s="115">
        <v>0</v>
      </c>
      <c r="DR146" s="115">
        <v>1.7177914110429519E-2</v>
      </c>
      <c r="DS146" s="115">
        <v>0</v>
      </c>
      <c r="DT146" s="115">
        <v>0</v>
      </c>
      <c r="DU146" s="115">
        <v>0</v>
      </c>
      <c r="DV146" s="115">
        <v>-1.1164274322169009E-2</v>
      </c>
      <c r="DW146" s="115"/>
      <c r="DX146" s="115">
        <v>-2.91284403669726E-2</v>
      </c>
      <c r="DY146" s="115">
        <v>0</v>
      </c>
      <c r="DZ146" s="115">
        <v>0</v>
      </c>
      <c r="EA146" s="115"/>
      <c r="EB146" s="115">
        <v>-0.50124688279301743</v>
      </c>
      <c r="EC146" s="115">
        <v>-7.3743783227576696E-3</v>
      </c>
      <c r="ED146" s="115">
        <v>-1.9607843137254832E-2</v>
      </c>
      <c r="EE146" s="115">
        <v>0</v>
      </c>
      <c r="EF146" s="115">
        <v>0.33689839572192504</v>
      </c>
      <c r="EG146" s="115"/>
      <c r="EH146" s="115">
        <v>0</v>
      </c>
      <c r="EI146" s="115">
        <v>-0.85380116959064334</v>
      </c>
      <c r="EJ146" s="115">
        <v>0</v>
      </c>
      <c r="EK146" s="115">
        <v>-0.1075268817204301</v>
      </c>
      <c r="EL146" s="115">
        <v>-0.7871887635667163</v>
      </c>
      <c r="EM146" s="115">
        <v>12</v>
      </c>
      <c r="EN146" s="115">
        <v>0</v>
      </c>
      <c r="EO146" s="115">
        <v>0</v>
      </c>
      <c r="EP146" s="115">
        <v>0</v>
      </c>
      <c r="EQ146" s="115">
        <v>0</v>
      </c>
      <c r="ER146" s="115">
        <v>-0.73514696685428382</v>
      </c>
      <c r="ES146" s="115">
        <v>0.77095631641086171</v>
      </c>
      <c r="ET146" s="115"/>
      <c r="EU146" s="115"/>
      <c r="EV146" s="115">
        <v>0</v>
      </c>
      <c r="EW146" s="115">
        <v>0</v>
      </c>
      <c r="EX146" s="115">
        <v>0</v>
      </c>
      <c r="EY146" s="115">
        <v>0</v>
      </c>
      <c r="EZ146" s="115">
        <v>0</v>
      </c>
      <c r="FA146" s="115">
        <v>0</v>
      </c>
      <c r="FB146" s="115">
        <v>0</v>
      </c>
      <c r="FC146" s="115">
        <v>0</v>
      </c>
      <c r="FD146" s="115">
        <v>-0.77777777777777779</v>
      </c>
      <c r="FE146" s="115"/>
      <c r="FF146" s="115"/>
      <c r="FG146" s="115">
        <v>-0.87462387161484456</v>
      </c>
      <c r="FH146" s="115">
        <v>0.90476190476190477</v>
      </c>
      <c r="FI146" s="115">
        <v>0</v>
      </c>
      <c r="FJ146" s="115">
        <v>0</v>
      </c>
      <c r="FK146" s="115">
        <v>5.666666666666667</v>
      </c>
      <c r="FL146" s="115">
        <v>0</v>
      </c>
      <c r="FM146" s="115">
        <v>0</v>
      </c>
      <c r="FN146" s="115">
        <v>0</v>
      </c>
      <c r="FO146" s="115">
        <v>-0.8087588449034232</v>
      </c>
      <c r="FP146" s="115">
        <v>0</v>
      </c>
      <c r="FQ146" s="115">
        <v>0</v>
      </c>
      <c r="FR146" s="115">
        <v>-0.46751863684771039</v>
      </c>
      <c r="FS146" s="115">
        <v>0</v>
      </c>
      <c r="FT146" s="115">
        <v>-0.78750531236719079</v>
      </c>
      <c r="FU146" s="115">
        <v>-0.86114968064426545</v>
      </c>
      <c r="FV146" s="115">
        <v>-0.94663820704375667</v>
      </c>
      <c r="FW146" s="115">
        <v>0</v>
      </c>
      <c r="FX146" s="115">
        <v>0.32450331125827819</v>
      </c>
      <c r="FY146" s="115">
        <v>0</v>
      </c>
      <c r="FZ146" s="115">
        <v>0.80180180180180183</v>
      </c>
      <c r="GA146" s="115">
        <v>-2.4539877300613518E-2</v>
      </c>
      <c r="GB146" s="115">
        <v>-0.83525535420098851</v>
      </c>
      <c r="GC146" s="115">
        <v>1.3310023310023309</v>
      </c>
      <c r="GD146" s="115">
        <v>-4.9941014549744422E-2</v>
      </c>
      <c r="GE146" s="115">
        <v>-0.87980769230769229</v>
      </c>
      <c r="GF146" s="115"/>
      <c r="GG146" s="115">
        <v>0</v>
      </c>
      <c r="GH146" s="115">
        <v>-0.92753623188405798</v>
      </c>
      <c r="GI146" s="115">
        <v>-0.25261584454409569</v>
      </c>
      <c r="GJ146" s="115">
        <v>4.9975739932071869E-2</v>
      </c>
      <c r="GK146" s="115"/>
      <c r="GL146" s="115">
        <v>1.5</v>
      </c>
      <c r="GM146" s="115"/>
      <c r="GN146" s="115">
        <v>0</v>
      </c>
      <c r="GO146" s="115">
        <v>0</v>
      </c>
      <c r="GP146" s="115">
        <v>-5.5710306406684049E-3</v>
      </c>
      <c r="GQ146" s="115">
        <v>-0.81818181818181823</v>
      </c>
      <c r="GR146" s="115">
        <v>0</v>
      </c>
      <c r="GS146" s="115">
        <v>0.33333333333333331</v>
      </c>
    </row>
    <row r="147" spans="1:201" x14ac:dyDescent="0.2">
      <c r="A147" t="s">
        <v>1501</v>
      </c>
      <c r="B147" s="115">
        <v>-0.56043956043956045</v>
      </c>
      <c r="C147" s="115">
        <v>-0.17045017314351674</v>
      </c>
      <c r="D147" s="115">
        <v>4.3859649122807015E-2</v>
      </c>
      <c r="E147" s="115">
        <v>-0.91954947707160095</v>
      </c>
      <c r="F147" s="115">
        <v>-0.32400000000000001</v>
      </c>
      <c r="G147" s="115">
        <v>3.3333333333333333E-2</v>
      </c>
      <c r="H147" s="115">
        <v>-0.25</v>
      </c>
      <c r="I147" s="115">
        <v>-0.26859374999999996</v>
      </c>
      <c r="J147" s="115">
        <v>-0.39715373159026968</v>
      </c>
      <c r="K147" s="115">
        <v>-0.10070469798657715</v>
      </c>
      <c r="L147" s="115">
        <v>-3.0000000000000027E-2</v>
      </c>
      <c r="M147" s="115">
        <v>-0.56989247311827962</v>
      </c>
      <c r="N147" s="115">
        <v>-0.68051118210862616</v>
      </c>
      <c r="O147" s="115">
        <v>-2.8571428571428571E-2</v>
      </c>
      <c r="P147" s="115">
        <v>0.3415841584158415</v>
      </c>
      <c r="Q147" s="115">
        <v>-0.47252747252747251</v>
      </c>
      <c r="R147" s="115"/>
      <c r="S147" s="115"/>
      <c r="T147" s="115">
        <v>-0.10110701107011072</v>
      </c>
      <c r="U147" s="115">
        <v>1.0000000000000009E-2</v>
      </c>
      <c r="V147" s="115">
        <v>-0.10676855895196509</v>
      </c>
      <c r="W147" s="115">
        <v>-0.22936170212765961</v>
      </c>
      <c r="X147" s="115">
        <v>0.12543689320388351</v>
      </c>
      <c r="Y147" s="115">
        <v>-0.23350253807106597</v>
      </c>
      <c r="Z147" s="115">
        <v>-7.8160532300176874E-2</v>
      </c>
      <c r="AA147" s="115">
        <v>-2.2727272727272846E-2</v>
      </c>
      <c r="AB147" s="115">
        <v>-0.10112359550561802</v>
      </c>
      <c r="AC147" s="115"/>
      <c r="AD147" s="115">
        <v>-0.4529675810473815</v>
      </c>
      <c r="AE147" s="115">
        <v>-1</v>
      </c>
      <c r="AF147" s="115">
        <v>-2.0875420875420839E-2</v>
      </c>
      <c r="AG147" s="115">
        <v>0.43795620437956206</v>
      </c>
      <c r="AH147" s="115">
        <v>-0.23816513761467883</v>
      </c>
      <c r="AI147" s="115">
        <v>-0.34162679425837317</v>
      </c>
      <c r="AJ147" s="115">
        <v>-0.1762478485370052</v>
      </c>
      <c r="AK147" s="115">
        <v>-0.50980392156862742</v>
      </c>
      <c r="AL147" s="115"/>
      <c r="AM147" s="115">
        <v>-4.4943820224719079E-2</v>
      </c>
      <c r="AN147" s="115">
        <v>0</v>
      </c>
      <c r="AO147" s="115">
        <v>-0.31852678571428567</v>
      </c>
      <c r="AP147" s="115">
        <v>0.16352941176470595</v>
      </c>
      <c r="AQ147" s="115">
        <v>4.2287075640262115E-2</v>
      </c>
      <c r="AR147" s="115">
        <v>-0.81684981684981683</v>
      </c>
      <c r="AS147" s="115">
        <v>-0.29032258064516137</v>
      </c>
      <c r="AT147" s="115">
        <v>-4.7074276513706985E-2</v>
      </c>
      <c r="AU147" s="115">
        <v>-4.4117647058823532E-2</v>
      </c>
      <c r="AV147" s="115">
        <v>-9.446618222470661E-2</v>
      </c>
      <c r="AW147" s="115">
        <v>-0.23769633507853405</v>
      </c>
      <c r="AX147" s="115"/>
      <c r="AY147" s="115">
        <v>-0.16304347826086948</v>
      </c>
      <c r="AZ147" s="115">
        <v>5.1229508196721313E-2</v>
      </c>
      <c r="BA147" s="115">
        <v>-4.7619047619047616E-2</v>
      </c>
      <c r="BB147" s="115">
        <v>-0.89637305699481862</v>
      </c>
      <c r="BC147" s="115"/>
      <c r="BD147" s="115">
        <v>-0.17578947368421052</v>
      </c>
      <c r="BE147" s="115">
        <v>0</v>
      </c>
      <c r="BF147" s="115">
        <v>0.33333333333333331</v>
      </c>
      <c r="BG147" s="115">
        <v>-0.10344827586206896</v>
      </c>
      <c r="BH147" s="115">
        <v>-8.9874857792946447E-2</v>
      </c>
      <c r="BI147" s="115">
        <v>-0.24004085801838601</v>
      </c>
      <c r="BJ147" s="115">
        <v>-0.18390092879256958</v>
      </c>
      <c r="BK147" s="115">
        <v>-0.17335473515248792</v>
      </c>
      <c r="BL147" s="115">
        <v>-0.18181818181818182</v>
      </c>
      <c r="BM147" s="115">
        <v>-0.14484491255193735</v>
      </c>
      <c r="BN147" s="115"/>
      <c r="BO147" s="115">
        <v>0</v>
      </c>
      <c r="BP147" s="115">
        <v>2.5159999999999996</v>
      </c>
      <c r="BQ147" s="115">
        <v>-0.45945945945945948</v>
      </c>
      <c r="BR147" s="115">
        <v>-0.58071278825995809</v>
      </c>
      <c r="BS147" s="115">
        <v>-0.15239487607908653</v>
      </c>
      <c r="BT147" s="115">
        <v>-8.3333333333333329E-2</v>
      </c>
      <c r="BU147" s="115"/>
      <c r="BV147" s="115">
        <v>-0.14285714285714285</v>
      </c>
      <c r="BW147" s="115">
        <v>-0.63194700036805307</v>
      </c>
      <c r="BX147" s="115">
        <v>-0.17241379310344829</v>
      </c>
      <c r="BY147" s="115">
        <v>8.4269662921348312E-3</v>
      </c>
      <c r="BZ147" s="115">
        <v>0</v>
      </c>
      <c r="CA147" s="115">
        <v>-0.30966408268733842</v>
      </c>
      <c r="CB147" s="115">
        <v>-0.18713588411273813</v>
      </c>
      <c r="CC147" s="115">
        <v>-9.7465886939571145E-2</v>
      </c>
      <c r="CD147" s="115">
        <v>-0.38631790744466804</v>
      </c>
      <c r="CE147" s="115">
        <v>-0.13388324873096444</v>
      </c>
      <c r="CF147" s="115">
        <v>-0.14285714285714285</v>
      </c>
      <c r="CG147" s="115">
        <v>-0.86874917968237297</v>
      </c>
      <c r="CH147" s="115">
        <v>-4.9999999999999989E-2</v>
      </c>
      <c r="CI147" s="115">
        <v>24.935000000000002</v>
      </c>
      <c r="CJ147" s="115">
        <v>-0.23863636363636365</v>
      </c>
      <c r="CK147" s="115">
        <v>-0.10638297872340426</v>
      </c>
      <c r="CL147" s="115">
        <v>-0.56521739130434778</v>
      </c>
      <c r="CM147" s="115">
        <v>5.0000000000000107E-2</v>
      </c>
      <c r="CN147" s="115">
        <v>-0.296875</v>
      </c>
      <c r="CO147" s="115">
        <v>-7.2727272727272793E-2</v>
      </c>
      <c r="CP147" s="115">
        <v>-0.11792452830188678</v>
      </c>
      <c r="CQ147" s="115">
        <v>0</v>
      </c>
      <c r="CR147" s="115">
        <v>-0.72222222222222221</v>
      </c>
      <c r="CS147" s="115">
        <v>-3.8461538461538464E-2</v>
      </c>
      <c r="CT147" s="115">
        <v>-0.19073885905066049</v>
      </c>
      <c r="CU147" s="115">
        <v>-0.38307783518251876</v>
      </c>
      <c r="CV147" s="115">
        <v>-0.13280423280423281</v>
      </c>
      <c r="CW147" s="115">
        <v>-0.19865558110737669</v>
      </c>
      <c r="CX147" s="115">
        <v>-0.14634146341463408</v>
      </c>
      <c r="CY147" s="115">
        <v>4.669125760585139E-2</v>
      </c>
      <c r="CZ147" s="115">
        <v>-0.26804123711340211</v>
      </c>
      <c r="DA147" s="115">
        <v>-4.9814126394052041E-2</v>
      </c>
      <c r="DB147" s="115">
        <v>-0.15065047701647868</v>
      </c>
      <c r="DC147" s="115"/>
      <c r="DD147" s="115">
        <v>0.90476190476190477</v>
      </c>
      <c r="DE147" s="115">
        <v>-0.11333333333333333</v>
      </c>
      <c r="DF147" s="115">
        <v>-9.7326377567655775E-2</v>
      </c>
      <c r="DG147" s="115">
        <v>0</v>
      </c>
      <c r="DH147" s="115">
        <v>-0.13346613545816732</v>
      </c>
      <c r="DI147" s="115"/>
      <c r="DJ147" s="115"/>
      <c r="DK147" s="115">
        <v>-0.3195384615384616</v>
      </c>
      <c r="DL147" s="115">
        <v>-0.18446601941747576</v>
      </c>
      <c r="DM147" s="115">
        <v>-0.20000000000000009</v>
      </c>
      <c r="DN147" s="115">
        <v>-0.11615384615384614</v>
      </c>
      <c r="DO147" s="115"/>
      <c r="DP147" s="115">
        <v>-8.1944444444444445E-2</v>
      </c>
      <c r="DQ147" s="115">
        <v>-0.29592198581560281</v>
      </c>
      <c r="DR147" s="115">
        <v>-0.29741379310344829</v>
      </c>
      <c r="DS147" s="115">
        <v>-0.85101311084624554</v>
      </c>
      <c r="DT147" s="115">
        <v>-0.16285198555956684</v>
      </c>
      <c r="DU147" s="115">
        <v>-0.86329460013670545</v>
      </c>
      <c r="DV147" s="115">
        <v>-0.28576078112286413</v>
      </c>
      <c r="DW147" s="115"/>
      <c r="DX147" s="115">
        <v>-0.13947368421052625</v>
      </c>
      <c r="DY147" s="115">
        <v>1.6683611393523212E-2</v>
      </c>
      <c r="DZ147" s="115">
        <v>-0.79166666666666663</v>
      </c>
      <c r="EA147" s="115"/>
      <c r="EB147" s="115">
        <v>-8.863636363636361E-2</v>
      </c>
      <c r="EC147" s="115">
        <v>-0.20666666666666664</v>
      </c>
      <c r="ED147" s="115">
        <v>-0.27915194346289757</v>
      </c>
      <c r="EE147" s="115">
        <v>-3.8001784121320173E-2</v>
      </c>
      <c r="EF147" s="115">
        <v>-0.11792452830188678</v>
      </c>
      <c r="EG147" s="115"/>
      <c r="EH147" s="115">
        <v>-0.86301369863013699</v>
      </c>
      <c r="EI147" s="115">
        <v>-0.1128404669260699</v>
      </c>
      <c r="EJ147" s="115">
        <v>-0.23174258857556038</v>
      </c>
      <c r="EK147" s="115">
        <v>-5.10204081632653E-2</v>
      </c>
      <c r="EL147" s="115">
        <v>0.17475000000000004</v>
      </c>
      <c r="EM147" s="115">
        <v>-0.92307692307692313</v>
      </c>
      <c r="EN147" s="115">
        <v>-0.20454545454545456</v>
      </c>
      <c r="EO147" s="115">
        <v>-0.3370769912812176</v>
      </c>
      <c r="EP147" s="115">
        <v>-4.1893590280687055E-3</v>
      </c>
      <c r="EQ147" s="115">
        <v>0.66666666666666663</v>
      </c>
      <c r="ER147" s="115">
        <v>2.775678866587957</v>
      </c>
      <c r="ES147" s="115">
        <v>-0.43533333333333329</v>
      </c>
      <c r="ET147" s="115"/>
      <c r="EU147" s="115"/>
      <c r="EV147" s="115">
        <v>-0.19885550786838349</v>
      </c>
      <c r="EW147" s="115">
        <v>-0.66996699669966997</v>
      </c>
      <c r="EX147" s="115">
        <v>-0.48849104859335041</v>
      </c>
      <c r="EY147" s="115">
        <v>-8.3176442191648645E-2</v>
      </c>
      <c r="EZ147" s="115">
        <v>0.21951219512195133</v>
      </c>
      <c r="FA147" s="115">
        <v>-0.38071693448702104</v>
      </c>
      <c r="FB147" s="115">
        <v>-0.27272727272727271</v>
      </c>
      <c r="FC147" s="115">
        <v>-0.125</v>
      </c>
      <c r="FD147" s="115">
        <v>-5.0632911392405035E-2</v>
      </c>
      <c r="FE147" s="115"/>
      <c r="FF147" s="115"/>
      <c r="FG147" s="115">
        <v>-0.12782941498086384</v>
      </c>
      <c r="FH147" s="115">
        <v>-0.25</v>
      </c>
      <c r="FI147" s="115">
        <v>-0.13157894736842105</v>
      </c>
      <c r="FJ147" s="115">
        <v>-0.5670995670995671</v>
      </c>
      <c r="FK147" s="115">
        <v>-0.25</v>
      </c>
      <c r="FL147" s="115">
        <v>-0.75609756097560976</v>
      </c>
      <c r="FM147" s="115">
        <v>-0.59183673469387754</v>
      </c>
      <c r="FN147" s="115">
        <v>1.2075055187637969</v>
      </c>
      <c r="FO147" s="115">
        <v>5.0000000000000044E-2</v>
      </c>
      <c r="FP147" s="115">
        <v>-0.26381461675579326</v>
      </c>
      <c r="FQ147" s="115">
        <v>-0.3524934681358628</v>
      </c>
      <c r="FR147" s="115">
        <v>-0.18312309699869497</v>
      </c>
      <c r="FS147" s="115">
        <v>-0.35483870967741937</v>
      </c>
      <c r="FT147" s="115">
        <v>-4.9868766404199454E-2</v>
      </c>
      <c r="FU147" s="115">
        <v>-4.9868073878627982E-2</v>
      </c>
      <c r="FV147" s="115">
        <v>4.9859943977591067E-2</v>
      </c>
      <c r="FW147" s="115">
        <v>-0.28315412186379924</v>
      </c>
      <c r="FX147" s="115">
        <v>-8.4848484848484867E-2</v>
      </c>
      <c r="FY147" s="115">
        <v>0.4925373134328358</v>
      </c>
      <c r="FZ147" s="115">
        <v>5.1136363636363556E-2</v>
      </c>
      <c r="GA147" s="115">
        <v>-0.18295739348370921</v>
      </c>
      <c r="GB147" s="115">
        <v>-0.14866760168302937</v>
      </c>
      <c r="GC147" s="115">
        <v>-4.6403712296982777E-3</v>
      </c>
      <c r="GD147" s="115"/>
      <c r="GE147" s="115">
        <v>-0.30084033613445377</v>
      </c>
      <c r="GF147" s="115"/>
      <c r="GG147" s="115">
        <v>-0.41176470588235292</v>
      </c>
      <c r="GH147" s="115">
        <v>-6.1224489795918366E-2</v>
      </c>
      <c r="GI147" s="115">
        <v>-0.43734230445752731</v>
      </c>
      <c r="GJ147" s="115">
        <v>0</v>
      </c>
      <c r="GK147" s="115"/>
      <c r="GL147" s="115">
        <v>-0.29824561403508776</v>
      </c>
      <c r="GM147" s="115"/>
      <c r="GN147" s="115">
        <v>-0.2</v>
      </c>
      <c r="GO147" s="115">
        <v>-0.18032786885245897</v>
      </c>
      <c r="GP147" s="115">
        <v>-0.22238267148014443</v>
      </c>
      <c r="GQ147" s="115">
        <v>-0.17910447761194029</v>
      </c>
      <c r="GR147" s="115">
        <v>6.9090909090909078E-2</v>
      </c>
      <c r="GS147" s="115">
        <v>-0.41558441558441561</v>
      </c>
    </row>
    <row r="148" spans="1:201" x14ac:dyDescent="0.2">
      <c r="A148" t="s">
        <v>1502</v>
      </c>
      <c r="B148" s="115">
        <v>0</v>
      </c>
      <c r="C148" s="115">
        <v>-9.1258741258741352E-2</v>
      </c>
      <c r="D148" s="115">
        <v>-0.26962872793670117</v>
      </c>
      <c r="E148" s="115">
        <v>0</v>
      </c>
      <c r="F148" s="115"/>
      <c r="G148" s="115">
        <v>0.21951219512195122</v>
      </c>
      <c r="H148" s="115">
        <v>1.7811704834605556E-2</v>
      </c>
      <c r="I148" s="115">
        <v>-0.25555426311504015</v>
      </c>
      <c r="J148" s="115">
        <v>-0.26600267217296253</v>
      </c>
      <c r="K148" s="115">
        <v>-0.31063199777921713</v>
      </c>
      <c r="L148" s="115">
        <v>-0.26873857404021934</v>
      </c>
      <c r="M148" s="115">
        <v>1.0869565217391304E-2</v>
      </c>
      <c r="N148" s="115">
        <v>0</v>
      </c>
      <c r="O148" s="115">
        <v>-0.18604651162790697</v>
      </c>
      <c r="P148" s="115">
        <v>0.16538461538461541</v>
      </c>
      <c r="Q148" s="115">
        <v>-0.27354976051091001</v>
      </c>
      <c r="R148" s="115"/>
      <c r="S148" s="115"/>
      <c r="T148" s="115">
        <v>-0.16967951467614437</v>
      </c>
      <c r="U148" s="115">
        <v>-0.43820224719101125</v>
      </c>
      <c r="V148" s="115">
        <v>-2.5531914893617082E-2</v>
      </c>
      <c r="W148" s="115">
        <v>-0.12050898203592811</v>
      </c>
      <c r="X148" s="115">
        <v>9.7145291861951477E-2</v>
      </c>
      <c r="Y148" s="115">
        <v>-0.36121919584954604</v>
      </c>
      <c r="Z148" s="115">
        <v>-5.9378094672212244E-2</v>
      </c>
      <c r="AA148" s="115">
        <v>-0.11999999999999993</v>
      </c>
      <c r="AB148" s="115">
        <v>-0.23605150214592274</v>
      </c>
      <c r="AC148" s="115"/>
      <c r="AD148" s="115">
        <v>-0.29216973804984819</v>
      </c>
      <c r="AE148" s="115">
        <v>-0.70972495088408638</v>
      </c>
      <c r="AF148" s="115">
        <v>-0.11764705882352947</v>
      </c>
      <c r="AG148" s="115">
        <v>0.39511201629327891</v>
      </c>
      <c r="AH148" s="115">
        <v>0.34900990099009904</v>
      </c>
      <c r="AI148" s="115">
        <v>-8.8132635253054231E-2</v>
      </c>
      <c r="AJ148" s="115">
        <v>-0.17094748858447484</v>
      </c>
      <c r="AK148" s="115">
        <v>-8.2644628099174389E-3</v>
      </c>
      <c r="AL148" s="115"/>
      <c r="AM148" s="115">
        <v>-0.10101010101010101</v>
      </c>
      <c r="AN148" s="115">
        <v>-4.0000000000000036E-2</v>
      </c>
      <c r="AO148" s="115">
        <v>-0.27225471085120218</v>
      </c>
      <c r="AP148" s="115">
        <v>-0.32965299684542587</v>
      </c>
      <c r="AQ148" s="115">
        <v>-0.13229974160206728</v>
      </c>
      <c r="AR148" s="115">
        <v>6.0606060606060698E-2</v>
      </c>
      <c r="AS148" s="115">
        <v>-0.29976082912569757</v>
      </c>
      <c r="AT148" s="115">
        <v>-0.11274436090225567</v>
      </c>
      <c r="AU148" s="115">
        <v>8.8365690872133099E-2</v>
      </c>
      <c r="AV148" s="115">
        <v>-2.2308979364193612E-3</v>
      </c>
      <c r="AW148" s="115">
        <v>-0.14732142857142858</v>
      </c>
      <c r="AX148" s="115"/>
      <c r="AY148" s="115">
        <v>-7.8156312625250607E-2</v>
      </c>
      <c r="AZ148" s="115">
        <v>-0.19205298013245034</v>
      </c>
      <c r="BA148" s="115">
        <v>0.13513513513513514</v>
      </c>
      <c r="BB148" s="115">
        <v>0</v>
      </c>
      <c r="BC148" s="115"/>
      <c r="BD148" s="115">
        <v>-7.4525085241110622E-2</v>
      </c>
      <c r="BE148" s="115">
        <v>8.4033613445377853E-3</v>
      </c>
      <c r="BF148" s="115">
        <v>0</v>
      </c>
      <c r="BG148" s="115">
        <v>-6.6924066924066869E-2</v>
      </c>
      <c r="BH148" s="115">
        <v>-0.12100000000000008</v>
      </c>
      <c r="BI148" s="115">
        <v>-0.10265811182401476</v>
      </c>
      <c r="BJ148" s="115">
        <v>-0.11787196853834396</v>
      </c>
      <c r="BK148" s="115">
        <v>6.4593301435406592E-2</v>
      </c>
      <c r="BL148" s="115">
        <v>-2.3957409050576715E-2</v>
      </c>
      <c r="BM148" s="115">
        <v>-5.3026490369218117E-2</v>
      </c>
      <c r="BN148" s="115"/>
      <c r="BO148" s="115">
        <v>-0.14193548387096766</v>
      </c>
      <c r="BP148" s="115"/>
      <c r="BQ148" s="115">
        <v>0</v>
      </c>
      <c r="BR148" s="115">
        <v>-4.9800796812749001E-2</v>
      </c>
      <c r="BS148" s="115">
        <v>-0.21258633921719111</v>
      </c>
      <c r="BT148" s="115">
        <v>4.7120418848167464E-2</v>
      </c>
      <c r="BU148" s="115"/>
      <c r="BV148" s="115">
        <v>-9.0909090909090925E-2</v>
      </c>
      <c r="BW148" s="115">
        <v>0.1000000000000001</v>
      </c>
      <c r="BX148" s="115">
        <v>0.14715189873417717</v>
      </c>
      <c r="BY148" s="115">
        <v>-0.21141236930710613</v>
      </c>
      <c r="BZ148" s="115">
        <v>0.14285714285714285</v>
      </c>
      <c r="CA148" s="115">
        <v>-0.12814274128142741</v>
      </c>
      <c r="CB148" s="115">
        <v>-4.0054413542926222E-2</v>
      </c>
      <c r="CC148" s="115">
        <v>-0.05</v>
      </c>
      <c r="CD148" s="115">
        <v>0.14095500459136823</v>
      </c>
      <c r="CE148" s="115">
        <v>-7.3921729933012173E-2</v>
      </c>
      <c r="CF148" s="115">
        <v>-6.0402684563758413E-2</v>
      </c>
      <c r="CG148" s="115">
        <v>-5.9266576120508674E-2</v>
      </c>
      <c r="CH148" s="115">
        <v>0</v>
      </c>
      <c r="CI148" s="115">
        <v>0</v>
      </c>
      <c r="CJ148" s="115">
        <v>-0.19678714859437751</v>
      </c>
      <c r="CK148" s="115">
        <v>-0.10476190476190476</v>
      </c>
      <c r="CL148" s="115">
        <v>0</v>
      </c>
      <c r="CM148" s="115">
        <v>-5.7071960297766851E-2</v>
      </c>
      <c r="CN148" s="115">
        <v>-1.5384615384615398E-2</v>
      </c>
      <c r="CO148" s="115">
        <v>-8.3333333333333329E-2</v>
      </c>
      <c r="CP148" s="115">
        <v>-1.8518518518518535E-2</v>
      </c>
      <c r="CQ148" s="115">
        <v>0.18181818181818182</v>
      </c>
      <c r="CR148" s="115">
        <v>0</v>
      </c>
      <c r="CS148" s="115">
        <v>-0.10958904109589039</v>
      </c>
      <c r="CT148" s="115">
        <v>-0.22333709131905299</v>
      </c>
      <c r="CU148" s="115">
        <v>-0.14255628177196802</v>
      </c>
      <c r="CV148" s="115">
        <v>-4.2229729729729729E-2</v>
      </c>
      <c r="CW148" s="115">
        <v>-0.31685800604229608</v>
      </c>
      <c r="CX148" s="115">
        <v>-0.18000000000000008</v>
      </c>
      <c r="CY148" s="115">
        <v>-0.10650704225352113</v>
      </c>
      <c r="CZ148" s="115">
        <v>-0.13905325443786976</v>
      </c>
      <c r="DA148" s="115">
        <v>4.5066045066045071E-2</v>
      </c>
      <c r="DB148" s="115">
        <v>-7.2853007397877145E-2</v>
      </c>
      <c r="DC148" s="115"/>
      <c r="DD148" s="115">
        <v>-0.16</v>
      </c>
      <c r="DE148" s="115">
        <v>-8.1726354453627151E-2</v>
      </c>
      <c r="DF148" s="115">
        <v>-9.7277409860191302E-2</v>
      </c>
      <c r="DG148" s="115">
        <v>0</v>
      </c>
      <c r="DH148" s="115">
        <v>-0.25074626865671651</v>
      </c>
      <c r="DI148" s="115"/>
      <c r="DJ148" s="115"/>
      <c r="DK148" s="115">
        <v>-7.0764832022873522E-2</v>
      </c>
      <c r="DL148" s="115">
        <v>3.0000000000000072E-2</v>
      </c>
      <c r="DM148" s="115">
        <v>-9.0909090909090842E-2</v>
      </c>
      <c r="DN148" s="115">
        <v>-0.14191419141914194</v>
      </c>
      <c r="DO148" s="115"/>
      <c r="DP148" s="115">
        <v>-0.20255183413078148</v>
      </c>
      <c r="DQ148" s="115">
        <v>-0.10928616550852814</v>
      </c>
      <c r="DR148" s="115">
        <v>-0.3014573045887029</v>
      </c>
      <c r="DS148" s="115">
        <v>0</v>
      </c>
      <c r="DT148" s="115">
        <v>-0.28883183568677789</v>
      </c>
      <c r="DU148" s="115">
        <v>1.5972222222222301E-2</v>
      </c>
      <c r="DV148" s="115">
        <v>0.26962809917355374</v>
      </c>
      <c r="DW148" s="115"/>
      <c r="DX148" s="115">
        <v>-5.8065315734027415E-2</v>
      </c>
      <c r="DY148" s="115">
        <v>7.14107142857143E-2</v>
      </c>
      <c r="DZ148" s="115">
        <v>0.3025780189959294</v>
      </c>
      <c r="EA148" s="115"/>
      <c r="EB148" s="115">
        <v>-5.1724137931034454E-2</v>
      </c>
      <c r="EC148" s="115">
        <v>-0.13803213322387706</v>
      </c>
      <c r="ED148" s="115">
        <v>0</v>
      </c>
      <c r="EE148" s="115">
        <v>-0.28516770820048465</v>
      </c>
      <c r="EF148" s="115">
        <v>-1.8518518518518535E-2</v>
      </c>
      <c r="EG148" s="115"/>
      <c r="EH148" s="115">
        <v>0</v>
      </c>
      <c r="EI148" s="115">
        <v>-0.13077790304396852</v>
      </c>
      <c r="EJ148" s="115">
        <v>-0.22931178601281696</v>
      </c>
      <c r="EK148" s="115">
        <v>0.26288659793814445</v>
      </c>
      <c r="EL148" s="115">
        <v>0</v>
      </c>
      <c r="EM148" s="115">
        <v>0</v>
      </c>
      <c r="EN148" s="115">
        <v>-0.1143317230273752</v>
      </c>
      <c r="EO148" s="115">
        <v>-0.24679998515935142</v>
      </c>
      <c r="EP148" s="115">
        <v>0</v>
      </c>
      <c r="EQ148" s="115">
        <v>0</v>
      </c>
      <c r="ER148" s="115">
        <v>0.10000000000000006</v>
      </c>
      <c r="ES148" s="115">
        <v>0</v>
      </c>
      <c r="ET148" s="115"/>
      <c r="EU148" s="115"/>
      <c r="EV148" s="115">
        <v>-1.9635343618513278E-2</v>
      </c>
      <c r="EW148" s="115">
        <v>0</v>
      </c>
      <c r="EX148" s="115">
        <v>0</v>
      </c>
      <c r="EY148" s="115">
        <v>-0.23481826241134757</v>
      </c>
      <c r="EZ148" s="115">
        <v>0.4137931034482758</v>
      </c>
      <c r="FA148" s="115">
        <v>-0.31672297297297297</v>
      </c>
      <c r="FB148" s="115">
        <v>5.0251256281407038E-2</v>
      </c>
      <c r="FC148" s="115">
        <v>-0.32203389830508478</v>
      </c>
      <c r="FD148" s="115">
        <v>-0.11401869158878507</v>
      </c>
      <c r="FE148" s="115"/>
      <c r="FF148" s="115"/>
      <c r="FG148" s="115">
        <v>0.14598997493734345</v>
      </c>
      <c r="FH148" s="115">
        <v>1.4492753623188354E-2</v>
      </c>
      <c r="FI148" s="115">
        <v>-0.20668058455114821</v>
      </c>
      <c r="FJ148" s="115">
        <v>0</v>
      </c>
      <c r="FK148" s="115">
        <v>0.6</v>
      </c>
      <c r="FL148" s="115">
        <v>0</v>
      </c>
      <c r="FM148" s="115">
        <v>0</v>
      </c>
      <c r="FN148" s="115">
        <v>1.2650000000000001</v>
      </c>
      <c r="FO148" s="115">
        <v>0.38333333333333325</v>
      </c>
      <c r="FP148" s="115">
        <v>-0.19992220925709836</v>
      </c>
      <c r="FQ148" s="115">
        <v>-7.4050699484590227E-2</v>
      </c>
      <c r="FR148" s="115">
        <v>-0.16400000000000006</v>
      </c>
      <c r="FS148" s="115">
        <v>0</v>
      </c>
      <c r="FT148" s="115">
        <v>-0.15922593787132908</v>
      </c>
      <c r="FU148" s="115">
        <v>0.18808777429467086</v>
      </c>
      <c r="FV148" s="115">
        <v>8.1818181818181818E-2</v>
      </c>
      <c r="FW148" s="115">
        <v>0</v>
      </c>
      <c r="FX148" s="115">
        <v>-0.19196865817825667</v>
      </c>
      <c r="FY148" s="115">
        <v>0</v>
      </c>
      <c r="FZ148" s="115">
        <v>-3.9999999999999952E-2</v>
      </c>
      <c r="GA148" s="115">
        <v>-0.26356589147286824</v>
      </c>
      <c r="GB148" s="115">
        <v>-0.22398781018720068</v>
      </c>
      <c r="GC148" s="115">
        <v>-0.26825127334465199</v>
      </c>
      <c r="GD148" s="115"/>
      <c r="GE148" s="115">
        <v>-0.20666666666666667</v>
      </c>
      <c r="GF148" s="115"/>
      <c r="GG148" s="115">
        <v>0</v>
      </c>
      <c r="GH148" s="115">
        <v>-0.15273775216138327</v>
      </c>
      <c r="GI148" s="115">
        <v>-0.15071428571428566</v>
      </c>
      <c r="GJ148" s="115">
        <v>4.9923586347427371E-2</v>
      </c>
      <c r="GK148" s="115"/>
      <c r="GL148" s="115">
        <v>8.5714285714285743E-2</v>
      </c>
      <c r="GM148" s="115"/>
      <c r="GN148" s="115">
        <v>0</v>
      </c>
      <c r="GO148" s="115">
        <v>-0.11208151382823879</v>
      </c>
      <c r="GP148" s="115">
        <v>-6.4821066846725242E-2</v>
      </c>
      <c r="GQ148" s="115">
        <v>-6.3591893780572992E-2</v>
      </c>
      <c r="GR148" s="115">
        <v>-0.20634920634920631</v>
      </c>
      <c r="GS148" s="115">
        <v>-0.21588594704684319</v>
      </c>
    </row>
    <row r="149" spans="1:201" x14ac:dyDescent="0.2">
      <c r="A149" t="s">
        <v>1503</v>
      </c>
      <c r="B149" s="115">
        <v>0</v>
      </c>
      <c r="C149" s="115">
        <v>-9.5223030686491558E-2</v>
      </c>
      <c r="D149" s="115">
        <v>0.16481343283582095</v>
      </c>
      <c r="E149" s="115">
        <v>0.16713615023474176</v>
      </c>
      <c r="F149" s="115"/>
      <c r="G149" s="115">
        <v>-1.4028056112224449E-2</v>
      </c>
      <c r="H149" s="115">
        <v>-1.749999999999996E-2</v>
      </c>
      <c r="I149" s="115">
        <v>2.345238095238094E-2</v>
      </c>
      <c r="J149" s="115">
        <v>8.8109608352790872E-2</v>
      </c>
      <c r="K149" s="115">
        <v>2.4602986489689491E-2</v>
      </c>
      <c r="L149" s="115">
        <v>0.34729064039408875</v>
      </c>
      <c r="M149" s="115">
        <v>-2.3354564755838671E-2</v>
      </c>
      <c r="N149" s="115">
        <v>0</v>
      </c>
      <c r="O149" s="115">
        <v>-9.2165898617511191E-3</v>
      </c>
      <c r="P149" s="115">
        <v>-0.11864406779661017</v>
      </c>
      <c r="Q149" s="115">
        <v>-0.14745916515426497</v>
      </c>
      <c r="R149" s="115"/>
      <c r="S149" s="115"/>
      <c r="T149" s="115">
        <v>0.18938814183156577</v>
      </c>
      <c r="U149" s="115">
        <v>-0.10999999999999999</v>
      </c>
      <c r="V149" s="115">
        <v>-6.4676616915422883E-2</v>
      </c>
      <c r="W149" s="115">
        <v>-0.20476190476190484</v>
      </c>
      <c r="X149" s="115">
        <v>-4.9797570850202449E-2</v>
      </c>
      <c r="Y149" s="115">
        <v>0.13382352941176473</v>
      </c>
      <c r="Z149" s="115">
        <v>-7.15336520779698E-2</v>
      </c>
      <c r="AA149" s="115">
        <v>0</v>
      </c>
      <c r="AB149" s="115">
        <v>8.523521192361444E-2</v>
      </c>
      <c r="AC149" s="115"/>
      <c r="AD149" s="115">
        <v>-3.6530612244897988E-2</v>
      </c>
      <c r="AE149" s="115">
        <v>-0.78046150528358849</v>
      </c>
      <c r="AF149" s="115">
        <v>0.18688293370944992</v>
      </c>
      <c r="AG149" s="115">
        <v>-0.10727272727272724</v>
      </c>
      <c r="AH149" s="115">
        <v>-0.14947368421052634</v>
      </c>
      <c r="AI149" s="115">
        <v>5.137614678899087E-2</v>
      </c>
      <c r="AJ149" s="115">
        <v>3.0588235294117621E-2</v>
      </c>
      <c r="AK149" s="115">
        <v>0.33571428571428569</v>
      </c>
      <c r="AL149" s="115"/>
      <c r="AM149" s="115">
        <v>9.9999999999999978E-2</v>
      </c>
      <c r="AN149" s="115">
        <v>0</v>
      </c>
      <c r="AO149" s="115">
        <v>0.14000000000000004</v>
      </c>
      <c r="AP149" s="115">
        <v>3.5947712418300609E-2</v>
      </c>
      <c r="AQ149" s="115">
        <v>0.14564831261101249</v>
      </c>
      <c r="AR149" s="115">
        <v>0.3838709677419353</v>
      </c>
      <c r="AS149" s="115">
        <v>-1.5951882845188267E-2</v>
      </c>
      <c r="AT149" s="115">
        <v>2.8275212064090482E-3</v>
      </c>
      <c r="AU149" s="115">
        <v>4.4855305466237356E-3</v>
      </c>
      <c r="AV149" s="115">
        <v>3.6416184971098206E-2</v>
      </c>
      <c r="AW149" s="115">
        <v>0.12676056338028163</v>
      </c>
      <c r="AX149" s="115"/>
      <c r="AY149" s="115">
        <v>0.10888888888888894</v>
      </c>
      <c r="AZ149" s="115">
        <v>-0.45040946314831665</v>
      </c>
      <c r="BA149" s="115">
        <v>0.42967542503863992</v>
      </c>
      <c r="BB149" s="115">
        <v>8.4269662921348312E-2</v>
      </c>
      <c r="BC149" s="115"/>
      <c r="BD149" s="115">
        <v>-9.0586932447397489E-2</v>
      </c>
      <c r="BE149" s="115">
        <v>-8.3333333333333037E-3</v>
      </c>
      <c r="BF149" s="115">
        <v>0</v>
      </c>
      <c r="BG149" s="115">
        <v>-6.7226890756302574E-2</v>
      </c>
      <c r="BH149" s="115">
        <v>0.13636363636363627</v>
      </c>
      <c r="BI149" s="115">
        <v>-0.19185185185185183</v>
      </c>
      <c r="BJ149" s="115">
        <v>0.14425000000000007</v>
      </c>
      <c r="BK149" s="115">
        <v>7.3761467889908311E-2</v>
      </c>
      <c r="BL149" s="115">
        <v>0.25222222222222218</v>
      </c>
      <c r="BM149" s="115">
        <v>4.9555822328931541E-2</v>
      </c>
      <c r="BN149" s="115"/>
      <c r="BO149" s="115">
        <v>3.3333333333333277E-2</v>
      </c>
      <c r="BP149" s="115"/>
      <c r="BQ149" s="115">
        <v>0</v>
      </c>
      <c r="BR149" s="115">
        <v>-3.1771247021444913E-3</v>
      </c>
      <c r="BS149" s="115">
        <v>-8.5869565217391985E-3</v>
      </c>
      <c r="BT149" s="115">
        <v>9.1428571428571512E-2</v>
      </c>
      <c r="BU149" s="115"/>
      <c r="BV149" s="115">
        <v>-0.14253897550111361</v>
      </c>
      <c r="BW149" s="115">
        <v>-5.0000000000000031E-2</v>
      </c>
      <c r="BX149" s="115">
        <v>-2.7692307692307648E-2</v>
      </c>
      <c r="BY149" s="115">
        <v>-2.4040124524386034E-2</v>
      </c>
      <c r="BZ149" s="115">
        <v>-0.18604651162790695</v>
      </c>
      <c r="CA149" s="115">
        <v>-5.7579617834394914E-2</v>
      </c>
      <c r="CB149" s="115">
        <v>2.6134160527336213E-2</v>
      </c>
      <c r="CC149" s="115">
        <v>1.8867924528301886E-2</v>
      </c>
      <c r="CD149" s="115">
        <v>0.37326607818411112</v>
      </c>
      <c r="CE149" s="115">
        <v>-0.16373464373464369</v>
      </c>
      <c r="CF149" s="115">
        <v>-5.6962025316455715E-2</v>
      </c>
      <c r="CG149" s="115">
        <v>3.171974522292987E-2</v>
      </c>
      <c r="CH149" s="115">
        <v>4.9947238832219548E-2</v>
      </c>
      <c r="CI149" s="115">
        <v>-0.96144206670522459</v>
      </c>
      <c r="CJ149" s="115">
        <v>4.0126582278481031E-2</v>
      </c>
      <c r="CK149" s="115">
        <v>0.14155251141552508</v>
      </c>
      <c r="CL149" s="115">
        <v>0.15</v>
      </c>
      <c r="CM149" s="115">
        <v>0.30000000000000004</v>
      </c>
      <c r="CN149" s="115">
        <v>-0.1333333333333333</v>
      </c>
      <c r="CO149" s="115">
        <v>-2.4390243902439081E-2</v>
      </c>
      <c r="CP149" s="115">
        <v>-1.8181818181818195E-2</v>
      </c>
      <c r="CQ149" s="115">
        <v>-8.3333333333333329E-2</v>
      </c>
      <c r="CR149" s="115">
        <v>0.23372172721041812</v>
      </c>
      <c r="CS149" s="115">
        <v>-2.5367156208277754E-2</v>
      </c>
      <c r="CT149" s="115">
        <v>0.10875000000000004</v>
      </c>
      <c r="CU149" s="115">
        <v>-2.1321961620469086E-2</v>
      </c>
      <c r="CV149" s="115">
        <v>2.2452504317789366E-2</v>
      </c>
      <c r="CW149" s="115">
        <v>-5.9659090909090912E-2</v>
      </c>
      <c r="CX149" s="115">
        <v>0.36986301369863017</v>
      </c>
      <c r="CY149" s="115">
        <v>-2.8089887640449437E-3</v>
      </c>
      <c r="CZ149" s="115">
        <v>-9.8666666666666694E-2</v>
      </c>
      <c r="DA149" s="115">
        <v>-2.7945619335347508E-2</v>
      </c>
      <c r="DB149" s="115">
        <v>5.3354890864995685E-3</v>
      </c>
      <c r="DC149" s="115"/>
      <c r="DD149" s="115">
        <v>4.1666666666666664E-2</v>
      </c>
      <c r="DE149" s="115">
        <v>1.459627329192543E-2</v>
      </c>
      <c r="DF149" s="115">
        <v>-8.0291970802919294E-3</v>
      </c>
      <c r="DG149" s="115">
        <v>0</v>
      </c>
      <c r="DH149" s="115">
        <v>-2.8985507246376836E-2</v>
      </c>
      <c r="DI149" s="115"/>
      <c r="DJ149" s="115"/>
      <c r="DK149" s="115">
        <v>0.22719298245614039</v>
      </c>
      <c r="DL149" s="115">
        <v>-5.3030303030303073E-2</v>
      </c>
      <c r="DM149" s="115">
        <v>-8.5542168674698896E-2</v>
      </c>
      <c r="DN149" s="115">
        <v>2.3648648648648622E-2</v>
      </c>
      <c r="DO149" s="115"/>
      <c r="DP149" s="115">
        <v>9.5728155339805818E-2</v>
      </c>
      <c r="DQ149" s="115">
        <v>-7.4945215485756056E-2</v>
      </c>
      <c r="DR149" s="115">
        <v>-3.4534883720930221E-2</v>
      </c>
      <c r="DS149" s="115">
        <v>0.26641509433962274</v>
      </c>
      <c r="DT149" s="115">
        <v>9.749225133840525E-2</v>
      </c>
      <c r="DU149" s="115">
        <v>0.7183770883054893</v>
      </c>
      <c r="DV149" s="115">
        <v>4.1890902828604595E-2</v>
      </c>
      <c r="DW149" s="115"/>
      <c r="DX149" s="115">
        <v>-9.9999999999999725E-3</v>
      </c>
      <c r="DY149" s="115">
        <v>2.1897810218978103E-2</v>
      </c>
      <c r="DZ149" s="115">
        <v>0.304424778761062</v>
      </c>
      <c r="EA149" s="115"/>
      <c r="EB149" s="115">
        <v>4.3290043290042362E-3</v>
      </c>
      <c r="EC149" s="115">
        <v>1.5119047619047572E-2</v>
      </c>
      <c r="ED149" s="115">
        <v>0</v>
      </c>
      <c r="EE149" s="115">
        <v>-8.2923976608187178E-2</v>
      </c>
      <c r="EF149" s="115">
        <v>-1.8181818181818195E-2</v>
      </c>
      <c r="EG149" s="115"/>
      <c r="EH149" s="115">
        <v>0.52464494569757725</v>
      </c>
      <c r="EI149" s="115">
        <v>-8.5567010309278324E-2</v>
      </c>
      <c r="EJ149" s="115">
        <v>0.1321766561514196</v>
      </c>
      <c r="EK149" s="115">
        <v>0.10857142857142854</v>
      </c>
      <c r="EL149" s="115">
        <v>-4.7619047619047616E-2</v>
      </c>
      <c r="EM149" s="115">
        <v>-7.6335877862595417E-3</v>
      </c>
      <c r="EN149" s="115">
        <v>-9.6727272727272731E-2</v>
      </c>
      <c r="EO149" s="115">
        <v>-1.8284465488982111E-2</v>
      </c>
      <c r="EP149" s="115">
        <v>0</v>
      </c>
      <c r="EQ149" s="115">
        <v>0</v>
      </c>
      <c r="ER149" s="115">
        <v>0.10000000000000002</v>
      </c>
      <c r="ES149" s="115">
        <v>0</v>
      </c>
      <c r="ET149" s="115"/>
      <c r="EU149" s="115"/>
      <c r="EV149" s="115">
        <v>-4.9333333333333347E-2</v>
      </c>
      <c r="EW149" s="115">
        <v>0</v>
      </c>
      <c r="EX149" s="115">
        <v>5.6756756756756795E-2</v>
      </c>
      <c r="EY149" s="115">
        <v>6.582677165354342E-2</v>
      </c>
      <c r="EZ149" s="115">
        <v>5.4545454545454515E-2</v>
      </c>
      <c r="FA149" s="115">
        <v>-0.12296296296296297</v>
      </c>
      <c r="FB149" s="115">
        <v>-5.2380952380952452E-2</v>
      </c>
      <c r="FC149" s="115">
        <v>-0.20270270270270269</v>
      </c>
      <c r="FD149" s="115">
        <v>2.3923444976076555E-2</v>
      </c>
      <c r="FE149" s="115"/>
      <c r="FF149" s="115"/>
      <c r="FG149" s="115">
        <v>-0.10337078651685397</v>
      </c>
      <c r="FH149" s="115">
        <v>0.10400000000000005</v>
      </c>
      <c r="FI149" s="115">
        <v>2.5695931477515966E-2</v>
      </c>
      <c r="FJ149" s="115">
        <v>0</v>
      </c>
      <c r="FK149" s="115">
        <v>0</v>
      </c>
      <c r="FL149" s="115">
        <v>0</v>
      </c>
      <c r="FM149" s="115">
        <v>0.32432432432432434</v>
      </c>
      <c r="FN149" s="115">
        <v>-0.28571428571428564</v>
      </c>
      <c r="FO149" s="115">
        <v>0.33333333333333331</v>
      </c>
      <c r="FP149" s="115">
        <v>0.1018571428571428</v>
      </c>
      <c r="FQ149" s="115">
        <v>-2.9365495542737403E-3</v>
      </c>
      <c r="FR149" s="115">
        <v>0.25</v>
      </c>
      <c r="FS149" s="115">
        <v>0</v>
      </c>
      <c r="FT149" s="115">
        <v>-7.5776592406652105E-2</v>
      </c>
      <c r="FU149" s="115">
        <v>-0.13667117726657657</v>
      </c>
      <c r="FV149" s="115">
        <v>-4.0697674418604654E-2</v>
      </c>
      <c r="FW149" s="115">
        <v>0</v>
      </c>
      <c r="FX149" s="115">
        <v>0.10378378378378388</v>
      </c>
      <c r="FY149" s="115">
        <v>-7.9670329670329679E-2</v>
      </c>
      <c r="FZ149" s="115">
        <v>0</v>
      </c>
      <c r="GA149" s="115">
        <v>-0.1707988980716254</v>
      </c>
      <c r="GB149" s="115">
        <v>-6.7027027027027515E-3</v>
      </c>
      <c r="GC149" s="115">
        <v>-0.21571238348868177</v>
      </c>
      <c r="GD149" s="115"/>
      <c r="GE149" s="115">
        <v>-7.9246209563562681E-2</v>
      </c>
      <c r="GF149" s="115"/>
      <c r="GG149" s="115">
        <v>0</v>
      </c>
      <c r="GH149" s="115">
        <v>0.15666666666666668</v>
      </c>
      <c r="GI149" s="115">
        <v>-0.13819636811326566</v>
      </c>
      <c r="GJ149" s="115">
        <v>0.15470588235294119</v>
      </c>
      <c r="GK149" s="115"/>
      <c r="GL149" s="115">
        <v>-0.3</v>
      </c>
      <c r="GM149" s="115"/>
      <c r="GN149" s="115">
        <v>0</v>
      </c>
      <c r="GO149" s="115">
        <v>-7.7233042310275377E-2</v>
      </c>
      <c r="GP149" s="115">
        <v>6.7772170151406005E-2</v>
      </c>
      <c r="GQ149" s="115">
        <v>-6.1639344262295122E-2</v>
      </c>
      <c r="GR149" s="115">
        <v>-4.2817679558011114E-2</v>
      </c>
      <c r="GS149" s="115">
        <v>0.44411764705882362</v>
      </c>
    </row>
    <row r="150" spans="1:201" x14ac:dyDescent="0.2">
      <c r="A150" t="s">
        <v>1504</v>
      </c>
      <c r="B150" s="115">
        <v>0</v>
      </c>
      <c r="C150" s="115">
        <v>-1.2187500000000018E-2</v>
      </c>
      <c r="D150" s="115">
        <v>-0.27655554055877984</v>
      </c>
      <c r="E150" s="115">
        <v>0</v>
      </c>
      <c r="F150" s="115"/>
      <c r="G150" s="115">
        <v>0.23514851485148514</v>
      </c>
      <c r="H150" s="115">
        <v>-1.7199017199017268E-2</v>
      </c>
      <c r="I150" s="115">
        <v>-0.35877862595419846</v>
      </c>
      <c r="J150" s="115">
        <v>-0.26540453074433656</v>
      </c>
      <c r="K150" s="115">
        <v>-0.22158671586715872</v>
      </c>
      <c r="L150" s="115">
        <v>-0.10964912280701755</v>
      </c>
      <c r="M150" s="115">
        <v>0.12142857142857147</v>
      </c>
      <c r="N150" s="115">
        <v>0</v>
      </c>
      <c r="O150" s="115">
        <v>-0.16538461538461541</v>
      </c>
      <c r="P150" s="115">
        <v>-0.10606060606060606</v>
      </c>
      <c r="Q150" s="115">
        <v>-0.44539506794162059</v>
      </c>
      <c r="R150" s="115"/>
      <c r="S150" s="115"/>
      <c r="T150" s="115">
        <v>-0.33877108433734932</v>
      </c>
      <c r="U150" s="115">
        <v>-4.9751243781093468E-3</v>
      </c>
      <c r="V150" s="115">
        <v>-6.4245810055865965E-2</v>
      </c>
      <c r="W150" s="115">
        <v>-6.6925853929463944E-2</v>
      </c>
      <c r="X150" s="115">
        <v>0.23499999999999996</v>
      </c>
      <c r="Y150" s="115">
        <v>-0.51858407079646018</v>
      </c>
      <c r="Z150" s="115">
        <v>-0.10703142960359956</v>
      </c>
      <c r="AA150" s="115">
        <v>-0.32432432432432434</v>
      </c>
      <c r="AB150" s="115">
        <v>-0.12900608519269777</v>
      </c>
      <c r="AC150" s="115"/>
      <c r="AD150" s="115">
        <v>-0.17415730337078653</v>
      </c>
      <c r="AE150" s="115">
        <v>1.4201461377870561</v>
      </c>
      <c r="AF150" s="115">
        <v>-9.1025641025640952E-2</v>
      </c>
      <c r="AG150" s="115">
        <v>0</v>
      </c>
      <c r="AH150" s="115">
        <v>0.26734258271077921</v>
      </c>
      <c r="AI150" s="115">
        <v>-0.20727272727272725</v>
      </c>
      <c r="AJ150" s="115">
        <v>-0.38738738738738737</v>
      </c>
      <c r="AK150" s="115">
        <v>6.9444444444444448E-2</v>
      </c>
      <c r="AL150" s="115"/>
      <c r="AM150" s="115">
        <v>-8.4124830393487129E-2</v>
      </c>
      <c r="AN150" s="115">
        <v>-0.16666666666666666</v>
      </c>
      <c r="AO150" s="115">
        <v>-0.36470588235294116</v>
      </c>
      <c r="AP150" s="115">
        <v>-0.12446351931330474</v>
      </c>
      <c r="AQ150" s="115">
        <v>0.11854304635761596</v>
      </c>
      <c r="AR150" s="115">
        <v>-0.12470588235294111</v>
      </c>
      <c r="AS150" s="115">
        <v>-0.28201276755538862</v>
      </c>
      <c r="AT150" s="115">
        <v>-9.3162393162393164E-2</v>
      </c>
      <c r="AU150" s="115">
        <v>-1.5822784810126583E-2</v>
      </c>
      <c r="AV150" s="115">
        <v>-0.23754958131335391</v>
      </c>
      <c r="AW150" s="115">
        <v>-0.25876211782252045</v>
      </c>
      <c r="AX150" s="115"/>
      <c r="AY150" s="115">
        <v>-0.25</v>
      </c>
      <c r="AZ150" s="115">
        <v>0.34024390243902453</v>
      </c>
      <c r="BA150" s="115">
        <v>-0.23882352941176474</v>
      </c>
      <c r="BB150" s="115">
        <v>6.5868263473053898E-2</v>
      </c>
      <c r="BC150" s="115"/>
      <c r="BD150" s="115">
        <v>-0.18028322440087147</v>
      </c>
      <c r="BE150" s="115">
        <v>-6.7961165048543687E-2</v>
      </c>
      <c r="BF150" s="115">
        <v>0</v>
      </c>
      <c r="BG150" s="115">
        <v>-0.17931034482758623</v>
      </c>
      <c r="BH150" s="115">
        <v>-0.33333333333333326</v>
      </c>
      <c r="BI150" s="115">
        <v>-0.30051813471502592</v>
      </c>
      <c r="BJ150" s="115">
        <v>-0.14117015566290933</v>
      </c>
      <c r="BK150" s="115">
        <v>2.0599250936329614E-2</v>
      </c>
      <c r="BL150" s="115">
        <v>0.18421052631578952</v>
      </c>
      <c r="BM150" s="115">
        <v>-0.27159846100034973</v>
      </c>
      <c r="BN150" s="115"/>
      <c r="BO150" s="115">
        <v>-0.27027027027027029</v>
      </c>
      <c r="BP150" s="115"/>
      <c r="BQ150" s="115">
        <v>0</v>
      </c>
      <c r="BR150" s="115">
        <v>-0.10391459074733102</v>
      </c>
      <c r="BS150" s="115">
        <v>-0.12087912087912092</v>
      </c>
      <c r="BT150" s="115">
        <v>0.14130434782608706</v>
      </c>
      <c r="BU150" s="115"/>
      <c r="BV150" s="115">
        <v>-2.2222222222221749E-3</v>
      </c>
      <c r="BW150" s="115">
        <v>0.10638297872340426</v>
      </c>
      <c r="BX150" s="115">
        <v>-5.9334298118668617E-2</v>
      </c>
      <c r="BY150" s="115">
        <v>0.32934820094263717</v>
      </c>
      <c r="BZ150" s="115">
        <v>7.4999999999999956E-2</v>
      </c>
      <c r="CA150" s="115">
        <v>0.14054629988376605</v>
      </c>
      <c r="CB150" s="115">
        <v>-8.54609929078015E-2</v>
      </c>
      <c r="CC150" s="115">
        <v>0.06</v>
      </c>
      <c r="CD150" s="115">
        <v>-0.30008826125330984</v>
      </c>
      <c r="CE150" s="115">
        <v>-0.28846153846153844</v>
      </c>
      <c r="CF150" s="115">
        <v>0</v>
      </c>
      <c r="CG150" s="115">
        <v>-1.8872640919885077E-2</v>
      </c>
      <c r="CH150" s="115">
        <v>-4.9958228905597361E-2</v>
      </c>
      <c r="CI150" s="115">
        <v>-2.4999999999999124E-3</v>
      </c>
      <c r="CJ150" s="115">
        <v>-0.15053763440860216</v>
      </c>
      <c r="CK150" s="115">
        <v>-0.23604651162790699</v>
      </c>
      <c r="CL150" s="115">
        <v>0.1111111111111111</v>
      </c>
      <c r="CM150" s="115">
        <v>-0.31111111111111112</v>
      </c>
      <c r="CN150" s="115">
        <v>-0.21052631578947364</v>
      </c>
      <c r="CO150" s="115">
        <v>-8.8888888888888837E-2</v>
      </c>
      <c r="CP150" s="115">
        <v>-0.11999999999999993</v>
      </c>
      <c r="CQ150" s="115">
        <v>-0.25</v>
      </c>
      <c r="CR150" s="115">
        <v>0.15793650793650796</v>
      </c>
      <c r="CS150" s="115">
        <v>-6.9565217391304404E-2</v>
      </c>
      <c r="CT150" s="115">
        <v>-0.12087912087912088</v>
      </c>
      <c r="CU150" s="115">
        <v>-6.2000000000000076E-2</v>
      </c>
      <c r="CV150" s="115">
        <v>-0.24814959096221276</v>
      </c>
      <c r="CW150" s="115">
        <v>2.3255813953488372E-2</v>
      </c>
      <c r="CX150" s="115">
        <v>-0.2150537634408603</v>
      </c>
      <c r="CY150" s="115">
        <v>-2.5725232621784284E-2</v>
      </c>
      <c r="CZ150" s="115">
        <v>-0.29245283018867924</v>
      </c>
      <c r="DA150" s="115">
        <v>-1.6709988860007401E-2</v>
      </c>
      <c r="DB150" s="115">
        <v>-7.686567164179102E-2</v>
      </c>
      <c r="DC150" s="115"/>
      <c r="DD150" s="115">
        <v>-7.6923076923076927E-2</v>
      </c>
      <c r="DE150" s="115">
        <v>-0.08</v>
      </c>
      <c r="DF150" s="115">
        <v>7.3529411764705881E-3</v>
      </c>
      <c r="DG150" s="115">
        <v>0</v>
      </c>
      <c r="DH150" s="115">
        <v>-0.21590909090909094</v>
      </c>
      <c r="DI150" s="115"/>
      <c r="DJ150" s="115"/>
      <c r="DK150" s="115">
        <v>-0.13636363636363635</v>
      </c>
      <c r="DL150" s="115">
        <v>-0.1272727272727272</v>
      </c>
      <c r="DM150" s="115">
        <v>-0.30252100840336132</v>
      </c>
      <c r="DN150" s="115">
        <v>-0.31608133086876156</v>
      </c>
      <c r="DO150" s="115"/>
      <c r="DP150" s="115">
        <v>-0.32789559543230018</v>
      </c>
      <c r="DQ150" s="115">
        <v>-0.19446896145925263</v>
      </c>
      <c r="DR150" s="115">
        <v>-0.25217391304347825</v>
      </c>
      <c r="DS150" s="115">
        <v>0.26946107784431139</v>
      </c>
      <c r="DT150" s="115">
        <v>-0.24489361702127665</v>
      </c>
      <c r="DU150" s="115">
        <v>0.35730482669258168</v>
      </c>
      <c r="DV150" s="115">
        <v>-1.1827270793448207E-2</v>
      </c>
      <c r="DW150" s="115"/>
      <c r="DX150" s="115">
        <v>-0.1946242403280794</v>
      </c>
      <c r="DY150" s="115">
        <v>3.663003663003663E-3</v>
      </c>
      <c r="DZ150" s="115">
        <v>8.6538461538461536E-2</v>
      </c>
      <c r="EA150" s="115"/>
      <c r="EB150" s="115">
        <v>-4.3103448275861149E-3</v>
      </c>
      <c r="EC150" s="115">
        <v>-0.28807526061530636</v>
      </c>
      <c r="ED150" s="115">
        <v>0</v>
      </c>
      <c r="EE150" s="115">
        <v>-0.13723511604439956</v>
      </c>
      <c r="EF150" s="115">
        <v>-0.11999999999999993</v>
      </c>
      <c r="EG150" s="115"/>
      <c r="EH150" s="115">
        <v>0.26666666666666683</v>
      </c>
      <c r="EI150" s="115">
        <v>-0.13392857142857142</v>
      </c>
      <c r="EJ150" s="115">
        <v>-0.36242960579243766</v>
      </c>
      <c r="EK150" s="115">
        <v>0.16666666666666666</v>
      </c>
      <c r="EL150" s="115">
        <v>5.1314142678347857E-2</v>
      </c>
      <c r="EM150" s="115">
        <v>-2.2388059701492536E-2</v>
      </c>
      <c r="EN150" s="115">
        <v>-0.20174165457184332</v>
      </c>
      <c r="EO150" s="115">
        <v>-0.28688311688311685</v>
      </c>
      <c r="EP150" s="115">
        <v>0</v>
      </c>
      <c r="EQ150" s="115">
        <v>0</v>
      </c>
      <c r="ER150" s="115">
        <v>-0.33014354066985641</v>
      </c>
      <c r="ES150" s="115">
        <v>0</v>
      </c>
      <c r="ET150" s="115"/>
      <c r="EU150" s="115"/>
      <c r="EV150" s="115">
        <v>-0.17127071823204426</v>
      </c>
      <c r="EW150" s="115">
        <v>0</v>
      </c>
      <c r="EX150" s="115">
        <v>0</v>
      </c>
      <c r="EY150" s="115">
        <v>-0.31165311653116529</v>
      </c>
      <c r="EZ150" s="115">
        <v>-8.3333333333333329E-2</v>
      </c>
      <c r="FA150" s="115">
        <v>1.25</v>
      </c>
      <c r="FB150" s="115">
        <v>-3.8901601830663678E-2</v>
      </c>
      <c r="FC150" s="115">
        <v>-0.15909090909090912</v>
      </c>
      <c r="FD150" s="115">
        <v>9.401172529313237E-2</v>
      </c>
      <c r="FE150" s="115"/>
      <c r="FF150" s="115"/>
      <c r="FG150" s="115">
        <v>0.13375796178343949</v>
      </c>
      <c r="FH150" s="115">
        <v>-0.23780487804878042</v>
      </c>
      <c r="FI150" s="115">
        <v>-0.29774436090225559</v>
      </c>
      <c r="FJ150" s="115">
        <v>0</v>
      </c>
      <c r="FK150" s="115">
        <v>0</v>
      </c>
      <c r="FL150" s="115">
        <v>0</v>
      </c>
      <c r="FM150" s="115">
        <v>0</v>
      </c>
      <c r="FN150" s="115">
        <v>-0.26315789473684209</v>
      </c>
      <c r="FO150" s="115">
        <v>0</v>
      </c>
      <c r="FP150" s="115">
        <v>-0.27461139896373055</v>
      </c>
      <c r="FQ150" s="115">
        <v>-0.15447370754633327</v>
      </c>
      <c r="FR150" s="115">
        <v>-0.2072072072072072</v>
      </c>
      <c r="FS150" s="115">
        <v>4.3771043771043794E-2</v>
      </c>
      <c r="FT150" s="115">
        <v>2.8064516129032289E-2</v>
      </c>
      <c r="FU150" s="115">
        <v>-0.30636380702083721</v>
      </c>
      <c r="FV150" s="115">
        <v>-1.0641357492090851E-2</v>
      </c>
      <c r="FW150" s="115">
        <v>0</v>
      </c>
      <c r="FX150" s="115">
        <v>2.7777777777777776E-2</v>
      </c>
      <c r="FY150" s="115">
        <v>0.61777777777777787</v>
      </c>
      <c r="FZ150" s="115">
        <v>5.3639846743295069E-2</v>
      </c>
      <c r="GA150" s="115">
        <v>-0.16764331210191077</v>
      </c>
      <c r="GB150" s="115">
        <v>-0.18616927679042758</v>
      </c>
      <c r="GC150" s="115">
        <v>-0.29150943396226414</v>
      </c>
      <c r="GD150" s="115"/>
      <c r="GE150" s="115">
        <v>-0.12859053222786837</v>
      </c>
      <c r="GF150" s="115"/>
      <c r="GG150" s="115">
        <v>0</v>
      </c>
      <c r="GH150" s="115">
        <v>-0.18478260869565216</v>
      </c>
      <c r="GI150" s="115">
        <v>-0.31571187868576234</v>
      </c>
      <c r="GJ150" s="115">
        <v>0</v>
      </c>
      <c r="GK150" s="115"/>
      <c r="GL150" s="115">
        <v>-0.1891891891891892</v>
      </c>
      <c r="GM150" s="115"/>
      <c r="GN150" s="115">
        <v>0</v>
      </c>
      <c r="GO150" s="115">
        <v>-0.31697247706422016</v>
      </c>
      <c r="GP150" s="115">
        <v>-0.2602666666666667</v>
      </c>
      <c r="GQ150" s="115">
        <v>-0.18001935692009888</v>
      </c>
      <c r="GR150" s="115">
        <v>-2.8187919463087244E-2</v>
      </c>
      <c r="GS150" s="115">
        <v>-0.51773049645390068</v>
      </c>
    </row>
    <row r="151" spans="1:201" x14ac:dyDescent="0.2">
      <c r="A151" t="s">
        <v>1505</v>
      </c>
      <c r="B151" s="115">
        <v>0</v>
      </c>
      <c r="C151" s="115">
        <v>1.5649452269170803E-3</v>
      </c>
      <c r="D151" s="115">
        <v>-0.11163069544364511</v>
      </c>
      <c r="E151" s="115">
        <v>-4.9955396966993706E-2</v>
      </c>
      <c r="F151" s="115"/>
      <c r="G151" s="115">
        <v>0</v>
      </c>
      <c r="H151" s="115">
        <v>3.0379746835443065E-2</v>
      </c>
      <c r="I151" s="115">
        <v>0.21917170777105627</v>
      </c>
      <c r="J151" s="115">
        <v>2.1487603305785124E-2</v>
      </c>
      <c r="K151" s="115">
        <v>-1.0948905109489052E-2</v>
      </c>
      <c r="L151" s="115">
        <v>-4.0000000000000084E-2</v>
      </c>
      <c r="M151" s="115">
        <v>-8.2969432314410424E-2</v>
      </c>
      <c r="N151" s="115">
        <v>0</v>
      </c>
      <c r="O151" s="115">
        <v>-6.9767441860465088E-2</v>
      </c>
      <c r="P151" s="115">
        <v>0.42857142857142849</v>
      </c>
      <c r="Q151" s="115">
        <v>0.70192719486081367</v>
      </c>
      <c r="R151" s="115"/>
      <c r="S151" s="115"/>
      <c r="T151" s="115">
        <v>-1.2033694344163659E-3</v>
      </c>
      <c r="U151" s="115">
        <v>-4.2857142857142996E-2</v>
      </c>
      <c r="V151" s="115">
        <v>2.1883920076118092E-2</v>
      </c>
      <c r="W151" s="115">
        <v>0.2395869191049913</v>
      </c>
      <c r="X151" s="115">
        <v>0.14285714285714285</v>
      </c>
      <c r="Y151" s="115">
        <v>0.27252252252252257</v>
      </c>
      <c r="Z151" s="115">
        <v>-7.9116890972327145E-2</v>
      </c>
      <c r="AA151" s="115">
        <v>-7.4999999999999956E-2</v>
      </c>
      <c r="AB151" s="115"/>
      <c r="AC151" s="115"/>
      <c r="AD151" s="115">
        <v>0.42399999999999999</v>
      </c>
      <c r="AE151" s="115">
        <v>-0.46300448430493274</v>
      </c>
      <c r="AF151" s="115">
        <v>4.7683008730691701E-2</v>
      </c>
      <c r="AG151" s="115">
        <v>0.1</v>
      </c>
      <c r="AH151" s="115">
        <v>2.1390374331550347E-3</v>
      </c>
      <c r="AI151" s="115">
        <v>-1.7857142857142856E-2</v>
      </c>
      <c r="AJ151" s="115">
        <v>5.7142857142857141E-2</v>
      </c>
      <c r="AK151" s="115">
        <v>0</v>
      </c>
      <c r="AL151" s="115"/>
      <c r="AM151" s="115">
        <v>0.11245283018867926</v>
      </c>
      <c r="AN151" s="115">
        <v>0</v>
      </c>
      <c r="AO151" s="115">
        <v>0.26206384558277662</v>
      </c>
      <c r="AP151" s="115">
        <v>-6.7999999999999977E-2</v>
      </c>
      <c r="AQ151" s="115">
        <v>-2.580645161290325E-2</v>
      </c>
      <c r="AR151" s="115">
        <v>-2.2988505747126436E-2</v>
      </c>
      <c r="AS151" s="115">
        <v>0.22436781609195397</v>
      </c>
      <c r="AT151" s="115">
        <v>-1.5151515151515152E-2</v>
      </c>
      <c r="AU151" s="115">
        <v>0.11858407079646018</v>
      </c>
      <c r="AV151" s="115">
        <v>-0.12562620423892093</v>
      </c>
      <c r="AW151" s="115">
        <v>-8.4641638225256013E-2</v>
      </c>
      <c r="AX151" s="115"/>
      <c r="AY151" s="115">
        <v>-4.7619047619047596E-2</v>
      </c>
      <c r="AZ151" s="115">
        <v>0.57692307692307676</v>
      </c>
      <c r="BA151" s="115">
        <v>-9.2122830440587514E-2</v>
      </c>
      <c r="BB151" s="115">
        <v>0.38130686517783285</v>
      </c>
      <c r="BC151" s="115"/>
      <c r="BD151" s="115">
        <v>1.9056429232192435E-2</v>
      </c>
      <c r="BE151" s="115">
        <v>0.10752688172043011</v>
      </c>
      <c r="BF151" s="115">
        <v>0</v>
      </c>
      <c r="BG151" s="115">
        <v>6.2827225130890008E-2</v>
      </c>
      <c r="BH151" s="115">
        <v>-7.0422535211267609E-2</v>
      </c>
      <c r="BI151" s="115">
        <v>4.891304347826099E-2</v>
      </c>
      <c r="BJ151" s="115">
        <v>0.42649310872894347</v>
      </c>
      <c r="BK151" s="115">
        <v>-0.21470588235294119</v>
      </c>
      <c r="BL151" s="115">
        <v>-8.9820359281437126E-2</v>
      </c>
      <c r="BM151" s="115">
        <v>8.7692600342400423E-2</v>
      </c>
      <c r="BN151" s="115"/>
      <c r="BO151" s="115">
        <v>0.41491395793499053</v>
      </c>
      <c r="BP151" s="115"/>
      <c r="BQ151" s="115">
        <v>0</v>
      </c>
      <c r="BR151" s="115">
        <v>-2.0905923344947661E-2</v>
      </c>
      <c r="BS151" s="115">
        <v>0.13935764833968439</v>
      </c>
      <c r="BT151" s="115">
        <v>0</v>
      </c>
      <c r="BU151" s="115"/>
      <c r="BV151" s="115">
        <v>4.6511627906976785E-2</v>
      </c>
      <c r="BW151" s="115">
        <v>0</v>
      </c>
      <c r="BX151" s="115">
        <v>0.14214876033057858</v>
      </c>
      <c r="BY151" s="115">
        <v>-2.2584269662921406E-2</v>
      </c>
      <c r="BZ151" s="115">
        <v>-4.7619047619047658E-2</v>
      </c>
      <c r="CA151" s="115">
        <v>3.7587939698492411E-2</v>
      </c>
      <c r="CB151" s="115">
        <v>3.5587188612099642E-3</v>
      </c>
      <c r="CC151" s="115">
        <v>-1.5748031496062992E-2</v>
      </c>
      <c r="CD151" s="115">
        <v>-3.95604395604395E-3</v>
      </c>
      <c r="CE151" s="115">
        <v>-9.7791798107255523E-2</v>
      </c>
      <c r="CF151" s="115">
        <v>5.3333333333333378E-2</v>
      </c>
      <c r="CG151" s="115">
        <v>-0.1910010111223458</v>
      </c>
      <c r="CH151" s="115">
        <v>4.4047099869167002E-2</v>
      </c>
      <c r="CI151" s="115">
        <v>0.15079892001947504</v>
      </c>
      <c r="CJ151" s="115">
        <v>-2.1052631578947368E-2</v>
      </c>
      <c r="CK151" s="115">
        <v>-7.8806426931904996E-2</v>
      </c>
      <c r="CL151" s="115">
        <v>0.30909090909090908</v>
      </c>
      <c r="CM151" s="115">
        <v>-9.0909090909090939E-2</v>
      </c>
      <c r="CN151" s="115">
        <v>8.571428571428566E-2</v>
      </c>
      <c r="CO151" s="115">
        <v>7.4626865671641521E-3</v>
      </c>
      <c r="CP151" s="115">
        <v>0.17647058823529413</v>
      </c>
      <c r="CQ151" s="115">
        <v>0.33333333333333331</v>
      </c>
      <c r="CR151" s="115">
        <v>0.12249443207126949</v>
      </c>
      <c r="CS151" s="115">
        <v>2.5477707006369563E-2</v>
      </c>
      <c r="CT151" s="115">
        <v>-2.192982456140382E-3</v>
      </c>
      <c r="CU151" s="115">
        <v>6.3829787234042548E-2</v>
      </c>
      <c r="CV151" s="115">
        <v>-0.24425907752698722</v>
      </c>
      <c r="CW151" s="115">
        <v>3.6769138034960784E-2</v>
      </c>
      <c r="CX151" s="115">
        <v>3.3333333333333409E-2</v>
      </c>
      <c r="CY151" s="115">
        <v>8.1065088757396389E-2</v>
      </c>
      <c r="CZ151" s="115">
        <v>-4.504504504504505E-2</v>
      </c>
      <c r="DA151" s="115">
        <v>0.19423503325942346</v>
      </c>
      <c r="DB151" s="115">
        <v>7.468259895443937E-4</v>
      </c>
      <c r="DC151" s="115"/>
      <c r="DD151" s="115">
        <v>-3.7037037037037035E-2</v>
      </c>
      <c r="DE151" s="115">
        <v>7.2961373390557971E-2</v>
      </c>
      <c r="DF151" s="115">
        <v>-6.8493150684931503E-2</v>
      </c>
      <c r="DG151" s="115">
        <v>-2.4390243902439025E-2</v>
      </c>
      <c r="DH151" s="115">
        <v>-3.0303030303030148E-2</v>
      </c>
      <c r="DI151" s="115"/>
      <c r="DJ151" s="115"/>
      <c r="DK151" s="115">
        <v>9.27152317880795E-2</v>
      </c>
      <c r="DL151" s="115">
        <v>-8.3333333333333315E-2</v>
      </c>
      <c r="DM151" s="115">
        <v>-8.3333333333333037E-3</v>
      </c>
      <c r="DN151" s="115">
        <v>-9.8333333333333314E-2</v>
      </c>
      <c r="DO151" s="115"/>
      <c r="DP151" s="115">
        <v>-4.203781840912639E-2</v>
      </c>
      <c r="DQ151" s="115">
        <v>-8.1351351351351409E-2</v>
      </c>
      <c r="DR151" s="115">
        <v>-4.6038987971795911E-2</v>
      </c>
      <c r="DS151" s="115">
        <v>0.19285714285714287</v>
      </c>
      <c r="DT151" s="115">
        <v>0.34747706422018343</v>
      </c>
      <c r="DU151" s="115">
        <v>1.213114754098364E-2</v>
      </c>
      <c r="DV151" s="115">
        <v>-5.0303030303030259E-2</v>
      </c>
      <c r="DW151" s="115"/>
      <c r="DX151" s="115">
        <v>9.4264339152119025E-3</v>
      </c>
      <c r="DY151" s="115">
        <v>4.1984732824427481E-2</v>
      </c>
      <c r="DZ151" s="115">
        <v>0.22352941176470589</v>
      </c>
      <c r="EA151" s="115"/>
      <c r="EB151" s="115">
        <v>-6.8273092369477886E-2</v>
      </c>
      <c r="EC151" s="115">
        <v>-2.0829875518672242E-2</v>
      </c>
      <c r="ED151" s="115">
        <v>-7.2131147540983584E-2</v>
      </c>
      <c r="EE151" s="115"/>
      <c r="EF151" s="115">
        <v>0.17647058823529413</v>
      </c>
      <c r="EG151" s="115"/>
      <c r="EH151" s="115">
        <v>0.41308411214953261</v>
      </c>
      <c r="EI151" s="115">
        <v>7.8998073217726422E-2</v>
      </c>
      <c r="EJ151" s="115">
        <v>-0.36983523447401778</v>
      </c>
      <c r="EK151" s="115">
        <v>-0.11764705882352938</v>
      </c>
      <c r="EL151" s="115">
        <v>-7.0930232558139475E-2</v>
      </c>
      <c r="EM151" s="115">
        <v>3.1562740569668929E-2</v>
      </c>
      <c r="EN151" s="115">
        <v>-0.1166666666666666</v>
      </c>
      <c r="EO151" s="115">
        <v>0.36524822695035464</v>
      </c>
      <c r="EP151" s="115">
        <v>0</v>
      </c>
      <c r="EQ151" s="115">
        <v>-0.14285714285714285</v>
      </c>
      <c r="ER151" s="115">
        <v>6.0913705583756313E-2</v>
      </c>
      <c r="ES151" s="115">
        <v>0</v>
      </c>
      <c r="ET151" s="115"/>
      <c r="EU151" s="115"/>
      <c r="EV151" s="115">
        <v>0.11728395061728408</v>
      </c>
      <c r="EW151" s="115">
        <v>-4.8665620094191543E-2</v>
      </c>
      <c r="EX151" s="115">
        <v>0</v>
      </c>
      <c r="EY151" s="115">
        <v>-3.4031413612565446E-2</v>
      </c>
      <c r="EZ151" s="115">
        <v>0</v>
      </c>
      <c r="FA151" s="115">
        <v>8.1081081081081113E-2</v>
      </c>
      <c r="FB151" s="115">
        <v>-2.2371364653243846E-2</v>
      </c>
      <c r="FC151" s="115">
        <v>-0.11999999999999993</v>
      </c>
      <c r="FD151" s="115">
        <v>4.279475982532753E-2</v>
      </c>
      <c r="FE151" s="115"/>
      <c r="FF151" s="115"/>
      <c r="FG151" s="115">
        <v>0.36521739130434783</v>
      </c>
      <c r="FH151" s="115">
        <v>-3.5294117647058906E-2</v>
      </c>
      <c r="FI151" s="115">
        <v>-2.2058823529411766E-2</v>
      </c>
      <c r="FJ151" s="115">
        <v>0</v>
      </c>
      <c r="FK151" s="115">
        <v>0</v>
      </c>
      <c r="FL151" s="115">
        <v>2.7568922305764448E-2</v>
      </c>
      <c r="FM151" s="115">
        <v>-5.128205128205128E-2</v>
      </c>
      <c r="FN151" s="115">
        <v>0.51999999999999991</v>
      </c>
      <c r="FO151" s="115">
        <v>-0.11184210526315785</v>
      </c>
      <c r="FP151" s="115">
        <v>-0.12748643761301984</v>
      </c>
      <c r="FQ151" s="115">
        <v>7.3999999999999969E-2</v>
      </c>
      <c r="FR151" s="115">
        <v>-8.9285714285714281E-3</v>
      </c>
      <c r="FS151" s="115">
        <v>6.0714285714285686E-2</v>
      </c>
      <c r="FT151" s="115">
        <v>1.2244897959183673E-2</v>
      </c>
      <c r="FU151" s="115">
        <v>0.3317500000000001</v>
      </c>
      <c r="FV151" s="115">
        <v>-5.0000000000000031E-2</v>
      </c>
      <c r="FW151" s="115">
        <v>0</v>
      </c>
      <c r="FX151" s="115">
        <v>-0.15887850467289713</v>
      </c>
      <c r="FY151" s="115">
        <v>0.125</v>
      </c>
      <c r="FZ151" s="115">
        <v>0.49142857142857138</v>
      </c>
      <c r="GA151" s="115">
        <v>-0.11599099099099096</v>
      </c>
      <c r="GB151" s="115">
        <v>0.24082969432314413</v>
      </c>
      <c r="GC151" s="115">
        <v>-0.1166666666666667</v>
      </c>
      <c r="GD151" s="115"/>
      <c r="GE151" s="115">
        <v>0.1504615384615384</v>
      </c>
      <c r="GF151" s="115"/>
      <c r="GG151" s="115">
        <v>0</v>
      </c>
      <c r="GH151" s="115">
        <v>0.17948717948717949</v>
      </c>
      <c r="GI151" s="115">
        <v>0.21743589743589736</v>
      </c>
      <c r="GJ151" s="115">
        <v>-2.9495718363463316E-2</v>
      </c>
      <c r="GK151" s="115"/>
      <c r="GL151" s="115">
        <v>8.8235294117647065E-2</v>
      </c>
      <c r="GM151" s="115"/>
      <c r="GN151" s="115">
        <v>0</v>
      </c>
      <c r="GO151" s="115">
        <v>9.2592592592592258E-3</v>
      </c>
      <c r="GP151" s="115">
        <v>-4.3367346938775579E-2</v>
      </c>
      <c r="GQ151" s="115">
        <v>0.13471629042098832</v>
      </c>
      <c r="GR151" s="115">
        <v>-4.487179487179483E-2</v>
      </c>
      <c r="GS151" s="115">
        <v>-1.3986013986014061E-2</v>
      </c>
    </row>
    <row r="152" spans="1:201" x14ac:dyDescent="0.2">
      <c r="A152" t="s">
        <v>1506</v>
      </c>
      <c r="B152" s="115">
        <v>0</v>
      </c>
      <c r="C152" s="115">
        <v>-2.2935779816513867E-2</v>
      </c>
      <c r="D152" s="115">
        <v>6.2420382165605096E-2</v>
      </c>
      <c r="E152" s="115">
        <v>8.2046332046332049E-2</v>
      </c>
      <c r="F152" s="115"/>
      <c r="G152" s="115">
        <v>-5.6074766355140186E-2</v>
      </c>
      <c r="H152" s="115">
        <v>-1.2499999999999956E-2</v>
      </c>
      <c r="I152" s="115">
        <v>-7.4903142488161878E-2</v>
      </c>
      <c r="J152" s="115">
        <v>-6.3467492260061917E-2</v>
      </c>
      <c r="K152" s="115">
        <v>-1.0026194562370075E-2</v>
      </c>
      <c r="L152" s="115">
        <v>-9.5238095238095233E-2</v>
      </c>
      <c r="M152" s="115">
        <v>-0.16270566727605129</v>
      </c>
      <c r="N152" s="115">
        <v>0</v>
      </c>
      <c r="O152" s="115">
        <v>-4.8510638297872367E-2</v>
      </c>
      <c r="P152" s="115">
        <v>0.14925373134328357</v>
      </c>
      <c r="Q152" s="115">
        <v>0.38165680473372798</v>
      </c>
      <c r="R152" s="115"/>
      <c r="S152" s="115"/>
      <c r="T152" s="115">
        <v>-4.4827586206896551E-2</v>
      </c>
      <c r="U152" s="115">
        <v>-0.12499999999999993</v>
      </c>
      <c r="V152" s="115">
        <v>-3.5779816513761518E-2</v>
      </c>
      <c r="W152" s="115">
        <v>-7.4840764331210133E-2</v>
      </c>
      <c r="X152" s="115">
        <v>0</v>
      </c>
      <c r="Y152" s="115">
        <v>-0.14615384615384619</v>
      </c>
      <c r="Z152" s="115">
        <v>2.0524691358024622E-2</v>
      </c>
      <c r="AA152" s="115">
        <v>0</v>
      </c>
      <c r="AB152" s="115"/>
      <c r="AC152" s="115"/>
      <c r="AD152" s="115">
        <v>-1.5748031496062992E-2</v>
      </c>
      <c r="AE152" s="115">
        <v>0.32197110040755844</v>
      </c>
      <c r="AF152" s="115">
        <v>0.12207987942727971</v>
      </c>
      <c r="AG152" s="115">
        <v>0</v>
      </c>
      <c r="AH152" s="115">
        <v>-1.5789473684210565E-2</v>
      </c>
      <c r="AI152" s="115">
        <v>2.1897810218978155E-2</v>
      </c>
      <c r="AJ152" s="115">
        <v>-8.3769633507853353E-2</v>
      </c>
      <c r="AK152" s="115">
        <v>0</v>
      </c>
      <c r="AL152" s="115"/>
      <c r="AM152" s="115">
        <v>-7.0175438596491224E-2</v>
      </c>
      <c r="AN152" s="115">
        <v>0</v>
      </c>
      <c r="AO152" s="115">
        <v>0.18573943661971826</v>
      </c>
      <c r="AP152" s="115">
        <v>-3.536977491961419E-2</v>
      </c>
      <c r="AQ152" s="115">
        <v>-3.125E-2</v>
      </c>
      <c r="AR152" s="115">
        <v>-0.12650602409638551</v>
      </c>
      <c r="AS152" s="115">
        <v>-2.027027027027024E-2</v>
      </c>
      <c r="AT152" s="115">
        <v>3.484320557491289E-2</v>
      </c>
      <c r="AU152" s="115">
        <v>-0.20979020979020979</v>
      </c>
      <c r="AV152" s="115">
        <v>4.6370967741935422E-2</v>
      </c>
      <c r="AW152" s="115">
        <v>2.3044692737430247E-2</v>
      </c>
      <c r="AX152" s="115"/>
      <c r="AY152" s="115">
        <v>-3.0769230769230795E-2</v>
      </c>
      <c r="AZ152" s="115">
        <v>8.3333333333333412E-2</v>
      </c>
      <c r="BA152" s="115">
        <v>-6.3749999999999932E-2</v>
      </c>
      <c r="BB152" s="115">
        <v>9.9090909090909146E-2</v>
      </c>
      <c r="BC152" s="115"/>
      <c r="BD152" s="115">
        <v>-0.12469635627530369</v>
      </c>
      <c r="BE152" s="115">
        <v>-1.4830508474576331E-2</v>
      </c>
      <c r="BF152" s="115">
        <v>0</v>
      </c>
      <c r="BG152" s="115">
        <v>0.14371257485029953</v>
      </c>
      <c r="BH152" s="115">
        <v>-5.9602649006622543E-2</v>
      </c>
      <c r="BI152" s="115">
        <v>6.0518731988472456E-2</v>
      </c>
      <c r="BJ152" s="115">
        <v>-3.2592592592592631E-2</v>
      </c>
      <c r="BK152" s="115">
        <v>-1.1627906976744146E-2</v>
      </c>
      <c r="BL152" s="115">
        <v>-1.7647058823529453E-2</v>
      </c>
      <c r="BM152" s="115">
        <v>-6.1082336131451927E-2</v>
      </c>
      <c r="BN152" s="115"/>
      <c r="BO152" s="115">
        <v>4.183266932270905E-2</v>
      </c>
      <c r="BP152" s="115"/>
      <c r="BQ152" s="115">
        <v>0.54166666666666663</v>
      </c>
      <c r="BR152" s="115">
        <v>-1.8803418803418827E-2</v>
      </c>
      <c r="BS152" s="115">
        <v>4.6425519794930085E-2</v>
      </c>
      <c r="BT152" s="115">
        <v>-9.1358024691358092E-2</v>
      </c>
      <c r="BU152" s="115"/>
      <c r="BV152" s="115">
        <v>-0.11340206185567007</v>
      </c>
      <c r="BW152" s="115">
        <v>1.7316017316017254E-2</v>
      </c>
      <c r="BX152" s="115">
        <v>-1.2244897959183702E-2</v>
      </c>
      <c r="BY152" s="115">
        <v>0.10765401369010587</v>
      </c>
      <c r="BZ152" s="115">
        <v>-6.6666666666666624E-2</v>
      </c>
      <c r="CA152" s="115">
        <v>-9.5454545454545459E-2</v>
      </c>
      <c r="CB152" s="115">
        <v>3.3088235294117647E-2</v>
      </c>
      <c r="CC152" s="115">
        <v>-2.2889017118676625E-2</v>
      </c>
      <c r="CD152" s="115">
        <v>-0.14473684210526319</v>
      </c>
      <c r="CE152" s="115">
        <v>-0.23429951690821257</v>
      </c>
      <c r="CF152" s="115">
        <v>-5.6603773584905683E-2</v>
      </c>
      <c r="CG152" s="115">
        <v>-1.0999999999999944E-2</v>
      </c>
      <c r="CH152" s="115">
        <v>0.21322751322751329</v>
      </c>
      <c r="CI152" s="115">
        <v>-4.7110923660902519E-2</v>
      </c>
      <c r="CJ152" s="115">
        <v>-3.5043169121381439E-2</v>
      </c>
      <c r="CK152" s="115">
        <v>0.19908256880733935</v>
      </c>
      <c r="CL152" s="115">
        <v>0.36138613861386143</v>
      </c>
      <c r="CM152" s="115">
        <v>0.10000000000000003</v>
      </c>
      <c r="CN152" s="115">
        <v>-7.8947368421052586E-2</v>
      </c>
      <c r="CO152" s="115">
        <v>-7.4074074074073808E-3</v>
      </c>
      <c r="CP152" s="115">
        <v>0.21428571428571427</v>
      </c>
      <c r="CQ152" s="115">
        <v>-7.6923076923076927E-2</v>
      </c>
      <c r="CR152" s="115">
        <v>0.16623376623376621</v>
      </c>
      <c r="CS152" s="115">
        <v>-1.8750000000000044E-2</v>
      </c>
      <c r="CT152" s="115">
        <v>-8.7999999999999967E-2</v>
      </c>
      <c r="CU152" s="115">
        <v>-0.10476190476190476</v>
      </c>
      <c r="CV152" s="115">
        <v>-0.112369337979094</v>
      </c>
      <c r="CW152" s="115">
        <v>-1.2499999999999966E-2</v>
      </c>
      <c r="CX152" s="115">
        <v>-7.2164948453608185E-2</v>
      </c>
      <c r="CY152" s="115">
        <v>-0.20470588235294118</v>
      </c>
      <c r="CZ152" s="115">
        <v>-5.1282051282051253E-2</v>
      </c>
      <c r="DA152" s="115">
        <v>0</v>
      </c>
      <c r="DB152" s="115">
        <v>3.7984496124031049E-2</v>
      </c>
      <c r="DC152" s="115"/>
      <c r="DD152" s="115">
        <v>-0.1</v>
      </c>
      <c r="DE152" s="115">
        <v>-0.12311827956989251</v>
      </c>
      <c r="DF152" s="115">
        <v>4.8176187198898041E-3</v>
      </c>
      <c r="DG152" s="115">
        <v>-0.10869565217391304</v>
      </c>
      <c r="DH152" s="115">
        <v>-0.13157894736842107</v>
      </c>
      <c r="DI152" s="115"/>
      <c r="DJ152" s="115"/>
      <c r="DK152" s="115">
        <v>5.9649122807017521E-2</v>
      </c>
      <c r="DL152" s="115">
        <v>-7.5187969924813093E-3</v>
      </c>
      <c r="DM152" s="115">
        <v>-0.10112359550561795</v>
      </c>
      <c r="DN152" s="115">
        <v>-6.4327485380116914E-2</v>
      </c>
      <c r="DO152" s="115"/>
      <c r="DP152" s="115">
        <v>-0.21963414634146344</v>
      </c>
      <c r="DQ152" s="115">
        <v>5.113636363636364E-2</v>
      </c>
      <c r="DR152" s="115">
        <v>-7.9770992366412233E-2</v>
      </c>
      <c r="DS152" s="115">
        <v>3.7037037037037035E-2</v>
      </c>
      <c r="DT152" s="115">
        <v>-3.4285714285713963E-3</v>
      </c>
      <c r="DU152" s="115">
        <v>-0.12857142857142856</v>
      </c>
      <c r="DV152" s="115">
        <v>0.30263157894736842</v>
      </c>
      <c r="DW152" s="115"/>
      <c r="DX152" s="115">
        <v>1.2882040919424156E-2</v>
      </c>
      <c r="DY152" s="115">
        <v>-9.6551724137931033E-2</v>
      </c>
      <c r="DZ152" s="115">
        <v>-9.9576271186440732E-2</v>
      </c>
      <c r="EA152" s="115"/>
      <c r="EB152" s="115">
        <v>8.2608695652173852E-2</v>
      </c>
      <c r="EC152" s="115">
        <v>-0.21549479166666663</v>
      </c>
      <c r="ED152" s="115">
        <v>-3.1746031746031744E-2</v>
      </c>
      <c r="EE152" s="115"/>
      <c r="EF152" s="115">
        <v>0.21428571428571427</v>
      </c>
      <c r="EG152" s="115"/>
      <c r="EH152" s="115">
        <v>0.8971631205673759</v>
      </c>
      <c r="EI152" s="115">
        <v>3.7999999999999971E-2</v>
      </c>
      <c r="EJ152" s="115">
        <v>0.12714285714285722</v>
      </c>
      <c r="EK152" s="115">
        <v>0.11475409836065577</v>
      </c>
      <c r="EL152" s="115">
        <v>-1.4891179839633416E-2</v>
      </c>
      <c r="EM152" s="115">
        <v>6.9767441860465558E-3</v>
      </c>
      <c r="EN152" s="115">
        <v>3.1746031746031821E-2</v>
      </c>
      <c r="EO152" s="115">
        <v>-2.8088919524383863E-2</v>
      </c>
      <c r="EP152" s="115">
        <v>0.4045307443365696</v>
      </c>
      <c r="EQ152" s="115">
        <v>0</v>
      </c>
      <c r="ER152" s="115">
        <v>-5.2884615384615453E-2</v>
      </c>
      <c r="ES152" s="115">
        <v>0</v>
      </c>
      <c r="ET152" s="115"/>
      <c r="EU152" s="115"/>
      <c r="EV152" s="115">
        <v>6.5789473684210523E-2</v>
      </c>
      <c r="EW152" s="115">
        <v>-6.0471976401179857E-2</v>
      </c>
      <c r="EX152" s="115">
        <v>-2.6315789473684209E-2</v>
      </c>
      <c r="EY152" s="115">
        <v>-7.7922077922077922E-3</v>
      </c>
      <c r="EZ152" s="115">
        <v>0.14285714285714285</v>
      </c>
      <c r="FA152" s="115">
        <v>-8.2644628099173556E-2</v>
      </c>
      <c r="FB152" s="115">
        <v>-6.8749999999999936E-2</v>
      </c>
      <c r="FC152" s="115">
        <v>-9.9099099099099072E-2</v>
      </c>
      <c r="FD152" s="115">
        <v>1.2154696132596622E-2</v>
      </c>
      <c r="FE152" s="115"/>
      <c r="FF152" s="115"/>
      <c r="FG152" s="115">
        <v>-2.1276595744680851E-2</v>
      </c>
      <c r="FH152" s="115">
        <v>0.12582781456953646</v>
      </c>
      <c r="FI152" s="115">
        <v>-6.0773480662983499E-2</v>
      </c>
      <c r="FJ152" s="115">
        <v>5.0000000000000065E-2</v>
      </c>
      <c r="FK152" s="115">
        <v>-0.19354838709677422</v>
      </c>
      <c r="FL152" s="115">
        <v>-2.3255813953488441E-2</v>
      </c>
      <c r="FM152" s="115">
        <v>9.8591549295774641E-2</v>
      </c>
      <c r="FN152" s="115">
        <v>-0.29577464788732388</v>
      </c>
      <c r="FO152" s="115">
        <v>0</v>
      </c>
      <c r="FP152" s="115">
        <v>1.2356979405034272E-2</v>
      </c>
      <c r="FQ152" s="115">
        <v>0.4716187806587247</v>
      </c>
      <c r="FR152" s="115">
        <v>-0.125</v>
      </c>
      <c r="FS152" s="115">
        <v>-3.4482758620689655E-2</v>
      </c>
      <c r="FT152" s="115">
        <v>-8.5820895522388058E-2</v>
      </c>
      <c r="FU152" s="115">
        <v>-6.3231850117096075E-2</v>
      </c>
      <c r="FV152" s="115">
        <v>4.5714285714285714E-2</v>
      </c>
      <c r="FW152" s="115">
        <v>0</v>
      </c>
      <c r="FX152" s="115">
        <v>-2.7272727272727337E-2</v>
      </c>
      <c r="FY152" s="115">
        <v>-0.1111111111111111</v>
      </c>
      <c r="FZ152" s="115">
        <v>-0.11392405063291143</v>
      </c>
      <c r="GA152" s="115">
        <v>6.9879518072289121E-2</v>
      </c>
      <c r="GB152" s="115">
        <v>-1.2398921832884158E-2</v>
      </c>
      <c r="GC152" s="115">
        <v>-7.6923076923076927E-2</v>
      </c>
      <c r="GD152" s="115"/>
      <c r="GE152" s="115">
        <v>-7.9580855281789917E-2</v>
      </c>
      <c r="GF152" s="115"/>
      <c r="GG152" s="115">
        <v>0</v>
      </c>
      <c r="GH152" s="115">
        <v>-8.1812831077104214E-2</v>
      </c>
      <c r="GI152" s="115">
        <v>-9.8265895953757232E-2</v>
      </c>
      <c r="GJ152" s="115">
        <v>0</v>
      </c>
      <c r="GK152" s="115"/>
      <c r="GL152" s="115">
        <v>-5.5555555555555552E-2</v>
      </c>
      <c r="GM152" s="115"/>
      <c r="GN152" s="115">
        <v>0</v>
      </c>
      <c r="GO152" s="115">
        <v>0.13684210526315796</v>
      </c>
      <c r="GP152" s="115">
        <v>8.5872576177285359E-2</v>
      </c>
      <c r="GQ152" s="115">
        <v>-6.8749999999999964E-2</v>
      </c>
      <c r="GR152" s="115">
        <v>2.6315789473684237E-2</v>
      </c>
      <c r="GS152" s="115">
        <v>6.7164179104477639E-2</v>
      </c>
    </row>
    <row r="153" spans="1:201" x14ac:dyDescent="0.2">
      <c r="A153" t="s">
        <v>1507</v>
      </c>
      <c r="B153" s="115">
        <v>0</v>
      </c>
      <c r="C153" s="115">
        <v>3.974562798092221E-2</v>
      </c>
      <c r="D153" s="115">
        <v>-0.15235935644098911</v>
      </c>
      <c r="E153" s="115">
        <v>0.10212765957446802</v>
      </c>
      <c r="F153" s="115"/>
      <c r="G153" s="115">
        <v>1.9047619047619049E-2</v>
      </c>
      <c r="H153" s="115">
        <v>-3.6144578313253094E-2</v>
      </c>
      <c r="I153" s="115">
        <v>0.16616465863453828</v>
      </c>
      <c r="J153" s="115">
        <v>2.6700572155117536E-2</v>
      </c>
      <c r="K153" s="115">
        <v>-4.560344827586215E-2</v>
      </c>
      <c r="L153" s="115">
        <v>-1.8691588785046665E-2</v>
      </c>
      <c r="M153" s="115">
        <v>-4.537521815008716E-2</v>
      </c>
      <c r="N153" s="115">
        <v>0</v>
      </c>
      <c r="O153" s="115">
        <v>-2.6512013256006651E-2</v>
      </c>
      <c r="P153" s="115">
        <v>-0.2415094339622641</v>
      </c>
      <c r="Q153" s="115">
        <v>6.2893081761006178E-2</v>
      </c>
      <c r="R153" s="115"/>
      <c r="S153" s="115"/>
      <c r="T153" s="115">
        <v>0.11969111969111969</v>
      </c>
      <c r="U153" s="115">
        <v>-0.29411764705882354</v>
      </c>
      <c r="V153" s="115">
        <v>7.4950690335305659E-2</v>
      </c>
      <c r="W153" s="115">
        <v>0.35637149028077758</v>
      </c>
      <c r="X153" s="115">
        <v>-7.8947368421052627E-2</v>
      </c>
      <c r="Y153" s="115">
        <v>-7.6335877862595148E-3</v>
      </c>
      <c r="Z153" s="115">
        <v>3.5971223021582732E-2</v>
      </c>
      <c r="AA153" s="115">
        <v>-3.6144578313253094E-2</v>
      </c>
      <c r="AB153" s="115"/>
      <c r="AC153" s="115"/>
      <c r="AD153" s="115">
        <v>-4.2232277526395134E-2</v>
      </c>
      <c r="AE153" s="115">
        <v>3.3046251993620417</v>
      </c>
      <c r="AF153" s="115">
        <v>-3.5610465116279112E-2</v>
      </c>
      <c r="AG153" s="115">
        <v>0</v>
      </c>
      <c r="AH153" s="115">
        <v>4.1095890410958902E-2</v>
      </c>
      <c r="AI153" s="115">
        <v>-2.4911032028469851E-2</v>
      </c>
      <c r="AJ153" s="115">
        <v>-8.0256821829855537E-2</v>
      </c>
      <c r="AK153" s="115">
        <v>-3.9999999999999973E-2</v>
      </c>
      <c r="AL153" s="115"/>
      <c r="AM153" s="115">
        <v>-4.6822742474916343E-2</v>
      </c>
      <c r="AN153" s="115">
        <v>9.0909090909090912E-2</v>
      </c>
      <c r="AO153" s="115">
        <v>4.4117647058823505E-2</v>
      </c>
      <c r="AP153" s="115">
        <v>1.967213114754103E-2</v>
      </c>
      <c r="AQ153" s="115">
        <v>-1.5384615384615385E-2</v>
      </c>
      <c r="AR153" s="115">
        <v>-0.26764705882352946</v>
      </c>
      <c r="AS153" s="115">
        <v>-6.1310782241014772E-2</v>
      </c>
      <c r="AT153" s="115">
        <v>5.7479734708916819E-2</v>
      </c>
      <c r="AU153" s="115">
        <v>-2.7210884353741496E-2</v>
      </c>
      <c r="AV153" s="115">
        <v>2.6915113871635702E-2</v>
      </c>
      <c r="AW153" s="115">
        <v>4.7549378200438919E-2</v>
      </c>
      <c r="AX153" s="115"/>
      <c r="AY153" s="115">
        <v>9.2436974789915929E-2</v>
      </c>
      <c r="AZ153" s="115">
        <v>1.6666666666666665</v>
      </c>
      <c r="BA153" s="115">
        <v>-4.7619047619047616E-2</v>
      </c>
      <c r="BB153" s="115">
        <v>3.7735849056603772E-2</v>
      </c>
      <c r="BC153" s="115"/>
      <c r="BD153" s="115">
        <v>0.15853658536585372</v>
      </c>
      <c r="BE153" s="115">
        <v>1.2875536480686725E-2</v>
      </c>
      <c r="BF153" s="115">
        <v>0</v>
      </c>
      <c r="BG153" s="115">
        <v>-5.9523809523810371E-3</v>
      </c>
      <c r="BH153" s="115">
        <v>2.7210884353741523E-2</v>
      </c>
      <c r="BI153" s="115">
        <v>-3.6111111111111031E-2</v>
      </c>
      <c r="BJ153" s="115">
        <v>7.6555023923444931E-2</v>
      </c>
      <c r="BK153" s="115">
        <v>0.14285714285714277</v>
      </c>
      <c r="BL153" s="115">
        <v>0.17241379310344829</v>
      </c>
      <c r="BM153" s="115">
        <v>0.10717816887482695</v>
      </c>
      <c r="BN153" s="115"/>
      <c r="BO153" s="115">
        <v>0.32453825857519802</v>
      </c>
      <c r="BP153" s="115"/>
      <c r="BQ153" s="115">
        <v>0.26315789473684209</v>
      </c>
      <c r="BR153" s="115">
        <v>8.7360594795539093E-2</v>
      </c>
      <c r="BS153" s="115">
        <v>0.10408805031446548</v>
      </c>
      <c r="BT153" s="115">
        <v>-0.1726251276813075</v>
      </c>
      <c r="BU153" s="115"/>
      <c r="BV153" s="115">
        <v>-3.0000000000000072E-2</v>
      </c>
      <c r="BW153" s="115">
        <v>0.43925233644859818</v>
      </c>
      <c r="BX153" s="115">
        <v>-5.7692307692307696E-2</v>
      </c>
      <c r="BY153" s="115">
        <v>3.677419354838702E-2</v>
      </c>
      <c r="BZ153" s="115">
        <v>-5.2631578947368418E-2</v>
      </c>
      <c r="CA153" s="115">
        <v>2.8517999064983611E-2</v>
      </c>
      <c r="CB153" s="115">
        <v>8.3665338645418322E-2</v>
      </c>
      <c r="CC153" s="115">
        <v>8.3124999999999949E-2</v>
      </c>
      <c r="CD153" s="115">
        <v>-4.8300536672629624E-2</v>
      </c>
      <c r="CE153" s="115">
        <v>0.18454935622317598</v>
      </c>
      <c r="CF153" s="115">
        <v>0.13571428571428573</v>
      </c>
      <c r="CG153" s="115">
        <v>0.11982082866741325</v>
      </c>
      <c r="CH153" s="115">
        <v>0</v>
      </c>
      <c r="CI153" s="115">
        <v>4.4493392070484555E-2</v>
      </c>
      <c r="CJ153" s="115">
        <v>3.6315789473684239E-2</v>
      </c>
      <c r="CK153" s="115">
        <v>-2.6785714285714284E-2</v>
      </c>
      <c r="CL153" s="115">
        <v>2.5380710659898477E-2</v>
      </c>
      <c r="CM153" s="115">
        <v>-4.2553191489361736E-2</v>
      </c>
      <c r="CN153" s="115">
        <v>0.18749999999999989</v>
      </c>
      <c r="CO153" s="115">
        <v>2.2727272727272783E-2</v>
      </c>
      <c r="CP153" s="115">
        <v>0</v>
      </c>
      <c r="CQ153" s="115">
        <v>0</v>
      </c>
      <c r="CR153" s="115">
        <v>0.12573099415204669</v>
      </c>
      <c r="CS153" s="115">
        <v>-1.8404907975460166E-2</v>
      </c>
      <c r="CT153" s="115">
        <v>4.9593282602991277E-2</v>
      </c>
      <c r="CU153" s="115">
        <v>-7.3256840247131444E-2</v>
      </c>
      <c r="CV153" s="115">
        <v>0.30454545454545451</v>
      </c>
      <c r="CW153" s="115">
        <v>-0.14893617021276598</v>
      </c>
      <c r="CX153" s="115">
        <v>-3.0000000000000072E-2</v>
      </c>
      <c r="CY153" s="115">
        <v>0.11519286276567824</v>
      </c>
      <c r="CZ153" s="115">
        <v>-8.4745762711865603E-3</v>
      </c>
      <c r="DA153" s="115">
        <v>0.65808823529411775</v>
      </c>
      <c r="DB153" s="115">
        <v>7.6345431789737225E-2</v>
      </c>
      <c r="DC153" s="115"/>
      <c r="DD153" s="115">
        <v>-4.4585987261146452E-2</v>
      </c>
      <c r="DE153" s="115">
        <v>3.3333333333333333E-2</v>
      </c>
      <c r="DF153" s="115">
        <v>-3.4293552812071329E-3</v>
      </c>
      <c r="DG153" s="115">
        <v>4.5454545454545456E-2</v>
      </c>
      <c r="DH153" s="115">
        <v>-3.9080459770115004E-2</v>
      </c>
      <c r="DI153" s="115"/>
      <c r="DJ153" s="115"/>
      <c r="DK153" s="115">
        <v>0.33177570093457953</v>
      </c>
      <c r="DL153" s="115">
        <v>-1.4814814814814762E-2</v>
      </c>
      <c r="DM153" s="115">
        <v>-0.16037735849056609</v>
      </c>
      <c r="DN153" s="115">
        <v>-0.13926174496644303</v>
      </c>
      <c r="DO153" s="115"/>
      <c r="DP153" s="115">
        <v>9.3333333333333338E-2</v>
      </c>
      <c r="DQ153" s="115">
        <v>-4.7619047619047679E-2</v>
      </c>
      <c r="DR153" s="115">
        <v>-3.8022813688212928E-3</v>
      </c>
      <c r="DS153" s="115">
        <v>-4.9295774647887321E-2</v>
      </c>
      <c r="DT153" s="115">
        <v>-0.14142033607261126</v>
      </c>
      <c r="DU153" s="115">
        <v>-9.9099099099099128E-2</v>
      </c>
      <c r="DV153" s="115">
        <v>0.22580645161290322</v>
      </c>
      <c r="DW153" s="115"/>
      <c r="DX153" s="115">
        <v>5.7142857142857086E-2</v>
      </c>
      <c r="DY153" s="115">
        <v>-4.9180327868852458E-2</v>
      </c>
      <c r="DZ153" s="115">
        <v>7.2727272727272793E-2</v>
      </c>
      <c r="EA153" s="115"/>
      <c r="EB153" s="115">
        <v>-1.2875536480686725E-2</v>
      </c>
      <c r="EC153" s="115">
        <v>0.19300970873786402</v>
      </c>
      <c r="ED153" s="115">
        <v>0.2401574803149607</v>
      </c>
      <c r="EE153" s="115"/>
      <c r="EF153" s="115">
        <v>0</v>
      </c>
      <c r="EG153" s="115"/>
      <c r="EH153" s="115">
        <v>0.2818181818181818</v>
      </c>
      <c r="EI153" s="115">
        <v>0.31578947368421051</v>
      </c>
      <c r="EJ153" s="115">
        <v>6.8702290076335881E-2</v>
      </c>
      <c r="EK153" s="115">
        <v>-0.12857142857142861</v>
      </c>
      <c r="EL153" s="115">
        <v>0.17024128686327084</v>
      </c>
      <c r="EM153" s="115">
        <v>-4.4444444444444446E-2</v>
      </c>
      <c r="EN153" s="115">
        <v>-7.1253071253071384E-2</v>
      </c>
      <c r="EO153" s="115">
        <v>-9.7269624573379614E-3</v>
      </c>
      <c r="EP153" s="115">
        <v>0.26075667655786333</v>
      </c>
      <c r="EQ153" s="115">
        <v>0</v>
      </c>
      <c r="ER153" s="115">
        <v>0.34193548387096778</v>
      </c>
      <c r="ES153" s="115">
        <v>0</v>
      </c>
      <c r="ET153" s="115"/>
      <c r="EU153" s="115"/>
      <c r="EV153" s="115">
        <v>4.1095890410958881E-2</v>
      </c>
      <c r="EW153" s="115">
        <v>0</v>
      </c>
      <c r="EX153" s="115">
        <v>-9.5238095238095233E-2</v>
      </c>
      <c r="EY153" s="115">
        <v>2.3800026592208451E-2</v>
      </c>
      <c r="EZ153" s="115">
        <v>-0.125</v>
      </c>
      <c r="FA153" s="115">
        <v>9.9999999999999964E-2</v>
      </c>
      <c r="FB153" s="115">
        <v>0.2</v>
      </c>
      <c r="FC153" s="115">
        <v>9.9009900990099015E-2</v>
      </c>
      <c r="FD153" s="115">
        <v>-4.936974789915969E-2</v>
      </c>
      <c r="FE153" s="115"/>
      <c r="FF153" s="115"/>
      <c r="FG153" s="115">
        <v>-4.2372881355932203E-3</v>
      </c>
      <c r="FH153" s="115">
        <v>-6.2111801242236128E-2</v>
      </c>
      <c r="FI153" s="115">
        <v>-0.20526893523600429</v>
      </c>
      <c r="FJ153" s="115">
        <v>0</v>
      </c>
      <c r="FK153" s="115">
        <v>3.3333333333333361E-2</v>
      </c>
      <c r="FL153" s="115">
        <v>0.13472222222222227</v>
      </c>
      <c r="FM153" s="115">
        <v>5.6547619047619006E-2</v>
      </c>
      <c r="FN153" s="115">
        <v>0</v>
      </c>
      <c r="FO153" s="115">
        <v>0</v>
      </c>
      <c r="FP153" s="115">
        <v>0.14039665970772447</v>
      </c>
      <c r="FQ153" s="115">
        <v>-7.8165374677002727E-2</v>
      </c>
      <c r="FR153" s="115">
        <v>8.4745762711864403E-2</v>
      </c>
      <c r="FS153" s="115">
        <v>5.4545454545454543E-2</v>
      </c>
      <c r="FT153" s="115">
        <v>-2.0467836257310024E-2</v>
      </c>
      <c r="FU153" s="115">
        <v>8.1012658227848172E-2</v>
      </c>
      <c r="FV153" s="115">
        <v>-1.9960079840319039E-3</v>
      </c>
      <c r="FW153" s="115">
        <v>-3.7931034482758669E-2</v>
      </c>
      <c r="FX153" s="115">
        <v>-8.3333333333333329E-2</v>
      </c>
      <c r="FY153" s="115">
        <v>0.125</v>
      </c>
      <c r="FZ153" s="115">
        <v>1.2820512820512889E-2</v>
      </c>
      <c r="GA153" s="115">
        <v>0.10666666666666667</v>
      </c>
      <c r="GB153" s="115">
        <v>-7.3426573426573369E-2</v>
      </c>
      <c r="GC153" s="115">
        <v>3.8610038610039162E-3</v>
      </c>
      <c r="GD153" s="115"/>
      <c r="GE153" s="115">
        <v>0.13173076923076929</v>
      </c>
      <c r="GF153" s="115"/>
      <c r="GG153" s="115">
        <v>0</v>
      </c>
      <c r="GH153" s="115">
        <v>8.2165605095541439E-2</v>
      </c>
      <c r="GI153" s="115">
        <v>5.8139534883720929E-3</v>
      </c>
      <c r="GJ153" s="115">
        <v>0</v>
      </c>
      <c r="GK153" s="115"/>
      <c r="GL153" s="115">
        <v>5.5865921787710297E-3</v>
      </c>
      <c r="GM153" s="115"/>
      <c r="GN153" s="115">
        <v>0</v>
      </c>
      <c r="GO153" s="115">
        <v>-3.5532994923857836E-2</v>
      </c>
      <c r="GP153" s="115">
        <v>-6.2337662337662303E-2</v>
      </c>
      <c r="GQ153" s="115">
        <v>-9.2783505154639179E-2</v>
      </c>
      <c r="GR153" s="115">
        <v>1.3333333333333286E-2</v>
      </c>
      <c r="GS153" s="115">
        <v>-0.1829268292682926</v>
      </c>
    </row>
    <row r="154" spans="1:201" x14ac:dyDescent="0.2">
      <c r="A154" t="s">
        <v>1508</v>
      </c>
      <c r="B154" s="115">
        <v>0</v>
      </c>
      <c r="C154" s="115">
        <v>3.1147540983606534E-2</v>
      </c>
      <c r="D154" s="115">
        <v>0.16887542597500957</v>
      </c>
      <c r="E154" s="115">
        <v>-5.0505050505050504E-2</v>
      </c>
      <c r="F154" s="115"/>
      <c r="G154" s="115">
        <v>2.8653295128939554E-3</v>
      </c>
      <c r="H154" s="115">
        <v>0.15277777777777785</v>
      </c>
      <c r="I154" s="115">
        <v>-5.3231939163498179E-2</v>
      </c>
      <c r="J154" s="115">
        <v>0.19574306347396425</v>
      </c>
      <c r="K154" s="115">
        <v>1.9242597311308403E-2</v>
      </c>
      <c r="L154" s="115">
        <v>9.4339622641509101E-3</v>
      </c>
      <c r="M154" s="115">
        <v>0.34507042253521114</v>
      </c>
      <c r="N154" s="115">
        <v>0</v>
      </c>
      <c r="O154" s="115">
        <v>-7.8625954198473264E-2</v>
      </c>
      <c r="P154" s="115">
        <v>-5.3571428571428568E-2</v>
      </c>
      <c r="Q154" s="115">
        <v>-0.11420612813370468</v>
      </c>
      <c r="R154" s="115"/>
      <c r="S154" s="115"/>
      <c r="T154" s="115">
        <v>-2.8628578572321511E-2</v>
      </c>
      <c r="U154" s="115">
        <v>0.4468085106382978</v>
      </c>
      <c r="V154" s="115">
        <v>4.6439628482972131E-2</v>
      </c>
      <c r="W154" s="115">
        <v>-2.3206751054852353E-2</v>
      </c>
      <c r="X154" s="115">
        <v>-2.564102564102564E-2</v>
      </c>
      <c r="Y154" s="115">
        <v>0.16964285714285718</v>
      </c>
      <c r="Z154" s="115">
        <v>-6.9196428571428575E-2</v>
      </c>
      <c r="AA154" s="115">
        <v>5.0632911392405104E-2</v>
      </c>
      <c r="AB154" s="115"/>
      <c r="AC154" s="115"/>
      <c r="AD154" s="115">
        <v>0.35168195718654438</v>
      </c>
      <c r="AE154" s="115">
        <v>-0.67837907155680943</v>
      </c>
      <c r="AF154" s="115">
        <v>0.29323308270676679</v>
      </c>
      <c r="AG154" s="115">
        <v>-4.7619047619047616E-2</v>
      </c>
      <c r="AH154" s="115">
        <v>-0.13095238095238096</v>
      </c>
      <c r="AI154" s="115">
        <v>-7.5657894736842021E-2</v>
      </c>
      <c r="AJ154" s="115">
        <v>-5.5344958301743831E-2</v>
      </c>
      <c r="AK154" s="115">
        <v>0.25</v>
      </c>
      <c r="AL154" s="115"/>
      <c r="AM154" s="115">
        <v>-3.5483870967741984E-2</v>
      </c>
      <c r="AN154" s="115">
        <v>0.1</v>
      </c>
      <c r="AO154" s="115">
        <v>0.20220994475138118</v>
      </c>
      <c r="AP154" s="115">
        <v>-9.7633136094674486E-2</v>
      </c>
      <c r="AQ154" s="115">
        <v>3.1746031746031744E-2</v>
      </c>
      <c r="AR154" s="115">
        <v>3.0303030303030304E-2</v>
      </c>
      <c r="AS154" s="115">
        <v>-0.12569316081330875</v>
      </c>
      <c r="AT154" s="115">
        <v>3.3271719038816166E-3</v>
      </c>
      <c r="AU154" s="115">
        <v>-3.1684342269942635E-2</v>
      </c>
      <c r="AV154" s="115">
        <v>-2.2267206477732823E-2</v>
      </c>
      <c r="AW154" s="115">
        <v>1.4847809948032666E-2</v>
      </c>
      <c r="AX154" s="115"/>
      <c r="AY154" s="115">
        <v>8.4745762711864094E-3</v>
      </c>
      <c r="AZ154" s="115">
        <v>0.20000000000000004</v>
      </c>
      <c r="BA154" s="115">
        <v>-4.9773755656108656E-2</v>
      </c>
      <c r="BB154" s="115">
        <v>1.0486177311725398E-2</v>
      </c>
      <c r="BC154" s="115"/>
      <c r="BD154" s="115">
        <v>-7.4487895716947054E-3</v>
      </c>
      <c r="BE154" s="115">
        <v>-2.9166666666666636E-2</v>
      </c>
      <c r="BF154" s="115">
        <v>0</v>
      </c>
      <c r="BG154" s="115">
        <v>3.7037037037037125E-2</v>
      </c>
      <c r="BH154" s="115">
        <v>3.5211267605633804E-2</v>
      </c>
      <c r="BI154" s="115">
        <v>-6.2499999999999965E-2</v>
      </c>
      <c r="BJ154" s="115">
        <v>0.37953795379537952</v>
      </c>
      <c r="BK154" s="115">
        <v>-0.15211267605633799</v>
      </c>
      <c r="BL154" s="115">
        <v>7.407407407407407E-2</v>
      </c>
      <c r="BM154" s="115">
        <v>5.9358923624853858E-4</v>
      </c>
      <c r="BN154" s="115"/>
      <c r="BO154" s="115">
        <v>-8.8942307692307751E-2</v>
      </c>
      <c r="BP154" s="115"/>
      <c r="BQ154" s="115">
        <v>-0.17391304347826086</v>
      </c>
      <c r="BR154" s="115">
        <v>0.12083333333333328</v>
      </c>
      <c r="BS154" s="115">
        <v>-4.9043062200956875E-2</v>
      </c>
      <c r="BT154" s="115">
        <v>-2.0999999999999942E-2</v>
      </c>
      <c r="BU154" s="115"/>
      <c r="BV154" s="115">
        <v>0.25</v>
      </c>
      <c r="BW154" s="115">
        <v>0.10689655172413798</v>
      </c>
      <c r="BX154" s="115">
        <v>-3.7037037037037035E-2</v>
      </c>
      <c r="BY154" s="115">
        <v>-3.4869240348692369E-2</v>
      </c>
      <c r="BZ154" s="115">
        <v>9.1954022988505843E-2</v>
      </c>
      <c r="CA154" s="115">
        <v>-4.6728971962614168E-4</v>
      </c>
      <c r="CB154" s="115">
        <v>5.6842105263157895E-2</v>
      </c>
      <c r="CC154" s="115">
        <v>-0.11926605504587157</v>
      </c>
      <c r="CD154" s="115">
        <v>-0.13467492260061914</v>
      </c>
      <c r="CE154" s="115">
        <v>1.0699826489300139E-2</v>
      </c>
      <c r="CF154" s="115">
        <v>-0.13043478260869573</v>
      </c>
      <c r="CG154" s="115">
        <v>7.9006772009029679E-3</v>
      </c>
      <c r="CH154" s="115">
        <v>0.05</v>
      </c>
      <c r="CI154" s="115">
        <v>-0.17454545454545456</v>
      </c>
      <c r="CJ154" s="115">
        <v>-5.4726368159203981E-2</v>
      </c>
      <c r="CK154" s="115">
        <v>2.4702653247941471E-2</v>
      </c>
      <c r="CL154" s="115">
        <v>-1.5000000000000036E-2</v>
      </c>
      <c r="CM154" s="115">
        <v>-3.0927835051546285E-2</v>
      </c>
      <c r="CN154" s="115">
        <v>-0.28888888888888886</v>
      </c>
      <c r="CO154" s="115">
        <v>5.1792828685258849E-2</v>
      </c>
      <c r="CP154" s="115">
        <v>-6.6666666666666666E-2</v>
      </c>
      <c r="CQ154" s="115">
        <v>-7.1428571428571425E-2</v>
      </c>
      <c r="CR154" s="115">
        <v>5.8823529411765538E-3</v>
      </c>
      <c r="CS154" s="115">
        <v>5.8441558441558461E-2</v>
      </c>
      <c r="CT154" s="115">
        <v>-0.10054283691290999</v>
      </c>
      <c r="CU154" s="115">
        <v>8.7679999999999925E-2</v>
      </c>
      <c r="CV154" s="115">
        <v>-2.2765130483064933E-2</v>
      </c>
      <c r="CW154" s="115">
        <v>-8.8221709006928384E-2</v>
      </c>
      <c r="CX154" s="115">
        <v>-9.0909090909090912E-2</v>
      </c>
      <c r="CY154" s="115">
        <v>-2.3560209424083175E-3</v>
      </c>
      <c r="CZ154" s="115">
        <v>0.34090909090909088</v>
      </c>
      <c r="DA154" s="115">
        <v>-6.2068965517241406E-2</v>
      </c>
      <c r="DB154" s="115">
        <v>3.3486814566763621E-3</v>
      </c>
      <c r="DC154" s="115"/>
      <c r="DD154" s="115">
        <v>0.30833333333333329</v>
      </c>
      <c r="DE154" s="115">
        <v>-1.2887304633945678E-2</v>
      </c>
      <c r="DF154" s="115">
        <v>-4.8923679060665359E-2</v>
      </c>
      <c r="DG154" s="115">
        <v>-4.3478260869565216E-2</v>
      </c>
      <c r="DH154" s="115">
        <v>1.873536299765801E-2</v>
      </c>
      <c r="DI154" s="115"/>
      <c r="DJ154" s="115"/>
      <c r="DK154" s="115">
        <v>0.24781341107871721</v>
      </c>
      <c r="DL154" s="115">
        <v>7.1428571428571452E-2</v>
      </c>
      <c r="DM154" s="115">
        <v>0.17777777777777781</v>
      </c>
      <c r="DN154" s="115">
        <v>-1.9736842105263087E-2</v>
      </c>
      <c r="DO154" s="115"/>
      <c r="DP154" s="115">
        <v>-9.4312281125467967E-2</v>
      </c>
      <c r="DQ154" s="115">
        <v>-2.5059351094697969E-2</v>
      </c>
      <c r="DR154" s="115">
        <v>-0.10847457627118644</v>
      </c>
      <c r="DS154" s="115">
        <v>0</v>
      </c>
      <c r="DT154" s="115">
        <v>3.5170137125444298E-2</v>
      </c>
      <c r="DU154" s="115">
        <v>6.4383561643835657E-2</v>
      </c>
      <c r="DV154" s="115">
        <v>-6.0606060606060608E-2</v>
      </c>
      <c r="DW154" s="115"/>
      <c r="DX154" s="115">
        <v>-4.780066107297231E-2</v>
      </c>
      <c r="DY154" s="115">
        <v>2.0066889632107024E-2</v>
      </c>
      <c r="DZ154" s="115">
        <v>-8.3333333333333329E-2</v>
      </c>
      <c r="EA154" s="115"/>
      <c r="EB154" s="115">
        <v>-2.9166666666666636E-2</v>
      </c>
      <c r="EC154" s="115">
        <v>-1.0756819054936655E-2</v>
      </c>
      <c r="ED154" s="115">
        <v>-5.925925925925931E-2</v>
      </c>
      <c r="EE154" s="115"/>
      <c r="EF154" s="115">
        <v>-6.6666666666666666E-2</v>
      </c>
      <c r="EG154" s="115"/>
      <c r="EH154" s="115">
        <v>0</v>
      </c>
      <c r="EI154" s="115">
        <v>-0.29170549860205031</v>
      </c>
      <c r="EJ154" s="115">
        <v>-6.8278805120910349E-2</v>
      </c>
      <c r="EK154" s="115">
        <v>-0.18604651162790695</v>
      </c>
      <c r="EL154" s="115">
        <v>-2.09973753280841E-2</v>
      </c>
      <c r="EM154" s="115">
        <v>6.8460625247328891E-2</v>
      </c>
      <c r="EN154" s="115">
        <v>-6.2211981566820181E-2</v>
      </c>
      <c r="EO154" s="115">
        <v>8.2179132040627892E-2</v>
      </c>
      <c r="EP154" s="115">
        <v>0.10175725378013908</v>
      </c>
      <c r="EQ154" s="115">
        <v>0</v>
      </c>
      <c r="ER154" s="115">
        <v>-8.8235294117647065E-2</v>
      </c>
      <c r="ES154" s="115">
        <v>0</v>
      </c>
      <c r="ET154" s="115"/>
      <c r="EU154" s="115"/>
      <c r="EV154" s="115">
        <v>2.8169014084507067E-2</v>
      </c>
      <c r="EW154" s="115">
        <v>0</v>
      </c>
      <c r="EX154" s="115">
        <v>0.10526315789473684</v>
      </c>
      <c r="EY154" s="115">
        <v>4.9393051485977363E-2</v>
      </c>
      <c r="EZ154" s="115">
        <v>0.13207547169811323</v>
      </c>
      <c r="FA154" s="115">
        <v>-0.12</v>
      </c>
      <c r="FB154" s="115">
        <v>-0.12663755458515277</v>
      </c>
      <c r="FC154" s="115">
        <v>9.7826086956521785E-2</v>
      </c>
      <c r="FD154" s="115">
        <v>-6.2630480167014026E-3</v>
      </c>
      <c r="FE154" s="115"/>
      <c r="FF154" s="115"/>
      <c r="FG154" s="115">
        <v>3.5087719298245612E-2</v>
      </c>
      <c r="FH154" s="115">
        <v>0.24806201550387605</v>
      </c>
      <c r="FI154" s="115">
        <v>-4.1052631578947431E-2</v>
      </c>
      <c r="FJ154" s="115">
        <v>0</v>
      </c>
      <c r="FK154" s="115">
        <v>0.2</v>
      </c>
      <c r="FL154" s="115">
        <v>-0.16279069767441862</v>
      </c>
      <c r="FM154" s="115">
        <v>0.13898305084745768</v>
      </c>
      <c r="FN154" s="115">
        <v>9.2307692307692257E-2</v>
      </c>
      <c r="FO154" s="115">
        <v>0</v>
      </c>
      <c r="FP154" s="115">
        <v>-3.9117352056168564E-2</v>
      </c>
      <c r="FQ154" s="115">
        <v>3.2404406999351908E-3</v>
      </c>
      <c r="FR154" s="115">
        <v>-6.9400630914826483E-2</v>
      </c>
      <c r="FS154" s="115">
        <v>-0.11290322580645161</v>
      </c>
      <c r="FT154" s="115">
        <v>0.12223133716160792</v>
      </c>
      <c r="FU154" s="115">
        <v>3.9473684210526314E-2</v>
      </c>
      <c r="FV154" s="115">
        <v>0</v>
      </c>
      <c r="FW154" s="115">
        <v>0.2608695652173913</v>
      </c>
      <c r="FX154" s="115">
        <v>-2.8340080971659892E-2</v>
      </c>
      <c r="FY154" s="115">
        <v>6.6666666666666666E-2</v>
      </c>
      <c r="FZ154" s="115">
        <v>0.95</v>
      </c>
      <c r="GA154" s="115">
        <v>-5.5415617128463546E-2</v>
      </c>
      <c r="GB154" s="115">
        <v>-0.11845002201673274</v>
      </c>
      <c r="GC154" s="115">
        <v>0.19907407407407393</v>
      </c>
      <c r="GD154" s="115"/>
      <c r="GE154" s="115">
        <v>-3.2258064516128962E-2</v>
      </c>
      <c r="GF154" s="115"/>
      <c r="GG154" s="115">
        <v>0</v>
      </c>
      <c r="GH154" s="115">
        <v>-0.11299435028248588</v>
      </c>
      <c r="GI154" s="115">
        <v>-4.4444444444444446E-2</v>
      </c>
      <c r="GJ154" s="115">
        <v>0.78438030560271643</v>
      </c>
      <c r="GK154" s="115"/>
      <c r="GL154" s="115">
        <v>4.0697674418604612E-2</v>
      </c>
      <c r="GM154" s="115"/>
      <c r="GN154" s="115">
        <v>-0.16107382550335572</v>
      </c>
      <c r="GO154" s="115">
        <v>-9.8398169336384525E-2</v>
      </c>
      <c r="GP154" s="115">
        <v>0.18827160493827166</v>
      </c>
      <c r="GQ154" s="115">
        <v>-2.9514757378689371E-2</v>
      </c>
      <c r="GR154" s="115">
        <v>-6.6225165562913673E-3</v>
      </c>
      <c r="GS154" s="115">
        <v>0.24242424242424238</v>
      </c>
    </row>
    <row r="155" spans="1:201" x14ac:dyDescent="0.2">
      <c r="A155" t="s">
        <v>1509</v>
      </c>
      <c r="B155" s="115">
        <v>0</v>
      </c>
      <c r="C155" s="115">
        <v>9.9337748344371091E-3</v>
      </c>
      <c r="D155" s="115">
        <v>8.5342465753424593E-2</v>
      </c>
      <c r="E155" s="115">
        <v>9.4527363184079574E-2</v>
      </c>
      <c r="F155" s="115"/>
      <c r="G155" s="115">
        <v>4.7000000000000028E-2</v>
      </c>
      <c r="H155" s="115">
        <v>-3.9999999999999973E-2</v>
      </c>
      <c r="I155" s="115">
        <v>-7.1901191001323264E-2</v>
      </c>
      <c r="J155" s="115">
        <v>0.17982062780269067</v>
      </c>
      <c r="K155" s="115">
        <v>-3.0496635147798091E-2</v>
      </c>
      <c r="L155" s="115">
        <v>-0.13114754098360654</v>
      </c>
      <c r="M155" s="115">
        <v>1.428571428571432E-2</v>
      </c>
      <c r="N155" s="115">
        <v>-2.1874999999999978E-2</v>
      </c>
      <c r="O155" s="115">
        <v>-5.0724637681159424E-2</v>
      </c>
      <c r="P155" s="115">
        <v>0.17894736842105263</v>
      </c>
      <c r="Q155" s="115">
        <v>6.2130177514792946E-2</v>
      </c>
      <c r="R155" s="115"/>
      <c r="S155" s="115"/>
      <c r="T155" s="115">
        <v>7.4268063389739389E-2</v>
      </c>
      <c r="U155" s="115">
        <v>-9.6153846153846145E-2</v>
      </c>
      <c r="V155" s="115">
        <v>-4.9999999999999947E-2</v>
      </c>
      <c r="W155" s="115">
        <v>7.7272727272727243E-2</v>
      </c>
      <c r="X155" s="115">
        <v>6.8493150684931503E-2</v>
      </c>
      <c r="Y155" s="115">
        <v>-0.12156862745098045</v>
      </c>
      <c r="Z155" s="115">
        <v>-6.2238347753279404E-2</v>
      </c>
      <c r="AA155" s="115">
        <v>-0.20999999999999996</v>
      </c>
      <c r="AB155" s="115"/>
      <c r="AC155" s="115"/>
      <c r="AD155" s="115">
        <v>9.3645484949832672E-2</v>
      </c>
      <c r="AE155" s="115">
        <v>4.9246501614639546E-2</v>
      </c>
      <c r="AF155" s="115">
        <v>-5.840707964601765E-2</v>
      </c>
      <c r="AG155" s="115">
        <v>-0.125</v>
      </c>
      <c r="AH155" s="115">
        <v>-0.22935779816513763</v>
      </c>
      <c r="AI155" s="115">
        <v>4.8275862068965468E-2</v>
      </c>
      <c r="AJ155" s="115">
        <v>1.4615384615384659E-2</v>
      </c>
      <c r="AK155" s="115">
        <v>2.1276595744680851E-2</v>
      </c>
      <c r="AL155" s="115"/>
      <c r="AM155" s="115">
        <v>6.4935064935064705E-3</v>
      </c>
      <c r="AN155" s="115">
        <v>-0.16666666666666666</v>
      </c>
      <c r="AO155" s="115">
        <v>0.26044568245125355</v>
      </c>
      <c r="AP155" s="115">
        <v>1.5015015015015017E-2</v>
      </c>
      <c r="AQ155" s="115">
        <v>-0.11267605633802817</v>
      </c>
      <c r="AR155" s="115">
        <v>-2.8697571743929399E-2</v>
      </c>
      <c r="AS155" s="115">
        <v>-0.15928515928515918</v>
      </c>
      <c r="AT155" s="115">
        <v>-3.7366548042704624E-2</v>
      </c>
      <c r="AU155" s="115">
        <v>-5.0000000000000058E-2</v>
      </c>
      <c r="AV155" s="115">
        <v>-2.9469548133595286E-2</v>
      </c>
      <c r="AW155" s="115">
        <v>-4.8056537102473582E-2</v>
      </c>
      <c r="AX155" s="115"/>
      <c r="AY155" s="115">
        <v>8.5470085470086693E-3</v>
      </c>
      <c r="AZ155" s="115">
        <v>-0.45454545454545453</v>
      </c>
      <c r="BA155" s="115">
        <v>7.8048780487804947E-2</v>
      </c>
      <c r="BB155" s="115">
        <v>-0.16079999999999994</v>
      </c>
      <c r="BC155" s="115"/>
      <c r="BD155" s="115">
        <v>1.6083254493850545E-2</v>
      </c>
      <c r="BE155" s="115">
        <v>-3.4205231388330037E-2</v>
      </c>
      <c r="BF155" s="115">
        <v>0</v>
      </c>
      <c r="BG155" s="115">
        <v>-4.1420118343195228E-2</v>
      </c>
      <c r="BH155" s="115">
        <v>-8.3870967741935532E-2</v>
      </c>
      <c r="BI155" s="115">
        <v>-4.0000000000000036E-2</v>
      </c>
      <c r="BJ155" s="115">
        <v>-0.22835314091680808</v>
      </c>
      <c r="BK155" s="115">
        <v>0.12787926926131846</v>
      </c>
      <c r="BL155" s="115">
        <v>-0.19161676646706582</v>
      </c>
      <c r="BM155" s="115">
        <v>-7.7737226277372298E-2</v>
      </c>
      <c r="BN155" s="115"/>
      <c r="BO155" s="115">
        <v>0.17847025495750721</v>
      </c>
      <c r="BP155" s="115"/>
      <c r="BQ155" s="115">
        <v>-4.1666666666666664E-2</v>
      </c>
      <c r="BR155" s="115">
        <v>1.6949152542372819E-2</v>
      </c>
      <c r="BS155" s="115">
        <v>-4.8648648648648714E-2</v>
      </c>
      <c r="BT155" s="115">
        <v>2.0040080160320926E-3</v>
      </c>
      <c r="BU155" s="115"/>
      <c r="BV155" s="115">
        <v>0</v>
      </c>
      <c r="BW155" s="115">
        <v>0.13281249999999994</v>
      </c>
      <c r="BX155" s="115">
        <v>-8.7837837837837884E-2</v>
      </c>
      <c r="BY155" s="115">
        <v>9.4005449591280529E-2</v>
      </c>
      <c r="BZ155" s="115">
        <v>3.5714285714285587E-2</v>
      </c>
      <c r="CA155" s="115">
        <v>0.15053763440860216</v>
      </c>
      <c r="CB155" s="115">
        <v>-3.6120129870129893E-2</v>
      </c>
      <c r="CC155" s="115">
        <v>3.8095238095238099E-2</v>
      </c>
      <c r="CD155" s="115">
        <v>-0.10277777777777786</v>
      </c>
      <c r="CE155" s="115">
        <v>-2.0396600566572207E-2</v>
      </c>
      <c r="CF155" s="115">
        <v>-9.5505617977528046E-2</v>
      </c>
      <c r="CG155" s="115">
        <v>6.7469879518072221E-2</v>
      </c>
      <c r="CH155" s="115">
        <v>-6.073992269464353E-3</v>
      </c>
      <c r="CI155" s="115">
        <v>-5.1724137931034482E-2</v>
      </c>
      <c r="CJ155" s="115">
        <v>-0.17419884963023832</v>
      </c>
      <c r="CK155" s="115">
        <v>-8.1669691470054959E-3</v>
      </c>
      <c r="CL155" s="115">
        <v>-4.7619047619047616E-2</v>
      </c>
      <c r="CM155" s="115">
        <v>-0.13392857142857142</v>
      </c>
      <c r="CN155" s="115">
        <v>0</v>
      </c>
      <c r="CO155" s="115">
        <v>-0.12543554006968635</v>
      </c>
      <c r="CP155" s="115">
        <v>-0.11764705882352941</v>
      </c>
      <c r="CQ155" s="115">
        <v>0</v>
      </c>
      <c r="CR155" s="115">
        <v>6.25E-2</v>
      </c>
      <c r="CS155" s="115">
        <v>-6.0975609756097456E-2</v>
      </c>
      <c r="CT155" s="115">
        <v>2.5907990314769948E-2</v>
      </c>
      <c r="CU155" s="115">
        <v>0.14343212586900836</v>
      </c>
      <c r="CV155" s="115">
        <v>-0.10664682539682541</v>
      </c>
      <c r="CW155" s="115">
        <v>-2.6090868196131402E-2</v>
      </c>
      <c r="CX155" s="115">
        <v>9.1743119266054721E-3</v>
      </c>
      <c r="CY155" s="115">
        <v>9.1428571428571428E-2</v>
      </c>
      <c r="CZ155" s="115">
        <v>-0.22123893805309733</v>
      </c>
      <c r="DA155" s="115">
        <v>-9.375E-2</v>
      </c>
      <c r="DB155" s="115">
        <v>-1.199338296112492E-2</v>
      </c>
      <c r="DC155" s="115"/>
      <c r="DD155" s="115">
        <v>0.12149532710280381</v>
      </c>
      <c r="DE155" s="115">
        <v>0.11871165644171776</v>
      </c>
      <c r="DF155" s="115">
        <v>-4.1874999999999926E-2</v>
      </c>
      <c r="DG155" s="115">
        <v>-0.14814814814814814</v>
      </c>
      <c r="DH155" s="115">
        <v>9.768637532133688E-2</v>
      </c>
      <c r="DI155" s="115"/>
      <c r="DJ155" s="115"/>
      <c r="DK155" s="115">
        <v>-0.27021276595744687</v>
      </c>
      <c r="DL155" s="115">
        <v>-0.16000000000000003</v>
      </c>
      <c r="DM155" s="115">
        <v>-0.11764705882352945</v>
      </c>
      <c r="DN155" s="115">
        <v>-6.5359477124183937E-3</v>
      </c>
      <c r="DO155" s="115"/>
      <c r="DP155" s="115">
        <v>6.0307298335467378E-2</v>
      </c>
      <c r="DQ155" s="115">
        <v>1.3636363636363696E-2</v>
      </c>
      <c r="DR155" s="115">
        <v>1.7241379310344827E-2</v>
      </c>
      <c r="DS155" s="115">
        <v>1.1396011396011355E-2</v>
      </c>
      <c r="DT155" s="115">
        <v>0.1965967790945001</v>
      </c>
      <c r="DU155" s="115">
        <v>8.2872928176794796E-3</v>
      </c>
      <c r="DV155" s="115">
        <v>6.4516129032258063E-2</v>
      </c>
      <c r="DW155" s="115"/>
      <c r="DX155" s="115">
        <v>-8.6198884758364236E-2</v>
      </c>
      <c r="DY155" s="115">
        <v>-3.3333333333333335E-3</v>
      </c>
      <c r="DZ155" s="115">
        <v>-3.0303030303030304E-2</v>
      </c>
      <c r="EA155" s="115"/>
      <c r="EB155" s="115">
        <v>7.3825503355704633E-2</v>
      </c>
      <c r="EC155" s="115">
        <v>1.6796875000000044E-2</v>
      </c>
      <c r="ED155" s="115">
        <v>3.8461538461538464E-2</v>
      </c>
      <c r="EE155" s="115"/>
      <c r="EF155" s="115">
        <v>-0.11764705882352941</v>
      </c>
      <c r="EG155" s="115"/>
      <c r="EH155" s="115">
        <v>0</v>
      </c>
      <c r="EI155" s="115">
        <v>-2.4545454545454572E-2</v>
      </c>
      <c r="EJ155" s="115">
        <v>-9.8591549295775054E-3</v>
      </c>
      <c r="EK155" s="115">
        <v>4.8780487804878099E-2</v>
      </c>
      <c r="EL155" s="115">
        <v>2.6315789473684583E-3</v>
      </c>
      <c r="EM155" s="115">
        <v>-2.4324324324324367E-2</v>
      </c>
      <c r="EN155" s="115">
        <v>6.7650676506765067E-2</v>
      </c>
      <c r="EO155" s="115">
        <v>-0.05</v>
      </c>
      <c r="EP155" s="115">
        <v>0</v>
      </c>
      <c r="EQ155" s="115">
        <v>-0.17647058823529413</v>
      </c>
      <c r="ER155" s="115">
        <v>-5.5555555555555552E-2</v>
      </c>
      <c r="ES155" s="115">
        <v>0</v>
      </c>
      <c r="ET155" s="115"/>
      <c r="EU155" s="115"/>
      <c r="EV155" s="115">
        <v>-0.10126582278481021</v>
      </c>
      <c r="EW155" s="115">
        <v>-2.9411764705882769E-3</v>
      </c>
      <c r="EX155" s="115">
        <v>-9.0909090909090842E-2</v>
      </c>
      <c r="EY155" s="115">
        <v>-3.6952432141897334E-2</v>
      </c>
      <c r="EZ155" s="115">
        <v>-0.10169491525423738</v>
      </c>
      <c r="FA155" s="115">
        <v>0.25</v>
      </c>
      <c r="FB155" s="115">
        <v>8.8105726872246392E-3</v>
      </c>
      <c r="FC155" s="115">
        <v>6.9767441860465074E-2</v>
      </c>
      <c r="FD155" s="115">
        <v>9.1116173120728935E-2</v>
      </c>
      <c r="FE155" s="115"/>
      <c r="FF155" s="115"/>
      <c r="FG155" s="115">
        <v>-0.12307692307692308</v>
      </c>
      <c r="FH155" s="115">
        <v>-3.7313432835820892E-2</v>
      </c>
      <c r="FI155" s="115">
        <v>-3.0612244897959183E-2</v>
      </c>
      <c r="FJ155" s="115">
        <v>0</v>
      </c>
      <c r="FK155" s="115">
        <v>-0.16666666666666666</v>
      </c>
      <c r="FL155" s="115">
        <v>-6.5217391304347824E-2</v>
      </c>
      <c r="FM155" s="115">
        <v>-1.6666666666666666E-2</v>
      </c>
      <c r="FN155" s="115">
        <v>-0.1875</v>
      </c>
      <c r="FO155" s="115">
        <v>0</v>
      </c>
      <c r="FP155" s="115">
        <v>-5.9433962264150916E-2</v>
      </c>
      <c r="FQ155" s="115">
        <v>0.10371959942775393</v>
      </c>
      <c r="FR155" s="115">
        <v>-8.1159420289855094E-2</v>
      </c>
      <c r="FS155" s="115">
        <v>-5.4878048780487722E-2</v>
      </c>
      <c r="FT155" s="115">
        <v>-3.5601265822784806E-2</v>
      </c>
      <c r="FU155" s="115">
        <v>0</v>
      </c>
      <c r="FV155" s="115">
        <v>0</v>
      </c>
      <c r="FW155" s="115">
        <v>0</v>
      </c>
      <c r="FX155" s="115">
        <v>-8.8560885608856166E-2</v>
      </c>
      <c r="FY155" s="115">
        <v>-0.10714285714285718</v>
      </c>
      <c r="FZ155" s="115">
        <v>-0.53488372093023251</v>
      </c>
      <c r="GA155" s="115">
        <v>-1.1207970112079595E-2</v>
      </c>
      <c r="GB155" s="115">
        <v>-7.2303921568627513E-2</v>
      </c>
      <c r="GC155" s="115">
        <v>-0.13253012048192761</v>
      </c>
      <c r="GD155" s="115"/>
      <c r="GE155" s="115">
        <v>0.10410958904109581</v>
      </c>
      <c r="GF155" s="115"/>
      <c r="GG155" s="115">
        <v>0</v>
      </c>
      <c r="GH155" s="115">
        <v>-5.8510638297872342E-2</v>
      </c>
      <c r="GI155" s="115">
        <v>-1.098901098901099E-2</v>
      </c>
      <c r="GJ155" s="115">
        <v>0.20696721311475413</v>
      </c>
      <c r="GK155" s="115"/>
      <c r="GL155" s="115">
        <v>-0.11794871794871799</v>
      </c>
      <c r="GM155" s="115"/>
      <c r="GN155" s="115">
        <v>0</v>
      </c>
      <c r="GO155" s="115">
        <v>0.20718232044198892</v>
      </c>
      <c r="GP155" s="115">
        <v>0.12110726643598617</v>
      </c>
      <c r="GQ155" s="115">
        <v>4.6596858638743487E-2</v>
      </c>
      <c r="GR155" s="115">
        <v>-2.580645161290325E-2</v>
      </c>
      <c r="GS155" s="115">
        <v>3.1249999999999889E-2</v>
      </c>
    </row>
    <row r="156" spans="1:201" x14ac:dyDescent="0.2">
      <c r="A156" t="s">
        <v>1510</v>
      </c>
      <c r="B156" s="115">
        <v>-2.192982456140382E-3</v>
      </c>
      <c r="C156" s="115">
        <v>-8.7613293051359578E-2</v>
      </c>
      <c r="D156" s="115">
        <v>-3.9473684210526314E-2</v>
      </c>
      <c r="E156" s="115">
        <v>-0.13857142857142854</v>
      </c>
      <c r="F156" s="115"/>
      <c r="G156" s="115">
        <v>0</v>
      </c>
      <c r="H156" s="115">
        <v>-5.0632911392405104E-2</v>
      </c>
      <c r="I156" s="115">
        <v>-1.6059027777777853E-2</v>
      </c>
      <c r="J156" s="115">
        <v>4.6948356807511735E-2</v>
      </c>
      <c r="K156" s="115">
        <v>4.4859813084112229E-2</v>
      </c>
      <c r="L156" s="115">
        <v>-3.1746031746031772E-2</v>
      </c>
      <c r="M156" s="115">
        <v>0.10526315789473684</v>
      </c>
      <c r="N156" s="115">
        <v>-2.735562310030391E-2</v>
      </c>
      <c r="O156" s="115">
        <v>0.11560226354082455</v>
      </c>
      <c r="P156" s="115">
        <v>-1.2474012474012502E-2</v>
      </c>
      <c r="Q156" s="115">
        <v>-0.11052631578947376</v>
      </c>
      <c r="R156" s="115"/>
      <c r="S156" s="115"/>
      <c r="T156" s="115">
        <v>-2.0520915548539888E-2</v>
      </c>
      <c r="U156" s="115">
        <v>0.625</v>
      </c>
      <c r="V156" s="115">
        <v>-4.8780487804878049E-3</v>
      </c>
      <c r="W156" s="115">
        <v>5.7692307692307654E-2</v>
      </c>
      <c r="X156" s="115">
        <v>1.3888888888888888E-2</v>
      </c>
      <c r="Y156" s="115">
        <v>0.38964577656675736</v>
      </c>
      <c r="Z156" s="115">
        <v>0.15673930589184831</v>
      </c>
      <c r="AA156" s="115">
        <v>-0.20634920634920634</v>
      </c>
      <c r="AB156" s="115"/>
      <c r="AC156" s="115"/>
      <c r="AD156" s="115">
        <v>3.1034482758620724E-2</v>
      </c>
      <c r="AE156" s="115">
        <v>-0.54163068952756876</v>
      </c>
      <c r="AF156" s="115">
        <v>0.36969696969696969</v>
      </c>
      <c r="AG156" s="115">
        <v>1.6949152542372819E-2</v>
      </c>
      <c r="AH156" s="115">
        <v>6.8627450980392163E-2</v>
      </c>
      <c r="AI156" s="115">
        <v>4.3165467625899255E-2</v>
      </c>
      <c r="AJ156" s="115">
        <v>-2.6217228464419477E-2</v>
      </c>
      <c r="AK156" s="115">
        <v>6.3348416289592688E-2</v>
      </c>
      <c r="AL156" s="115"/>
      <c r="AM156" s="115">
        <v>0.18461538461538465</v>
      </c>
      <c r="AN156" s="115">
        <v>0</v>
      </c>
      <c r="AO156" s="115">
        <v>-6.2663185378590044E-2</v>
      </c>
      <c r="AP156" s="115">
        <v>0.12881355932203381</v>
      </c>
      <c r="AQ156" s="115">
        <v>2.0114942528735715E-2</v>
      </c>
      <c r="AR156" s="115">
        <v>0.16953528399311535</v>
      </c>
      <c r="AS156" s="115">
        <v>-0.2094594594594596</v>
      </c>
      <c r="AT156" s="115">
        <v>-5.3097345132743362E-3</v>
      </c>
      <c r="AU156" s="115">
        <v>0.4527272727272727</v>
      </c>
      <c r="AV156" s="115">
        <v>-3.9138943248532843E-3</v>
      </c>
      <c r="AW156" s="115">
        <v>1.2160228898426242E-2</v>
      </c>
      <c r="AX156" s="115"/>
      <c r="AY156" s="115">
        <v>-0.24025974025974031</v>
      </c>
      <c r="AZ156" s="115">
        <v>0.44736842105263164</v>
      </c>
      <c r="BA156" s="115">
        <v>-9.0909090909090939E-2</v>
      </c>
      <c r="BB156" s="115">
        <v>7.7586206896551727E-2</v>
      </c>
      <c r="BC156" s="115"/>
      <c r="BD156" s="115">
        <v>-5.6249999999999974E-2</v>
      </c>
      <c r="BE156" s="115">
        <v>1.4285714285714344E-2</v>
      </c>
      <c r="BF156" s="115">
        <v>0</v>
      </c>
      <c r="BG156" s="115">
        <v>-5.0561797752809105E-2</v>
      </c>
      <c r="BH156" s="115">
        <v>-8.2840236686390456E-2</v>
      </c>
      <c r="BI156" s="115">
        <v>-4.7619047619047616E-2</v>
      </c>
      <c r="BJ156" s="115">
        <v>0.25185972369819348</v>
      </c>
      <c r="BK156" s="115">
        <v>3.7067545304777592E-2</v>
      </c>
      <c r="BL156" s="115">
        <v>8.4415584415584347E-2</v>
      </c>
      <c r="BM156" s="115">
        <v>0.22048997772828507</v>
      </c>
      <c r="BN156" s="115"/>
      <c r="BO156" s="115">
        <v>3.2163742690058311E-2</v>
      </c>
      <c r="BP156" s="115"/>
      <c r="BQ156" s="115">
        <v>0</v>
      </c>
      <c r="BR156" s="115">
        <v>4.6563192904656346E-2</v>
      </c>
      <c r="BS156" s="115">
        <v>5.8734939759036146E-2</v>
      </c>
      <c r="BT156" s="115">
        <v>0.42775393419170227</v>
      </c>
      <c r="BU156" s="115"/>
      <c r="BV156" s="115">
        <v>-0.13978494623655921</v>
      </c>
      <c r="BW156" s="115">
        <v>-7.2463768115942032E-2</v>
      </c>
      <c r="BX156" s="115">
        <v>-1.3333333333333286E-2</v>
      </c>
      <c r="BY156" s="115">
        <v>8.5798816568047512E-2</v>
      </c>
      <c r="BZ156" s="115">
        <v>-8.6956521739130321E-2</v>
      </c>
      <c r="CA156" s="115">
        <v>2.1551724137931342E-3</v>
      </c>
      <c r="CB156" s="115">
        <v>-1.1632571199358226E-2</v>
      </c>
      <c r="CC156" s="115">
        <v>-6.25E-2</v>
      </c>
      <c r="CD156" s="115">
        <v>-4.3824701195219085E-2</v>
      </c>
      <c r="CE156" s="115">
        <v>-5.4633101231922811E-2</v>
      </c>
      <c r="CF156" s="115">
        <v>3.4883720930232641E-2</v>
      </c>
      <c r="CG156" s="115">
        <v>-7.6238174735670503E-2</v>
      </c>
      <c r="CH156" s="115">
        <v>-4.6842105263157928E-2</v>
      </c>
      <c r="CI156" s="115">
        <v>-2.6845637583892617E-2</v>
      </c>
      <c r="CJ156" s="115">
        <v>2.2689075630252124E-2</v>
      </c>
      <c r="CK156" s="115">
        <v>-8.1666666666666637E-2</v>
      </c>
      <c r="CL156" s="115">
        <v>-4.5454545454545456E-2</v>
      </c>
      <c r="CM156" s="115">
        <v>0</v>
      </c>
      <c r="CN156" s="115">
        <v>0</v>
      </c>
      <c r="CO156" s="115">
        <v>9.1254752851710974E-2</v>
      </c>
      <c r="CP156" s="115">
        <v>-5.5555555555555552E-2</v>
      </c>
      <c r="CQ156" s="115">
        <v>0</v>
      </c>
      <c r="CR156" s="115">
        <v>0.20754716981132076</v>
      </c>
      <c r="CS156" s="115">
        <v>2.4999999999999911E-2</v>
      </c>
      <c r="CT156" s="115">
        <v>8.6842105263157901E-2</v>
      </c>
      <c r="CU156" s="115">
        <v>-0.21034383126264086</v>
      </c>
      <c r="CV156" s="115">
        <v>-0.10717449069973435</v>
      </c>
      <c r="CW156" s="115">
        <v>-0.19456521739130431</v>
      </c>
      <c r="CX156" s="115">
        <v>-9.0909090909090592E-3</v>
      </c>
      <c r="CY156" s="115">
        <v>-7.407407407407407E-2</v>
      </c>
      <c r="CZ156" s="115">
        <v>-8.8709677419354802E-2</v>
      </c>
      <c r="DA156" s="115">
        <v>0.72043010752688164</v>
      </c>
      <c r="DB156" s="115">
        <v>-5.6942277691107518E-2</v>
      </c>
      <c r="DC156" s="115"/>
      <c r="DD156" s="115">
        <v>-0.15079365079365081</v>
      </c>
      <c r="DE156" s="115">
        <v>-5.7803468208092484E-2</v>
      </c>
      <c r="DF156" s="115">
        <v>0.17560617193240269</v>
      </c>
      <c r="DG156" s="115">
        <v>-8.4745762711864403E-2</v>
      </c>
      <c r="DH156" s="115">
        <v>5.7065217391304393E-2</v>
      </c>
      <c r="DI156" s="115"/>
      <c r="DJ156" s="115"/>
      <c r="DK156" s="115">
        <v>0.14634146341463414</v>
      </c>
      <c r="DL156" s="115">
        <v>2.0408163265306173E-2</v>
      </c>
      <c r="DM156" s="115">
        <v>8.5106382978723485E-2</v>
      </c>
      <c r="DN156" s="115">
        <v>5.5172413793103496E-2</v>
      </c>
      <c r="DO156" s="115"/>
      <c r="DP156" s="115">
        <v>-1.3639808032331341E-2</v>
      </c>
      <c r="DQ156" s="115">
        <v>-8.6021505376344065E-2</v>
      </c>
      <c r="DR156" s="115">
        <v>1.3986013986013986E-2</v>
      </c>
      <c r="DS156" s="115">
        <v>0</v>
      </c>
      <c r="DT156" s="115">
        <v>9.7000000000000072E-2</v>
      </c>
      <c r="DU156" s="115">
        <v>0.26132404181184682</v>
      </c>
      <c r="DV156" s="115">
        <v>-8.8235294117647065E-2</v>
      </c>
      <c r="DW156" s="115"/>
      <c r="DX156" s="115">
        <v>-2.6244343891402767E-2</v>
      </c>
      <c r="DY156" s="115">
        <v>0.25</v>
      </c>
      <c r="DZ156" s="115">
        <v>6.0975609756096982E-3</v>
      </c>
      <c r="EA156" s="115"/>
      <c r="EB156" s="115">
        <v>3.2332563510392744E-2</v>
      </c>
      <c r="EC156" s="115">
        <v>7.8186082877243403E-4</v>
      </c>
      <c r="ED156" s="115">
        <v>0.12068965517241383</v>
      </c>
      <c r="EE156" s="115"/>
      <c r="EF156" s="115">
        <v>-5.5555555555555552E-2</v>
      </c>
      <c r="EG156" s="115"/>
      <c r="EH156" s="115">
        <v>0</v>
      </c>
      <c r="EI156" s="115">
        <v>1.8518518518518517E-2</v>
      </c>
      <c r="EJ156" s="115">
        <v>-0.1001267427122941</v>
      </c>
      <c r="EK156" s="115">
        <v>0.10810810810810796</v>
      </c>
      <c r="EL156" s="115">
        <v>-2.564102564102564E-2</v>
      </c>
      <c r="EM156" s="115">
        <v>4.6042003231017793E-2</v>
      </c>
      <c r="EN156" s="115">
        <v>-5.1341890315052575E-2</v>
      </c>
      <c r="EO156" s="115">
        <v>1.4234875444839857E-2</v>
      </c>
      <c r="EP156" s="115">
        <v>0</v>
      </c>
      <c r="EQ156" s="115">
        <v>0</v>
      </c>
      <c r="ER156" s="115">
        <v>-0.10447761194029857</v>
      </c>
      <c r="ES156" s="115">
        <v>0</v>
      </c>
      <c r="ET156" s="115"/>
      <c r="EU156" s="115"/>
      <c r="EV156" s="115">
        <v>-1.2499999999999956E-2</v>
      </c>
      <c r="EW156" s="115">
        <v>-0.14465408805031446</v>
      </c>
      <c r="EX156" s="115">
        <v>-0.11063829787234049</v>
      </c>
      <c r="EY156" s="115">
        <v>-7.4953387197016719E-2</v>
      </c>
      <c r="EZ156" s="115">
        <v>-1.6666666666666607E-2</v>
      </c>
      <c r="FA156" s="115"/>
      <c r="FB156" s="115">
        <v>1.3392857142857175E-2</v>
      </c>
      <c r="FC156" s="115">
        <v>-7.5268817204301189E-2</v>
      </c>
      <c r="FD156" s="115">
        <v>-0.19523373052245643</v>
      </c>
      <c r="FE156" s="115"/>
      <c r="FF156" s="115"/>
      <c r="FG156" s="115">
        <v>0.10169491525423729</v>
      </c>
      <c r="FH156" s="115">
        <v>7.5187969924811757E-3</v>
      </c>
      <c r="FI156" s="115">
        <v>0.10112359550561797</v>
      </c>
      <c r="FJ156" s="115">
        <v>-0.10204081632653061</v>
      </c>
      <c r="FK156" s="115">
        <v>0</v>
      </c>
      <c r="FL156" s="115">
        <v>0.30496453900709219</v>
      </c>
      <c r="FM156" s="115">
        <v>0.5</v>
      </c>
      <c r="FN156" s="115">
        <v>-0.1111111111111111</v>
      </c>
      <c r="FO156" s="115">
        <v>0</v>
      </c>
      <c r="FP156" s="115">
        <v>9.5238095238095247E-3</v>
      </c>
      <c r="FQ156" s="115">
        <v>1.4326647564471137E-3</v>
      </c>
      <c r="FR156" s="115">
        <v>6.1538461538461542E-2</v>
      </c>
      <c r="FS156" s="115">
        <v>4.1269841269841179E-2</v>
      </c>
      <c r="FT156" s="115">
        <v>-0.16512549537648613</v>
      </c>
      <c r="FU156" s="115">
        <v>-5.2369077306733201E-2</v>
      </c>
      <c r="FV156" s="115">
        <v>4.9999999999999968E-2</v>
      </c>
      <c r="FW156" s="115">
        <v>0</v>
      </c>
      <c r="FX156" s="115">
        <v>-0.12580645161290319</v>
      </c>
      <c r="FY156" s="115">
        <v>-0.23636363636363633</v>
      </c>
      <c r="FZ156" s="115">
        <v>0.48275862068965514</v>
      </c>
      <c r="GA156" s="115">
        <v>-2.0731707317073206E-2</v>
      </c>
      <c r="GB156" s="115">
        <v>0.3161290322580646</v>
      </c>
      <c r="GC156" s="115">
        <v>-0.11071428571428577</v>
      </c>
      <c r="GD156" s="115"/>
      <c r="GE156" s="115">
        <v>0.23624047417442851</v>
      </c>
      <c r="GF156" s="115"/>
      <c r="GG156" s="115">
        <v>0</v>
      </c>
      <c r="GH156" s="115">
        <v>2.4802398473698618E-2</v>
      </c>
      <c r="GI156" s="115">
        <v>-0.11992263056092849</v>
      </c>
      <c r="GJ156" s="115">
        <v>0</v>
      </c>
      <c r="GK156" s="115"/>
      <c r="GL156" s="115">
        <v>-7.1428571428571425E-2</v>
      </c>
      <c r="GM156" s="115"/>
      <c r="GN156" s="115">
        <v>-3.8709677419354813E-2</v>
      </c>
      <c r="GO156" s="115">
        <v>7.418397626112759E-2</v>
      </c>
      <c r="GP156" s="115">
        <v>-0.1080246913580247</v>
      </c>
      <c r="GQ156" s="115">
        <v>-5.351833498513385E-2</v>
      </c>
      <c r="GR156" s="115">
        <v>0</v>
      </c>
      <c r="GS156" s="115">
        <v>-2.2900763358778546E-2</v>
      </c>
    </row>
    <row r="157" spans="1:201" x14ac:dyDescent="0.2">
      <c r="A157" t="s">
        <v>1511</v>
      </c>
      <c r="B157" s="115">
        <v>0</v>
      </c>
      <c r="C157" s="115">
        <v>-1.488095238095238E-2</v>
      </c>
      <c r="D157" s="115">
        <v>-1.3243313425084452E-2</v>
      </c>
      <c r="E157" s="115">
        <v>5.1577366049073668E-2</v>
      </c>
      <c r="F157" s="115"/>
      <c r="G157" s="115">
        <v>-9.9009900990099011E-3</v>
      </c>
      <c r="H157" s="115">
        <v>-9.1954022988505635E-2</v>
      </c>
      <c r="I157" s="115">
        <v>-1.3698630136986254E-2</v>
      </c>
      <c r="J157" s="115">
        <v>0.2037298671941227</v>
      </c>
      <c r="K157" s="115">
        <v>0.1235</v>
      </c>
      <c r="L157" s="115">
        <v>4.9999999999999968E-2</v>
      </c>
      <c r="M157" s="115">
        <v>0.19496855345911948</v>
      </c>
      <c r="N157" s="115">
        <v>0</v>
      </c>
      <c r="O157" s="115">
        <v>-0.17970822281167112</v>
      </c>
      <c r="P157" s="115">
        <v>-0.14107142857142854</v>
      </c>
      <c r="Q157" s="115">
        <v>0.24590163934426229</v>
      </c>
      <c r="R157" s="115"/>
      <c r="S157" s="115"/>
      <c r="T157" s="115">
        <v>0.14144144144144152</v>
      </c>
      <c r="U157" s="115">
        <v>6.6666666666666721E-2</v>
      </c>
      <c r="V157" s="115">
        <v>-4.9165120593691998E-2</v>
      </c>
      <c r="W157" s="115">
        <v>-3.703703703703707E-2</v>
      </c>
      <c r="X157" s="115">
        <v>-0.10447761194029857</v>
      </c>
      <c r="Y157" s="115">
        <v>0.35925925925925939</v>
      </c>
      <c r="Z157" s="115">
        <v>0.27469135802469136</v>
      </c>
      <c r="AA157" s="115">
        <v>0.49999999999999989</v>
      </c>
      <c r="AB157" s="115"/>
      <c r="AC157" s="115"/>
      <c r="AD157" s="115">
        <v>4.1916167664670656E-2</v>
      </c>
      <c r="AE157" s="115">
        <v>3.1659815005138743</v>
      </c>
      <c r="AF157" s="115">
        <v>0.13168724279835381</v>
      </c>
      <c r="AG157" s="115">
        <v>0.31111111111111117</v>
      </c>
      <c r="AH157" s="115">
        <v>-5.5555555555555552E-2</v>
      </c>
      <c r="AI157" s="115">
        <v>0.1535269709543568</v>
      </c>
      <c r="AJ157" s="115">
        <v>-0.12286465177398154</v>
      </c>
      <c r="AK157" s="115">
        <v>0</v>
      </c>
      <c r="AL157" s="115"/>
      <c r="AM157" s="115">
        <v>-0.11864406779661017</v>
      </c>
      <c r="AN157" s="115">
        <v>9.0909090909090912E-2</v>
      </c>
      <c r="AO157" s="115">
        <v>-1.6688061617458425E-2</v>
      </c>
      <c r="AP157" s="115">
        <v>-7.8125E-2</v>
      </c>
      <c r="AQ157" s="115">
        <v>-5.4347826086956527E-2</v>
      </c>
      <c r="AR157" s="115">
        <v>0.18813905930470354</v>
      </c>
      <c r="AS157" s="115">
        <v>0.64112903225806461</v>
      </c>
      <c r="AT157" s="115">
        <v>-6.4569536423841056E-2</v>
      </c>
      <c r="AU157" s="115">
        <v>0.14822546972860126</v>
      </c>
      <c r="AV157" s="115">
        <v>-0.10035211267605627</v>
      </c>
      <c r="AW157" s="115">
        <v>-0.17667844522968196</v>
      </c>
      <c r="AX157" s="115"/>
      <c r="AY157" s="115">
        <v>0.38738738738738748</v>
      </c>
      <c r="AZ157" s="115">
        <v>0.89999999999999991</v>
      </c>
      <c r="BA157" s="115">
        <v>0.12750000000000003</v>
      </c>
      <c r="BB157" s="115">
        <v>-1.276595744680851E-2</v>
      </c>
      <c r="BC157" s="115"/>
      <c r="BD157" s="115">
        <v>0.13131313131313133</v>
      </c>
      <c r="BE157" s="115">
        <v>-3.9215686274509803E-2</v>
      </c>
      <c r="BF157" s="115">
        <v>0</v>
      </c>
      <c r="BG157" s="115">
        <v>-0.21929824561403508</v>
      </c>
      <c r="BH157" s="115">
        <v>6.624605678233432E-2</v>
      </c>
      <c r="BI157" s="115">
        <v>-1.4084507042253554E-2</v>
      </c>
      <c r="BJ157" s="115">
        <v>0.30152143845089902</v>
      </c>
      <c r="BK157" s="115">
        <v>-0.13037249283667615</v>
      </c>
      <c r="BL157" s="115">
        <v>-4.9382716049382651E-2</v>
      </c>
      <c r="BM157" s="115">
        <v>0.33511745465358306</v>
      </c>
      <c r="BN157" s="115"/>
      <c r="BO157" s="115">
        <v>-0.12755102040816327</v>
      </c>
      <c r="BP157" s="115"/>
      <c r="BQ157" s="115">
        <v>0</v>
      </c>
      <c r="BR157" s="115">
        <v>6.6193853427896091E-2</v>
      </c>
      <c r="BS157" s="115">
        <v>7.2697899838449112E-2</v>
      </c>
      <c r="BT157" s="115">
        <v>0.62558139534883739</v>
      </c>
      <c r="BU157" s="115"/>
      <c r="BV157" s="115">
        <v>-6.9999999999999923E-2</v>
      </c>
      <c r="BW157" s="115">
        <v>0</v>
      </c>
      <c r="BX157" s="115">
        <v>-1.9607843137254947E-2</v>
      </c>
      <c r="BY157" s="115">
        <v>-2.9498525073746733E-3</v>
      </c>
      <c r="BZ157" s="115">
        <v>-8.0000000000000071E-2</v>
      </c>
      <c r="CA157" s="115">
        <v>0.16072545340838015</v>
      </c>
      <c r="CB157" s="115">
        <v>8.3913043478260924E-2</v>
      </c>
      <c r="CC157" s="115">
        <v>6.2618595825426948E-2</v>
      </c>
      <c r="CD157" s="115">
        <v>-0.12339930151338775</v>
      </c>
      <c r="CE157" s="115">
        <v>4.0111420612813309E-2</v>
      </c>
      <c r="CF157" s="115">
        <v>6.8322981366459493E-2</v>
      </c>
      <c r="CG157" s="115">
        <v>0.21418918918918911</v>
      </c>
      <c r="CH157" s="115">
        <v>1.7130620985010645E-2</v>
      </c>
      <c r="CI157" s="115">
        <v>0.1037037037037037</v>
      </c>
      <c r="CJ157" s="115">
        <v>0.23829344432882421</v>
      </c>
      <c r="CK157" s="115">
        <v>0.29729729729729731</v>
      </c>
      <c r="CL157" s="115">
        <v>1.1782178217821784</v>
      </c>
      <c r="CM157" s="115">
        <v>9.8039215686274522E-2</v>
      </c>
      <c r="CN157" s="115">
        <v>0</v>
      </c>
      <c r="CO157" s="115">
        <v>-0.1461038961038961</v>
      </c>
      <c r="CP157" s="115">
        <v>0</v>
      </c>
      <c r="CQ157" s="115">
        <v>0</v>
      </c>
      <c r="CR157" s="115">
        <v>0.21559633027522931</v>
      </c>
      <c r="CS157" s="115">
        <v>0.14285714285714285</v>
      </c>
      <c r="CT157" s="115">
        <v>6.0267857142857213E-2</v>
      </c>
      <c r="CU157" s="115">
        <v>1.2503250975292588</v>
      </c>
      <c r="CV157" s="115">
        <v>0.44743589743589751</v>
      </c>
      <c r="CW157" s="115">
        <v>0.4375</v>
      </c>
      <c r="CX157" s="115">
        <v>0</v>
      </c>
      <c r="CY157" s="115">
        <v>0.25124131082423029</v>
      </c>
      <c r="CZ157" s="115">
        <v>0.51219512195121963</v>
      </c>
      <c r="DA157" s="115">
        <v>0.82352941176470618</v>
      </c>
      <c r="DB157" s="115">
        <v>0.11478260869565207</v>
      </c>
      <c r="DC157" s="115"/>
      <c r="DD157" s="115">
        <v>0</v>
      </c>
      <c r="DE157" s="115">
        <v>0.41803278688524592</v>
      </c>
      <c r="DF157" s="115">
        <v>-0.15987654320987657</v>
      </c>
      <c r="DG157" s="115">
        <v>0.63888888888888884</v>
      </c>
      <c r="DH157" s="115">
        <v>-6.1224489795918505E-2</v>
      </c>
      <c r="DI157" s="115"/>
      <c r="DJ157" s="115"/>
      <c r="DK157" s="115">
        <v>5.128205128205128E-2</v>
      </c>
      <c r="DL157" s="115">
        <v>-2.0000000000000049E-2</v>
      </c>
      <c r="DM157" s="115">
        <v>0.80769230769230771</v>
      </c>
      <c r="DN157" s="115">
        <v>-0.11719939117199395</v>
      </c>
      <c r="DO157" s="115"/>
      <c r="DP157" s="115">
        <v>0.16270190895741549</v>
      </c>
      <c r="DQ157" s="115">
        <v>-5.1680185399768278E-2</v>
      </c>
      <c r="DR157" s="115">
        <v>0.10852713178294573</v>
      </c>
      <c r="DS157" s="115">
        <v>-0.12249999999999997</v>
      </c>
      <c r="DT157" s="115">
        <v>0.12781954887218044</v>
      </c>
      <c r="DU157" s="115">
        <v>0.1714285714285714</v>
      </c>
      <c r="DV157" s="115">
        <v>-5.8479532163742687E-3</v>
      </c>
      <c r="DW157" s="115"/>
      <c r="DX157" s="115">
        <v>0.41259188239054023</v>
      </c>
      <c r="DY157" s="115">
        <v>0.23425044998714328</v>
      </c>
      <c r="DZ157" s="115">
        <v>-4.0485829959513312E-3</v>
      </c>
      <c r="EA157" s="115"/>
      <c r="EB157" s="115">
        <v>-4.5977011494253523E-3</v>
      </c>
      <c r="EC157" s="115">
        <v>0.12192982456140355</v>
      </c>
      <c r="ED157" s="115">
        <v>8.6956521739130124E-3</v>
      </c>
      <c r="EE157" s="115"/>
      <c r="EF157" s="115">
        <v>0</v>
      </c>
      <c r="EG157" s="115"/>
      <c r="EH157" s="115">
        <v>0</v>
      </c>
      <c r="EI157" s="115">
        <v>0.15631691648822263</v>
      </c>
      <c r="EJ157" s="115">
        <v>0.502857142857143</v>
      </c>
      <c r="EK157" s="115">
        <v>5.7142857142857197E-2</v>
      </c>
      <c r="EL157" s="115">
        <v>-2.5000000000000001E-2</v>
      </c>
      <c r="EM157" s="115">
        <v>0.2697435897435897</v>
      </c>
      <c r="EN157" s="115">
        <v>-1.1655011655010994E-3</v>
      </c>
      <c r="EO157" s="115">
        <v>9.1262135922330095E-2</v>
      </c>
      <c r="EP157" s="115">
        <v>0</v>
      </c>
      <c r="EQ157" s="115">
        <v>-4.4943820224719142E-2</v>
      </c>
      <c r="ER157" s="115">
        <v>3.0769230769230844E-2</v>
      </c>
      <c r="ES157" s="115">
        <v>0</v>
      </c>
      <c r="ET157" s="115"/>
      <c r="EU157" s="115"/>
      <c r="EV157" s="115">
        <v>0</v>
      </c>
      <c r="EW157" s="115">
        <v>-1.2562814070351046E-3</v>
      </c>
      <c r="EX157" s="115">
        <v>0.11904761904761904</v>
      </c>
      <c r="EY157" s="115">
        <v>0.10508241758241758</v>
      </c>
      <c r="EZ157" s="115">
        <v>-3.2258064516129059E-2</v>
      </c>
      <c r="FA157" s="115"/>
      <c r="FB157" s="115">
        <v>0.25139664804469275</v>
      </c>
      <c r="FC157" s="115">
        <v>0.17721518987341775</v>
      </c>
      <c r="FD157" s="115">
        <v>-5.9482758620689705E-2</v>
      </c>
      <c r="FE157" s="115"/>
      <c r="FF157" s="115"/>
      <c r="FG157" s="115">
        <v>1.7241379310344827E-2</v>
      </c>
      <c r="FH157" s="115">
        <v>-8.9041095890410885E-2</v>
      </c>
      <c r="FI157" s="115">
        <v>0.26062322946175648</v>
      </c>
      <c r="FJ157" s="115">
        <v>2.0833333333333332E-2</v>
      </c>
      <c r="FK157" s="115">
        <v>7.1428571428571494E-2</v>
      </c>
      <c r="FL157" s="115">
        <v>-0.21666666666666667</v>
      </c>
      <c r="FM157" s="115">
        <v>0.25</v>
      </c>
      <c r="FN157" s="115">
        <v>0.5</v>
      </c>
      <c r="FO157" s="115">
        <v>-5.0000000000000044E-2</v>
      </c>
      <c r="FP157" s="115">
        <v>-9.0909090909090912E-2</v>
      </c>
      <c r="FQ157" s="115">
        <v>1.7492711370262433E-2</v>
      </c>
      <c r="FR157" s="115">
        <v>8.3333333333333329E-2</v>
      </c>
      <c r="FS157" s="115">
        <v>-4.5454545454545456E-2</v>
      </c>
      <c r="FT157" s="115">
        <v>-6.5432098765432059E-2</v>
      </c>
      <c r="FU157" s="115">
        <v>1.5189873417721555E-2</v>
      </c>
      <c r="FV157" s="115">
        <v>-4.4895624821275348E-2</v>
      </c>
      <c r="FW157" s="115">
        <v>0</v>
      </c>
      <c r="FX157" s="115">
        <v>0.21568627450980393</v>
      </c>
      <c r="FY157" s="115">
        <v>-0.19117647058823528</v>
      </c>
      <c r="FZ157" s="115">
        <v>1</v>
      </c>
      <c r="GA157" s="115">
        <v>-0.10087719298245616</v>
      </c>
      <c r="GB157" s="115">
        <v>-6.7201604814443358E-2</v>
      </c>
      <c r="GC157" s="115">
        <v>3.7037037037037035E-2</v>
      </c>
      <c r="GD157" s="115"/>
      <c r="GE157" s="115">
        <v>0.76005961251862897</v>
      </c>
      <c r="GF157" s="115"/>
      <c r="GG157" s="115">
        <v>3.0303030303030304E-2</v>
      </c>
      <c r="GH157" s="115">
        <v>0.50368852459016389</v>
      </c>
      <c r="GI157" s="115">
        <v>5.9426229508196843E-2</v>
      </c>
      <c r="GJ157" s="115">
        <v>-9.6296296296296352E-2</v>
      </c>
      <c r="GK157" s="115"/>
      <c r="GL157" s="115">
        <v>-2.3255813953488372E-2</v>
      </c>
      <c r="GM157" s="115"/>
      <c r="GN157" s="115">
        <v>-1.8987341772151944E-2</v>
      </c>
      <c r="GO157" s="115">
        <v>-4.261363636363636E-2</v>
      </c>
      <c r="GP157" s="115">
        <v>0.22264150943396221</v>
      </c>
      <c r="GQ157" s="115">
        <v>3.0643513789581203E-2</v>
      </c>
      <c r="GR157" s="115">
        <v>-0.14364640883977908</v>
      </c>
      <c r="GS157" s="115">
        <v>9.1666666666666632E-2</v>
      </c>
    </row>
    <row r="158" spans="1:201" x14ac:dyDescent="0.2">
      <c r="A158" t="s">
        <v>1512</v>
      </c>
      <c r="B158" s="115">
        <v>2.197802197802229E-3</v>
      </c>
      <c r="C158" s="115">
        <v>0.14091680814940585</v>
      </c>
      <c r="D158" s="115">
        <v>-0.1287330316742081</v>
      </c>
      <c r="E158" s="115">
        <v>0</v>
      </c>
      <c r="F158" s="115"/>
      <c r="G158" s="115">
        <v>2.979145978152901E-3</v>
      </c>
      <c r="H158" s="115">
        <v>-1.1363636363636524E-2</v>
      </c>
      <c r="I158" s="115">
        <v>0.20102827763496142</v>
      </c>
      <c r="J158" s="115">
        <v>-0.14309927360774824</v>
      </c>
      <c r="K158" s="115">
        <v>-1.9607843137254902E-2</v>
      </c>
      <c r="L158" s="115">
        <v>4.3478260869565216E-2</v>
      </c>
      <c r="M158" s="115">
        <v>4.6052631578947442E-2</v>
      </c>
      <c r="N158" s="115">
        <v>0</v>
      </c>
      <c r="O158" s="115">
        <v>0.14851485148514851</v>
      </c>
      <c r="P158" s="115">
        <v>1.8181818181818181E-2</v>
      </c>
      <c r="Q158" s="115">
        <v>0.90625</v>
      </c>
      <c r="R158" s="115"/>
      <c r="S158" s="115"/>
      <c r="T158" s="115">
        <v>6.9020866773675763E-2</v>
      </c>
      <c r="U158" s="115">
        <v>-0.14285714285714285</v>
      </c>
      <c r="V158" s="115">
        <v>0.13473684210526313</v>
      </c>
      <c r="W158" s="115">
        <v>8.0000000000000071E-2</v>
      </c>
      <c r="X158" s="115">
        <v>0.21818181818181825</v>
      </c>
      <c r="Y158" s="115">
        <v>-6.2500000000000028E-2</v>
      </c>
      <c r="Z158" s="115">
        <v>0.3001605136436597</v>
      </c>
      <c r="AA158" s="115">
        <v>-0.15999999999999998</v>
      </c>
      <c r="AB158" s="115"/>
      <c r="AC158" s="115"/>
      <c r="AD158" s="115">
        <v>-6.1797752808988762E-2</v>
      </c>
      <c r="AE158" s="115">
        <v>0.10693970420932894</v>
      </c>
      <c r="AF158" s="115">
        <v>-1.2195121951219396E-2</v>
      </c>
      <c r="AG158" s="115">
        <v>-0.25</v>
      </c>
      <c r="AH158" s="115">
        <v>0.125</v>
      </c>
      <c r="AI158" s="115">
        <v>0.1699029126213592</v>
      </c>
      <c r="AJ158" s="115">
        <v>2.2849462365591242E-2</v>
      </c>
      <c r="AK158" s="115">
        <v>0</v>
      </c>
      <c r="AL158" s="115"/>
      <c r="AM158" s="115">
        <v>6.1151079136690621E-2</v>
      </c>
      <c r="AN158" s="115">
        <v>0.22222222222222221</v>
      </c>
      <c r="AO158" s="115">
        <v>5.2702702702702782E-2</v>
      </c>
      <c r="AP158" s="115">
        <v>0.19402985074626863</v>
      </c>
      <c r="AQ158" s="115">
        <v>0.10843373493975886</v>
      </c>
      <c r="AR158" s="115">
        <v>3.6016949152542284E-2</v>
      </c>
      <c r="AS158" s="115">
        <v>0.12727272727272732</v>
      </c>
      <c r="AT158" s="115">
        <v>-4.2789223454833596E-2</v>
      </c>
      <c r="AU158" s="115">
        <v>-9.6226415094339629E-2</v>
      </c>
      <c r="AV158" s="115">
        <v>-0.11250000000000004</v>
      </c>
      <c r="AW158" s="115">
        <v>0.12450331125827822</v>
      </c>
      <c r="AX158" s="115"/>
      <c r="AY158" s="115">
        <v>-0.13281250000000008</v>
      </c>
      <c r="AZ158" s="115">
        <v>0</v>
      </c>
      <c r="BA158" s="115">
        <v>-4.7619047619047616E-2</v>
      </c>
      <c r="BB158" s="115">
        <v>8.7962962962962965E-2</v>
      </c>
      <c r="BC158" s="115"/>
      <c r="BD158" s="115">
        <v>0.1</v>
      </c>
      <c r="BE158" s="115">
        <v>-0.16393442622950818</v>
      </c>
      <c r="BF158" s="115">
        <v>0</v>
      </c>
      <c r="BG158" s="115">
        <v>-4.9999999999999968E-2</v>
      </c>
      <c r="BH158" s="115">
        <v>-7.8488372093023243E-2</v>
      </c>
      <c r="BI158" s="115">
        <v>7.575757575757576E-2</v>
      </c>
      <c r="BJ158" s="115">
        <v>0.29107142857142854</v>
      </c>
      <c r="BK158" s="115">
        <v>0.31822474032105746</v>
      </c>
      <c r="BL158" s="115">
        <v>7.9999999999999946E-2</v>
      </c>
      <c r="BM158" s="115">
        <v>5.4231974921630129E-2</v>
      </c>
      <c r="BN158" s="115"/>
      <c r="BO158" s="115">
        <v>0.44649446494464945</v>
      </c>
      <c r="BP158" s="115"/>
      <c r="BQ158" s="115">
        <v>-7.6923076923076927E-2</v>
      </c>
      <c r="BR158" s="115">
        <v>-6.000000000000006E-2</v>
      </c>
      <c r="BS158" s="115">
        <v>6.3391169902078645E-2</v>
      </c>
      <c r="BT158" s="115">
        <v>-5.4945054945054944E-2</v>
      </c>
      <c r="BU158" s="115"/>
      <c r="BV158" s="115">
        <v>0</v>
      </c>
      <c r="BW158" s="115">
        <v>0.13114754098360668</v>
      </c>
      <c r="BX158" s="115">
        <v>1.3245033112582853E-2</v>
      </c>
      <c r="BY158" s="115">
        <v>-1.667875271936194E-2</v>
      </c>
      <c r="BZ158" s="115">
        <v>0</v>
      </c>
      <c r="CA158" s="115">
        <v>0</v>
      </c>
      <c r="CB158" s="115">
        <v>9.6575943810359461E-3</v>
      </c>
      <c r="CC158" s="115">
        <v>7.5510204081632656E-2</v>
      </c>
      <c r="CD158" s="115">
        <v>0.65510597302504836</v>
      </c>
      <c r="CE158" s="115">
        <v>4.6647230320699708E-2</v>
      </c>
      <c r="CF158" s="115">
        <v>6.6225165562914023E-2</v>
      </c>
      <c r="CG158" s="115">
        <v>-8.6419753086419748E-2</v>
      </c>
      <c r="CH158" s="115">
        <v>-1.6842105263157835E-2</v>
      </c>
      <c r="CI158" s="115">
        <v>-3.1382684142515142E-3</v>
      </c>
      <c r="CJ158" s="115">
        <v>-7.5961538461538511E-2</v>
      </c>
      <c r="CK158" s="115">
        <v>8.7241003271537314E-3</v>
      </c>
      <c r="CL158" s="115">
        <v>0</v>
      </c>
      <c r="CM158" s="115">
        <v>0</v>
      </c>
      <c r="CN158" s="115">
        <v>0</v>
      </c>
      <c r="CO158" s="115">
        <v>0.207843137254902</v>
      </c>
      <c r="CP158" s="115">
        <v>0</v>
      </c>
      <c r="CQ158" s="115">
        <v>0</v>
      </c>
      <c r="CR158" s="115">
        <v>-9.0909090909090592E-3</v>
      </c>
      <c r="CS158" s="115">
        <v>-9.6774193548387094E-2</v>
      </c>
      <c r="CT158" s="115">
        <v>0.17972350230414735</v>
      </c>
      <c r="CU158" s="115">
        <v>-7.0694864048338302E-2</v>
      </c>
      <c r="CV158" s="115">
        <v>0.11428571428571428</v>
      </c>
      <c r="CW158" s="115">
        <v>4.3478260869565216E-2</v>
      </c>
      <c r="CX158" s="115">
        <v>7.8431372549019676E-2</v>
      </c>
      <c r="CY158" s="115">
        <v>0.28882252559726967</v>
      </c>
      <c r="CZ158" s="115">
        <v>0.17142857142857132</v>
      </c>
      <c r="DA158" s="115">
        <v>-0.18400000000000005</v>
      </c>
      <c r="DB158" s="115">
        <v>8.5930122757318164E-2</v>
      </c>
      <c r="DC158" s="115"/>
      <c r="DD158" s="115">
        <v>-0.13698630136986301</v>
      </c>
      <c r="DE158" s="115">
        <v>5.2177662785683455E-2</v>
      </c>
      <c r="DF158" s="115">
        <v>5.1948051948051951E-2</v>
      </c>
      <c r="DG158" s="115">
        <v>-0.18181818181818182</v>
      </c>
      <c r="DH158" s="115">
        <v>0.15976331360946763</v>
      </c>
      <c r="DI158" s="115"/>
      <c r="DJ158" s="115"/>
      <c r="DK158" s="115">
        <v>1.2987012987012988E-2</v>
      </c>
      <c r="DL158" s="115">
        <v>2.7397260273972629E-2</v>
      </c>
      <c r="DM158" s="115">
        <v>0.15555555555555553</v>
      </c>
      <c r="DN158" s="115">
        <v>5.1200000000000044E-2</v>
      </c>
      <c r="DO158" s="115"/>
      <c r="DP158" s="115">
        <v>2.5602409638554216E-2</v>
      </c>
      <c r="DQ158" s="115">
        <v>0.51191310441485649</v>
      </c>
      <c r="DR158" s="115">
        <v>-0.12837837837837837</v>
      </c>
      <c r="DS158" s="115">
        <v>0</v>
      </c>
      <c r="DT158" s="115">
        <v>0.12236286919831224</v>
      </c>
      <c r="DU158" s="115">
        <v>-0.02</v>
      </c>
      <c r="DV158" s="115">
        <v>-0.17391304347826086</v>
      </c>
      <c r="DW158" s="115"/>
      <c r="DX158" s="115">
        <v>2.2549019607843064E-2</v>
      </c>
      <c r="DY158" s="115">
        <v>0.11114285714285707</v>
      </c>
      <c r="DZ158" s="115">
        <v>4.8832271762208009E-2</v>
      </c>
      <c r="EA158" s="115"/>
      <c r="EB158" s="115">
        <v>6.9444444444443781E-3</v>
      </c>
      <c r="EC158" s="115">
        <v>4.387889425186236E-4</v>
      </c>
      <c r="ED158" s="115">
        <v>0</v>
      </c>
      <c r="EE158" s="115"/>
      <c r="EF158" s="115">
        <v>0</v>
      </c>
      <c r="EG158" s="115"/>
      <c r="EH158" s="115">
        <v>0</v>
      </c>
      <c r="EI158" s="115">
        <v>0.33428571428571435</v>
      </c>
      <c r="EJ158" s="115">
        <v>6.0606060606060608E-2</v>
      </c>
      <c r="EK158" s="115">
        <v>0</v>
      </c>
      <c r="EL158" s="115">
        <v>-2.3199023199023266E-2</v>
      </c>
      <c r="EM158" s="115">
        <v>-2.5000000000000001E-2</v>
      </c>
      <c r="EN158" s="115">
        <v>-8.7234042553191518E-2</v>
      </c>
      <c r="EO158" s="115">
        <v>0.10991379310344827</v>
      </c>
      <c r="EP158" s="115">
        <v>0</v>
      </c>
      <c r="EQ158" s="115">
        <v>-0.25210084033613445</v>
      </c>
      <c r="ER158" s="115">
        <v>0.16071428571428567</v>
      </c>
      <c r="ES158" s="115">
        <v>0</v>
      </c>
      <c r="ET158" s="115"/>
      <c r="EU158" s="115"/>
      <c r="EV158" s="115">
        <v>-3.0303030303030304E-2</v>
      </c>
      <c r="EW158" s="115">
        <v>-5.0000000000000712E-3</v>
      </c>
      <c r="EX158" s="115">
        <v>2.4390243902439025E-2</v>
      </c>
      <c r="EY158" s="115">
        <v>0.27361791462561225</v>
      </c>
      <c r="EZ158" s="115">
        <v>0.18095238095238098</v>
      </c>
      <c r="FA158" s="115"/>
      <c r="FB158" s="115">
        <v>0.17377049180327858</v>
      </c>
      <c r="FC158" s="115">
        <v>2.5974025974025997E-2</v>
      </c>
      <c r="FD158" s="115">
        <v>0</v>
      </c>
      <c r="FE158" s="115"/>
      <c r="FF158" s="115"/>
      <c r="FG158" s="115">
        <v>-8.5470085470085479E-3</v>
      </c>
      <c r="FH158" s="115">
        <v>5.7971014492753541E-2</v>
      </c>
      <c r="FI158" s="115">
        <v>4.2674253200568587E-3</v>
      </c>
      <c r="FJ158" s="115">
        <v>0</v>
      </c>
      <c r="FK158" s="115">
        <v>-6.6666666666666721E-2</v>
      </c>
      <c r="FL158" s="115">
        <v>0</v>
      </c>
      <c r="FM158" s="115">
        <v>0.42857142857142866</v>
      </c>
      <c r="FN158" s="115">
        <v>-0.33333333333333331</v>
      </c>
      <c r="FO158" s="115">
        <v>-0.10112359550561802</v>
      </c>
      <c r="FP158" s="115">
        <v>0.1</v>
      </c>
      <c r="FQ158" s="115"/>
      <c r="FR158" s="115">
        <v>1.6949152542372881E-2</v>
      </c>
      <c r="FS158" s="115">
        <v>-2.6548672566371639E-2</v>
      </c>
      <c r="FT158" s="115">
        <v>-4.7058823529411764E-2</v>
      </c>
      <c r="FU158" s="115">
        <v>-0.19959473150962515</v>
      </c>
      <c r="FV158" s="115">
        <v>-7.9736842105263189E-2</v>
      </c>
      <c r="FW158" s="115">
        <v>0</v>
      </c>
      <c r="FX158" s="115">
        <v>-1.9230769230769232E-2</v>
      </c>
      <c r="FY158" s="115">
        <v>-7.2992700729926753E-3</v>
      </c>
      <c r="FZ158" s="115">
        <v>-0.51666666666666672</v>
      </c>
      <c r="GA158" s="115">
        <v>3.6363636363636397E-2</v>
      </c>
      <c r="GB158" s="115">
        <v>0.12085441259134344</v>
      </c>
      <c r="GC158" s="115">
        <v>0.15879828326180254</v>
      </c>
      <c r="GD158" s="115"/>
      <c r="GE158" s="115">
        <v>-0.15331230283911679</v>
      </c>
      <c r="GF158" s="115"/>
      <c r="GG158" s="115">
        <v>0</v>
      </c>
      <c r="GH158" s="115">
        <v>-0.15891072044122723</v>
      </c>
      <c r="GI158" s="115">
        <v>-4.0816326530612821E-3</v>
      </c>
      <c r="GJ158" s="115">
        <v>-3.5714285714285712E-2</v>
      </c>
      <c r="GK158" s="115"/>
      <c r="GL158" s="115">
        <v>-4.0178571428571369E-2</v>
      </c>
      <c r="GM158" s="115"/>
      <c r="GN158" s="115">
        <v>-6.2893081761006067E-3</v>
      </c>
      <c r="GO158" s="115">
        <v>0.10000000000000009</v>
      </c>
      <c r="GP158" s="115">
        <v>7.6045627376425586E-3</v>
      </c>
      <c r="GQ158" s="115">
        <v>-1.6080402010050194E-2</v>
      </c>
      <c r="GR158" s="115">
        <v>0.20666666666666675</v>
      </c>
      <c r="GS158" s="115">
        <v>-0.16083916083916089</v>
      </c>
    </row>
    <row r="159" spans="1:201" x14ac:dyDescent="0.2">
      <c r="A159" t="s">
        <v>1513</v>
      </c>
      <c r="B159" s="115">
        <v>0</v>
      </c>
      <c r="C159" s="115">
        <v>-0.19535519125683065</v>
      </c>
      <c r="D159" s="115">
        <v>0.12182741116751269</v>
      </c>
      <c r="E159" s="115">
        <v>0</v>
      </c>
      <c r="F159" s="115"/>
      <c r="G159" s="115">
        <v>-4.9999999999999975E-2</v>
      </c>
      <c r="H159" s="115">
        <v>3.5294117647058906E-2</v>
      </c>
      <c r="I159" s="115">
        <v>-0.24053104256149949</v>
      </c>
      <c r="J159" s="115">
        <v>-0.21617005124312011</v>
      </c>
      <c r="K159" s="115">
        <v>-1.7056952876553962E-2</v>
      </c>
      <c r="L159" s="115">
        <v>-0.10156250000000006</v>
      </c>
      <c r="M159" s="115">
        <v>-1.2987012987013056E-2</v>
      </c>
      <c r="N159" s="115">
        <v>0</v>
      </c>
      <c r="O159" s="115">
        <v>-0.2864130434782608</v>
      </c>
      <c r="P159" s="115">
        <v>-5.8219178082191757E-2</v>
      </c>
      <c r="Q159" s="115">
        <v>-0.23809523809523808</v>
      </c>
      <c r="R159" s="115"/>
      <c r="S159" s="115"/>
      <c r="T159" s="115">
        <v>-4.035736290819477E-2</v>
      </c>
      <c r="U159" s="115">
        <v>-7.8947368421052586E-2</v>
      </c>
      <c r="V159" s="115">
        <v>-0.23076923076923078</v>
      </c>
      <c r="W159" s="115">
        <v>-0.14893617021276595</v>
      </c>
      <c r="X159" s="115">
        <v>3.4482758620689703E-2</v>
      </c>
      <c r="Y159" s="115">
        <v>-3.9999999999999973E-2</v>
      </c>
      <c r="Z159" s="115">
        <v>4.8387096774193854E-3</v>
      </c>
      <c r="AA159" s="115">
        <v>1.0101010101010065E-2</v>
      </c>
      <c r="AB159" s="115"/>
      <c r="AC159" s="115"/>
      <c r="AD159" s="115">
        <v>4.8909840895698359E-2</v>
      </c>
      <c r="AE159" s="115">
        <v>-0.81691314309518848</v>
      </c>
      <c r="AF159" s="115">
        <v>-7.8651685393258397E-2</v>
      </c>
      <c r="AG159" s="115">
        <v>-0.14285714285714285</v>
      </c>
      <c r="AH159" s="115">
        <v>-0.1366906474820144</v>
      </c>
      <c r="AI159" s="115">
        <v>-0.16260162601626016</v>
      </c>
      <c r="AJ159" s="115">
        <v>-3.5019455252918143E-2</v>
      </c>
      <c r="AK159" s="115">
        <v>0</v>
      </c>
      <c r="AL159" s="115"/>
      <c r="AM159" s="115">
        <v>-3.5842293906809273E-3</v>
      </c>
      <c r="AN159" s="115">
        <v>-0.13461538461538464</v>
      </c>
      <c r="AO159" s="115">
        <v>-0.12529550827423161</v>
      </c>
      <c r="AP159" s="115">
        <v>-0.23863636363636367</v>
      </c>
      <c r="AQ159" s="115">
        <v>0.15679442508710814</v>
      </c>
      <c r="AR159" s="115">
        <v>-0.20672268907563021</v>
      </c>
      <c r="AS159" s="115">
        <v>-0.49337938975244672</v>
      </c>
      <c r="AT159" s="115">
        <v>-4.3939393939393938E-2</v>
      </c>
      <c r="AU159" s="115">
        <v>8.7179487179487175E-2</v>
      </c>
      <c r="AV159" s="115">
        <v>-3.0303030303030304E-2</v>
      </c>
      <c r="AW159" s="115">
        <v>-0.13218390804597702</v>
      </c>
      <c r="AX159" s="115"/>
      <c r="AY159" s="115">
        <v>-8.571428571428566E-2</v>
      </c>
      <c r="AZ159" s="115">
        <v>-0.31034482758620685</v>
      </c>
      <c r="BA159" s="115">
        <v>-5.6179775280898875E-2</v>
      </c>
      <c r="BB159" s="115">
        <v>-8.4745762711864403E-2</v>
      </c>
      <c r="BC159" s="115"/>
      <c r="BD159" s="115">
        <v>-0.19427036705461059</v>
      </c>
      <c r="BE159" s="115">
        <v>0.14661654135338339</v>
      </c>
      <c r="BF159" s="115">
        <v>0</v>
      </c>
      <c r="BG159" s="115">
        <v>-0.21824104234527686</v>
      </c>
      <c r="BH159" s="115">
        <v>-0.19626168224299062</v>
      </c>
      <c r="BI159" s="115">
        <v>-0.12967032967032963</v>
      </c>
      <c r="BJ159" s="115">
        <v>-0.2</v>
      </c>
      <c r="BK159" s="115">
        <v>-3.1107044830741004E-2</v>
      </c>
      <c r="BL159" s="115">
        <v>-0.10714285714285718</v>
      </c>
      <c r="BM159" s="115">
        <v>-4.2042042042042045E-2</v>
      </c>
      <c r="BN159" s="115"/>
      <c r="BO159" s="115">
        <v>3.4351145038168024E-2</v>
      </c>
      <c r="BP159" s="115"/>
      <c r="BQ159" s="115">
        <v>0</v>
      </c>
      <c r="BR159" s="115">
        <v>-2.1739130434782608E-2</v>
      </c>
      <c r="BS159" s="115">
        <v>-9.3019632284200585E-2</v>
      </c>
      <c r="BT159" s="115">
        <v>-1.0869565217391304E-2</v>
      </c>
      <c r="BU159" s="115"/>
      <c r="BV159" s="115">
        <v>0</v>
      </c>
      <c r="BW159" s="115">
        <v>0</v>
      </c>
      <c r="BX159" s="115">
        <v>-0.23544303797468355</v>
      </c>
      <c r="BY159" s="115">
        <v>-9.8692810457516308E-2</v>
      </c>
      <c r="BZ159" s="115">
        <v>-0.16666666666666666</v>
      </c>
      <c r="CA159" s="115">
        <v>-5.9411764705882317E-2</v>
      </c>
      <c r="CB159" s="115">
        <v>-8.1451612903225765E-2</v>
      </c>
      <c r="CC159" s="115">
        <v>-1.0101010101010102E-2</v>
      </c>
      <c r="CD159" s="115">
        <v>-5.6363636363636387E-2</v>
      </c>
      <c r="CE159" s="115">
        <v>-0.13775766716943191</v>
      </c>
      <c r="CF159" s="115">
        <v>6.3380281690140872E-2</v>
      </c>
      <c r="CG159" s="115">
        <v>-0.13829787234042554</v>
      </c>
      <c r="CH159" s="115">
        <v>5.2910052910052907E-3</v>
      </c>
      <c r="CI159" s="115">
        <v>-0.15346147835599303</v>
      </c>
      <c r="CJ159" s="115">
        <v>-0.25820256776034228</v>
      </c>
      <c r="CK159" s="115">
        <v>-0.14379084967320255</v>
      </c>
      <c r="CL159" s="115">
        <v>0</v>
      </c>
      <c r="CM159" s="115">
        <v>-0.15000000000000005</v>
      </c>
      <c r="CN159" s="115">
        <v>2.2727272727272645E-2</v>
      </c>
      <c r="CO159" s="115">
        <v>-7.2727272727272724E-2</v>
      </c>
      <c r="CP159" s="115">
        <v>0</v>
      </c>
      <c r="CQ159" s="115">
        <v>0</v>
      </c>
      <c r="CR159" s="115">
        <v>-1.7857142857142794E-2</v>
      </c>
      <c r="CS159" s="115">
        <v>-4.9079754601227037E-2</v>
      </c>
      <c r="CT159" s="115">
        <v>-9.0419161676646667E-2</v>
      </c>
      <c r="CU159" s="115">
        <v>-0.16414141414141414</v>
      </c>
      <c r="CV159" s="115">
        <v>-0.2</v>
      </c>
      <c r="CW159" s="115">
        <v>-9.8039215686274508E-2</v>
      </c>
      <c r="CX159" s="115">
        <v>-0.15000000000000005</v>
      </c>
      <c r="CY159" s="115">
        <v>5.8239277652370226E-2</v>
      </c>
      <c r="CZ159" s="115">
        <v>-0.17647058823529413</v>
      </c>
      <c r="DA159" s="115">
        <v>1.6260162601625959E-2</v>
      </c>
      <c r="DB159" s="115">
        <v>-0.13621533442088082</v>
      </c>
      <c r="DC159" s="115"/>
      <c r="DD159" s="115">
        <v>0</v>
      </c>
      <c r="DE159" s="115">
        <v>-8.7007874015748013E-2</v>
      </c>
      <c r="DF159" s="115">
        <v>-3.1446540880503145E-2</v>
      </c>
      <c r="DG159" s="115">
        <v>0</v>
      </c>
      <c r="DH159" s="115">
        <v>-0.13110539845758359</v>
      </c>
      <c r="DI159" s="115"/>
      <c r="DJ159" s="115"/>
      <c r="DK159" s="115">
        <v>0.24193548387096775</v>
      </c>
      <c r="DL159" s="115">
        <v>-0.22340425531914898</v>
      </c>
      <c r="DM159" s="115">
        <v>1.5037593984962351E-2</v>
      </c>
      <c r="DN159" s="115">
        <v>-0.18831168831168832</v>
      </c>
      <c r="DO159" s="115"/>
      <c r="DP159" s="115">
        <v>-7.0028011204481794E-2</v>
      </c>
      <c r="DQ159" s="115">
        <v>-6.8841761827080003E-2</v>
      </c>
      <c r="DR159" s="115">
        <v>-9.480122324159021E-2</v>
      </c>
      <c r="DS159" s="115">
        <v>0</v>
      </c>
      <c r="DT159" s="115">
        <v>-0.14748201438848921</v>
      </c>
      <c r="DU159" s="115">
        <v>-3.8461538461538464E-2</v>
      </c>
      <c r="DV159" s="115">
        <v>-0.13207547169811321</v>
      </c>
      <c r="DW159" s="115"/>
      <c r="DX159" s="115">
        <v>-4.3451078462019316E-2</v>
      </c>
      <c r="DY159" s="115">
        <v>-2.23463687150838E-2</v>
      </c>
      <c r="DZ159" s="115">
        <v>-5.7999999999999968E-2</v>
      </c>
      <c r="EA159" s="115"/>
      <c r="EB159" s="115">
        <v>-0.13772455089820357</v>
      </c>
      <c r="EC159" s="115">
        <v>-9.3115797851173909E-2</v>
      </c>
      <c r="ED159" s="115">
        <v>-4.1666666666666664E-2</v>
      </c>
      <c r="EE159" s="115"/>
      <c r="EF159" s="115">
        <v>0</v>
      </c>
      <c r="EG159" s="115"/>
      <c r="EH159" s="115">
        <v>0</v>
      </c>
      <c r="EI159" s="115">
        <v>-4.8913043478260795E-2</v>
      </c>
      <c r="EJ159" s="115">
        <v>-0.1</v>
      </c>
      <c r="EK159" s="115">
        <v>-0.125</v>
      </c>
      <c r="EL159" s="115">
        <v>-0.12406417112299459</v>
      </c>
      <c r="EM159" s="115">
        <v>-3.0538051381483331E-2</v>
      </c>
      <c r="EN159" s="115">
        <v>-0.15315315315315314</v>
      </c>
      <c r="EO159" s="115">
        <v>-0.15189179309084266</v>
      </c>
      <c r="EP159" s="115">
        <v>0.10225225225225221</v>
      </c>
      <c r="EQ159" s="115">
        <v>0</v>
      </c>
      <c r="ER159" s="115">
        <v>0.10526315789473695</v>
      </c>
      <c r="ES159" s="115">
        <v>0</v>
      </c>
      <c r="ET159" s="115"/>
      <c r="EU159" s="115"/>
      <c r="EV159" s="115">
        <v>-4.0697674418604612E-2</v>
      </c>
      <c r="EW159" s="115">
        <v>0.20663650075414786</v>
      </c>
      <c r="EX159" s="115">
        <v>-6.8181818181818177E-2</v>
      </c>
      <c r="EY159" s="115">
        <v>-5.4894179894179787E-2</v>
      </c>
      <c r="EZ159" s="115">
        <v>-4.5454545454545456E-2</v>
      </c>
      <c r="FA159" s="115"/>
      <c r="FB159" s="115">
        <v>-0.13597733711048152</v>
      </c>
      <c r="FC159" s="115">
        <v>-0.16304347826086948</v>
      </c>
      <c r="FD159" s="115">
        <v>4.2228212039532823E-2</v>
      </c>
      <c r="FE159" s="115"/>
      <c r="FF159" s="115"/>
      <c r="FG159" s="115">
        <v>-6.4000000000000001E-2</v>
      </c>
      <c r="FH159" s="115">
        <v>-0.18823529411764703</v>
      </c>
      <c r="FI159" s="115">
        <v>-0.20475113122171953</v>
      </c>
      <c r="FJ159" s="115">
        <v>2.1276595744680851E-2</v>
      </c>
      <c r="FK159" s="115">
        <v>-6.2500000000000056E-2</v>
      </c>
      <c r="FL159" s="115">
        <v>0</v>
      </c>
      <c r="FM159" s="115">
        <v>-0.20000000000000004</v>
      </c>
      <c r="FN159" s="115">
        <v>-0.28000000000000003</v>
      </c>
      <c r="FO159" s="115">
        <v>0</v>
      </c>
      <c r="FP159" s="115">
        <v>-7.4889867841409691E-2</v>
      </c>
      <c r="FQ159" s="115"/>
      <c r="FR159" s="115">
        <v>-9.3701996927803302E-2</v>
      </c>
      <c r="FS159" s="115">
        <v>-8.7719298245615279E-3</v>
      </c>
      <c r="FT159" s="115">
        <v>-0.12371134020618557</v>
      </c>
      <c r="FU159" s="115">
        <v>-9.6980786825251547E-2</v>
      </c>
      <c r="FV159" s="115">
        <v>0</v>
      </c>
      <c r="FW159" s="115">
        <v>0</v>
      </c>
      <c r="FX159" s="115">
        <v>-0.13333333333333333</v>
      </c>
      <c r="FY159" s="115">
        <v>-1.4388489208633171E-2</v>
      </c>
      <c r="FZ159" s="115">
        <v>0</v>
      </c>
      <c r="GA159" s="115">
        <v>-0.17757009345794392</v>
      </c>
      <c r="GB159" s="115">
        <v>-0.26970443349753692</v>
      </c>
      <c r="GC159" s="115">
        <v>-0.22847682119205293</v>
      </c>
      <c r="GD159" s="115"/>
      <c r="GE159" s="115">
        <v>-0.12816281628162821</v>
      </c>
      <c r="GF159" s="115"/>
      <c r="GG159" s="115">
        <v>0</v>
      </c>
      <c r="GH159" s="115">
        <v>0.1604000000000001</v>
      </c>
      <c r="GI159" s="115">
        <v>-3.9215686274509803E-2</v>
      </c>
      <c r="GJ159" s="115">
        <v>4.8689138576779055E-2</v>
      </c>
      <c r="GK159" s="115"/>
      <c r="GL159" s="115">
        <v>-4.2735042735042736E-2</v>
      </c>
      <c r="GM159" s="115"/>
      <c r="GN159" s="115">
        <v>0</v>
      </c>
      <c r="GO159" s="115">
        <v>-0.17737789203084831</v>
      </c>
      <c r="GP159" s="115">
        <v>-0.15434083601286175</v>
      </c>
      <c r="GQ159" s="115">
        <v>-4.4647143542966929E-2</v>
      </c>
      <c r="GR159" s="115">
        <v>-0.16666666666666666</v>
      </c>
      <c r="GS159" s="115">
        <v>-5.921052631578938E-2</v>
      </c>
    </row>
    <row r="160" spans="1:201" x14ac:dyDescent="0.2">
      <c r="A160" t="s">
        <v>1514</v>
      </c>
      <c r="B160" s="115">
        <v>0</v>
      </c>
      <c r="C160" s="115">
        <v>-2.724795640327014E-3</v>
      </c>
      <c r="D160" s="115">
        <v>-0.1004566210045662</v>
      </c>
      <c r="E160" s="115">
        <v>0</v>
      </c>
      <c r="F160" s="115"/>
      <c r="G160" s="115">
        <v>2.4154589371980676E-2</v>
      </c>
      <c r="H160" s="115">
        <v>-1.1627906976744146E-2</v>
      </c>
      <c r="I160" s="115">
        <v>-1.8397853583748389E-2</v>
      </c>
      <c r="J160" s="115">
        <v>0.29205492888670909</v>
      </c>
      <c r="K160" s="115">
        <v>3.4905754462950037E-2</v>
      </c>
      <c r="L160" s="115">
        <v>-5.1851851851851802E-2</v>
      </c>
      <c r="M160" s="115">
        <v>-6.4516129032257839E-3</v>
      </c>
      <c r="N160" s="115">
        <v>0</v>
      </c>
      <c r="O160" s="115">
        <v>0.32374100719424459</v>
      </c>
      <c r="P160" s="115">
        <v>-8.7500000000000022E-2</v>
      </c>
      <c r="Q160" s="115">
        <v>-2.7777777777777842E-2</v>
      </c>
      <c r="R160" s="115"/>
      <c r="S160" s="115"/>
      <c r="T160" s="115">
        <v>-0.11068493150684926</v>
      </c>
      <c r="U160" s="115">
        <v>-0.17391304347826084</v>
      </c>
      <c r="V160" s="115">
        <v>2.6600166251039094E-2</v>
      </c>
      <c r="W160" s="115">
        <v>-0.13602941176470587</v>
      </c>
      <c r="X160" s="115">
        <v>-3.1250000000000444E-3</v>
      </c>
      <c r="Y160" s="115">
        <v>0.15830115830115837</v>
      </c>
      <c r="Z160" s="115">
        <v>0.16797488226059654</v>
      </c>
      <c r="AA160" s="115">
        <v>7.6086956521739246E-2</v>
      </c>
      <c r="AB160" s="115"/>
      <c r="AC160" s="115"/>
      <c r="AD160" s="115">
        <v>3.4756097560975543E-2</v>
      </c>
      <c r="AE160" s="115">
        <v>0.26375361937351921</v>
      </c>
      <c r="AF160" s="115">
        <v>6.5159574468084985E-2</v>
      </c>
      <c r="AG160" s="115">
        <v>0.37254901960784326</v>
      </c>
      <c r="AH160" s="115">
        <v>-5.7627118644067769E-2</v>
      </c>
      <c r="AI160" s="115">
        <v>-0.16040955631399315</v>
      </c>
      <c r="AJ160" s="115">
        <v>4.1891891891891818E-2</v>
      </c>
      <c r="AK160" s="115">
        <v>0</v>
      </c>
      <c r="AL160" s="115"/>
      <c r="AM160" s="115">
        <v>-0.10289389067524124</v>
      </c>
      <c r="AN160" s="115">
        <v>-0.1333333333333333</v>
      </c>
      <c r="AO160" s="115">
        <v>-0.19886363636363638</v>
      </c>
      <c r="AP160" s="115">
        <v>7.3170731707317249E-2</v>
      </c>
      <c r="AQ160" s="115">
        <v>-0.18000000000000002</v>
      </c>
      <c r="AR160" s="115">
        <v>0.14423076923076922</v>
      </c>
      <c r="AS160" s="115">
        <v>0.3742088607594935</v>
      </c>
      <c r="AT160" s="115">
        <v>-4.5248868778280547E-3</v>
      </c>
      <c r="AU160" s="115">
        <v>3.7234042553191488E-2</v>
      </c>
      <c r="AV160" s="115">
        <v>1.5384615384615385E-2</v>
      </c>
      <c r="AW160" s="115">
        <v>1.1627906976744186E-2</v>
      </c>
      <c r="AX160" s="115"/>
      <c r="AY160" s="115">
        <v>-6.0402684563758413E-2</v>
      </c>
      <c r="AZ160" s="115">
        <v>-0.25641025641025644</v>
      </c>
      <c r="BA160" s="115">
        <v>-9.1836734693877556E-2</v>
      </c>
      <c r="BB160" s="115">
        <v>2.1645021645021644E-2</v>
      </c>
      <c r="BC160" s="115"/>
      <c r="BD160" s="115">
        <v>-0.14208909370199682</v>
      </c>
      <c r="BE160" s="115">
        <v>-4.6594982078852945E-2</v>
      </c>
      <c r="BF160" s="115">
        <v>-0.11764705882352941</v>
      </c>
      <c r="BG160" s="115">
        <v>0.13703703703703701</v>
      </c>
      <c r="BH160" s="115">
        <v>0</v>
      </c>
      <c r="BI160" s="115">
        <v>-6.7622950819672081E-2</v>
      </c>
      <c r="BJ160" s="115">
        <v>-8.4967320261437912E-2</v>
      </c>
      <c r="BK160" s="115">
        <v>-0.20797101449275365</v>
      </c>
      <c r="BL160" s="115">
        <v>-2.8901734104046242E-2</v>
      </c>
      <c r="BM160" s="115">
        <v>2.1472392638036811E-2</v>
      </c>
      <c r="BN160" s="115"/>
      <c r="BO160" s="115">
        <v>0.24761904761904757</v>
      </c>
      <c r="BP160" s="115"/>
      <c r="BQ160" s="115">
        <v>0</v>
      </c>
      <c r="BR160" s="115">
        <v>-9.8039215686274508E-2</v>
      </c>
      <c r="BS160" s="115">
        <v>1.2302839116719172E-2</v>
      </c>
      <c r="BT160" s="115">
        <v>0</v>
      </c>
      <c r="BU160" s="115"/>
      <c r="BV160" s="115">
        <v>-0.1596638655462185</v>
      </c>
      <c r="BW160" s="115">
        <v>0.20197044334975359</v>
      </c>
      <c r="BX160" s="115">
        <v>-1.0025062656641569E-2</v>
      </c>
      <c r="BY160" s="115">
        <v>1.9646365422397601E-3</v>
      </c>
      <c r="BZ160" s="115">
        <v>7.1428571428571494E-2</v>
      </c>
      <c r="CA160" s="115">
        <v>0.18632240055826926</v>
      </c>
      <c r="CB160" s="115">
        <v>2.268041237113402E-2</v>
      </c>
      <c r="CC160" s="115">
        <v>6.2231759656652362E-2</v>
      </c>
      <c r="CD160" s="115">
        <v>-6.7796610169491525E-2</v>
      </c>
      <c r="CE160" s="115">
        <v>-9.5703568992952875E-2</v>
      </c>
      <c r="CF160" s="115">
        <v>-6.5789473684210523E-2</v>
      </c>
      <c r="CG160" s="115">
        <v>0.28767123287671231</v>
      </c>
      <c r="CH160" s="115">
        <v>0</v>
      </c>
      <c r="CI160" s="115">
        <v>0.12263157894736838</v>
      </c>
      <c r="CJ160" s="115">
        <v>-0.17212872748745206</v>
      </c>
      <c r="CK160" s="115">
        <v>-6.0526315789473734E-2</v>
      </c>
      <c r="CL160" s="115">
        <v>-0.15833333333333335</v>
      </c>
      <c r="CM160" s="115">
        <v>-6.9767441860465143E-2</v>
      </c>
      <c r="CN160" s="115">
        <v>-0.11999999999999993</v>
      </c>
      <c r="CO160" s="115">
        <v>1.1029411764705909E-2</v>
      </c>
      <c r="CP160" s="115">
        <v>5.8823529411764705E-2</v>
      </c>
      <c r="CQ160" s="115">
        <v>0</v>
      </c>
      <c r="CR160" s="115">
        <v>-2.6086956521739191E-2</v>
      </c>
      <c r="CS160" s="115">
        <v>1.8750000000000044E-2</v>
      </c>
      <c r="CT160" s="115">
        <v>-0.10215053763440861</v>
      </c>
      <c r="CU160" s="115">
        <v>0.30263157894736842</v>
      </c>
      <c r="CV160" s="115">
        <v>0.25268432355046538</v>
      </c>
      <c r="CW160" s="115">
        <v>3.1344792719919051E-2</v>
      </c>
      <c r="CX160" s="115">
        <v>-0.18918918918918923</v>
      </c>
      <c r="CY160" s="115">
        <v>-6.7264573991031393E-3</v>
      </c>
      <c r="CZ160" s="115">
        <v>-5.5555555555555552E-2</v>
      </c>
      <c r="DA160" s="115">
        <v>-5.3846153846153794E-2</v>
      </c>
      <c r="DB160" s="115">
        <v>2.3372287145242046E-2</v>
      </c>
      <c r="DC160" s="115"/>
      <c r="DD160" s="115">
        <v>-3.3112582781456956E-2</v>
      </c>
      <c r="DE160" s="115">
        <v>9.4827586206896547E-2</v>
      </c>
      <c r="DF160" s="115">
        <v>3.2467532467532464E-2</v>
      </c>
      <c r="DG160" s="115">
        <v>-0.17602996254681647</v>
      </c>
      <c r="DH160" s="115">
        <v>9.5774647887323899E-2</v>
      </c>
      <c r="DI160" s="115"/>
      <c r="DJ160" s="115"/>
      <c r="DK160" s="115">
        <v>7.0811744386873945E-2</v>
      </c>
      <c r="DL160" s="115">
        <v>0.12574850299401208</v>
      </c>
      <c r="DM160" s="115">
        <v>-4.9999999999999947E-2</v>
      </c>
      <c r="DN160" s="115">
        <v>-0.44404332129963897</v>
      </c>
      <c r="DO160" s="115"/>
      <c r="DP160" s="115">
        <v>-0.1075</v>
      </c>
      <c r="DQ160" s="115">
        <v>-8.0906148867313909E-3</v>
      </c>
      <c r="DR160" s="115">
        <v>8.2423038728897641E-2</v>
      </c>
      <c r="DS160" s="115">
        <v>0</v>
      </c>
      <c r="DT160" s="115">
        <v>-3.2269630692003488E-3</v>
      </c>
      <c r="DU160" s="115">
        <v>-5.6261343012704197E-2</v>
      </c>
      <c r="DV160" s="115">
        <v>0.30541871921182273</v>
      </c>
      <c r="DW160" s="115"/>
      <c r="DX160" s="115">
        <v>-4.278874925194498E-2</v>
      </c>
      <c r="DY160" s="115">
        <v>-1.3774104683195593E-2</v>
      </c>
      <c r="DZ160" s="115">
        <v>-1.9607843137254902E-2</v>
      </c>
      <c r="EA160" s="115"/>
      <c r="EB160" s="115">
        <v>3.2989690721649513E-2</v>
      </c>
      <c r="EC160" s="115">
        <v>-9.5717884130982256E-2</v>
      </c>
      <c r="ED160" s="115">
        <v>9.0909090909090912E-2</v>
      </c>
      <c r="EE160" s="115"/>
      <c r="EF160" s="115">
        <v>5.8823529411764705E-2</v>
      </c>
      <c r="EG160" s="115"/>
      <c r="EH160" s="115">
        <v>0</v>
      </c>
      <c r="EI160" s="115">
        <v>3.5161744022503522E-2</v>
      </c>
      <c r="EJ160" s="115">
        <v>-9.0090090090090089E-3</v>
      </c>
      <c r="EK160" s="115">
        <v>-2.4390243902438939E-2</v>
      </c>
      <c r="EL160" s="115">
        <v>2.4096385542168707E-2</v>
      </c>
      <c r="EM160" s="115">
        <v>-8.173076923076868E-3</v>
      </c>
      <c r="EN160" s="115">
        <v>-1.6829052258636009E-2</v>
      </c>
      <c r="EO160" s="115">
        <v>0.56314285714285717</v>
      </c>
      <c r="EP160" s="115">
        <v>0.15625</v>
      </c>
      <c r="EQ160" s="115">
        <v>-8.4615384615384592E-2</v>
      </c>
      <c r="ER160" s="115">
        <v>-0.19576719576719576</v>
      </c>
      <c r="ES160" s="115">
        <v>0</v>
      </c>
      <c r="ET160" s="115"/>
      <c r="EU160" s="115"/>
      <c r="EV160" s="115">
        <v>-1.1494252873563178E-2</v>
      </c>
      <c r="EW160" s="115">
        <v>-5.2857142857142901E-2</v>
      </c>
      <c r="EX160" s="115">
        <v>-0.22807017543859648</v>
      </c>
      <c r="EY160" s="115">
        <v>-7.2250345144960926E-2</v>
      </c>
      <c r="EZ160" s="115">
        <v>3.7735849056603807E-2</v>
      </c>
      <c r="FA160" s="115"/>
      <c r="FB160" s="115">
        <v>8.5714285714284903E-3</v>
      </c>
      <c r="FC160" s="115">
        <v>-4.1666666666666706E-2</v>
      </c>
      <c r="FD160" s="115">
        <v>-6.0759493670886101E-2</v>
      </c>
      <c r="FE160" s="115"/>
      <c r="FF160" s="115"/>
      <c r="FG160" s="115">
        <v>-2.34375E-2</v>
      </c>
      <c r="FH160" s="115">
        <v>-8.6021505376344162E-2</v>
      </c>
      <c r="FI160" s="115">
        <v>5.2380952380952452E-2</v>
      </c>
      <c r="FJ160" s="115">
        <v>0</v>
      </c>
      <c r="FK160" s="115">
        <v>3.2258064516129059E-2</v>
      </c>
      <c r="FL160" s="115">
        <v>0</v>
      </c>
      <c r="FM160" s="115">
        <v>2.941176470588238E-2</v>
      </c>
      <c r="FN160" s="115">
        <v>4.1666666666666664E-2</v>
      </c>
      <c r="FO160" s="115">
        <v>0</v>
      </c>
      <c r="FP160" s="115">
        <v>-7.3091057574520238E-2</v>
      </c>
      <c r="FQ160" s="115"/>
      <c r="FR160" s="115">
        <v>9.2281879194630753E-2</v>
      </c>
      <c r="FS160" s="115">
        <v>4.5871559633027519E-2</v>
      </c>
      <c r="FT160" s="115">
        <v>0.28989361702127653</v>
      </c>
      <c r="FU160" s="115">
        <v>0.17526881720430104</v>
      </c>
      <c r="FV160" s="115">
        <v>-2.5890797231479166E-2</v>
      </c>
      <c r="FW160" s="115">
        <v>0</v>
      </c>
      <c r="FX160" s="115">
        <v>0.26050420168067223</v>
      </c>
      <c r="FY160" s="115">
        <v>8.5937499999999972E-2</v>
      </c>
      <c r="FZ160" s="115">
        <v>0.2</v>
      </c>
      <c r="GA160" s="115">
        <v>-5.3097345132743362E-2</v>
      </c>
      <c r="GB160" s="115">
        <v>-8.3521444695259656E-2</v>
      </c>
      <c r="GC160" s="115">
        <v>-0.10650887573964492</v>
      </c>
      <c r="GD160" s="115"/>
      <c r="GE160" s="115">
        <v>-1.1956521739130373E-2</v>
      </c>
      <c r="GF160" s="115"/>
      <c r="GG160" s="115">
        <v>6.4516129032258063E-2</v>
      </c>
      <c r="GH160" s="115">
        <v>-2.5341130604288498E-2</v>
      </c>
      <c r="GI160" s="115">
        <v>-8.9285714285714288E-2</v>
      </c>
      <c r="GJ160" s="115">
        <v>0</v>
      </c>
      <c r="GK160" s="115"/>
      <c r="GL160" s="115">
        <v>0.2061855670103093</v>
      </c>
      <c r="GM160" s="115"/>
      <c r="GN160" s="115">
        <v>6.0000000000000026E-2</v>
      </c>
      <c r="GO160" s="115">
        <v>1.0389610389610353E-2</v>
      </c>
      <c r="GP160" s="115">
        <v>4.0133779264214145E-2</v>
      </c>
      <c r="GQ160" s="115">
        <v>0.10797872340425538</v>
      </c>
      <c r="GR160" s="115">
        <v>-5.2631578947368418E-2</v>
      </c>
      <c r="GS160" s="115">
        <v>-0.15555555555555559</v>
      </c>
    </row>
    <row r="161" spans="1:201" x14ac:dyDescent="0.2">
      <c r="A161" t="s">
        <v>1515</v>
      </c>
      <c r="B161" s="115">
        <v>6.6371681415928569E-3</v>
      </c>
      <c r="C161" s="115">
        <v>5.7636887608069162E-2</v>
      </c>
      <c r="D161" s="115">
        <v>9.5273818454613718E-2</v>
      </c>
      <c r="E161" s="115">
        <v>0</v>
      </c>
      <c r="F161" s="115"/>
      <c r="G161" s="115">
        <v>0.11410118406889121</v>
      </c>
      <c r="H161" s="115">
        <v>0.21126760563380284</v>
      </c>
      <c r="I161" s="115">
        <v>1.3597513597513598E-2</v>
      </c>
      <c r="J161" s="115">
        <v>0.2621479418136799</v>
      </c>
      <c r="K161" s="115">
        <v>7.3554603854389763E-2</v>
      </c>
      <c r="L161" s="115">
        <v>7.4626865671641521E-3</v>
      </c>
      <c r="M161" s="115">
        <v>0.15241635687732349</v>
      </c>
      <c r="N161" s="115">
        <v>3.1347962382445145E-2</v>
      </c>
      <c r="O161" s="115">
        <v>0.1173633440514469</v>
      </c>
      <c r="P161" s="115"/>
      <c r="Q161" s="115">
        <v>0.21348314606741575</v>
      </c>
      <c r="R161" s="115"/>
      <c r="S161" s="115"/>
      <c r="T161" s="115">
        <v>7.0538202082416818E-2</v>
      </c>
      <c r="U161" s="115">
        <v>0.39393939393939392</v>
      </c>
      <c r="V161" s="115">
        <v>1.5189873417721496E-2</v>
      </c>
      <c r="W161" s="115">
        <v>0.37373737373737365</v>
      </c>
      <c r="X161" s="115">
        <v>3.2258064516129031E-2</v>
      </c>
      <c r="Y161" s="115">
        <v>-3.846153846153901E-3</v>
      </c>
      <c r="Z161" s="115">
        <v>7.2390572390572394E-2</v>
      </c>
      <c r="AA161" s="115">
        <v>-0.12380952380952388</v>
      </c>
      <c r="AB161" s="115"/>
      <c r="AC161" s="115"/>
      <c r="AD161" s="115">
        <v>-4.6511627906976744E-2</v>
      </c>
      <c r="AE161" s="115">
        <v>0.54305442729488218</v>
      </c>
      <c r="AF161" s="115">
        <v>0.14984709480122319</v>
      </c>
      <c r="AG161" s="115">
        <v>0.13333333333333325</v>
      </c>
      <c r="AH161" s="115">
        <v>-5.9011164274322209E-2</v>
      </c>
      <c r="AI161" s="115">
        <v>0.17670682730923704</v>
      </c>
      <c r="AJ161" s="115">
        <v>8.8235294117647065E-2</v>
      </c>
      <c r="AK161" s="115">
        <v>-7.9166666666666607E-2</v>
      </c>
      <c r="AL161" s="115"/>
      <c r="AM161" s="115">
        <v>0.24400000000000005</v>
      </c>
      <c r="AN161" s="115">
        <v>0</v>
      </c>
      <c r="AO161" s="115">
        <v>0.59036144578313232</v>
      </c>
      <c r="AP161" s="115">
        <v>8.6092715231788006E-2</v>
      </c>
      <c r="AQ161" s="115">
        <v>0.39442231075697204</v>
      </c>
      <c r="AR161" s="115">
        <v>0.26829268292682928</v>
      </c>
      <c r="AS161" s="115">
        <v>4.6357615894039805E-2</v>
      </c>
      <c r="AT161" s="115">
        <v>-3.1975470871660062E-2</v>
      </c>
      <c r="AU161" s="115">
        <v>0.10849056603773585</v>
      </c>
      <c r="AV161" s="115">
        <v>3.8338658146964834E-2</v>
      </c>
      <c r="AW161" s="115">
        <v>0.14819759679572755</v>
      </c>
      <c r="AX161" s="115"/>
      <c r="AY161" s="115">
        <v>0.23140495867768601</v>
      </c>
      <c r="AZ161" s="115">
        <v>1.0526315789473684</v>
      </c>
      <c r="BA161" s="115">
        <v>-0.12888888888888889</v>
      </c>
      <c r="BB161" s="115">
        <v>-5.5600981193785752E-2</v>
      </c>
      <c r="BC161" s="115"/>
      <c r="BD161" s="115">
        <v>0.18579234972677588</v>
      </c>
      <c r="BE161" s="115">
        <v>3.3333333333333277E-2</v>
      </c>
      <c r="BF161" s="115">
        <v>-5.5555555555555552E-2</v>
      </c>
      <c r="BG161" s="115">
        <v>0.08</v>
      </c>
      <c r="BH161" s="115">
        <v>6.733167082294253E-2</v>
      </c>
      <c r="BI161" s="115">
        <v>7.0175438596491127E-2</v>
      </c>
      <c r="BJ161" s="115">
        <v>5.6629834254143564E-2</v>
      </c>
      <c r="BK161" s="115">
        <v>6.2355658198614272E-2</v>
      </c>
      <c r="BL161" s="115">
        <v>-1.1428571428571389E-2</v>
      </c>
      <c r="BM161" s="115">
        <v>3.0015797788309637E-2</v>
      </c>
      <c r="BN161" s="115"/>
      <c r="BO161" s="115">
        <v>-7.0796460176991205E-2</v>
      </c>
      <c r="BP161" s="115"/>
      <c r="BQ161" s="115">
        <v>8.3333333333333329E-2</v>
      </c>
      <c r="BR161" s="115">
        <v>0.15909090909090909</v>
      </c>
      <c r="BS161" s="115">
        <v>-0.11588341932784831</v>
      </c>
      <c r="BT161" s="115">
        <v>9.5238095238095233E-2</v>
      </c>
      <c r="BU161" s="115"/>
      <c r="BV161" s="115">
        <v>8.1818181818181845E-2</v>
      </c>
      <c r="BW161" s="115">
        <v>0</v>
      </c>
      <c r="BX161" s="115">
        <v>0.13031161473087824</v>
      </c>
      <c r="BY161" s="115">
        <v>7.6868829337094338E-2</v>
      </c>
      <c r="BZ161" s="115">
        <v>-0.13178294573643418</v>
      </c>
      <c r="CA161" s="115">
        <v>0.27946428571428583</v>
      </c>
      <c r="CB161" s="115">
        <v>2.7542372881355932E-2</v>
      </c>
      <c r="CC161" s="115">
        <v>0.24266666666666667</v>
      </c>
      <c r="CD161" s="115"/>
      <c r="CE161" s="115">
        <v>0.10722376038258234</v>
      </c>
      <c r="CF161" s="115">
        <v>2.0134228187919392E-2</v>
      </c>
      <c r="CG161" s="115">
        <v>-3.9473684210526314E-2</v>
      </c>
      <c r="CH161" s="115">
        <v>0</v>
      </c>
      <c r="CI161" s="115">
        <v>-0.13544668587896247</v>
      </c>
      <c r="CJ161" s="115">
        <v>0.87127071823204416</v>
      </c>
      <c r="CK161" s="115">
        <v>0.27946127946127952</v>
      </c>
      <c r="CL161" s="115">
        <v>0</v>
      </c>
      <c r="CM161" s="115">
        <v>0.22857142857142859</v>
      </c>
      <c r="CN161" s="115">
        <v>0.19047619047619044</v>
      </c>
      <c r="CO161" s="115">
        <v>-3.663003663003715E-3</v>
      </c>
      <c r="CP161" s="115">
        <v>0.21428571428571427</v>
      </c>
      <c r="CQ161" s="115">
        <v>0</v>
      </c>
      <c r="CR161" s="115">
        <v>0</v>
      </c>
      <c r="CS161" s="115">
        <v>-6.2111801242236905E-3</v>
      </c>
      <c r="CT161" s="115">
        <v>0.14461538461538462</v>
      </c>
      <c r="CU161" s="115">
        <v>0.13432835820895522</v>
      </c>
      <c r="CV161" s="115">
        <v>0.22543859649122797</v>
      </c>
      <c r="CW161" s="115">
        <v>6.8034557235421289E-2</v>
      </c>
      <c r="CX161" s="115">
        <v>0.18400000000000005</v>
      </c>
      <c r="CY161" s="115">
        <v>3.7209302325581395E-2</v>
      </c>
      <c r="CZ161" s="115">
        <v>0.30434782608695643</v>
      </c>
      <c r="DA161" s="115">
        <v>8.3333333333333329E-2</v>
      </c>
      <c r="DB161" s="115">
        <v>-2.1641486320947371E-2</v>
      </c>
      <c r="DC161" s="115"/>
      <c r="DD161" s="115">
        <v>6.3380281690140872E-2</v>
      </c>
      <c r="DE161" s="115">
        <v>4.9773755656108594E-2</v>
      </c>
      <c r="DF161" s="115">
        <v>2.6666666666666668E-2</v>
      </c>
      <c r="DG161" s="115">
        <v>0.49162011173184367</v>
      </c>
      <c r="DH161" s="115">
        <v>0.109375</v>
      </c>
      <c r="DI161" s="115"/>
      <c r="DJ161" s="115"/>
      <c r="DK161" s="115">
        <v>0.11346153846153843</v>
      </c>
      <c r="DL161" s="115">
        <v>0.1208053691275167</v>
      </c>
      <c r="DM161" s="115">
        <v>6.0606060606060663E-2</v>
      </c>
      <c r="DN161" s="115">
        <v>0.18174061433447097</v>
      </c>
      <c r="DO161" s="115"/>
      <c r="DP161" s="115">
        <v>0.27368253462824388</v>
      </c>
      <c r="DQ161" s="115">
        <v>0.3794642857142857</v>
      </c>
      <c r="DR161" s="115">
        <v>2.8950953678474112E-2</v>
      </c>
      <c r="DS161" s="115">
        <v>-2.4390243902439025E-2</v>
      </c>
      <c r="DT161" s="115">
        <v>1.7883211678832035E-2</v>
      </c>
      <c r="DU161" s="115">
        <v>0.41282051282051285</v>
      </c>
      <c r="DV161" s="115">
        <v>0.53917438921651206</v>
      </c>
      <c r="DW161" s="115"/>
      <c r="DX161" s="115">
        <v>0.11997319034852552</v>
      </c>
      <c r="DY161" s="115">
        <v>3.7142857142857144E-2</v>
      </c>
      <c r="DZ161" s="115">
        <v>6.6945606694560733E-2</v>
      </c>
      <c r="EA161" s="115"/>
      <c r="EB161" s="115">
        <v>0.21249999999999999</v>
      </c>
      <c r="EC161" s="115">
        <v>0.1342857142857142</v>
      </c>
      <c r="ED161" s="115">
        <v>0</v>
      </c>
      <c r="EE161" s="115"/>
      <c r="EF161" s="115">
        <v>0.21428571428571427</v>
      </c>
      <c r="EG161" s="115"/>
      <c r="EH161" s="115">
        <v>0</v>
      </c>
      <c r="EI161" s="115">
        <v>-2.8050490883590861E-3</v>
      </c>
      <c r="EJ161" s="115">
        <v>0.11</v>
      </c>
      <c r="EK161" s="115">
        <v>0</v>
      </c>
      <c r="EL161" s="115">
        <v>-4.8958333333333361E-2</v>
      </c>
      <c r="EM161" s="115">
        <v>0.29918800749531549</v>
      </c>
      <c r="EN161" s="115">
        <v>-7.0016474464579898E-2</v>
      </c>
      <c r="EO161" s="115">
        <v>1.7441860465116279E-2</v>
      </c>
      <c r="EP161" s="115">
        <v>-0.12727272727272726</v>
      </c>
      <c r="EQ161" s="115">
        <v>2.0232558139534884</v>
      </c>
      <c r="ER161" s="115">
        <v>0.30344827586206885</v>
      </c>
      <c r="ES161" s="115">
        <v>0</v>
      </c>
      <c r="ET161" s="115"/>
      <c r="EU161" s="115"/>
      <c r="EV161" s="115">
        <v>8.7499999999999911E-2</v>
      </c>
      <c r="EW161" s="115">
        <v>7.361963190184044E-2</v>
      </c>
      <c r="EX161" s="115">
        <v>-8.0645161290322578E-2</v>
      </c>
      <c r="EY161" s="115">
        <v>5.2300242130750567E-2</v>
      </c>
      <c r="EZ161" s="115">
        <v>9.52380952380949E-3</v>
      </c>
      <c r="FA161" s="115"/>
      <c r="FB161" s="115">
        <v>1.744186046511632E-2</v>
      </c>
      <c r="FC161" s="115">
        <v>0.24675324675324667</v>
      </c>
      <c r="FD161" s="115">
        <v>-3.8149350649350669E-2</v>
      </c>
      <c r="FE161" s="115"/>
      <c r="FF161" s="115"/>
      <c r="FG161" s="115">
        <v>8.6587436332767428E-2</v>
      </c>
      <c r="FH161" s="115">
        <v>0.14110429447852765</v>
      </c>
      <c r="FI161" s="115">
        <v>-5.4054054054054022E-2</v>
      </c>
      <c r="FJ161" s="115">
        <v>0</v>
      </c>
      <c r="FK161" s="115">
        <v>0.19230769230769229</v>
      </c>
      <c r="FL161" s="115">
        <v>0</v>
      </c>
      <c r="FM161" s="115">
        <v>-0.14465408805031452</v>
      </c>
      <c r="FN161" s="115">
        <v>0.3043478260869566</v>
      </c>
      <c r="FO161" s="115">
        <v>-2.8011204481793112E-3</v>
      </c>
      <c r="FP161" s="115">
        <v>0.10315315315315318</v>
      </c>
      <c r="FQ161" s="115"/>
      <c r="FR161" s="115">
        <v>-1.1608623548921986E-2</v>
      </c>
      <c r="FS161" s="115">
        <v>-8.4033613445378144E-2</v>
      </c>
      <c r="FT161" s="115">
        <v>7.428571428571433E-2</v>
      </c>
      <c r="FU161" s="115">
        <v>0.19230769230769232</v>
      </c>
      <c r="FV161" s="115">
        <v>0</v>
      </c>
      <c r="FW161" s="115">
        <v>0</v>
      </c>
      <c r="FX161" s="115">
        <v>0.46913580246913589</v>
      </c>
      <c r="FY161" s="115">
        <v>-8.571428571428566E-2</v>
      </c>
      <c r="FZ161" s="115">
        <v>4.1666666666666706E-2</v>
      </c>
      <c r="GA161" s="115">
        <v>-8.771929824561403E-3</v>
      </c>
      <c r="GB161" s="115">
        <v>8.9790897908979109E-2</v>
      </c>
      <c r="GC161" s="115">
        <v>-6.8870523415977963E-2</v>
      </c>
      <c r="GD161" s="115"/>
      <c r="GE161" s="115">
        <v>0.30496453900709219</v>
      </c>
      <c r="GF161" s="115"/>
      <c r="GG161" s="115">
        <v>0</v>
      </c>
      <c r="GH161" s="115">
        <v>-5.8139534883720929E-3</v>
      </c>
      <c r="GI161" s="115">
        <v>0.69696969696969702</v>
      </c>
      <c r="GJ161" s="115">
        <v>0</v>
      </c>
      <c r="GK161" s="115"/>
      <c r="GL161" s="115">
        <v>8.9887640449438075E-2</v>
      </c>
      <c r="GM161" s="115"/>
      <c r="GN161" s="115">
        <v>0</v>
      </c>
      <c r="GO161" s="115">
        <v>0.12244897959183683</v>
      </c>
      <c r="GP161" s="115">
        <v>0.26694915254237273</v>
      </c>
      <c r="GQ161" s="115">
        <v>0.17280099812850896</v>
      </c>
      <c r="GR161" s="115">
        <v>7.9545454545454461E-2</v>
      </c>
      <c r="GS161" s="115">
        <v>0.60714285714285721</v>
      </c>
    </row>
    <row r="162" spans="1:201" x14ac:dyDescent="0.2">
      <c r="A162" t="s">
        <v>1516</v>
      </c>
      <c r="B162" s="115">
        <v>0</v>
      </c>
      <c r="C162" s="115">
        <v>3.2738095238095281E-2</v>
      </c>
      <c r="D162" s="115">
        <v>0.73191857947163264</v>
      </c>
      <c r="E162" s="115">
        <v>0</v>
      </c>
      <c r="F162" s="115"/>
      <c r="G162" s="115">
        <v>9.9408284023668705E-2</v>
      </c>
      <c r="H162" s="115">
        <v>1.4285714285714235E-2</v>
      </c>
      <c r="I162" s="115">
        <v>0.1279579316389132</v>
      </c>
      <c r="J162" s="115">
        <v>0.15640658554044398</v>
      </c>
      <c r="K162" s="115">
        <v>0.17959080575903014</v>
      </c>
      <c r="L162" s="115">
        <v>0</v>
      </c>
      <c r="M162" s="115">
        <v>5.0781249999999889E-2</v>
      </c>
      <c r="N162" s="115">
        <v>4.5901639344262252E-2</v>
      </c>
      <c r="O162" s="115">
        <v>5.7823129251700779E-2</v>
      </c>
      <c r="P162" s="115"/>
      <c r="Q162" s="115">
        <v>0.30882352941176477</v>
      </c>
      <c r="R162" s="115"/>
      <c r="S162" s="115"/>
      <c r="T162" s="115">
        <v>0.14412751677852345</v>
      </c>
      <c r="U162" s="115">
        <v>0.26923076923076911</v>
      </c>
      <c r="V162" s="115">
        <v>-5.0480769230769211E-2</v>
      </c>
      <c r="W162" s="115">
        <v>0.41428571428571431</v>
      </c>
      <c r="X162" s="115">
        <v>0</v>
      </c>
      <c r="Y162" s="115">
        <v>-5.7971014492753672E-2</v>
      </c>
      <c r="Z162" s="115">
        <v>0.24580536912751674</v>
      </c>
      <c r="AA162" s="115">
        <v>0.11702127659574464</v>
      </c>
      <c r="AB162" s="115"/>
      <c r="AC162" s="115"/>
      <c r="AD162" s="115">
        <v>0.34270101483216242</v>
      </c>
      <c r="AE162" s="115">
        <v>1.1682078379568472</v>
      </c>
      <c r="AF162" s="115">
        <v>1.7107309486780849E-2</v>
      </c>
      <c r="AG162" s="115">
        <v>-0.1</v>
      </c>
      <c r="AH162" s="115">
        <v>0.51815980629539971</v>
      </c>
      <c r="AI162" s="115">
        <v>0.1066666666666666</v>
      </c>
      <c r="AJ162" s="115">
        <v>-7.2992700729927005E-3</v>
      </c>
      <c r="AK162" s="115">
        <v>0</v>
      </c>
      <c r="AL162" s="115"/>
      <c r="AM162" s="115">
        <v>0.21951219512195122</v>
      </c>
      <c r="AN162" s="115">
        <v>0.2</v>
      </c>
      <c r="AO162" s="115">
        <v>0.16287215411558675</v>
      </c>
      <c r="AP162" s="115">
        <v>2.372881355932201E-2</v>
      </c>
      <c r="AQ162" s="115">
        <v>4.0000000000000565E-3</v>
      </c>
      <c r="AR162" s="115">
        <v>0.28930817610062892</v>
      </c>
      <c r="AS162" s="115">
        <v>-6.8619892058596699E-2</v>
      </c>
      <c r="AT162" s="115">
        <v>0.14054954204829306</v>
      </c>
      <c r="AU162" s="115">
        <v>3.4146341463414637E-2</v>
      </c>
      <c r="AV162" s="115">
        <v>5.3872053872053918E-2</v>
      </c>
      <c r="AW162" s="115">
        <v>-5.7861635220125718E-2</v>
      </c>
      <c r="AX162" s="115"/>
      <c r="AY162" s="115">
        <v>1.6806722689075571E-2</v>
      </c>
      <c r="AZ162" s="115">
        <v>0</v>
      </c>
      <c r="BA162" s="115">
        <v>0.3235294117647059</v>
      </c>
      <c r="BB162" s="115">
        <v>0.13240740740740739</v>
      </c>
      <c r="BC162" s="115"/>
      <c r="BD162" s="115">
        <v>-7.419898819561549E-2</v>
      </c>
      <c r="BE162" s="115">
        <v>4.8543689320388349E-2</v>
      </c>
      <c r="BF162" s="115">
        <v>0</v>
      </c>
      <c r="BG162" s="115">
        <v>0.13636363636363635</v>
      </c>
      <c r="BH162" s="115">
        <v>9.8630136986301409E-2</v>
      </c>
      <c r="BI162" s="115">
        <v>0.18441558441558445</v>
      </c>
      <c r="BJ162" s="115">
        <v>0.24827586206896562</v>
      </c>
      <c r="BK162" s="115">
        <v>0.28869047619047628</v>
      </c>
      <c r="BL162" s="115">
        <v>0.28676470588235298</v>
      </c>
      <c r="BM162" s="115">
        <v>3.4651847008826488E-2</v>
      </c>
      <c r="BN162" s="115"/>
      <c r="BO162" s="115">
        <v>7.6190476190476253E-2</v>
      </c>
      <c r="BP162" s="115"/>
      <c r="BQ162" s="115">
        <v>0.2</v>
      </c>
      <c r="BR162" s="115">
        <v>4.7619047619047616E-2</v>
      </c>
      <c r="BS162" s="115">
        <v>6.7430782971122469E-2</v>
      </c>
      <c r="BT162" s="115">
        <v>-0.1812865497076023</v>
      </c>
      <c r="BU162" s="115"/>
      <c r="BV162" s="115">
        <v>0.44736842105263164</v>
      </c>
      <c r="BW162" s="115">
        <v>-5.5813953488372058E-2</v>
      </c>
      <c r="BX162" s="115">
        <v>-5.8666666666666742E-2</v>
      </c>
      <c r="BY162" s="115">
        <v>2.9774872912127982E-2</v>
      </c>
      <c r="BZ162" s="115">
        <v>0.17272727272727276</v>
      </c>
      <c r="CA162" s="115">
        <v>0.18268215417106648</v>
      </c>
      <c r="CB162" s="115">
        <v>2.3417172593235065E-2</v>
      </c>
      <c r="CC162" s="115">
        <v>0</v>
      </c>
      <c r="CD162" s="115"/>
      <c r="CE162" s="115">
        <v>8.6316323940087182E-3</v>
      </c>
      <c r="CF162" s="115">
        <v>6.4285714285714307E-2</v>
      </c>
      <c r="CG162" s="115">
        <v>0.11355311355311355</v>
      </c>
      <c r="CH162" s="115">
        <v>0</v>
      </c>
      <c r="CI162" s="115">
        <v>4.3526432415321309E-2</v>
      </c>
      <c r="CJ162" s="115">
        <v>4.0229885057471264E-2</v>
      </c>
      <c r="CK162" s="115">
        <v>0.23749999999999993</v>
      </c>
      <c r="CL162" s="115">
        <v>0.14285714285714285</v>
      </c>
      <c r="CM162" s="115">
        <v>-0.125</v>
      </c>
      <c r="CN162" s="115">
        <v>-0.47499999999999998</v>
      </c>
      <c r="CO162" s="115">
        <v>0</v>
      </c>
      <c r="CP162" s="115">
        <v>-0.21348314606741575</v>
      </c>
      <c r="CQ162" s="115">
        <v>-6.6666666666666666E-2</v>
      </c>
      <c r="CR162" s="115">
        <v>0</v>
      </c>
      <c r="CS162" s="115">
        <v>4.5454545454545525E-2</v>
      </c>
      <c r="CT162" s="115">
        <v>6.9078947368421059E-2</v>
      </c>
      <c r="CU162" s="115">
        <v>-8.2191780821917804E-2</v>
      </c>
      <c r="CV162" s="115">
        <v>0.26666666666666666</v>
      </c>
      <c r="CW162" s="115">
        <v>2.1645021645020413E-3</v>
      </c>
      <c r="CX162" s="115">
        <v>0.22549019607843146</v>
      </c>
      <c r="CY162" s="115">
        <v>2.3809523809523808E-2</v>
      </c>
      <c r="CZ162" s="115">
        <v>-7.9999999999999946E-2</v>
      </c>
      <c r="DA162" s="115">
        <v>-7.6923076923076927E-2</v>
      </c>
      <c r="DB162" s="115">
        <v>-4.0666937779585193E-3</v>
      </c>
      <c r="DC162" s="115"/>
      <c r="DD162" s="115">
        <v>1.4285714285714235E-2</v>
      </c>
      <c r="DE162" s="115">
        <v>5.9171597633136614E-3</v>
      </c>
      <c r="DF162" s="115">
        <v>1.4198782961460408E-2</v>
      </c>
      <c r="DG162" s="115">
        <v>0.19333333333333325</v>
      </c>
      <c r="DH162" s="115">
        <v>5.2631578947368474E-2</v>
      </c>
      <c r="DI162" s="115"/>
      <c r="DJ162" s="115"/>
      <c r="DK162" s="115">
        <v>0.31645569620253167</v>
      </c>
      <c r="DL162" s="115">
        <v>5.6737588652482324E-2</v>
      </c>
      <c r="DM162" s="115">
        <v>-1.4925373134328438E-2</v>
      </c>
      <c r="DN162" s="115">
        <v>0.33485193621867887</v>
      </c>
      <c r="DO162" s="115"/>
      <c r="DP162" s="115">
        <v>4.3528825386276865E-2</v>
      </c>
      <c r="DQ162" s="115">
        <v>0.47271531886916507</v>
      </c>
      <c r="DR162" s="115">
        <v>-4.6753246753246679E-2</v>
      </c>
      <c r="DS162" s="115">
        <v>-5.7471264367816091E-2</v>
      </c>
      <c r="DT162" s="115">
        <v>2.6217228464419477E-2</v>
      </c>
      <c r="DU162" s="115">
        <v>0.21875</v>
      </c>
      <c r="DV162" s="115">
        <v>0.13588516746411486</v>
      </c>
      <c r="DW162" s="115"/>
      <c r="DX162" s="115">
        <v>5.4416961130741966E-2</v>
      </c>
      <c r="DY162" s="115">
        <v>0.5066724063710718</v>
      </c>
      <c r="DZ162" s="115">
        <v>7.6576576576576544E-2</v>
      </c>
      <c r="EA162" s="115"/>
      <c r="EB162" s="115">
        <v>-7.4441687344912449E-3</v>
      </c>
      <c r="EC162" s="115">
        <v>0.1036036036036036</v>
      </c>
      <c r="ED162" s="115">
        <v>9.4527363184079519E-2</v>
      </c>
      <c r="EE162" s="115"/>
      <c r="EF162" s="115">
        <v>-0.21348314606741575</v>
      </c>
      <c r="EG162" s="115"/>
      <c r="EH162" s="115">
        <v>0.1</v>
      </c>
      <c r="EI162" s="115">
        <v>0.14999999999999997</v>
      </c>
      <c r="EJ162" s="115">
        <v>8.6956521739130432E-2</v>
      </c>
      <c r="EK162" s="115">
        <v>0.51851851851851827</v>
      </c>
      <c r="EL162" s="115">
        <v>-2.0408163265306121E-2</v>
      </c>
      <c r="EM162" s="115">
        <v>1.3291139240506292E-2</v>
      </c>
      <c r="EN162" s="115">
        <v>0.10363636363636369</v>
      </c>
      <c r="EO162" s="115">
        <v>0.27454612819562813</v>
      </c>
      <c r="EP162" s="115">
        <v>0</v>
      </c>
      <c r="EQ162" s="115">
        <v>0.10256410256410255</v>
      </c>
      <c r="ER162" s="115">
        <v>5.0724637681159368E-2</v>
      </c>
      <c r="ES162" s="115">
        <v>0</v>
      </c>
      <c r="ET162" s="115"/>
      <c r="EU162" s="115"/>
      <c r="EV162" s="115">
        <v>8.843537414965992E-2</v>
      </c>
      <c r="EW162" s="115">
        <v>-0.18499999999999997</v>
      </c>
      <c r="EX162" s="115">
        <v>0.10714285714285714</v>
      </c>
      <c r="EY162" s="115">
        <v>0.30861850443599498</v>
      </c>
      <c r="EZ162" s="115">
        <v>2.9411764705882425E-2</v>
      </c>
      <c r="FA162" s="115"/>
      <c r="FB162" s="115">
        <v>0.18620689655172409</v>
      </c>
      <c r="FC162" s="115">
        <v>0.30508474576271183</v>
      </c>
      <c r="FD162" s="115">
        <v>0.10000000000000002</v>
      </c>
      <c r="FE162" s="115"/>
      <c r="FF162" s="115"/>
      <c r="FG162" s="115">
        <v>7.090909090909088E-2</v>
      </c>
      <c r="FH162" s="115">
        <v>0.30400000000000005</v>
      </c>
      <c r="FI162" s="115">
        <v>0.47999999999999993</v>
      </c>
      <c r="FJ162" s="115">
        <v>-0.10646387832699622</v>
      </c>
      <c r="FK162" s="115">
        <v>-7.1428571428571341E-2</v>
      </c>
      <c r="FL162" s="115">
        <v>2.2271714922049313E-3</v>
      </c>
      <c r="FM162" s="115">
        <v>0.11971830985915501</v>
      </c>
      <c r="FN162" s="115">
        <v>2.2222222222222143E-2</v>
      </c>
      <c r="FO162" s="115">
        <v>5.0000000000000086E-2</v>
      </c>
      <c r="FP162" s="115">
        <v>1.834862385321101E-2</v>
      </c>
      <c r="FQ162" s="115"/>
      <c r="FR162" s="115">
        <v>3.9655172413793058E-2</v>
      </c>
      <c r="FS162" s="115">
        <v>0.11562500000000009</v>
      </c>
      <c r="FT162" s="115">
        <v>2.9411764705882353E-2</v>
      </c>
      <c r="FU162" s="115">
        <v>9.8591549295774641E-2</v>
      </c>
      <c r="FV162" s="115">
        <v>-2.4749999999999942E-2</v>
      </c>
      <c r="FW162" s="115">
        <v>0</v>
      </c>
      <c r="FX162" s="115">
        <v>1.2499999999999956E-2</v>
      </c>
      <c r="FY162" s="115">
        <v>1.4492753623188354E-2</v>
      </c>
      <c r="FZ162" s="115">
        <v>0.26315789473684209</v>
      </c>
      <c r="GA162" s="115">
        <v>0.12537018756169796</v>
      </c>
      <c r="GB162" s="115">
        <v>1.8796992481203006E-2</v>
      </c>
      <c r="GC162" s="115">
        <v>0.4637096774193547</v>
      </c>
      <c r="GD162" s="115"/>
      <c r="GE162" s="115">
        <v>-1.3986013986013986E-2</v>
      </c>
      <c r="GF162" s="115"/>
      <c r="GG162" s="115">
        <v>0</v>
      </c>
      <c r="GH162" s="115">
        <v>9.3220338983050849E-2</v>
      </c>
      <c r="GI162" s="115">
        <v>8.1967213114754092E-2</v>
      </c>
      <c r="GJ162" s="115">
        <v>0</v>
      </c>
      <c r="GK162" s="115"/>
      <c r="GL162" s="115">
        <v>0.21917808219178089</v>
      </c>
      <c r="GM162" s="115"/>
      <c r="GN162" s="115">
        <v>0.15384615384615385</v>
      </c>
      <c r="GO162" s="115">
        <v>0.24275362318840563</v>
      </c>
      <c r="GP162" s="115">
        <v>0.1859296482412062</v>
      </c>
      <c r="GQ162" s="115">
        <v>0.26819620253164561</v>
      </c>
      <c r="GR162" s="115">
        <v>1.7341040462427786E-2</v>
      </c>
      <c r="GS162" s="115">
        <v>2.7522935779816415E-2</v>
      </c>
    </row>
    <row r="163" spans="1:201" x14ac:dyDescent="0.2">
      <c r="A163" t="s">
        <v>1517</v>
      </c>
      <c r="B163" s="115">
        <v>0</v>
      </c>
      <c r="C163" s="115">
        <v>0.16062176165803116</v>
      </c>
      <c r="D163" s="115">
        <v>4.4796380090497766E-2</v>
      </c>
      <c r="E163" s="115">
        <v>0.33133333333333326</v>
      </c>
      <c r="F163" s="115"/>
      <c r="G163" s="115">
        <v>-5.8823529411764705E-3</v>
      </c>
      <c r="H163" s="115">
        <v>6.0606060606060663E-2</v>
      </c>
      <c r="I163" s="115">
        <v>0.13419483101391652</v>
      </c>
      <c r="J163" s="115">
        <v>0.23083700440528623</v>
      </c>
      <c r="K163" s="115">
        <v>7.3190566549200337E-2</v>
      </c>
      <c r="L163" s="115">
        <v>-1.4705882352941124E-2</v>
      </c>
      <c r="M163" s="115">
        <v>0.15315315315315325</v>
      </c>
      <c r="N163" s="115">
        <v>0</v>
      </c>
      <c r="O163" s="115">
        <v>0.30088495575221225</v>
      </c>
      <c r="P163" s="115"/>
      <c r="Q163" s="115">
        <v>0.36</v>
      </c>
      <c r="R163" s="115"/>
      <c r="S163" s="115"/>
      <c r="T163" s="115">
        <v>0.1010530205061889</v>
      </c>
      <c r="U163" s="115">
        <v>4.0000000000000036E-2</v>
      </c>
      <c r="V163" s="115">
        <v>6.8493150684931503E-2</v>
      </c>
      <c r="W163" s="115">
        <v>8.5271317829457335E-2</v>
      </c>
      <c r="X163" s="115">
        <v>8.3916083916083864E-2</v>
      </c>
      <c r="Y163" s="115">
        <v>2.9850746268656744E-2</v>
      </c>
      <c r="Z163" s="115">
        <v>0.2416666666666667</v>
      </c>
      <c r="AA163" s="115">
        <v>0.44615384615384623</v>
      </c>
      <c r="AB163" s="115"/>
      <c r="AC163" s="115"/>
      <c r="AD163" s="115">
        <v>0.18611111111111106</v>
      </c>
      <c r="AE163" s="115">
        <v>-0.17448200654307527</v>
      </c>
      <c r="AF163" s="115">
        <v>-8.7943262411347561E-2</v>
      </c>
      <c r="AG163" s="115">
        <v>4.1666666666666706E-2</v>
      </c>
      <c r="AH163" s="115">
        <v>0.11621621621621614</v>
      </c>
      <c r="AI163" s="115">
        <v>0.17187500000000006</v>
      </c>
      <c r="AJ163" s="115">
        <v>7.2826938136256833E-2</v>
      </c>
      <c r="AK163" s="115">
        <v>0</v>
      </c>
      <c r="AL163" s="115"/>
      <c r="AM163" s="115">
        <v>-0.14583333333333334</v>
      </c>
      <c r="AN163" s="115">
        <v>0.1111111111111111</v>
      </c>
      <c r="AO163" s="115">
        <v>0.24130434782608698</v>
      </c>
      <c r="AP163" s="115">
        <v>0.11320754716981132</v>
      </c>
      <c r="AQ163" s="115">
        <v>0.1312217194570135</v>
      </c>
      <c r="AR163" s="115">
        <v>0.13978494623655921</v>
      </c>
      <c r="AS163" s="115">
        <v>0.11810344827586197</v>
      </c>
      <c r="AT163" s="115">
        <v>9.1818181818181813E-2</v>
      </c>
      <c r="AU163" s="115">
        <v>2.5000000000000001E-2</v>
      </c>
      <c r="AV163" s="115">
        <v>-8.3472454090150246E-3</v>
      </c>
      <c r="AW163" s="115">
        <v>6.3291139240506328E-3</v>
      </c>
      <c r="AX163" s="115"/>
      <c r="AY163" s="115">
        <v>8.1818181818181845E-2</v>
      </c>
      <c r="AZ163" s="115">
        <v>-5.0000000000000044E-2</v>
      </c>
      <c r="BA163" s="115">
        <v>0.14864864864864866</v>
      </c>
      <c r="BB163" s="115">
        <v>5.8823529411764705E-2</v>
      </c>
      <c r="BC163" s="115"/>
      <c r="BD163" s="115">
        <v>0.2961748633879781</v>
      </c>
      <c r="BE163" s="115">
        <v>-9.6153846153846159E-3</v>
      </c>
      <c r="BF163" s="115">
        <v>0</v>
      </c>
      <c r="BG163" s="115">
        <v>0.23595505617977522</v>
      </c>
      <c r="BH163" s="115">
        <v>0.26297577854671289</v>
      </c>
      <c r="BI163" s="115">
        <v>5.4794520547945202E-2</v>
      </c>
      <c r="BJ163" s="115">
        <v>0.19341563786008226</v>
      </c>
      <c r="BK163" s="115">
        <v>6.1052631578947338E-2</v>
      </c>
      <c r="BL163" s="115">
        <v>-3.5460992907801421E-2</v>
      </c>
      <c r="BM163" s="115">
        <v>-3.3491311216429773E-2</v>
      </c>
      <c r="BN163" s="115"/>
      <c r="BO163" s="115">
        <v>-4.5454545454545456E-2</v>
      </c>
      <c r="BP163" s="115"/>
      <c r="BQ163" s="115">
        <v>0</v>
      </c>
      <c r="BR163" s="115">
        <v>0</v>
      </c>
      <c r="BS163" s="115">
        <v>4.7559644472165916E-2</v>
      </c>
      <c r="BT163" s="115">
        <v>0</v>
      </c>
      <c r="BU163" s="115"/>
      <c r="BV163" s="115">
        <v>-5.0000000000000044E-2</v>
      </c>
      <c r="BW163" s="115">
        <v>-5.7017543859649154E-2</v>
      </c>
      <c r="BX163" s="115">
        <v>2.6737967914438883E-3</v>
      </c>
      <c r="BY163" s="115">
        <v>8.853754940711453E-2</v>
      </c>
      <c r="BZ163" s="115">
        <v>0.1</v>
      </c>
      <c r="CA163" s="115">
        <v>-4.9196787148594295E-2</v>
      </c>
      <c r="CB163" s="115">
        <v>9.2373282804358123E-2</v>
      </c>
      <c r="CC163" s="115">
        <v>4.1666666666666664E-2</v>
      </c>
      <c r="CD163" s="115"/>
      <c r="CE163" s="115">
        <v>0.20865296103099112</v>
      </c>
      <c r="CF163" s="115">
        <v>0</v>
      </c>
      <c r="CG163" s="115">
        <v>-2.1929824561404336E-3</v>
      </c>
      <c r="CH163" s="115">
        <v>0</v>
      </c>
      <c r="CI163" s="115">
        <v>0.36753246753246743</v>
      </c>
      <c r="CJ163" s="115">
        <v>-1.1363636363636364E-2</v>
      </c>
      <c r="CK163" s="115">
        <v>0.1076923076923077</v>
      </c>
      <c r="CL163" s="115">
        <v>-0.11764705882352944</v>
      </c>
      <c r="CM163" s="115">
        <v>0.21212121212121207</v>
      </c>
      <c r="CN163" s="115">
        <v>-0.2</v>
      </c>
      <c r="CO163" s="115">
        <v>7.0588235294117674E-2</v>
      </c>
      <c r="CP163" s="115">
        <v>0</v>
      </c>
      <c r="CQ163" s="115">
        <v>-6.25E-2</v>
      </c>
      <c r="CR163" s="115">
        <v>4.5454545454545456E-2</v>
      </c>
      <c r="CS163" s="115">
        <v>-3.7499999999999978E-2</v>
      </c>
      <c r="CT163" s="115">
        <v>7.1176885130373457E-2</v>
      </c>
      <c r="CU163" s="115">
        <v>1.671309192200561E-2</v>
      </c>
      <c r="CV163" s="115">
        <v>0.33928571428571425</v>
      </c>
      <c r="CW163" s="115">
        <v>0.20000000000000007</v>
      </c>
      <c r="CX163" s="115">
        <v>9.6774193548386941E-2</v>
      </c>
      <c r="CY163" s="115">
        <v>0.05</v>
      </c>
      <c r="CZ163" s="115">
        <v>0.47058823529411775</v>
      </c>
      <c r="DA163" s="115">
        <v>-4.4117647058823505E-2</v>
      </c>
      <c r="DB163" s="115">
        <v>3.4932659932659982E-2</v>
      </c>
      <c r="DC163" s="115"/>
      <c r="DD163" s="115">
        <v>-1.4084507042253471E-2</v>
      </c>
      <c r="DE163" s="115">
        <v>0.17048481619605754</v>
      </c>
      <c r="DF163" s="115">
        <v>-2.6973684210526278E-2</v>
      </c>
      <c r="DG163" s="115">
        <v>0</v>
      </c>
      <c r="DH163" s="115">
        <v>0.2357723577235771</v>
      </c>
      <c r="DI163" s="115"/>
      <c r="DJ163" s="115"/>
      <c r="DK163" s="115">
        <v>9.7222222222222224E-2</v>
      </c>
      <c r="DL163" s="115">
        <v>-1.3986013986014061E-2</v>
      </c>
      <c r="DM163" s="115">
        <v>0.1166666666666667</v>
      </c>
      <c r="DN163" s="115">
        <v>0.29117647058823526</v>
      </c>
      <c r="DO163" s="115"/>
      <c r="DP163" s="115">
        <v>-0.30496535796766744</v>
      </c>
      <c r="DQ163" s="115">
        <v>0.36412556053811657</v>
      </c>
      <c r="DR163" s="115">
        <v>5.4794520547945202E-2</v>
      </c>
      <c r="DS163" s="115">
        <v>-1.1363636363636364E-2</v>
      </c>
      <c r="DT163" s="115">
        <v>3.8910505836575876E-2</v>
      </c>
      <c r="DU163" s="115">
        <v>-5.8823529411764705E-2</v>
      </c>
      <c r="DV163" s="115">
        <v>-6.6964285714285712E-2</v>
      </c>
      <c r="DW163" s="115"/>
      <c r="DX163" s="115">
        <v>9.4777562862669251E-2</v>
      </c>
      <c r="DY163" s="115">
        <v>0.19128205128205134</v>
      </c>
      <c r="DZ163" s="115">
        <v>-9.0163934426229483E-2</v>
      </c>
      <c r="EA163" s="115"/>
      <c r="EB163" s="115">
        <v>3.3333333333333263E-2</v>
      </c>
      <c r="EC163" s="115">
        <v>0.18653126670229828</v>
      </c>
      <c r="ED163" s="115">
        <v>-0.11842105263157891</v>
      </c>
      <c r="EE163" s="115"/>
      <c r="EF163" s="115">
        <v>0</v>
      </c>
      <c r="EG163" s="115"/>
      <c r="EH163" s="115">
        <v>0</v>
      </c>
      <c r="EI163" s="115">
        <v>0.15027829313543603</v>
      </c>
      <c r="EJ163" s="115">
        <v>-1.0752688172043012E-2</v>
      </c>
      <c r="EK163" s="115">
        <v>0.12500000000000011</v>
      </c>
      <c r="EL163" s="115">
        <v>0.37062937062937062</v>
      </c>
      <c r="EM163" s="115">
        <v>6.0402684563758392E-2</v>
      </c>
      <c r="EN163" s="115">
        <v>0.12936344969199173</v>
      </c>
      <c r="EO163" s="115">
        <v>7.5298804780876402E-2</v>
      </c>
      <c r="EP163" s="115">
        <v>0</v>
      </c>
      <c r="EQ163" s="115">
        <v>6.8493150684931503E-2</v>
      </c>
      <c r="ER163" s="115">
        <v>-0.12101910828025469</v>
      </c>
      <c r="ES163" s="115">
        <v>0</v>
      </c>
      <c r="ET163" s="115"/>
      <c r="EU163" s="115"/>
      <c r="EV163" s="115">
        <v>0.13076923076923072</v>
      </c>
      <c r="EW163" s="115">
        <v>-2.4390243902439025E-2</v>
      </c>
      <c r="EX163" s="115">
        <v>-6.6666666666666666E-2</v>
      </c>
      <c r="EY163" s="115">
        <v>0.19244332493702765</v>
      </c>
      <c r="EZ163" s="115">
        <v>-0.11304347826086962</v>
      </c>
      <c r="FA163" s="115"/>
      <c r="FB163" s="115">
        <v>0.28888888888888886</v>
      </c>
      <c r="FC163" s="115">
        <v>-1.6666666666666607E-2</v>
      </c>
      <c r="FD163" s="115">
        <v>0.44890038809831828</v>
      </c>
      <c r="FE163" s="115"/>
      <c r="FF163" s="115"/>
      <c r="FG163" s="115">
        <v>-7.5630252100840331E-2</v>
      </c>
      <c r="FH163" s="115">
        <v>-3.8461538461538464E-2</v>
      </c>
      <c r="FI163" s="115">
        <v>0.1650485436893204</v>
      </c>
      <c r="FJ163" s="115">
        <v>-0.13486842105263153</v>
      </c>
      <c r="FK163" s="115">
        <v>0</v>
      </c>
      <c r="FL163" s="115">
        <v>3.8150289017341008E-2</v>
      </c>
      <c r="FM163" s="115">
        <v>0.20338983050847445</v>
      </c>
      <c r="FN163" s="115">
        <v>0.2857142857142857</v>
      </c>
      <c r="FO163" s="115">
        <v>-5.5555555555555552E-2</v>
      </c>
      <c r="FP163" s="115">
        <v>0.12953367875647667</v>
      </c>
      <c r="FQ163" s="115"/>
      <c r="FR163" s="115">
        <v>7.0110701107011009E-2</v>
      </c>
      <c r="FS163" s="115">
        <v>6.2893081761006067E-3</v>
      </c>
      <c r="FT163" s="115">
        <v>4.5349730976172224E-2</v>
      </c>
      <c r="FU163" s="115">
        <v>0.10248447204968934</v>
      </c>
      <c r="FV163" s="115">
        <v>-1.9607843137254902E-2</v>
      </c>
      <c r="FW163" s="115">
        <v>-2.5423728813559379E-2</v>
      </c>
      <c r="FX163" s="115">
        <v>-3.0303030303030304E-2</v>
      </c>
      <c r="FY163" s="115">
        <v>0.13114754098360668</v>
      </c>
      <c r="FZ163" s="115">
        <v>-5.0000000000000044E-2</v>
      </c>
      <c r="GA163" s="115">
        <v>7.1957671957671929E-2</v>
      </c>
      <c r="GB163" s="115">
        <v>0.40823529411764709</v>
      </c>
      <c r="GC163" s="115">
        <v>0.22772277227722781</v>
      </c>
      <c r="GD163" s="115"/>
      <c r="GE163" s="115">
        <v>0.66666666666666674</v>
      </c>
      <c r="GF163" s="115"/>
      <c r="GG163" s="115">
        <v>3.3333333333333333E-2</v>
      </c>
      <c r="GH163" s="115">
        <v>-2.4793388429752067E-2</v>
      </c>
      <c r="GI163" s="115">
        <v>-4.0880503144654107E-2</v>
      </c>
      <c r="GJ163" s="115">
        <v>4.9115913555992145E-2</v>
      </c>
      <c r="GK163" s="115"/>
      <c r="GL163" s="115">
        <v>0</v>
      </c>
      <c r="GM163" s="115"/>
      <c r="GN163" s="115">
        <v>0</v>
      </c>
      <c r="GO163" s="115">
        <v>6.153846153846159E-2</v>
      </c>
      <c r="GP163" s="115">
        <v>1.5306122448979446E-2</v>
      </c>
      <c r="GQ163" s="115">
        <v>0.15750915750915753</v>
      </c>
      <c r="GR163" s="115">
        <v>0.1381578947368422</v>
      </c>
      <c r="GS163" s="115">
        <v>-2.6785714285714191E-2</v>
      </c>
    </row>
    <row r="164" spans="1:201" x14ac:dyDescent="0.2">
      <c r="A164" t="s">
        <v>1518</v>
      </c>
      <c r="B164" s="115">
        <v>-0.16296296296296292</v>
      </c>
      <c r="C164" s="115">
        <v>-8.2408874801901788E-2</v>
      </c>
      <c r="D164" s="115">
        <v>2.7906976744186046E-2</v>
      </c>
      <c r="E164" s="115">
        <v>-0.11764705882352941</v>
      </c>
      <c r="F164" s="115"/>
      <c r="G164" s="115">
        <v>0</v>
      </c>
      <c r="H164" s="115">
        <v>1.538461538461533E-2</v>
      </c>
      <c r="I164" s="115">
        <v>2.1319796954314664E-2</v>
      </c>
      <c r="J164" s="115">
        <v>-3.8135593220338986E-2</v>
      </c>
      <c r="K164" s="115">
        <v>-2.1485411140583614E-2</v>
      </c>
      <c r="L164" s="115">
        <v>0</v>
      </c>
      <c r="M164" s="115">
        <v>-0.11200000000000003</v>
      </c>
      <c r="N164" s="115">
        <v>-1.6129032258064516E-2</v>
      </c>
      <c r="O164" s="115">
        <v>-9.3279839518555632E-2</v>
      </c>
      <c r="P164" s="115"/>
      <c r="Q164" s="115">
        <v>0.1111111111111111</v>
      </c>
      <c r="R164" s="115"/>
      <c r="S164" s="115"/>
      <c r="T164" s="115">
        <v>-7.6279863481228741E-2</v>
      </c>
      <c r="U164" s="115">
        <v>8.6956521739130516E-2</v>
      </c>
      <c r="V164" s="115">
        <v>5.7013574660633455E-2</v>
      </c>
      <c r="W164" s="115">
        <v>-0.10104529616724733</v>
      </c>
      <c r="X164" s="115">
        <v>-4.666666666666662E-2</v>
      </c>
      <c r="Y164" s="115">
        <v>0.11203319502074685</v>
      </c>
      <c r="Z164" s="115">
        <v>-6.7961165048543687E-2</v>
      </c>
      <c r="AA164" s="115">
        <v>0.32653061224489788</v>
      </c>
      <c r="AB164" s="115"/>
      <c r="AC164" s="115"/>
      <c r="AD164" s="115">
        <v>0.18681318681318682</v>
      </c>
      <c r="AE164" s="115">
        <v>0.34457478005865105</v>
      </c>
      <c r="AF164" s="115">
        <v>-1.5363128491620033E-2</v>
      </c>
      <c r="AG164" s="115">
        <v>6.6666666666666624E-2</v>
      </c>
      <c r="AH164" s="115">
        <v>-7.4999999999999997E-2</v>
      </c>
      <c r="AI164" s="115">
        <v>-4.4776119402985176E-2</v>
      </c>
      <c r="AJ164" s="115">
        <v>-1.0077519379844939E-2</v>
      </c>
      <c r="AK164" s="115">
        <v>0</v>
      </c>
      <c r="AL164" s="115"/>
      <c r="AM164" s="115">
        <v>0.26984126984126994</v>
      </c>
      <c r="AN164" s="115">
        <v>-0.1</v>
      </c>
      <c r="AO164" s="115">
        <v>-4.3290043290043906E-3</v>
      </c>
      <c r="AP164" s="115">
        <v>-0.11073825503355707</v>
      </c>
      <c r="AQ164" s="115">
        <v>4.5454545454546103E-3</v>
      </c>
      <c r="AR164" s="115">
        <v>-5.4237288135593267E-2</v>
      </c>
      <c r="AS164" s="115">
        <v>6.4220183486238536E-2</v>
      </c>
      <c r="AT164" s="115">
        <v>-3.8797623208668378E-2</v>
      </c>
      <c r="AU164" s="115">
        <v>2.564102564102564E-2</v>
      </c>
      <c r="AV164" s="115">
        <v>0.2125506072874494</v>
      </c>
      <c r="AW164" s="115">
        <v>2.7308192457737246E-2</v>
      </c>
      <c r="AX164" s="115"/>
      <c r="AY164" s="115">
        <v>-4.3478260869565216E-2</v>
      </c>
      <c r="AZ164" s="115">
        <v>0</v>
      </c>
      <c r="BA164" s="115">
        <v>-0.12009512485136736</v>
      </c>
      <c r="BB164" s="115">
        <v>-7.2727272727272724E-2</v>
      </c>
      <c r="BC164" s="115"/>
      <c r="BD164" s="115">
        <v>-0.11508704061895556</v>
      </c>
      <c r="BE164" s="115">
        <v>-1.1406844106463905E-2</v>
      </c>
      <c r="BF164" s="115">
        <v>0</v>
      </c>
      <c r="BG164" s="115">
        <v>0.23611111111111113</v>
      </c>
      <c r="BH164" s="115">
        <v>-7.073954983922838E-2</v>
      </c>
      <c r="BI164" s="115">
        <v>0.15506329113924044</v>
      </c>
      <c r="BJ164" s="115">
        <v>-3.187250996015939E-2</v>
      </c>
      <c r="BK164" s="115">
        <v>0.55737704918032782</v>
      </c>
      <c r="BL164" s="115">
        <v>3.6764705882352942E-2</v>
      </c>
      <c r="BM164" s="115">
        <v>6.2080536912751678E-2</v>
      </c>
      <c r="BN164" s="115"/>
      <c r="BO164" s="115">
        <v>6.2801932367149801E-2</v>
      </c>
      <c r="BP164" s="115"/>
      <c r="BQ164" s="115">
        <v>0.1111111111111111</v>
      </c>
      <c r="BR164" s="115">
        <v>5.5276381909547811E-2</v>
      </c>
      <c r="BS164" s="115">
        <v>-5.9677419354838779E-2</v>
      </c>
      <c r="BT164" s="115">
        <v>-6.557377049180331E-2</v>
      </c>
      <c r="BU164" s="115"/>
      <c r="BV164" s="115">
        <v>-0.28571428571428564</v>
      </c>
      <c r="BW164" s="115">
        <v>-0.10937500000000003</v>
      </c>
      <c r="BX164" s="115">
        <v>-0.14806378132118453</v>
      </c>
      <c r="BY164" s="115">
        <v>3.968253968253968E-3</v>
      </c>
      <c r="BZ164" s="115">
        <v>-4.7619047619047616E-2</v>
      </c>
      <c r="CA164" s="115">
        <v>6.6381156316916365E-2</v>
      </c>
      <c r="CB164" s="115">
        <v>-2.7637033625057577E-2</v>
      </c>
      <c r="CC164" s="115">
        <v>-2.9649595687331536E-2</v>
      </c>
      <c r="CD164" s="115"/>
      <c r="CE164" s="115">
        <v>-0.12345346960731585</v>
      </c>
      <c r="CF164" s="115">
        <v>-0.125</v>
      </c>
      <c r="CG164" s="115">
        <v>2.2421524663677129E-2</v>
      </c>
      <c r="CH164" s="115">
        <v>0</v>
      </c>
      <c r="CI164" s="115">
        <v>8.7336244541484712E-3</v>
      </c>
      <c r="CJ164" s="115">
        <v>-7.8051335777894207E-2</v>
      </c>
      <c r="CK164" s="115">
        <v>-7.1428571428571425E-2</v>
      </c>
      <c r="CL164" s="115">
        <v>0.19000000000000003</v>
      </c>
      <c r="CM164" s="115">
        <v>-4.8076923076923073E-2</v>
      </c>
      <c r="CN164" s="115">
        <v>0</v>
      </c>
      <c r="CO164" s="115">
        <v>-0.1206896551724138</v>
      </c>
      <c r="CP164" s="115">
        <v>0</v>
      </c>
      <c r="CQ164" s="115">
        <v>-0.15789473684210525</v>
      </c>
      <c r="CR164" s="115">
        <v>-0.18215613382899623</v>
      </c>
      <c r="CS164" s="115">
        <v>-4.7619047619047658E-2</v>
      </c>
      <c r="CT164" s="115">
        <v>-5.7142857142857106E-2</v>
      </c>
      <c r="CU164" s="115">
        <v>2.7181688125894009E-2</v>
      </c>
      <c r="CV164" s="115">
        <v>0.10891089108910894</v>
      </c>
      <c r="CW164" s="115">
        <v>-1.282051282051282E-2</v>
      </c>
      <c r="CX164" s="115">
        <v>-6.9999999999999923E-2</v>
      </c>
      <c r="CY164" s="115">
        <v>0</v>
      </c>
      <c r="CZ164" s="115">
        <v>-7.2727272727272793E-2</v>
      </c>
      <c r="DA164" s="115">
        <v>-0.16564417177914117</v>
      </c>
      <c r="DB164" s="115">
        <v>-3.7735849056604012E-3</v>
      </c>
      <c r="DC164" s="115"/>
      <c r="DD164" s="115">
        <v>-5.3333333333333378E-2</v>
      </c>
      <c r="DE164" s="115">
        <v>4.2777777777777713E-2</v>
      </c>
      <c r="DF164" s="115">
        <v>1.3333333333333334E-2</v>
      </c>
      <c r="DG164" s="115">
        <v>-6.25E-2</v>
      </c>
      <c r="DH164" s="115">
        <v>-0.15463917525773196</v>
      </c>
      <c r="DI164" s="115"/>
      <c r="DJ164" s="115"/>
      <c r="DK164" s="115">
        <v>0.1960132890365448</v>
      </c>
      <c r="DL164" s="115">
        <v>-1.3793103448275813E-2</v>
      </c>
      <c r="DM164" s="115">
        <v>-0.16666666666666669</v>
      </c>
      <c r="DN164" s="115">
        <v>3.6585365853658625E-2</v>
      </c>
      <c r="DO164" s="115"/>
      <c r="DP164" s="115">
        <v>-2.6966292134831461E-2</v>
      </c>
      <c r="DQ164" s="115">
        <v>8.7804878048780483E-2</v>
      </c>
      <c r="DR164" s="115">
        <v>-2.6666666666666668E-2</v>
      </c>
      <c r="DS164" s="115">
        <v>2.3255813953488372E-2</v>
      </c>
      <c r="DT164" s="115">
        <v>-7.2536990256225259E-2</v>
      </c>
      <c r="DU164" s="115">
        <v>0</v>
      </c>
      <c r="DV164" s="115">
        <v>0.20430107526881722</v>
      </c>
      <c r="DW164" s="115"/>
      <c r="DX164" s="115">
        <v>3.8834951456310678E-3</v>
      </c>
      <c r="DY164" s="115">
        <v>8.5141903171953318E-2</v>
      </c>
      <c r="DZ164" s="115">
        <v>1.6666666666666607E-2</v>
      </c>
      <c r="EA164" s="115"/>
      <c r="EB164" s="115">
        <v>-5.5690072639225117E-2</v>
      </c>
      <c r="EC164" s="115">
        <v>-0.16844444444444448</v>
      </c>
      <c r="ED164" s="115">
        <v>0.26666666666666672</v>
      </c>
      <c r="EE164" s="115"/>
      <c r="EF164" s="115">
        <v>0</v>
      </c>
      <c r="EG164" s="115"/>
      <c r="EH164" s="115">
        <v>0</v>
      </c>
      <c r="EI164" s="115">
        <v>-4.7703180212014182E-2</v>
      </c>
      <c r="EJ164" s="115">
        <v>-2.1052631578947368E-2</v>
      </c>
      <c r="EK164" s="115">
        <v>-0.20000000000000004</v>
      </c>
      <c r="EL164" s="115">
        <v>7.0422535211267607E-3</v>
      </c>
      <c r="EM164" s="115">
        <v>9.5588235294117641E-2</v>
      </c>
      <c r="EN164" s="115">
        <v>7.9822616407982286E-2</v>
      </c>
      <c r="EO164" s="115">
        <v>-3.4986543637062752E-2</v>
      </c>
      <c r="EP164" s="115">
        <v>0</v>
      </c>
      <c r="EQ164" s="115">
        <v>-0.39166666666666666</v>
      </c>
      <c r="ER164" s="115">
        <v>0.30833333333333329</v>
      </c>
      <c r="ES164" s="115">
        <v>0</v>
      </c>
      <c r="ET164" s="115"/>
      <c r="EU164" s="115"/>
      <c r="EV164" s="115">
        <v>0.10169491525423723</v>
      </c>
      <c r="EW164" s="115">
        <v>-4.6511627906976744E-2</v>
      </c>
      <c r="EX164" s="115">
        <v>-6.6225165562913673E-3</v>
      </c>
      <c r="EY164" s="115">
        <v>1.1980627071119012E-2</v>
      </c>
      <c r="EZ164" s="115">
        <v>-8.6206896551723842E-3</v>
      </c>
      <c r="FA164" s="115"/>
      <c r="FB164" s="115">
        <v>0.125</v>
      </c>
      <c r="FC164" s="115">
        <v>0</v>
      </c>
      <c r="FD164" s="115">
        <v>3.066666666666663E-2</v>
      </c>
      <c r="FE164" s="115"/>
      <c r="FF164" s="115"/>
      <c r="FG164" s="115">
        <v>7.9854809437386542E-2</v>
      </c>
      <c r="FH164" s="115">
        <v>1.5624999999999944E-2</v>
      </c>
      <c r="FI164" s="115">
        <v>-6.5335753176043579E-2</v>
      </c>
      <c r="FJ164" s="115">
        <v>-5.0000000000000044E-2</v>
      </c>
      <c r="FK164" s="115">
        <v>0.27272727272727254</v>
      </c>
      <c r="FL164" s="115">
        <v>5.8139534883720929E-3</v>
      </c>
      <c r="FM164" s="115">
        <v>-0.15714285714285708</v>
      </c>
      <c r="FN164" s="115">
        <v>9.3749999999999944E-2</v>
      </c>
      <c r="FO164" s="115">
        <v>-2.9649595687331574E-2</v>
      </c>
      <c r="FP164" s="115">
        <v>9.9715099715099717E-2</v>
      </c>
      <c r="FQ164" s="115"/>
      <c r="FR164" s="115">
        <v>-4.240282685512365E-2</v>
      </c>
      <c r="FS164" s="115">
        <v>6.0000000000000026E-2</v>
      </c>
      <c r="FT164" s="115">
        <v>-9.589993050729681E-2</v>
      </c>
      <c r="FU164" s="115">
        <v>6.2500000000000888E-3</v>
      </c>
      <c r="FV164" s="115">
        <v>0</v>
      </c>
      <c r="FW164" s="115">
        <v>-0.12592592592592589</v>
      </c>
      <c r="FX164" s="115">
        <v>-5.7142857142857141E-2</v>
      </c>
      <c r="FY164" s="115">
        <v>-0.12857142857142861</v>
      </c>
      <c r="FZ164" s="115">
        <v>0.21212121212121218</v>
      </c>
      <c r="GA164" s="115">
        <v>0.125</v>
      </c>
      <c r="GB164" s="115">
        <v>1.7964071856287425E-2</v>
      </c>
      <c r="GC164" s="115">
        <v>-1.4634146341463448E-2</v>
      </c>
      <c r="GD164" s="115"/>
      <c r="GE164" s="115">
        <v>0.19166666666666662</v>
      </c>
      <c r="GF164" s="115"/>
      <c r="GG164" s="115">
        <v>0</v>
      </c>
      <c r="GH164" s="115">
        <v>6.1403508771929821E-2</v>
      </c>
      <c r="GI164" s="115">
        <v>-3.4901365705614626E-2</v>
      </c>
      <c r="GJ164" s="115">
        <v>0.15681818181818177</v>
      </c>
      <c r="GK164" s="115"/>
      <c r="GL164" s="115">
        <v>0.19672131147540989</v>
      </c>
      <c r="GM164" s="115"/>
      <c r="GN164" s="115">
        <v>0</v>
      </c>
      <c r="GO164" s="115"/>
      <c r="GP164" s="115">
        <v>-2.9702970297029598E-2</v>
      </c>
      <c r="GQ164" s="115">
        <v>0.17799352750809061</v>
      </c>
      <c r="GR164" s="115">
        <v>-8.433734939759048E-2</v>
      </c>
      <c r="GS164" s="115">
        <v>-7.4380165289256228E-2</v>
      </c>
    </row>
    <row r="165" spans="1:201" x14ac:dyDescent="0.2">
      <c r="A165" t="s">
        <v>1519</v>
      </c>
      <c r="B165" s="115">
        <v>0</v>
      </c>
      <c r="C165" s="115">
        <v>-1.0971786833855733E-2</v>
      </c>
      <c r="D165" s="115">
        <v>7.4999999999999997E-2</v>
      </c>
      <c r="E165" s="115">
        <v>-3.4090909090909088E-2</v>
      </c>
      <c r="F165" s="115"/>
      <c r="G165" s="115">
        <v>8.9743589743589744E-2</v>
      </c>
      <c r="H165" s="115">
        <v>-0.10958904109589039</v>
      </c>
      <c r="I165" s="115">
        <v>-4.8309178743961352E-2</v>
      </c>
      <c r="J165" s="115">
        <v>-3.5947712418300699E-2</v>
      </c>
      <c r="K165" s="115">
        <v>-7.6335877862594827E-3</v>
      </c>
      <c r="L165" s="115">
        <v>-2.8571428571428598E-2</v>
      </c>
      <c r="M165" s="115">
        <v>2.0408163265306121E-2</v>
      </c>
      <c r="N165" s="115">
        <v>0</v>
      </c>
      <c r="O165" s="115">
        <v>-0.14786324786324784</v>
      </c>
      <c r="P165" s="115"/>
      <c r="Q165" s="115">
        <v>-0.18181818181818182</v>
      </c>
      <c r="R165" s="115"/>
      <c r="S165" s="115"/>
      <c r="T165" s="115">
        <v>-1.6613525759355558E-2</v>
      </c>
      <c r="U165" s="115">
        <v>-0.4102564102564103</v>
      </c>
      <c r="V165" s="115">
        <v>0.15828092243186576</v>
      </c>
      <c r="W165" s="115">
        <v>-0.1558823529411765</v>
      </c>
      <c r="X165" s="115">
        <v>7.1428571428571425E-2</v>
      </c>
      <c r="Y165" s="115">
        <v>-3.5999999999999942E-2</v>
      </c>
      <c r="Z165" s="115">
        <v>1.9801980198019802E-2</v>
      </c>
      <c r="AA165" s="115">
        <v>-3.9215686274509665E-2</v>
      </c>
      <c r="AB165" s="115"/>
      <c r="AC165" s="115"/>
      <c r="AD165" s="115">
        <v>-2.5695931477516119E-2</v>
      </c>
      <c r="AE165" s="115">
        <v>5.4542586750788642</v>
      </c>
      <c r="AF165" s="115">
        <v>-4.2780748663101643E-2</v>
      </c>
      <c r="AG165" s="115">
        <v>0</v>
      </c>
      <c r="AH165" s="115">
        <v>-0.18367346938775511</v>
      </c>
      <c r="AI165" s="115">
        <v>-8.2191780821917679E-2</v>
      </c>
      <c r="AJ165" s="115">
        <v>-2.6415094339622643E-2</v>
      </c>
      <c r="AK165" s="115">
        <v>-2.4390243902439081E-2</v>
      </c>
      <c r="AL165" s="115"/>
      <c r="AM165" s="115">
        <v>-6.43564356435644E-2</v>
      </c>
      <c r="AN165" s="115">
        <v>0.1111111111111111</v>
      </c>
      <c r="AO165" s="115">
        <v>2.6666666666666731E-2</v>
      </c>
      <c r="AP165" s="115">
        <v>1.0169491525423752E-2</v>
      </c>
      <c r="AQ165" s="115">
        <v>2.8037383177570162E-2</v>
      </c>
      <c r="AR165" s="115">
        <v>-4.8387096774193547E-2</v>
      </c>
      <c r="AS165" s="115">
        <v>1.4897579143389145E-2</v>
      </c>
      <c r="AT165" s="115">
        <v>-2.6870748299319652E-2</v>
      </c>
      <c r="AU165" s="115">
        <v>-0.13716814159292035</v>
      </c>
      <c r="AV165" s="115">
        <v>-2.1782178217821812E-2</v>
      </c>
      <c r="AW165" s="115">
        <v>0.1511976047904193</v>
      </c>
      <c r="AX165" s="115"/>
      <c r="AY165" s="115">
        <v>-4.9586776859504106E-2</v>
      </c>
      <c r="AZ165" s="115">
        <v>0</v>
      </c>
      <c r="BA165" s="115">
        <v>0.16805555555555549</v>
      </c>
      <c r="BB165" s="115">
        <v>-2.2222222222222223E-2</v>
      </c>
      <c r="BC165" s="115"/>
      <c r="BD165" s="115">
        <v>0.10352187833511209</v>
      </c>
      <c r="BE165" s="115">
        <v>0.1191489361702128</v>
      </c>
      <c r="BF165" s="115">
        <v>0</v>
      </c>
      <c r="BG165" s="115">
        <v>-6.8965517241379067E-3</v>
      </c>
      <c r="BH165" s="115">
        <v>-1.8927444794952616E-2</v>
      </c>
      <c r="BI165" s="115">
        <v>0</v>
      </c>
      <c r="BJ165" s="115">
        <v>-5.8161350844277572E-2</v>
      </c>
      <c r="BK165" s="115">
        <v>-0.12857142857142856</v>
      </c>
      <c r="BL165" s="115">
        <v>-8.1081081081081155E-2</v>
      </c>
      <c r="BM165" s="115">
        <v>-6.6666666666666671E-3</v>
      </c>
      <c r="BN165" s="115"/>
      <c r="BO165" s="115">
        <v>0.21764705882352936</v>
      </c>
      <c r="BP165" s="115"/>
      <c r="BQ165" s="115">
        <v>0</v>
      </c>
      <c r="BR165" s="115">
        <v>6.7024128686327081E-2</v>
      </c>
      <c r="BS165" s="115">
        <v>-3.4541336353340855E-2</v>
      </c>
      <c r="BT165" s="115">
        <v>9.7999999999999976E-2</v>
      </c>
      <c r="BU165" s="115"/>
      <c r="BV165" s="115">
        <v>-6.6666666666666721E-2</v>
      </c>
      <c r="BW165" s="115">
        <v>-1.538461538461533E-2</v>
      </c>
      <c r="BX165" s="115">
        <v>-4.5351473922903137E-3</v>
      </c>
      <c r="BY165" s="115">
        <v>-4.5454545454545456E-2</v>
      </c>
      <c r="BZ165" s="115">
        <v>-4.5454545454545456E-2</v>
      </c>
      <c r="CA165" s="115">
        <v>-6.3829787234041951E-3</v>
      </c>
      <c r="CB165" s="115">
        <v>-3.1668153434433514E-2</v>
      </c>
      <c r="CC165" s="115">
        <v>-5.3571428571428568E-2</v>
      </c>
      <c r="CD165" s="115"/>
      <c r="CE165" s="115">
        <v>7.7681159420289886E-2</v>
      </c>
      <c r="CF165" s="115">
        <v>3.2258064516129031E-2</v>
      </c>
      <c r="CG165" s="115">
        <v>2.7649769585253635E-2</v>
      </c>
      <c r="CH165" s="115">
        <v>0</v>
      </c>
      <c r="CI165" s="115">
        <v>0.10096153846153846</v>
      </c>
      <c r="CJ165" s="115">
        <v>-4.5977011494252817E-2</v>
      </c>
      <c r="CK165" s="115">
        <v>-2.7777777777777776E-2</v>
      </c>
      <c r="CL165" s="115">
        <v>1.0101010101010065E-2</v>
      </c>
      <c r="CM165" s="115">
        <v>-0.11111111111111102</v>
      </c>
      <c r="CN165" s="115">
        <v>0</v>
      </c>
      <c r="CO165" s="115">
        <v>-9.090909090909087E-2</v>
      </c>
      <c r="CP165" s="115">
        <v>0</v>
      </c>
      <c r="CQ165" s="115">
        <v>5.5555555555555552E-2</v>
      </c>
      <c r="CR165" s="115">
        <v>0.22272727272727266</v>
      </c>
      <c r="CS165" s="115">
        <v>-3.9999999999999959E-2</v>
      </c>
      <c r="CT165" s="115">
        <v>-4.4444444444444446E-2</v>
      </c>
      <c r="CU165" s="115">
        <v>1.7467248908296984E-2</v>
      </c>
      <c r="CV165" s="115">
        <v>-3.8095238095238071E-2</v>
      </c>
      <c r="CW165" s="115">
        <v>-9.3023255813953487E-2</v>
      </c>
      <c r="CX165" s="115">
        <v>-9.0909090909090912E-2</v>
      </c>
      <c r="CY165" s="115">
        <v>-4.7619047619047616E-2</v>
      </c>
      <c r="CZ165" s="115">
        <v>-0.11290322580645164</v>
      </c>
      <c r="DA165" s="115">
        <v>1.8750000000000044E-2</v>
      </c>
      <c r="DB165" s="115">
        <v>-4.2168674698795178E-2</v>
      </c>
      <c r="DC165" s="115"/>
      <c r="DD165" s="115">
        <v>-0.22680412371134015</v>
      </c>
      <c r="DE165" s="115">
        <v>-6.7357512953367879E-2</v>
      </c>
      <c r="DF165" s="115">
        <v>2.7397260273972601E-2</v>
      </c>
      <c r="DG165" s="115">
        <v>-5.3254437869822403E-2</v>
      </c>
      <c r="DH165" s="115">
        <v>-0.12084592145015105</v>
      </c>
      <c r="DI165" s="115"/>
      <c r="DJ165" s="115"/>
      <c r="DK165" s="115">
        <v>-5.9374999999999956E-2</v>
      </c>
      <c r="DL165" s="115">
        <v>-7.6433121019108236E-2</v>
      </c>
      <c r="DM165" s="115">
        <v>-6.8965517241379067E-3</v>
      </c>
      <c r="DN165" s="115">
        <v>2.3400936037441498E-2</v>
      </c>
      <c r="DO165" s="115"/>
      <c r="DP165" s="115">
        <v>0.12090680100755667</v>
      </c>
      <c r="DQ165" s="115">
        <v>-5.8769513314967908E-2</v>
      </c>
      <c r="DR165" s="115">
        <v>-0.1015274034141958</v>
      </c>
      <c r="DS165" s="115">
        <v>-2.2727272727272728E-2</v>
      </c>
      <c r="DT165" s="115">
        <v>-3.9181692094313297E-2</v>
      </c>
      <c r="DU165" s="115">
        <v>-7.1038251366120256E-2</v>
      </c>
      <c r="DV165" s="115">
        <v>-7.0000000000000007E-2</v>
      </c>
      <c r="DW165" s="115"/>
      <c r="DX165" s="115">
        <v>0</v>
      </c>
      <c r="DY165" s="115">
        <v>0.10313075506445661</v>
      </c>
      <c r="DZ165" s="115">
        <v>5.7268722466960388E-2</v>
      </c>
      <c r="EA165" s="115"/>
      <c r="EB165" s="115">
        <v>-3.9534883720930301E-2</v>
      </c>
      <c r="EC165" s="115">
        <v>0.11717974180734853</v>
      </c>
      <c r="ED165" s="115">
        <v>-0.17431192660550462</v>
      </c>
      <c r="EE165" s="115"/>
      <c r="EF165" s="115">
        <v>0</v>
      </c>
      <c r="EG165" s="115"/>
      <c r="EH165" s="115">
        <v>-8.2568807339449574E-2</v>
      </c>
      <c r="EI165" s="115">
        <v>-0.11562499999999998</v>
      </c>
      <c r="EJ165" s="115">
        <v>0</v>
      </c>
      <c r="EK165" s="115">
        <v>-0.18918918918918923</v>
      </c>
      <c r="EL165" s="115">
        <v>0.2522045855379188</v>
      </c>
      <c r="EM165" s="115">
        <v>-8.1081081081081086E-2</v>
      </c>
      <c r="EN165" s="115">
        <v>-0.13684210526315788</v>
      </c>
      <c r="EO165" s="115">
        <v>2.0000000000000091E-2</v>
      </c>
      <c r="EP165" s="115">
        <v>0</v>
      </c>
      <c r="EQ165" s="115">
        <v>-0.14285714285714285</v>
      </c>
      <c r="ER165" s="115">
        <v>-0.14285714285714285</v>
      </c>
      <c r="ES165" s="115">
        <v>-2.5974025974025997E-2</v>
      </c>
      <c r="ET165" s="115"/>
      <c r="EU165" s="115"/>
      <c r="EV165" s="115">
        <v>1.7241379310344921E-2</v>
      </c>
      <c r="EW165" s="115">
        <v>0</v>
      </c>
      <c r="EX165" s="115">
        <v>-0.19466666666666668</v>
      </c>
      <c r="EY165" s="115">
        <v>0.14107038976148922</v>
      </c>
      <c r="EZ165" s="115">
        <v>0.15999999999999998</v>
      </c>
      <c r="FA165" s="115"/>
      <c r="FB165" s="115">
        <v>4.1666666666666706E-2</v>
      </c>
      <c r="FC165" s="115">
        <v>-0.2</v>
      </c>
      <c r="FD165" s="115">
        <v>1.6260162601626056E-2</v>
      </c>
      <c r="FE165" s="115"/>
      <c r="FF165" s="115"/>
      <c r="FG165" s="115">
        <v>-5.3264604810996583E-2</v>
      </c>
      <c r="FH165" s="115">
        <v>-5.1851851851851802E-2</v>
      </c>
      <c r="FI165" s="115">
        <v>0.13141683778234081</v>
      </c>
      <c r="FJ165" s="115">
        <v>-1.5384615384615385E-2</v>
      </c>
      <c r="FK165" s="115">
        <v>-0.21428571428571416</v>
      </c>
      <c r="FL165" s="115">
        <v>-0.17466410748560462</v>
      </c>
      <c r="FM165" s="115">
        <v>0.25000000000000006</v>
      </c>
      <c r="FN165" s="115">
        <v>-0.19999999999999996</v>
      </c>
      <c r="FO165" s="115">
        <v>0</v>
      </c>
      <c r="FP165" s="115">
        <v>9.6875000000000003E-2</v>
      </c>
      <c r="FQ165" s="115"/>
      <c r="FR165" s="115">
        <v>-4.8739495798319307E-2</v>
      </c>
      <c r="FS165" s="115">
        <v>-0.15730337078651688</v>
      </c>
      <c r="FT165" s="115">
        <v>-5.2666227781435156E-2</v>
      </c>
      <c r="FU165" s="115">
        <v>-3.1152647975078323E-3</v>
      </c>
      <c r="FV165" s="115">
        <v>0</v>
      </c>
      <c r="FW165" s="115">
        <v>-8.4745762711864403E-2</v>
      </c>
      <c r="FX165" s="115">
        <v>-7.8947368421052627E-2</v>
      </c>
      <c r="FY165" s="115">
        <v>7.6923076923076927E-2</v>
      </c>
      <c r="FZ165" s="115">
        <v>-0.45</v>
      </c>
      <c r="GA165" s="115">
        <v>-5.8295964125560568E-2</v>
      </c>
      <c r="GB165" s="115">
        <v>-5.0056882821388003E-2</v>
      </c>
      <c r="GC165" s="115">
        <v>-2.3809523809523808E-2</v>
      </c>
      <c r="GD165" s="115"/>
      <c r="GE165" s="115">
        <v>2.8571428571428571E-2</v>
      </c>
      <c r="GF165" s="115"/>
      <c r="GG165" s="115">
        <v>-6.25E-2</v>
      </c>
      <c r="GH165" s="115">
        <v>-2.854708138048568E-2</v>
      </c>
      <c r="GI165" s="115">
        <v>-1.5151515151514291E-3</v>
      </c>
      <c r="GJ165" s="115">
        <v>0</v>
      </c>
      <c r="GK165" s="115"/>
      <c r="GL165" s="115">
        <v>-0.12857142857142861</v>
      </c>
      <c r="GM165" s="115"/>
      <c r="GN165" s="115">
        <v>0</v>
      </c>
      <c r="GO165" s="115"/>
      <c r="GP165" s="115">
        <v>-6.0465116279069801E-2</v>
      </c>
      <c r="GQ165" s="115">
        <v>-8.8495575221238937E-2</v>
      </c>
      <c r="GR165" s="115">
        <v>-0.13089005235602094</v>
      </c>
      <c r="GS165" s="115">
        <v>-0.13571428571428573</v>
      </c>
    </row>
    <row r="166" spans="1:201" x14ac:dyDescent="0.2">
      <c r="A166" t="s">
        <v>1520</v>
      </c>
      <c r="B166" s="115">
        <v>3.8461538461538464E-2</v>
      </c>
      <c r="C166" s="115">
        <v>0.18148148148148144</v>
      </c>
      <c r="D166" s="115">
        <v>6.9804760631184876E-2</v>
      </c>
      <c r="E166" s="115">
        <v>-2.2222222222222223E-2</v>
      </c>
      <c r="F166" s="115"/>
      <c r="G166" s="115">
        <v>0</v>
      </c>
      <c r="H166" s="115">
        <v>0.12307692307692306</v>
      </c>
      <c r="I166" s="115">
        <v>0.17881548974943057</v>
      </c>
      <c r="J166" s="115"/>
      <c r="K166" s="115">
        <v>-2.0750096661941001E-2</v>
      </c>
      <c r="L166" s="115">
        <v>7.6923076923076927E-2</v>
      </c>
      <c r="M166" s="115">
        <v>-5.4054054054054002E-2</v>
      </c>
      <c r="N166" s="115">
        <v>0</v>
      </c>
      <c r="O166" s="115">
        <v>8.635097493036209E-2</v>
      </c>
      <c r="P166" s="115"/>
      <c r="Q166" s="115">
        <v>-6.7796610169491581E-2</v>
      </c>
      <c r="R166" s="115"/>
      <c r="S166" s="115"/>
      <c r="T166" s="115">
        <v>0.21068671271840714</v>
      </c>
      <c r="U166" s="115">
        <v>-2.5000000000000022E-2</v>
      </c>
      <c r="V166" s="115">
        <v>0.17199017199017197</v>
      </c>
      <c r="W166" s="115">
        <v>8.6261980830670895E-2</v>
      </c>
      <c r="X166" s="115">
        <v>-0.17647058823529413</v>
      </c>
      <c r="Y166" s="115">
        <v>-3.4749034749034693E-2</v>
      </c>
      <c r="Z166" s="115">
        <v>-5.6074766355140186E-2</v>
      </c>
      <c r="AA166" s="115">
        <v>-0.10526315789473693</v>
      </c>
      <c r="AB166" s="115"/>
      <c r="AC166" s="115"/>
      <c r="AD166" s="115">
        <v>-0.12135465663217301</v>
      </c>
      <c r="AE166" s="115">
        <v>-0.67082035306334376</v>
      </c>
      <c r="AF166" s="115">
        <v>-2.8571428571428609E-2</v>
      </c>
      <c r="AG166" s="115">
        <v>0</v>
      </c>
      <c r="AH166" s="115">
        <v>-0.19008264462809918</v>
      </c>
      <c r="AI166" s="115">
        <v>-0.15769230769230774</v>
      </c>
      <c r="AJ166" s="115">
        <v>9.5041322314049589E-2</v>
      </c>
      <c r="AK166" s="115">
        <v>0</v>
      </c>
      <c r="AL166" s="115"/>
      <c r="AM166" s="115">
        <v>-8.1818181818181845E-2</v>
      </c>
      <c r="AN166" s="115">
        <v>7.1428571428571383E-2</v>
      </c>
      <c r="AO166" s="115">
        <v>2.7397260273972671E-2</v>
      </c>
      <c r="AP166" s="115">
        <v>8.4558823529411797E-2</v>
      </c>
      <c r="AQ166" s="115">
        <v>5.9405940594059375E-2</v>
      </c>
      <c r="AR166" s="115">
        <v>3.3333333333333333E-2</v>
      </c>
      <c r="AS166" s="115">
        <v>-5.6239015817223126E-2</v>
      </c>
      <c r="AT166" s="115">
        <v>4.2553191489361701E-2</v>
      </c>
      <c r="AU166" s="115">
        <v>2.7272727272727271E-2</v>
      </c>
      <c r="AV166" s="115">
        <v>-6.3079777365491627E-2</v>
      </c>
      <c r="AW166" s="115">
        <v>3.2457496136012273E-2</v>
      </c>
      <c r="AX166" s="115"/>
      <c r="AY166" s="115">
        <v>9.00900900900901E-2</v>
      </c>
      <c r="AZ166" s="115">
        <v>0.24999999999999994</v>
      </c>
      <c r="BA166" s="115">
        <v>2.8571428571428571E-2</v>
      </c>
      <c r="BB166" s="115">
        <v>-8.3876221498371317E-2</v>
      </c>
      <c r="BC166" s="115"/>
      <c r="BD166" s="115">
        <v>0.12081339712918672</v>
      </c>
      <c r="BE166" s="115">
        <v>2.1739130434782608E-2</v>
      </c>
      <c r="BF166" s="115">
        <v>0</v>
      </c>
      <c r="BG166" s="115">
        <v>5.0724637681159368E-2</v>
      </c>
      <c r="BH166" s="115">
        <v>-3.1446540880503589E-3</v>
      </c>
      <c r="BI166" s="115">
        <v>-9.1954022988505635E-2</v>
      </c>
      <c r="BJ166" s="115">
        <v>4.1015624999999889E-2</v>
      </c>
      <c r="BK166" s="115">
        <v>7.5268817204301175E-2</v>
      </c>
      <c r="BL166" s="115">
        <v>-6.3291139240506319E-2</v>
      </c>
      <c r="BM166" s="115">
        <v>6.2699256110520685E-2</v>
      </c>
      <c r="BN166" s="115"/>
      <c r="BO166" s="115">
        <v>-0.26724137931034481</v>
      </c>
      <c r="BP166" s="115"/>
      <c r="BQ166" s="115">
        <v>0.18421052631578952</v>
      </c>
      <c r="BR166" s="115">
        <v>-3.8659793814432991E-2</v>
      </c>
      <c r="BS166" s="115">
        <v>9.8641887062186958E-3</v>
      </c>
      <c r="BT166" s="115">
        <v>-4.7619047619047616E-2</v>
      </c>
      <c r="BU166" s="115"/>
      <c r="BV166" s="115">
        <v>-6.2500000000000056E-2</v>
      </c>
      <c r="BW166" s="115">
        <v>0</v>
      </c>
      <c r="BX166" s="115">
        <v>-3.2894736842105261E-2</v>
      </c>
      <c r="BY166" s="115">
        <v>-2.9411764705882353E-2</v>
      </c>
      <c r="BZ166" s="115">
        <v>0</v>
      </c>
      <c r="CA166" s="115">
        <v>-5.4325955734406496E-2</v>
      </c>
      <c r="CB166" s="115">
        <v>6.2055897678825175E-2</v>
      </c>
      <c r="CC166" s="115">
        <v>0</v>
      </c>
      <c r="CD166" s="115"/>
      <c r="CE166" s="115">
        <v>0.12377850162866449</v>
      </c>
      <c r="CF166" s="115">
        <v>0</v>
      </c>
      <c r="CG166" s="115">
        <v>-5.3475935828878303E-3</v>
      </c>
      <c r="CH166" s="115">
        <v>0</v>
      </c>
      <c r="CI166" s="115">
        <v>-5.4545454545454543E-2</v>
      </c>
      <c r="CJ166" s="115">
        <v>-0.1223684210526316</v>
      </c>
      <c r="CK166" s="115">
        <v>-3.8718291054739729E-2</v>
      </c>
      <c r="CL166" s="115">
        <v>-9.9999999999999638E-3</v>
      </c>
      <c r="CM166" s="115">
        <v>6.3636363636363574E-2</v>
      </c>
      <c r="CN166" s="115">
        <v>-9.0909090909090912E-2</v>
      </c>
      <c r="CO166" s="115">
        <v>4.9342105263157895E-2</v>
      </c>
      <c r="CP166" s="115">
        <v>0</v>
      </c>
      <c r="CQ166" s="115">
        <v>-0.1</v>
      </c>
      <c r="CR166" s="115"/>
      <c r="CS166" s="115">
        <v>2.9411764705882353E-2</v>
      </c>
      <c r="CT166" s="115">
        <v>2.7732463295269169E-2</v>
      </c>
      <c r="CU166" s="115">
        <v>5.368098159509202E-2</v>
      </c>
      <c r="CV166" s="115">
        <v>-9.7421203438395373E-2</v>
      </c>
      <c r="CW166" s="115">
        <v>0.13157894736842105</v>
      </c>
      <c r="CX166" s="115">
        <v>0.22222222222222221</v>
      </c>
      <c r="CY166" s="115">
        <v>0</v>
      </c>
      <c r="CZ166" s="115">
        <v>-0.10144927536231886</v>
      </c>
      <c r="DA166" s="115">
        <v>3.2258064516129031E-2</v>
      </c>
      <c r="DB166" s="115">
        <v>8.544027898866606E-2</v>
      </c>
      <c r="DC166" s="115"/>
      <c r="DD166" s="115">
        <v>0</v>
      </c>
      <c r="DE166" s="115">
        <v>-1.0351966873705417E-3</v>
      </c>
      <c r="DF166" s="115">
        <v>1.3888888888888888E-2</v>
      </c>
      <c r="DG166" s="115">
        <v>0</v>
      </c>
      <c r="DH166" s="115">
        <v>7.46753246753247E-2</v>
      </c>
      <c r="DI166" s="115"/>
      <c r="DJ166" s="115"/>
      <c r="DK166" s="115">
        <v>0</v>
      </c>
      <c r="DL166" s="115">
        <v>0.11347517730496452</v>
      </c>
      <c r="DM166" s="115">
        <v>3.5714285714285712E-2</v>
      </c>
      <c r="DN166" s="115">
        <v>-1.3846153846153933E-2</v>
      </c>
      <c r="DO166" s="115"/>
      <c r="DP166" s="115">
        <v>-5.0125313283208017E-3</v>
      </c>
      <c r="DQ166" s="115">
        <v>0.27368421052631586</v>
      </c>
      <c r="DR166" s="115">
        <v>5.6645569620253092E-2</v>
      </c>
      <c r="DS166" s="115">
        <v>0</v>
      </c>
      <c r="DT166" s="115">
        <v>-2.2372881355932281E-2</v>
      </c>
      <c r="DU166" s="115">
        <v>-5.181347150259067E-2</v>
      </c>
      <c r="DV166" s="115">
        <v>-1.4778325123152709E-2</v>
      </c>
      <c r="DW166" s="115"/>
      <c r="DX166" s="115">
        <v>0.11471861471861472</v>
      </c>
      <c r="DY166" s="115">
        <v>5.7792207792207832E-2</v>
      </c>
      <c r="DZ166" s="115">
        <v>-9.2000000000000026E-2</v>
      </c>
      <c r="EA166" s="115"/>
      <c r="EB166" s="115">
        <v>1.6548463356974064E-2</v>
      </c>
      <c r="EC166" s="115">
        <v>7.7005347593582921E-2</v>
      </c>
      <c r="ED166" s="115">
        <v>9.0000000000000038E-2</v>
      </c>
      <c r="EE166" s="115"/>
      <c r="EF166" s="115">
        <v>0</v>
      </c>
      <c r="EG166" s="115"/>
      <c r="EH166" s="115">
        <v>0</v>
      </c>
      <c r="EI166" s="115">
        <v>-0.26096997690531171</v>
      </c>
      <c r="EJ166" s="115">
        <v>0.14457831325301204</v>
      </c>
      <c r="EK166" s="115">
        <v>-0.20430107526881722</v>
      </c>
      <c r="EL166" s="115">
        <v>0.111764705882353</v>
      </c>
      <c r="EM166" s="115">
        <v>-2.5032938076416409E-2</v>
      </c>
      <c r="EN166" s="115">
        <v>9.6537250786988493E-2</v>
      </c>
      <c r="EO166" s="115">
        <v>4.5939294503691504E-2</v>
      </c>
      <c r="EP166" s="115">
        <v>0</v>
      </c>
      <c r="EQ166" s="115">
        <v>-0.39130434782608697</v>
      </c>
      <c r="ER166" s="115">
        <v>0.25000000000000006</v>
      </c>
      <c r="ES166" s="115">
        <v>-6.4516129032257839E-3</v>
      </c>
      <c r="ET166" s="115"/>
      <c r="EU166" s="115"/>
      <c r="EV166" s="115">
        <v>-2.5210084033613505E-2</v>
      </c>
      <c r="EW166" s="115">
        <v>-5.181918412348404E-2</v>
      </c>
      <c r="EX166" s="115">
        <v>4.1666666666666664E-2</v>
      </c>
      <c r="EY166" s="115">
        <v>0.14219269102990037</v>
      </c>
      <c r="EZ166" s="115">
        <v>-9.9009900990098664E-3</v>
      </c>
      <c r="FA166" s="115"/>
      <c r="FB166" s="115">
        <v>0.19999999999999996</v>
      </c>
      <c r="FC166" s="115">
        <v>0</v>
      </c>
      <c r="FD166" s="115">
        <v>-3.5294117647058858E-2</v>
      </c>
      <c r="FE166" s="115"/>
      <c r="FF166" s="115"/>
      <c r="FG166" s="115">
        <v>-5.0570962479608392E-2</v>
      </c>
      <c r="FH166" s="115">
        <v>-3.5714285714285712E-2</v>
      </c>
      <c r="FI166" s="115">
        <v>-4.1338582677165246E-2</v>
      </c>
      <c r="FJ166" s="115">
        <v>0</v>
      </c>
      <c r="FK166" s="115">
        <v>0.27272727272727254</v>
      </c>
      <c r="FL166" s="115">
        <v>1.9230769230769505E-3</v>
      </c>
      <c r="FM166" s="115">
        <v>9.0090090090089777E-3</v>
      </c>
      <c r="FN166" s="115">
        <v>8.108108108108103E-2</v>
      </c>
      <c r="FO166" s="115">
        <v>-4.7496790757381294E-2</v>
      </c>
      <c r="FP166" s="115">
        <v>0.21028744326777621</v>
      </c>
      <c r="FQ166" s="115"/>
      <c r="FR166" s="115">
        <v>-0.19594594594594594</v>
      </c>
      <c r="FS166" s="115">
        <v>-5.3191489361702128E-2</v>
      </c>
      <c r="FT166" s="115">
        <v>2.6351351351351391E-2</v>
      </c>
      <c r="FU166" s="115">
        <v>-8.285714285714281E-2</v>
      </c>
      <c r="FV166" s="115">
        <v>-1.2239902080783353E-3</v>
      </c>
      <c r="FW166" s="115">
        <v>0</v>
      </c>
      <c r="FX166" s="115">
        <v>2.7027027027027029E-2</v>
      </c>
      <c r="FY166" s="115">
        <v>0</v>
      </c>
      <c r="FZ166" s="115">
        <v>-0.34782608695652167</v>
      </c>
      <c r="GA166" s="115">
        <v>8.7804878048780524E-2</v>
      </c>
      <c r="GB166" s="115">
        <v>0.17200000000000007</v>
      </c>
      <c r="GC166" s="115">
        <v>-4.5454545454545456E-2</v>
      </c>
      <c r="GD166" s="115"/>
      <c r="GE166" s="115">
        <v>6.0606060606060608E-2</v>
      </c>
      <c r="GF166" s="115"/>
      <c r="GG166" s="115">
        <v>-0.15789473684210525</v>
      </c>
      <c r="GH166" s="115">
        <v>-0.22770648239552482</v>
      </c>
      <c r="GI166" s="115">
        <v>-5.7142857142857141E-2</v>
      </c>
      <c r="GJ166" s="115">
        <v>0</v>
      </c>
      <c r="GK166" s="115"/>
      <c r="GL166" s="115">
        <v>9.3749999999999944E-2</v>
      </c>
      <c r="GM166" s="115"/>
      <c r="GN166" s="115">
        <v>8.3333333333333329E-2</v>
      </c>
      <c r="GO166" s="115"/>
      <c r="GP166" s="115">
        <v>4.368932038834944E-2</v>
      </c>
      <c r="GQ166" s="115">
        <v>0.22235576923076922</v>
      </c>
      <c r="GR166" s="115">
        <v>-5.2083333333332229E-3</v>
      </c>
      <c r="GS166" s="115">
        <v>9.3749999999999944E-2</v>
      </c>
    </row>
    <row r="167" spans="1:201" x14ac:dyDescent="0.2">
      <c r="A167" t="s">
        <v>1521</v>
      </c>
      <c r="B167" s="115">
        <v>0</v>
      </c>
      <c r="C167" s="115">
        <v>-4.4247787610619468E-2</v>
      </c>
      <c r="D167" s="115">
        <v>8.8500727802037785E-2</v>
      </c>
      <c r="E167" s="115">
        <v>0</v>
      </c>
      <c r="F167" s="115"/>
      <c r="G167" s="115">
        <v>-9.5238095238095247E-3</v>
      </c>
      <c r="H167" s="115">
        <v>1.5624999999999944E-2</v>
      </c>
      <c r="I167" s="115">
        <v>-1.1376564277589137E-3</v>
      </c>
      <c r="J167" s="115"/>
      <c r="K167" s="115">
        <v>0.13785012465170846</v>
      </c>
      <c r="L167" s="115">
        <v>3.1746031746031772E-2</v>
      </c>
      <c r="M167" s="115">
        <v>-0.2382352941176471</v>
      </c>
      <c r="N167" s="115">
        <v>-1.5873015873015872E-2</v>
      </c>
      <c r="O167" s="115">
        <v>-0.15859374999999998</v>
      </c>
      <c r="P167" s="115"/>
      <c r="Q167" s="115">
        <v>0.12380952380952388</v>
      </c>
      <c r="R167" s="115"/>
      <c r="S167" s="115"/>
      <c r="T167" s="115">
        <v>-3.4901960784313749E-2</v>
      </c>
      <c r="U167" s="115">
        <v>1.6666666666666667</v>
      </c>
      <c r="V167" s="115">
        <v>-1.9277108433734872E-2</v>
      </c>
      <c r="W167" s="115">
        <v>0.18113207547169813</v>
      </c>
      <c r="X167" s="115">
        <v>-2.2988505747126357E-2</v>
      </c>
      <c r="Y167" s="115">
        <v>-2.2641509433962318E-2</v>
      </c>
      <c r="Z167" s="115">
        <v>-3.5166816952209246E-2</v>
      </c>
      <c r="AA167" s="115">
        <v>-3.389830508474579E-2</v>
      </c>
      <c r="AB167" s="115"/>
      <c r="AC167" s="115"/>
      <c r="AD167" s="115">
        <v>8.6912065439672809E-2</v>
      </c>
      <c r="AE167" s="115">
        <v>-0.67099419200546639</v>
      </c>
      <c r="AF167" s="115">
        <v>-8.3333333333333329E-2</v>
      </c>
      <c r="AG167" s="115">
        <v>0.125</v>
      </c>
      <c r="AH167" s="115">
        <v>-0.1037037037037037</v>
      </c>
      <c r="AI167" s="115">
        <v>-5.4545454545454543E-2</v>
      </c>
      <c r="AJ167" s="115">
        <v>-7.5630252100840373E-2</v>
      </c>
      <c r="AK167" s="115">
        <v>0</v>
      </c>
      <c r="AL167" s="115"/>
      <c r="AM167" s="115">
        <v>0.1</v>
      </c>
      <c r="AN167" s="115">
        <v>-4.5454545454545491E-2</v>
      </c>
      <c r="AO167" s="115">
        <v>-7.5949367088607625E-2</v>
      </c>
      <c r="AP167" s="115">
        <v>-6.2068965517241406E-2</v>
      </c>
      <c r="AQ167" s="115">
        <v>4.975124378109346E-3</v>
      </c>
      <c r="AR167" s="115">
        <v>-3.0694668820678492E-2</v>
      </c>
      <c r="AS167" s="115">
        <v>-9.825673534072904E-2</v>
      </c>
      <c r="AT167" s="115">
        <v>-2.4221453287197232E-2</v>
      </c>
      <c r="AU167" s="115">
        <v>0.1989100817438692</v>
      </c>
      <c r="AV167" s="115">
        <v>-5.4385964912280725E-2</v>
      </c>
      <c r="AW167" s="115">
        <v>-3.0711610486891344E-2</v>
      </c>
      <c r="AX167" s="115"/>
      <c r="AY167" s="115">
        <v>5.7142857142857106E-2</v>
      </c>
      <c r="AZ167" s="115">
        <v>-0.11111111111111108</v>
      </c>
      <c r="BA167" s="115">
        <v>1.4306151645206624E-3</v>
      </c>
      <c r="BB167" s="115">
        <v>-9.1715976331360888E-2</v>
      </c>
      <c r="BC167" s="115"/>
      <c r="BD167" s="115">
        <v>-0.13903192584963955</v>
      </c>
      <c r="BE167" s="115">
        <v>0.13580246913580246</v>
      </c>
      <c r="BF167" s="115">
        <v>0</v>
      </c>
      <c r="BG167" s="115">
        <v>-2.1276595744680778E-2</v>
      </c>
      <c r="BH167" s="115">
        <v>-0.11666666666666664</v>
      </c>
      <c r="BI167" s="115">
        <v>5.7803468208091251E-3</v>
      </c>
      <c r="BJ167" s="115">
        <v>1.9920318725099601E-2</v>
      </c>
      <c r="BK167" s="115">
        <v>0.47954545454545444</v>
      </c>
      <c r="BL167" s="115">
        <v>0.11267605633802827</v>
      </c>
      <c r="BM167" s="115">
        <v>1.9869942196531792E-2</v>
      </c>
      <c r="BN167" s="115"/>
      <c r="BO167" s="115">
        <v>-2.1097046413502109E-2</v>
      </c>
      <c r="BP167" s="115"/>
      <c r="BQ167" s="115">
        <v>-0.30909090909090914</v>
      </c>
      <c r="BR167" s="115">
        <v>-5.1282051282052011E-3</v>
      </c>
      <c r="BS167" s="115">
        <v>-4.9786628733997154E-3</v>
      </c>
      <c r="BT167" s="115">
        <v>-9.6385542168674718E-2</v>
      </c>
      <c r="BU167" s="115"/>
      <c r="BV167" s="115">
        <v>0.20754716981132088</v>
      </c>
      <c r="BW167" s="115">
        <v>0.625</v>
      </c>
      <c r="BX167" s="115">
        <v>-8.6172344689378705E-2</v>
      </c>
      <c r="BY167" s="115">
        <v>-1.4492753623188406E-2</v>
      </c>
      <c r="BZ167" s="115">
        <v>7.8431372549019676E-2</v>
      </c>
      <c r="CA167" s="115">
        <v>-4.331087584215592E-2</v>
      </c>
      <c r="CB167" s="115">
        <v>-9.3213058419244058E-2</v>
      </c>
      <c r="CC167" s="115">
        <v>0</v>
      </c>
      <c r="CD167" s="115"/>
      <c r="CE167" s="115">
        <v>6.2274664044574797E-3</v>
      </c>
      <c r="CF167" s="115">
        <v>-0.13407821229050274</v>
      </c>
      <c r="CG167" s="115">
        <v>-4.4525547445255435E-2</v>
      </c>
      <c r="CH167" s="115">
        <v>0</v>
      </c>
      <c r="CI167" s="115">
        <v>-8.3333333333333329E-2</v>
      </c>
      <c r="CJ167" s="115">
        <v>-0.18571428571428572</v>
      </c>
      <c r="CK167" s="115">
        <v>2.602739726027405E-2</v>
      </c>
      <c r="CL167" s="115">
        <v>-1.9607843137254832E-2</v>
      </c>
      <c r="CM167" s="115">
        <v>3.7735849056603807E-2</v>
      </c>
      <c r="CN167" s="115">
        <v>-6.7796610169491581E-2</v>
      </c>
      <c r="CO167" s="115">
        <v>1.3333333333333286E-2</v>
      </c>
      <c r="CP167" s="115">
        <v>0.11250000000000004</v>
      </c>
      <c r="CQ167" s="115">
        <v>0.53846153846153844</v>
      </c>
      <c r="CR167" s="115"/>
      <c r="CS167" s="115">
        <v>1.796407185628747E-2</v>
      </c>
      <c r="CT167" s="115">
        <v>6.4236111111111105E-2</v>
      </c>
      <c r="CU167" s="115">
        <v>8.7572977481234354E-2</v>
      </c>
      <c r="CV167" s="115">
        <v>2.6470588235294076E-2</v>
      </c>
      <c r="CW167" s="115">
        <v>-1.2987012987012988E-2</v>
      </c>
      <c r="CX167" s="115">
        <v>-0.18181818181818182</v>
      </c>
      <c r="CY167" s="115">
        <v>0.05</v>
      </c>
      <c r="CZ167" s="115">
        <v>-1.4285714285714235E-2</v>
      </c>
      <c r="DA167" s="115">
        <v>-5.4878048780487722E-2</v>
      </c>
      <c r="DB167" s="115">
        <v>-9.8270440251572319E-2</v>
      </c>
      <c r="DC167" s="115"/>
      <c r="DD167" s="115">
        <v>-1.0204081632653206E-2</v>
      </c>
      <c r="DE167" s="115">
        <v>-1.4285714285714344E-2</v>
      </c>
      <c r="DF167" s="115">
        <v>1.4084507042253521E-2</v>
      </c>
      <c r="DG167" s="115">
        <v>-0.11052631578947376</v>
      </c>
      <c r="DH167" s="115">
        <v>-0.14206128133704729</v>
      </c>
      <c r="DI167" s="115"/>
      <c r="DJ167" s="115"/>
      <c r="DK167" s="115">
        <v>0</v>
      </c>
      <c r="DL167" s="115">
        <v>-0.12422360248447215</v>
      </c>
      <c r="DM167" s="115">
        <v>-0.15151515151515152</v>
      </c>
      <c r="DN167" s="115">
        <v>4.8387096774193547E-2</v>
      </c>
      <c r="DO167" s="115"/>
      <c r="DP167" s="115">
        <v>3.6363636363636362E-2</v>
      </c>
      <c r="DQ167" s="115">
        <v>-2.8409090909090908E-2</v>
      </c>
      <c r="DR167" s="115">
        <v>-3.7831021437578459E-3</v>
      </c>
      <c r="DS167" s="115">
        <v>-4.3478260869565216E-2</v>
      </c>
      <c r="DT167" s="115">
        <v>-2.8806584362139918E-2</v>
      </c>
      <c r="DU167" s="115">
        <v>2.5974025974026343E-3</v>
      </c>
      <c r="DV167" s="115">
        <v>0.12154696132596685</v>
      </c>
      <c r="DW167" s="115"/>
      <c r="DX167" s="115">
        <v>-2.1186440677966101E-2</v>
      </c>
      <c r="DY167" s="115">
        <v>1.3824884792626691E-2</v>
      </c>
      <c r="DZ167" s="115">
        <v>0</v>
      </c>
      <c r="EA167" s="115"/>
      <c r="EB167" s="115">
        <v>-6.000000000000006E-2</v>
      </c>
      <c r="EC167" s="115">
        <v>-9.2233009708737865E-2</v>
      </c>
      <c r="ED167" s="115">
        <v>0.23456790123456794</v>
      </c>
      <c r="EE167" s="115"/>
      <c r="EF167" s="115">
        <v>0.11250000000000004</v>
      </c>
      <c r="EG167" s="115"/>
      <c r="EH167" s="115">
        <v>-9.0909090909090592E-3</v>
      </c>
      <c r="EI167" s="115">
        <v>9.620253164556955E-2</v>
      </c>
      <c r="EJ167" s="115">
        <v>3.7499999999999999E-2</v>
      </c>
      <c r="EK167" s="115">
        <v>0.19230769230769243</v>
      </c>
      <c r="EL167" s="115">
        <v>-0.14858096828046743</v>
      </c>
      <c r="EM167" s="115">
        <v>0.10000000000000009</v>
      </c>
      <c r="EN167" s="115">
        <v>-0.19373942470389174</v>
      </c>
      <c r="EO167" s="115">
        <v>-9.0298507462686528E-2</v>
      </c>
      <c r="EP167" s="115">
        <v>0</v>
      </c>
      <c r="EQ167" s="115">
        <v>-0.20689655172413793</v>
      </c>
      <c r="ER167" s="115">
        <v>-0.20000000000000004</v>
      </c>
      <c r="ES167" s="115">
        <v>-3.125E-2</v>
      </c>
      <c r="ET167" s="115"/>
      <c r="EU167" s="115"/>
      <c r="EV167" s="115">
        <v>0</v>
      </c>
      <c r="EW167" s="115">
        <v>-4.9266247379454953E-2</v>
      </c>
      <c r="EX167" s="115">
        <v>-4.6357615894039736E-2</v>
      </c>
      <c r="EY167" s="115">
        <v>-7.098765432098765E-2</v>
      </c>
      <c r="EZ167" s="115">
        <v>9.9999999999999638E-3</v>
      </c>
      <c r="FA167" s="115"/>
      <c r="FB167" s="115">
        <v>-0.15789473684210525</v>
      </c>
      <c r="FC167" s="115">
        <v>-8.5365853658536509E-2</v>
      </c>
      <c r="FD167" s="115">
        <v>0</v>
      </c>
      <c r="FE167" s="115"/>
      <c r="FF167" s="115"/>
      <c r="FG167" s="115">
        <v>5.2360515021459178E-2</v>
      </c>
      <c r="FH167" s="115">
        <v>0</v>
      </c>
      <c r="FI167" s="115">
        <v>-5.8708414872799264E-3</v>
      </c>
      <c r="FJ167" s="115">
        <v>0</v>
      </c>
      <c r="FK167" s="115">
        <v>-0.26666666666666661</v>
      </c>
      <c r="FL167" s="115">
        <v>0.13043478260869565</v>
      </c>
      <c r="FM167" s="115">
        <v>9.0909090909090592E-3</v>
      </c>
      <c r="FN167" s="115">
        <v>4.2253521126760667E-2</v>
      </c>
      <c r="FO167" s="115">
        <v>5.9863945578231367E-2</v>
      </c>
      <c r="FP167" s="115">
        <v>-4.3415340086830685E-2</v>
      </c>
      <c r="FQ167" s="115"/>
      <c r="FR167" s="115">
        <v>-4.0376850605652378E-3</v>
      </c>
      <c r="FS167" s="115">
        <v>-5.2910052910051788E-3</v>
      </c>
      <c r="FT167" s="115">
        <v>-0.16947250280583609</v>
      </c>
      <c r="FU167" s="115">
        <v>0</v>
      </c>
      <c r="FV167" s="115">
        <v>0</v>
      </c>
      <c r="FW167" s="115">
        <v>0</v>
      </c>
      <c r="FX167" s="115">
        <v>-0.15909090909090909</v>
      </c>
      <c r="FY167" s="115">
        <v>6.5573770491803338E-2</v>
      </c>
      <c r="FZ167" s="115">
        <v>-0.45882352941176474</v>
      </c>
      <c r="GA167" s="115">
        <v>0.10810810810810811</v>
      </c>
      <c r="GB167" s="115">
        <v>7.1428571428571425E-2</v>
      </c>
      <c r="GC167" s="115">
        <v>-3.5087719298245647E-2</v>
      </c>
      <c r="GD167" s="115"/>
      <c r="GE167" s="115">
        <v>6.4516129032258063E-2</v>
      </c>
      <c r="GF167" s="115"/>
      <c r="GG167" s="115">
        <v>-0.12643678160919541</v>
      </c>
      <c r="GH167" s="115">
        <v>1.4691151919866368E-2</v>
      </c>
      <c r="GI167" s="115">
        <v>-7.6517150395778333E-2</v>
      </c>
      <c r="GJ167" s="115">
        <v>9.7256857855361561E-2</v>
      </c>
      <c r="GK167" s="115"/>
      <c r="GL167" s="115">
        <v>0</v>
      </c>
      <c r="GM167" s="115"/>
      <c r="GN167" s="115">
        <v>-7.6923076923076927E-2</v>
      </c>
      <c r="GO167" s="115"/>
      <c r="GP167" s="115">
        <v>0</v>
      </c>
      <c r="GQ167" s="115">
        <v>-5.4545454545454515E-2</v>
      </c>
      <c r="GR167" s="115">
        <v>-4.0000000000000036E-2</v>
      </c>
      <c r="GS167" s="115">
        <v>4.9180327868852576E-2</v>
      </c>
    </row>
    <row r="168" spans="1:201" x14ac:dyDescent="0.2">
      <c r="A168" t="s">
        <v>1522</v>
      </c>
      <c r="B168" s="115">
        <v>0</v>
      </c>
      <c r="C168" s="115">
        <v>0.10351562499999994</v>
      </c>
      <c r="D168" s="115">
        <v>-0.1124031007751938</v>
      </c>
      <c r="E168" s="115">
        <v>-3.1737493275954841E-2</v>
      </c>
      <c r="F168" s="115"/>
      <c r="G168" s="115">
        <v>-7.3529411764705885E-2</v>
      </c>
      <c r="H168" s="115">
        <v>0.25490196078431387</v>
      </c>
      <c r="I168" s="115">
        <v>4.3323442136498587E-2</v>
      </c>
      <c r="J168" s="115"/>
      <c r="K168" s="115">
        <v>2.7941176470587903E-3</v>
      </c>
      <c r="L168" s="115">
        <v>-0.10638297872340426</v>
      </c>
      <c r="M168" s="115">
        <v>-0.11688311688311688</v>
      </c>
      <c r="N168" s="115">
        <v>0</v>
      </c>
      <c r="O168" s="115">
        <v>-0.1954745443117536</v>
      </c>
      <c r="P168" s="115"/>
      <c r="Q168" s="115">
        <v>0.22093023255813959</v>
      </c>
      <c r="R168" s="115"/>
      <c r="S168" s="115"/>
      <c r="T168" s="115">
        <v>-7.1038251366120214E-2</v>
      </c>
      <c r="U168" s="115">
        <v>0</v>
      </c>
      <c r="V168" s="115">
        <v>-2.8103044496487185E-2</v>
      </c>
      <c r="W168" s="115">
        <v>-1.8518518518518517E-2</v>
      </c>
      <c r="X168" s="115">
        <v>-0.23178807947019869</v>
      </c>
      <c r="Y168" s="115">
        <v>0.18303571428571436</v>
      </c>
      <c r="Z168" s="115">
        <v>-1.9885108263367212E-2</v>
      </c>
      <c r="AA168" s="115">
        <v>-0.15714285714285708</v>
      </c>
      <c r="AB168" s="115"/>
      <c r="AC168" s="115"/>
      <c r="AD168" s="115">
        <v>-5.961538461538464E-2</v>
      </c>
      <c r="AE168" s="115">
        <v>2.7816537467700257</v>
      </c>
      <c r="AF168" s="115">
        <v>2.1897810218978069E-2</v>
      </c>
      <c r="AG168" s="115">
        <v>-0.2</v>
      </c>
      <c r="AH168" s="115">
        <v>2.2727272727272728E-2</v>
      </c>
      <c r="AI168" s="115">
        <v>-0.20977011494252867</v>
      </c>
      <c r="AJ168" s="115">
        <v>-1.9475655430711569E-2</v>
      </c>
      <c r="AK168" s="115">
        <v>0</v>
      </c>
      <c r="AL168" s="115"/>
      <c r="AM168" s="115">
        <v>-9.0909090909090912E-2</v>
      </c>
      <c r="AN168" s="115">
        <v>0.57142857142857162</v>
      </c>
      <c r="AO168" s="115">
        <v>-7.6023391812865479E-2</v>
      </c>
      <c r="AP168" s="115">
        <v>-7.9365079365079361E-2</v>
      </c>
      <c r="AQ168" s="115">
        <v>-0.22692307692307687</v>
      </c>
      <c r="AR168" s="115">
        <v>5.8119658119658094E-2</v>
      </c>
      <c r="AS168" s="115">
        <v>-0.11001410437235548</v>
      </c>
      <c r="AT168" s="115">
        <v>-3.4482758620689655E-3</v>
      </c>
      <c r="AU168" s="115">
        <v>9.5522388059701493E-2</v>
      </c>
      <c r="AV168" s="115">
        <v>-0.34482758620689657</v>
      </c>
      <c r="AW168" s="115">
        <v>-9.7972972972972971E-2</v>
      </c>
      <c r="AX168" s="115"/>
      <c r="AY168" s="115">
        <v>-1.8691588785046665E-2</v>
      </c>
      <c r="AZ168" s="115">
        <v>0.28571428571428581</v>
      </c>
      <c r="BA168" s="115">
        <v>1.8950437317784424E-2</v>
      </c>
      <c r="BB168" s="115">
        <v>0.16551724137931026</v>
      </c>
      <c r="BC168" s="115"/>
      <c r="BD168" s="115">
        <v>-3.7661050545094263E-2</v>
      </c>
      <c r="BE168" s="115">
        <v>-0.14915966386554624</v>
      </c>
      <c r="BF168" s="115">
        <v>0</v>
      </c>
      <c r="BG168" s="115">
        <v>5.2238805970149196E-2</v>
      </c>
      <c r="BH168" s="115">
        <v>-0.14285714285714285</v>
      </c>
      <c r="BI168" s="115">
        <v>-0.23451327433628319</v>
      </c>
      <c r="BJ168" s="115">
        <v>-8.5610200364298644E-2</v>
      </c>
      <c r="BK168" s="115">
        <v>0.14285714285714285</v>
      </c>
      <c r="BL168" s="115">
        <v>-4.6979865771812152E-2</v>
      </c>
      <c r="BM168" s="115">
        <v>-1.8787663948954311E-2</v>
      </c>
      <c r="BN168" s="115"/>
      <c r="BO168" s="115">
        <v>5.8035714285714322E-2</v>
      </c>
      <c r="BP168" s="115"/>
      <c r="BQ168" s="115">
        <v>-6.7796610169491581E-2</v>
      </c>
      <c r="BR168" s="115">
        <v>-0.20892494929006081</v>
      </c>
      <c r="BS168" s="115">
        <v>-1.6920710390155254E-2</v>
      </c>
      <c r="BT168" s="115">
        <v>-0.21592442645074217</v>
      </c>
      <c r="BU168" s="115"/>
      <c r="BV168" s="115">
        <v>-0.18461538461538465</v>
      </c>
      <c r="BW168" s="115">
        <v>0.44144144144144148</v>
      </c>
      <c r="BX168" s="115">
        <v>0.13151927437641717</v>
      </c>
      <c r="BY168" s="115">
        <v>-5.3497942386831351E-2</v>
      </c>
      <c r="BZ168" s="115">
        <v>-8.1081081081081113E-2</v>
      </c>
      <c r="CA168" s="115">
        <v>0.12934782608695658</v>
      </c>
      <c r="CB168" s="115">
        <v>-4.2771599657827203E-3</v>
      </c>
      <c r="CC168" s="115">
        <v>0</v>
      </c>
      <c r="CD168" s="115"/>
      <c r="CE168" s="115">
        <v>-0.11153174140943493</v>
      </c>
      <c r="CF168" s="115">
        <v>5.2941176470588151E-2</v>
      </c>
      <c r="CG168" s="115">
        <v>-5.2558782849239247E-2</v>
      </c>
      <c r="CH168" s="115">
        <v>7.1428571428571397E-2</v>
      </c>
      <c r="CI168" s="115">
        <v>0.22448979591836735</v>
      </c>
      <c r="CJ168" s="115">
        <v>-9.6774193548387094E-2</v>
      </c>
      <c r="CK168" s="115">
        <v>-2.6666666666666668E-2</v>
      </c>
      <c r="CL168" s="115">
        <v>1.9999999999999928E-2</v>
      </c>
      <c r="CM168" s="115">
        <v>-0.12396694214876033</v>
      </c>
      <c r="CN168" s="115">
        <v>-0.11278195488721804</v>
      </c>
      <c r="CO168" s="115">
        <v>-5.9561128526645725E-2</v>
      </c>
      <c r="CP168" s="115">
        <v>0</v>
      </c>
      <c r="CQ168" s="115">
        <v>0</v>
      </c>
      <c r="CR168" s="115"/>
      <c r="CS168" s="115">
        <v>-1.7647058823529453E-2</v>
      </c>
      <c r="CT168" s="115">
        <v>0</v>
      </c>
      <c r="CU168" s="115">
        <v>-1.6652789342213876E-3</v>
      </c>
      <c r="CV168" s="115">
        <v>0</v>
      </c>
      <c r="CW168" s="115">
        <v>-6.8923821039903299E-2</v>
      </c>
      <c r="CX168" s="115">
        <v>1.8518518518518452E-2</v>
      </c>
      <c r="CY168" s="115">
        <v>7.556675062972292E-3</v>
      </c>
      <c r="CZ168" s="115">
        <v>-5.4054054054054099E-2</v>
      </c>
      <c r="DA168" s="115">
        <v>0.15492957746478869</v>
      </c>
      <c r="DB168" s="115">
        <v>-0.1445864156018829</v>
      </c>
      <c r="DC168" s="115"/>
      <c r="DD168" s="115">
        <v>-0.17299578059071721</v>
      </c>
      <c r="DE168" s="115">
        <v>-9.6008084891359563E-3</v>
      </c>
      <c r="DF168" s="115">
        <v>1.3561741613133517E-2</v>
      </c>
      <c r="DG168" s="115">
        <v>-4.5226130653266264E-2</v>
      </c>
      <c r="DH168" s="115">
        <v>-5.0264550264550234E-2</v>
      </c>
      <c r="DI168" s="115"/>
      <c r="DJ168" s="115"/>
      <c r="DK168" s="115">
        <v>-0.1111111111111111</v>
      </c>
      <c r="DL168" s="115">
        <v>-0.28761061946902655</v>
      </c>
      <c r="DM168" s="115">
        <v>0.25954198473282447</v>
      </c>
      <c r="DN168" s="115">
        <v>-0.11680911680911685</v>
      </c>
      <c r="DO168" s="115"/>
      <c r="DP168" s="115">
        <v>5.2219321148825066E-3</v>
      </c>
      <c r="DQ168" s="115">
        <v>4.7619047619047616E-2</v>
      </c>
      <c r="DR168" s="115">
        <v>-8.7500000000000355E-3</v>
      </c>
      <c r="DS168" s="115">
        <v>4.5454545454545456E-2</v>
      </c>
      <c r="DT168" s="115">
        <v>-2.4253132026983652E-2</v>
      </c>
      <c r="DU168" s="115">
        <v>-0.126984126984127</v>
      </c>
      <c r="DV168" s="115">
        <v>-4.736842105263158E-2</v>
      </c>
      <c r="DW168" s="115"/>
      <c r="DX168" s="115">
        <v>-1.5846538782318644E-2</v>
      </c>
      <c r="DY168" s="115">
        <v>0</v>
      </c>
      <c r="DZ168" s="115">
        <v>-1.9960079840319646E-3</v>
      </c>
      <c r="EA168" s="115"/>
      <c r="EB168" s="115">
        <v>-2.5974025974026035E-2</v>
      </c>
      <c r="EC168" s="115">
        <v>0.11471861471861465</v>
      </c>
      <c r="ED168" s="115">
        <v>-0.26363636363636367</v>
      </c>
      <c r="EE168" s="115"/>
      <c r="EF168" s="115">
        <v>0</v>
      </c>
      <c r="EG168" s="115"/>
      <c r="EH168" s="115">
        <v>-0.13725490196078433</v>
      </c>
      <c r="EI168" s="115">
        <v>3.8107752956636085E-2</v>
      </c>
      <c r="EJ168" s="115">
        <v>3.896103896103896E-2</v>
      </c>
      <c r="EK168" s="115">
        <v>-0.32173913043478264</v>
      </c>
      <c r="EL168" s="115">
        <v>-9.242424242424245E-2</v>
      </c>
      <c r="EM168" s="115">
        <v>-5.4794520547945202E-2</v>
      </c>
      <c r="EN168" s="115">
        <v>0.40546967895362679</v>
      </c>
      <c r="EO168" s="115">
        <v>-6.6202090592334492E-2</v>
      </c>
      <c r="EP168" s="115">
        <v>0</v>
      </c>
      <c r="EQ168" s="115">
        <v>-0.25641025641025639</v>
      </c>
      <c r="ER168" s="115">
        <v>-3.4482758620689655E-2</v>
      </c>
      <c r="ES168" s="115">
        <v>0</v>
      </c>
      <c r="ET168" s="115"/>
      <c r="EU168" s="115"/>
      <c r="EV168" s="115">
        <v>-0.11194029850746269</v>
      </c>
      <c r="EW168" s="115">
        <v>-4.5999999999999944E-2</v>
      </c>
      <c r="EX168" s="115">
        <v>9.3582887700535151E-3</v>
      </c>
      <c r="EY168" s="115">
        <v>-5.7043073341094361E-2</v>
      </c>
      <c r="EZ168" s="115">
        <v>0</v>
      </c>
      <c r="FA168" s="115"/>
      <c r="FB168" s="115">
        <v>-0.184549356223176</v>
      </c>
      <c r="FC168" s="115">
        <v>2.4999999999999911E-2</v>
      </c>
      <c r="FD168" s="115">
        <v>-6.4935064935064939E-3</v>
      </c>
      <c r="FE168" s="115"/>
      <c r="FF168" s="115"/>
      <c r="FG168" s="115">
        <v>4.0178571428571432E-2</v>
      </c>
      <c r="FH168" s="115">
        <v>-0.13043478260869573</v>
      </c>
      <c r="FI168" s="115">
        <v>3.0241935483870965E-2</v>
      </c>
      <c r="FJ168" s="115">
        <v>1.5625E-2</v>
      </c>
      <c r="FK168" s="115">
        <v>0.42857142857142849</v>
      </c>
      <c r="FL168" s="115">
        <v>2.2222222222222223E-2</v>
      </c>
      <c r="FM168" s="115">
        <v>-0.35672514619883045</v>
      </c>
      <c r="FN168" s="115">
        <v>-0.38260869565217392</v>
      </c>
      <c r="FO168" s="115">
        <v>-0.11338962605548861</v>
      </c>
      <c r="FP168" s="115">
        <v>-0.14691358024691364</v>
      </c>
      <c r="FQ168" s="115"/>
      <c r="FR168" s="115">
        <v>-3.6316472114137452E-2</v>
      </c>
      <c r="FS168" s="115">
        <v>-0.10000000000000006</v>
      </c>
      <c r="FT168" s="115">
        <v>-1.0000000000000063E-2</v>
      </c>
      <c r="FU168" s="115">
        <v>-5.4054054054054057E-2</v>
      </c>
      <c r="FV168" s="115">
        <v>5.8290155440414507E-2</v>
      </c>
      <c r="FW168" s="115">
        <v>7.2727272727272724E-2</v>
      </c>
      <c r="FX168" s="115">
        <v>0</v>
      </c>
      <c r="FY168" s="115">
        <v>1.6666666666666607E-2</v>
      </c>
      <c r="FZ168" s="115">
        <v>-0.2608695652173913</v>
      </c>
      <c r="GA168" s="115">
        <v>-0.2857142857142857</v>
      </c>
      <c r="GB168" s="115">
        <v>-1.7543859649122806E-2</v>
      </c>
      <c r="GC168" s="115">
        <v>-1.2987012987013017E-2</v>
      </c>
      <c r="GD168" s="115"/>
      <c r="GE168" s="115">
        <v>0.10714285714285714</v>
      </c>
      <c r="GF168" s="115"/>
      <c r="GG168" s="115">
        <v>-0.20909090909090908</v>
      </c>
      <c r="GH168" s="115">
        <v>0.26105263157894737</v>
      </c>
      <c r="GI168" s="115">
        <v>3.978052126200262E-2</v>
      </c>
      <c r="GJ168" s="115">
        <v>0</v>
      </c>
      <c r="GK168" s="115"/>
      <c r="GL168" s="115">
        <v>-0.14666666666666661</v>
      </c>
      <c r="GM168" s="115"/>
      <c r="GN168" s="115">
        <v>0</v>
      </c>
      <c r="GO168" s="115"/>
      <c r="GP168" s="115">
        <v>-0.10434782608695646</v>
      </c>
      <c r="GQ168" s="115">
        <v>-0.14645974781765272</v>
      </c>
      <c r="GR168" s="115">
        <v>-9.0909090909090912E-2</v>
      </c>
      <c r="GS168" s="115">
        <v>-0.1866666666666667</v>
      </c>
    </row>
    <row r="169" spans="1:201" x14ac:dyDescent="0.2">
      <c r="A169" t="s">
        <v>1523</v>
      </c>
      <c r="B169" s="115">
        <v>0</v>
      </c>
      <c r="C169" s="115">
        <v>-1.538461538461533E-2</v>
      </c>
      <c r="D169" s="115">
        <v>-3.4431137724550927E-2</v>
      </c>
      <c r="E169" s="115">
        <v>-6.863727454909814E-2</v>
      </c>
      <c r="F169" s="115"/>
      <c r="G169" s="115">
        <v>0</v>
      </c>
      <c r="H169" s="115">
        <v>-0.3544303797468355</v>
      </c>
      <c r="I169" s="115">
        <v>-5.6022408963585436E-2</v>
      </c>
      <c r="J169" s="115"/>
      <c r="K169" s="115">
        <v>-1.4492753623188406E-2</v>
      </c>
      <c r="L169" s="115">
        <v>-1.3986013986014061E-2</v>
      </c>
      <c r="M169" s="115">
        <v>0.203125</v>
      </c>
      <c r="N169" s="115">
        <v>-8.6956521739130432E-2</v>
      </c>
      <c r="O169" s="115">
        <v>-0.70071482317531975</v>
      </c>
      <c r="P169" s="115"/>
      <c r="Q169" s="115">
        <v>3.6144578313252879E-2</v>
      </c>
      <c r="R169" s="115"/>
      <c r="S169" s="115"/>
      <c r="T169" s="115">
        <v>7.6470588235294124E-2</v>
      </c>
      <c r="U169" s="115">
        <v>-0.25</v>
      </c>
      <c r="V169" s="115">
        <v>-4.5810055865921726E-2</v>
      </c>
      <c r="W169" s="115">
        <v>0.08</v>
      </c>
      <c r="X169" s="115">
        <v>-5.2301255230125528E-2</v>
      </c>
      <c r="Y169" s="115">
        <v>-0.16417910447761203</v>
      </c>
      <c r="Z169" s="115">
        <v>-1.6086956521739082E-2</v>
      </c>
      <c r="AA169" s="115">
        <v>9.3749999999999944E-2</v>
      </c>
      <c r="AB169" s="115"/>
      <c r="AC169" s="115"/>
      <c r="AD169" s="115">
        <v>-0.11413969335604775</v>
      </c>
      <c r="AE169" s="115">
        <v>-0.33160621761658032</v>
      </c>
      <c r="AF169" s="115">
        <v>-0.16717325227963525</v>
      </c>
      <c r="AG169" s="115">
        <v>0.4705882352941177</v>
      </c>
      <c r="AH169" s="115">
        <v>0.17857142857142858</v>
      </c>
      <c r="AI169" s="115">
        <v>-0.13000000000000006</v>
      </c>
      <c r="AJ169" s="115">
        <v>2.1423106350420901E-2</v>
      </c>
      <c r="AK169" s="115">
        <v>-6.818181818181808E-2</v>
      </c>
      <c r="AL169" s="115"/>
      <c r="AM169" s="115">
        <v>-8.3333333333333329E-2</v>
      </c>
      <c r="AN169" s="115">
        <v>0</v>
      </c>
      <c r="AO169" s="115">
        <v>0.11521739130434776</v>
      </c>
      <c r="AP169" s="115">
        <v>-5.9701492537313432E-2</v>
      </c>
      <c r="AQ169" s="115">
        <v>-0.21686746987951813</v>
      </c>
      <c r="AR169" s="115">
        <v>-5.6451612903225805E-2</v>
      </c>
      <c r="AS169" s="115">
        <v>-1.3908205841446452E-2</v>
      </c>
      <c r="AT169" s="115">
        <v>-0.14705882352941177</v>
      </c>
      <c r="AU169" s="115">
        <v>1.5151515151515152E-2</v>
      </c>
      <c r="AV169" s="115">
        <v>-0.22182468694096599</v>
      </c>
      <c r="AW169" s="115">
        <v>-0.23711340206185566</v>
      </c>
      <c r="AX169" s="115"/>
      <c r="AY169" s="115">
        <v>5.9405940594059375E-2</v>
      </c>
      <c r="AZ169" s="115">
        <v>-0.30000000000000004</v>
      </c>
      <c r="BA169" s="115">
        <v>0.14333333333333323</v>
      </c>
      <c r="BB169" s="115">
        <v>-3.3333333333333333E-2</v>
      </c>
      <c r="BC169" s="115"/>
      <c r="BD169" s="115">
        <v>9.0810810810810869E-2</v>
      </c>
      <c r="BE169" s="115">
        <v>-7.2124756335282578E-2</v>
      </c>
      <c r="BF169" s="115">
        <v>0</v>
      </c>
      <c r="BG169" s="115">
        <v>-0.14649681528662414</v>
      </c>
      <c r="BH169" s="115">
        <v>-7.6923076923076927E-2</v>
      </c>
      <c r="BI169" s="115">
        <v>-0.1274131274131273</v>
      </c>
      <c r="BJ169" s="115">
        <v>-0.1514683153013911</v>
      </c>
      <c r="BK169" s="115">
        <v>0.1</v>
      </c>
      <c r="BL169" s="115">
        <v>9.5588235294117696E-2</v>
      </c>
      <c r="BM169" s="115">
        <v>3.7132352941176554E-2</v>
      </c>
      <c r="BN169" s="115"/>
      <c r="BO169" s="115">
        <v>-0.22758620689655176</v>
      </c>
      <c r="BP169" s="115"/>
      <c r="BQ169" s="115">
        <v>0</v>
      </c>
      <c r="BR169" s="115">
        <v>-1.4000000000000058E-2</v>
      </c>
      <c r="BS169" s="115">
        <v>7.2918229557389386E-2</v>
      </c>
      <c r="BT169" s="115">
        <v>-6.321112515802782E-2</v>
      </c>
      <c r="BU169" s="115"/>
      <c r="BV169" s="115">
        <v>0.18181818181818182</v>
      </c>
      <c r="BW169" s="115">
        <v>-0.28387096774193549</v>
      </c>
      <c r="BX169" s="115">
        <v>-0.30221518987341772</v>
      </c>
      <c r="BY169" s="115">
        <v>-0.15183246073298426</v>
      </c>
      <c r="BZ169" s="115">
        <v>-0.18382352941176472</v>
      </c>
      <c r="CA169" s="115">
        <v>-0.16363636363636364</v>
      </c>
      <c r="CB169" s="115">
        <v>-8.5470085470080613E-4</v>
      </c>
      <c r="CC169" s="115">
        <v>-1.5282730514519173E-3</v>
      </c>
      <c r="CD169" s="115"/>
      <c r="CE169" s="115">
        <v>0.2049122807017543</v>
      </c>
      <c r="CF169" s="115">
        <v>0</v>
      </c>
      <c r="CG169" s="115">
        <v>-6.1038961038961073E-2</v>
      </c>
      <c r="CH169" s="115">
        <v>0</v>
      </c>
      <c r="CI169" s="115">
        <v>-0.02</v>
      </c>
      <c r="CJ169" s="115">
        <v>-0.11428571428571428</v>
      </c>
      <c r="CK169" s="115">
        <v>-2.5974025974025976E-2</v>
      </c>
      <c r="CL169" s="115">
        <v>-4.7619047619047616E-2</v>
      </c>
      <c r="CM169" s="115">
        <v>0.13084112149532715</v>
      </c>
      <c r="CN169" s="115">
        <v>0</v>
      </c>
      <c r="CO169" s="115">
        <v>-0.13315217391304346</v>
      </c>
      <c r="CP169" s="115">
        <v>0</v>
      </c>
      <c r="CQ169" s="115">
        <v>-7.1428571428571425E-2</v>
      </c>
      <c r="CR169" s="115"/>
      <c r="CS169" s="115">
        <v>-4.4943820224719142E-2</v>
      </c>
      <c r="CT169" s="115">
        <v>2.8571428571428571E-2</v>
      </c>
      <c r="CU169" s="115">
        <v>-4.9841772151898819E-2</v>
      </c>
      <c r="CV169" s="115">
        <v>-8.1081081081081086E-2</v>
      </c>
      <c r="CW169" s="115">
        <v>-2.0142180094786761E-2</v>
      </c>
      <c r="CX169" s="115">
        <v>-0.27999999999999997</v>
      </c>
      <c r="CY169" s="115">
        <v>-4.0367416001933741E-2</v>
      </c>
      <c r="CZ169" s="115">
        <v>-5.1282051282051218E-2</v>
      </c>
      <c r="DA169" s="115">
        <v>-0.18857142857142861</v>
      </c>
      <c r="DB169" s="115">
        <v>0.16308173640985527</v>
      </c>
      <c r="DC169" s="115"/>
      <c r="DD169" s="115">
        <v>-4.2016806722689672E-3</v>
      </c>
      <c r="DE169" s="115">
        <v>-5.3110047846889927E-2</v>
      </c>
      <c r="DF169" s="115">
        <v>-0.17100591715976335</v>
      </c>
      <c r="DG169" s="115">
        <v>-5.2380952380952452E-2</v>
      </c>
      <c r="DH169" s="115">
        <v>-0.12903225806451615</v>
      </c>
      <c r="DI169" s="115"/>
      <c r="DJ169" s="115"/>
      <c r="DK169" s="115">
        <v>-0.1</v>
      </c>
      <c r="DL169" s="115">
        <v>-0.16296296296296292</v>
      </c>
      <c r="DM169" s="115">
        <v>8.2644628099173556E-2</v>
      </c>
      <c r="DN169" s="115">
        <v>9.6875000000000044E-2</v>
      </c>
      <c r="DO169" s="115"/>
      <c r="DP169" s="115">
        <v>5.21978021978022E-2</v>
      </c>
      <c r="DQ169" s="115">
        <v>-3.4482758620689655E-2</v>
      </c>
      <c r="DR169" s="115">
        <v>-0.13978494623655913</v>
      </c>
      <c r="DS169" s="115">
        <v>-7.3684210526315783E-2</v>
      </c>
      <c r="DT169" s="115">
        <v>4.1935483870968113E-3</v>
      </c>
      <c r="DU169" s="115">
        <v>-9.2592592592592587E-2</v>
      </c>
      <c r="DV169" s="115">
        <v>1.3333333333333334E-2</v>
      </c>
      <c r="DW169" s="115"/>
      <c r="DX169" s="115">
        <v>3.362068965517246E-2</v>
      </c>
      <c r="DY169" s="115">
        <v>0.12601927353595255</v>
      </c>
      <c r="DZ169" s="115">
        <v>0.19856459330143553</v>
      </c>
      <c r="EA169" s="115"/>
      <c r="EB169" s="115">
        <v>4.3478260869565834E-3</v>
      </c>
      <c r="EC169" s="115">
        <v>4.4067796610169553E-2</v>
      </c>
      <c r="ED169" s="115">
        <v>-8.3333333333333329E-2</v>
      </c>
      <c r="EE169" s="115"/>
      <c r="EF169" s="115">
        <v>0</v>
      </c>
      <c r="EG169" s="115"/>
      <c r="EH169" s="115">
        <v>-1.1627906976744214E-2</v>
      </c>
      <c r="EI169" s="115">
        <v>-2.4358974358974432E-2</v>
      </c>
      <c r="EJ169" s="115">
        <v>4.0540540540540543E-2</v>
      </c>
      <c r="EK169" s="115">
        <v>0.30681818181818171</v>
      </c>
      <c r="EL169" s="115">
        <v>-3.3674963396778876E-2</v>
      </c>
      <c r="EM169" s="115">
        <v>5.7971014492753624E-2</v>
      </c>
      <c r="EN169" s="115">
        <v>1.2033694344163659E-2</v>
      </c>
      <c r="EO169" s="115">
        <v>0.25877192982456143</v>
      </c>
      <c r="EP169" s="115">
        <v>0</v>
      </c>
      <c r="EQ169" s="115">
        <v>-2.0100502512562745E-2</v>
      </c>
      <c r="ER169" s="115">
        <v>0.1885245901639345</v>
      </c>
      <c r="ES169" s="115">
        <v>0</v>
      </c>
      <c r="ET169" s="115"/>
      <c r="EU169" s="115"/>
      <c r="EV169" s="115">
        <v>8.0645161290322578E-2</v>
      </c>
      <c r="EW169" s="115">
        <v>0</v>
      </c>
      <c r="EX169" s="115">
        <v>1.0810810810810773E-2</v>
      </c>
      <c r="EY169" s="115">
        <v>0.24492753623188415</v>
      </c>
      <c r="EZ169" s="115">
        <v>0.25</v>
      </c>
      <c r="FA169" s="115"/>
      <c r="FB169" s="115">
        <v>0.1948717948717949</v>
      </c>
      <c r="FC169" s="115">
        <v>-0.12087912087912084</v>
      </c>
      <c r="FD169" s="115">
        <v>2.6041666666667038E-3</v>
      </c>
      <c r="FE169" s="115"/>
      <c r="FF169" s="115"/>
      <c r="FG169" s="115">
        <v>-1.7543859649122806E-2</v>
      </c>
      <c r="FH169" s="115">
        <v>-2.4242424242424156E-2</v>
      </c>
      <c r="FI169" s="115">
        <v>5.3078556263269634E-2</v>
      </c>
      <c r="FJ169" s="115">
        <v>0</v>
      </c>
      <c r="FK169" s="115">
        <v>-0.19230769230769229</v>
      </c>
      <c r="FL169" s="115">
        <v>-5.2631578947368418E-2</v>
      </c>
      <c r="FM169" s="115">
        <v>6.8750000000000089E-2</v>
      </c>
      <c r="FN169" s="115">
        <v>0</v>
      </c>
      <c r="FO169" s="115">
        <v>-2.4067388688325951E-3</v>
      </c>
      <c r="FP169" s="115">
        <v>-6.8965517241379309E-2</v>
      </c>
      <c r="FQ169" s="115"/>
      <c r="FR169" s="115">
        <v>1.4473684210526241E-2</v>
      </c>
      <c r="FS169" s="115">
        <v>0.16666666666666666</v>
      </c>
      <c r="FT169" s="115">
        <v>-5.552470849527725E-4</v>
      </c>
      <c r="FU169" s="115">
        <v>-0.11904761904761904</v>
      </c>
      <c r="FV169" s="115">
        <v>-1.0256410256410256E-2</v>
      </c>
      <c r="FW169" s="115">
        <v>0</v>
      </c>
      <c r="FX169" s="115">
        <v>3.7735849056603807E-2</v>
      </c>
      <c r="FY169" s="115">
        <v>7.1428571428571494E-2</v>
      </c>
      <c r="FZ169" s="115">
        <v>0</v>
      </c>
      <c r="GA169" s="115">
        <v>-0.19062500000000004</v>
      </c>
      <c r="GB169" s="115">
        <v>1.7857142857142856E-2</v>
      </c>
      <c r="GC169" s="115">
        <v>-0.10465116279069764</v>
      </c>
      <c r="GD169" s="115"/>
      <c r="GE169" s="115">
        <v>-1.4084507042253471E-2</v>
      </c>
      <c r="GF169" s="115"/>
      <c r="GG169" s="115">
        <v>0</v>
      </c>
      <c r="GH169" s="115">
        <v>-2.102225886232479E-2</v>
      </c>
      <c r="GI169" s="115">
        <v>0.15348101265822789</v>
      </c>
      <c r="GJ169" s="115">
        <v>-0.12445414847161564</v>
      </c>
      <c r="GK169" s="115"/>
      <c r="GL169" s="115">
        <v>0</v>
      </c>
      <c r="GM169" s="115"/>
      <c r="GN169" s="115">
        <v>0</v>
      </c>
      <c r="GO169" s="115"/>
      <c r="GP169" s="115">
        <v>3.1390134529147948E-2</v>
      </c>
      <c r="GQ169" s="115">
        <v>-1.5281757402101323E-2</v>
      </c>
      <c r="GR169" s="115">
        <v>-0.10204081632653061</v>
      </c>
      <c r="GS169" s="115">
        <v>-0.10714285714285718</v>
      </c>
    </row>
    <row r="170" spans="1:201" x14ac:dyDescent="0.2">
      <c r="A170" t="s">
        <v>1524</v>
      </c>
      <c r="B170" s="115">
        <v>0</v>
      </c>
      <c r="C170" s="115">
        <v>-2.255639097744366E-2</v>
      </c>
      <c r="D170" s="115">
        <v>4.3750000000000032E-2</v>
      </c>
      <c r="E170" s="115">
        <v>1.0121457489878543E-2</v>
      </c>
      <c r="F170" s="115"/>
      <c r="G170" s="115">
        <v>4.9382716049382713E-2</v>
      </c>
      <c r="H170" s="115">
        <v>0.11267605633802827</v>
      </c>
      <c r="I170" s="115">
        <v>9.5764272559852634E-2</v>
      </c>
      <c r="J170" s="115"/>
      <c r="K170" s="115">
        <v>6.711409395973188E-3</v>
      </c>
      <c r="L170" s="115">
        <v>-5.921052631578938E-2</v>
      </c>
      <c r="M170" s="115">
        <v>-5.8823529411764705E-2</v>
      </c>
      <c r="N170" s="115">
        <v>0</v>
      </c>
      <c r="O170" s="115">
        <v>0.23627906976744192</v>
      </c>
      <c r="P170" s="115"/>
      <c r="Q170" s="115">
        <v>-0.20192307692307687</v>
      </c>
      <c r="R170" s="115"/>
      <c r="S170" s="115"/>
      <c r="T170" s="115">
        <v>0.18964310706787968</v>
      </c>
      <c r="U170" s="115">
        <v>0</v>
      </c>
      <c r="V170" s="115">
        <v>-1.9715224534501613E-2</v>
      </c>
      <c r="W170" s="115">
        <v>0</v>
      </c>
      <c r="X170" s="115">
        <v>0</v>
      </c>
      <c r="Y170" s="115">
        <v>3.0769230769230795E-2</v>
      </c>
      <c r="Z170" s="115">
        <v>-2.9535864978902954E-2</v>
      </c>
      <c r="AA170" s="115">
        <v>6.6666666666666721E-2</v>
      </c>
      <c r="AB170" s="115"/>
      <c r="AC170" s="115"/>
      <c r="AD170" s="115">
        <v>-0.11060606060606057</v>
      </c>
      <c r="AE170" s="115">
        <v>-0.46089385474860334</v>
      </c>
      <c r="AF170" s="115">
        <v>0.14767441860465119</v>
      </c>
      <c r="AG170" s="115">
        <v>-0.15000000000000002</v>
      </c>
      <c r="AH170" s="115">
        <v>-0.104</v>
      </c>
      <c r="AI170" s="115">
        <v>4.1666666666666706E-2</v>
      </c>
      <c r="AJ170" s="115">
        <v>0.117094017094017</v>
      </c>
      <c r="AK170" s="115">
        <v>3.937007874015748E-2</v>
      </c>
      <c r="AL170" s="115"/>
      <c r="AM170" s="115">
        <v>1.6949152542372819E-2</v>
      </c>
      <c r="AN170" s="115">
        <v>-0.30000000000000004</v>
      </c>
      <c r="AO170" s="115">
        <v>-1.2875536480686725E-2</v>
      </c>
      <c r="AP170" s="115">
        <v>9.0361445783131659E-3</v>
      </c>
      <c r="AQ170" s="115">
        <v>0.22962962962962974</v>
      </c>
      <c r="AR170" s="115">
        <v>-0.1388888888888889</v>
      </c>
      <c r="AS170" s="115">
        <v>-6.6233766233766159E-2</v>
      </c>
      <c r="AT170" s="115">
        <v>-3.1614924522928002E-2</v>
      </c>
      <c r="AU170" s="115">
        <v>-0.24311926605504589</v>
      </c>
      <c r="AV170" s="115">
        <v>0.12136409227683043</v>
      </c>
      <c r="AW170" s="115">
        <v>2.1052631578947368E-2</v>
      </c>
      <c r="AX170" s="115"/>
      <c r="AY170" s="115">
        <v>-1.9417475728155442E-2</v>
      </c>
      <c r="AZ170" s="115">
        <v>-9.0909090909090981E-2</v>
      </c>
      <c r="BA170" s="115">
        <v>8.4990958408679984E-2</v>
      </c>
      <c r="BB170" s="115">
        <v>-4.4585987261146452E-2</v>
      </c>
      <c r="BC170" s="115"/>
      <c r="BD170" s="115">
        <v>0.25</v>
      </c>
      <c r="BE170" s="115">
        <v>-2.6565464895635781E-2</v>
      </c>
      <c r="BF170" s="115">
        <v>0</v>
      </c>
      <c r="BG170" s="115">
        <v>0.10563380281690142</v>
      </c>
      <c r="BH170" s="115">
        <v>-0.28006329113924056</v>
      </c>
      <c r="BI170" s="115">
        <v>-5.1282051282051357E-2</v>
      </c>
      <c r="BJ170" s="115">
        <v>2.6984126984127031E-2</v>
      </c>
      <c r="BK170" s="115">
        <v>-7.8947368421052627E-2</v>
      </c>
      <c r="BL170" s="115">
        <v>7.4074074074073808E-3</v>
      </c>
      <c r="BM170" s="115">
        <v>4.5751633986928011E-2</v>
      </c>
      <c r="BN170" s="115"/>
      <c r="BO170" s="115">
        <v>3.5714285714285712E-2</v>
      </c>
      <c r="BP170" s="115"/>
      <c r="BQ170" s="115">
        <v>7.2727272727272793E-2</v>
      </c>
      <c r="BR170" s="115">
        <v>-3.8461538461538464E-2</v>
      </c>
      <c r="BS170" s="115">
        <v>-9.658246656760773E-3</v>
      </c>
      <c r="BT170" s="115">
        <v>-9.8061573546180253E-2</v>
      </c>
      <c r="BU170" s="115"/>
      <c r="BV170" s="115">
        <v>-8.3333333333333329E-2</v>
      </c>
      <c r="BW170" s="115">
        <v>-0.12921348314606745</v>
      </c>
      <c r="BX170" s="115">
        <v>0.21538461538461545</v>
      </c>
      <c r="BY170" s="115">
        <v>0.10974822466107166</v>
      </c>
      <c r="BZ170" s="115">
        <v>0.1333333333333333</v>
      </c>
      <c r="CA170" s="115">
        <v>0.14583333333333334</v>
      </c>
      <c r="CB170" s="115">
        <v>1.7391304347826087E-2</v>
      </c>
      <c r="CC170" s="115">
        <v>5.9935205183585437E-2</v>
      </c>
      <c r="CD170" s="115"/>
      <c r="CE170" s="115">
        <v>0.11328125</v>
      </c>
      <c r="CF170" s="115">
        <v>-0.10052910052910047</v>
      </c>
      <c r="CG170" s="115">
        <v>-3.7499999999999999E-2</v>
      </c>
      <c r="CH170" s="115">
        <v>0.10250000000000004</v>
      </c>
      <c r="CI170" s="115">
        <v>-3.8461538461538464E-2</v>
      </c>
      <c r="CJ170" s="115">
        <v>-7.407407407407407E-2</v>
      </c>
      <c r="CK170" s="115">
        <v>2.6041666666667038E-3</v>
      </c>
      <c r="CL170" s="115">
        <v>-0.125</v>
      </c>
      <c r="CM170" s="115">
        <v>-0.15079365079365081</v>
      </c>
      <c r="CN170" s="115">
        <v>0</v>
      </c>
      <c r="CO170" s="115">
        <v>0.14999999999999991</v>
      </c>
      <c r="CP170" s="115">
        <v>-0.27272727272727271</v>
      </c>
      <c r="CQ170" s="115">
        <v>-6.6666666666666666E-2</v>
      </c>
      <c r="CR170" s="115"/>
      <c r="CS170" s="115">
        <v>-0.10999999999999996</v>
      </c>
      <c r="CT170" s="115">
        <v>-2.097902097902098E-2</v>
      </c>
      <c r="CU170" s="115">
        <v>-9.064748201438845E-2</v>
      </c>
      <c r="CV170" s="115">
        <v>2.2099447513812074E-2</v>
      </c>
      <c r="CW170" s="115">
        <v>0.1722222222222223</v>
      </c>
      <c r="CX170" s="115">
        <v>0.23966942148760334</v>
      </c>
      <c r="CY170" s="115">
        <v>7.7343749999999975E-2</v>
      </c>
      <c r="CZ170" s="115">
        <v>-3.7037037037037014E-2</v>
      </c>
      <c r="DA170" s="115">
        <v>2.9411764705882353E-2</v>
      </c>
      <c r="DB170" s="115">
        <v>-8.9147286821705859E-3</v>
      </c>
      <c r="DC170" s="115"/>
      <c r="DD170" s="115">
        <v>0</v>
      </c>
      <c r="DE170" s="115">
        <v>0.1</v>
      </c>
      <c r="DF170" s="115">
        <v>-0.17156862745098039</v>
      </c>
      <c r="DG170" s="115">
        <v>-1.8691588785046665E-2</v>
      </c>
      <c r="DH170" s="115">
        <v>7.1604938271604898E-2</v>
      </c>
      <c r="DI170" s="115"/>
      <c r="DJ170" s="115"/>
      <c r="DK170" s="115">
        <v>7.5268817204300995E-2</v>
      </c>
      <c r="DL170" s="115">
        <v>-7.3529411764705621E-3</v>
      </c>
      <c r="DM170" s="115">
        <v>8.0357142857142891E-2</v>
      </c>
      <c r="DN170" s="115">
        <v>0</v>
      </c>
      <c r="DO170" s="115"/>
      <c r="DP170" s="115">
        <v>-3.7037037037037035E-2</v>
      </c>
      <c r="DQ170" s="115">
        <v>-0.17924528301886791</v>
      </c>
      <c r="DR170" s="115">
        <v>3.9106145251396648E-2</v>
      </c>
      <c r="DS170" s="115">
        <v>-3.0612244897959183E-2</v>
      </c>
      <c r="DT170" s="115">
        <v>0.10124333925399645</v>
      </c>
      <c r="DU170" s="115">
        <v>0.31351351351351353</v>
      </c>
      <c r="DV170" s="115">
        <v>-2.34375E-2</v>
      </c>
      <c r="DW170" s="115"/>
      <c r="DX170" s="115">
        <v>1.7271157167530471E-3</v>
      </c>
      <c r="DY170" s="115">
        <v>-7.4074074074069864E-4</v>
      </c>
      <c r="DZ170" s="115">
        <v>-5.0000000000000065E-2</v>
      </c>
      <c r="EA170" s="115"/>
      <c r="EB170" s="115">
        <v>6.9767441860465115E-2</v>
      </c>
      <c r="EC170" s="115">
        <v>5.9880239520958084E-2</v>
      </c>
      <c r="ED170" s="115">
        <v>-7.6923076923076927E-2</v>
      </c>
      <c r="EE170" s="115"/>
      <c r="EF170" s="115">
        <v>-0.27272727272727271</v>
      </c>
      <c r="EG170" s="115"/>
      <c r="EH170" s="115">
        <v>-7.692307692307665E-3</v>
      </c>
      <c r="EI170" s="115">
        <v>5.4054054054054057E-2</v>
      </c>
      <c r="EJ170" s="115">
        <v>-3.896103896103896E-2</v>
      </c>
      <c r="EK170" s="115">
        <v>0.10000000000000009</v>
      </c>
      <c r="EL170" s="115">
        <v>-2.2889842632332024E-2</v>
      </c>
      <c r="EM170" s="115">
        <v>-6.7567567567567571E-2</v>
      </c>
      <c r="EN170" s="115">
        <v>-0.15117466802860072</v>
      </c>
      <c r="EO170" s="115">
        <v>-8.249496981891348E-2</v>
      </c>
      <c r="EP170" s="115">
        <v>0</v>
      </c>
      <c r="EQ170" s="115">
        <v>-5.0000000000000712E-3</v>
      </c>
      <c r="ER170" s="115">
        <v>2.5210084033613356E-2</v>
      </c>
      <c r="ES170" s="115">
        <v>0</v>
      </c>
      <c r="ET170" s="115"/>
      <c r="EU170" s="115"/>
      <c r="EV170" s="115">
        <v>-1.5873015873015817E-2</v>
      </c>
      <c r="EW170" s="115">
        <v>-7.9365079365079083E-3</v>
      </c>
      <c r="EX170" s="115">
        <v>0</v>
      </c>
      <c r="EY170" s="115">
        <v>-8.5789996687644851E-2</v>
      </c>
      <c r="EZ170" s="115">
        <v>-0.2</v>
      </c>
      <c r="FA170" s="115"/>
      <c r="FB170" s="115">
        <v>4.8387096774193471E-2</v>
      </c>
      <c r="FC170" s="115">
        <v>-0.2416666666666667</v>
      </c>
      <c r="FD170" s="115">
        <v>1.0526315789473648E-2</v>
      </c>
      <c r="FE170" s="115"/>
      <c r="FF170" s="115"/>
      <c r="FG170" s="115">
        <v>-8.6956521739130436E-3</v>
      </c>
      <c r="FH170" s="115">
        <v>0.11486486486486482</v>
      </c>
      <c r="FI170" s="115">
        <v>-0.18086956521739128</v>
      </c>
      <c r="FJ170" s="115">
        <v>-1.5384615384615385E-2</v>
      </c>
      <c r="FK170" s="115">
        <v>-0.1333333333333333</v>
      </c>
      <c r="FL170" s="115">
        <v>-3.8461538461538436E-2</v>
      </c>
      <c r="FM170" s="115">
        <v>6.6666666666666666E-2</v>
      </c>
      <c r="FN170" s="115">
        <v>0</v>
      </c>
      <c r="FO170" s="115">
        <v>-0.15204081632653066</v>
      </c>
      <c r="FP170" s="115">
        <v>-9.6755833807626E-3</v>
      </c>
      <c r="FQ170" s="115"/>
      <c r="FR170" s="115">
        <v>-3.1847133757961783E-2</v>
      </c>
      <c r="FS170" s="115">
        <v>-2.7027027027027029E-2</v>
      </c>
      <c r="FT170" s="115">
        <v>-2.1195652173913074E-2</v>
      </c>
      <c r="FU170" s="115">
        <v>0.3125</v>
      </c>
      <c r="FV170" s="115">
        <v>0</v>
      </c>
      <c r="FW170" s="115">
        <v>0</v>
      </c>
      <c r="FX170" s="115">
        <v>-0.15200000000000002</v>
      </c>
      <c r="FY170" s="115">
        <v>-0.20000000000000004</v>
      </c>
      <c r="FZ170" s="115">
        <v>0</v>
      </c>
      <c r="GA170" s="115">
        <v>-4.334828101644253E-2</v>
      </c>
      <c r="GB170" s="115">
        <v>-5.4054054054054057E-2</v>
      </c>
      <c r="GC170" s="115">
        <v>1.1764705882352969E-2</v>
      </c>
      <c r="GD170" s="115"/>
      <c r="GE170" s="115">
        <v>-0.11250000000000004</v>
      </c>
      <c r="GF170" s="115"/>
      <c r="GG170" s="115">
        <v>0</v>
      </c>
      <c r="GH170" s="115">
        <v>-0.10148148148148151</v>
      </c>
      <c r="GI170" s="115">
        <v>0.38596491228070179</v>
      </c>
      <c r="GJ170" s="115">
        <v>9.8321342925659333E-2</v>
      </c>
      <c r="GK170" s="115"/>
      <c r="GL170" s="115">
        <v>-5.6603773584905683E-2</v>
      </c>
      <c r="GM170" s="115"/>
      <c r="GN170" s="115">
        <v>0</v>
      </c>
      <c r="GO170" s="115"/>
      <c r="GP170" s="115">
        <v>6.6985645933014454E-2</v>
      </c>
      <c r="GQ170" s="115">
        <v>-0.14180327868852458</v>
      </c>
      <c r="GR170" s="115">
        <v>2.0833333333333332E-2</v>
      </c>
      <c r="GS170" s="115">
        <v>0.20000000000000004</v>
      </c>
    </row>
    <row r="171" spans="1:201" x14ac:dyDescent="0.2">
      <c r="A171" t="s">
        <v>1525</v>
      </c>
      <c r="B171" s="115">
        <v>0</v>
      </c>
      <c r="C171" s="115">
        <v>9.46502057613169E-2</v>
      </c>
      <c r="D171" s="115">
        <v>-9.4339622641509441E-2</v>
      </c>
      <c r="E171" s="115">
        <v>-5.0000000000000031E-2</v>
      </c>
      <c r="F171" s="115"/>
      <c r="G171" s="115">
        <v>-2.35081374321881E-2</v>
      </c>
      <c r="H171" s="115">
        <v>-0.11250000000000004</v>
      </c>
      <c r="I171" s="115">
        <v>-0.14622641509433965</v>
      </c>
      <c r="J171" s="115"/>
      <c r="K171" s="115">
        <v>2.851140456182473E-2</v>
      </c>
      <c r="L171" s="115">
        <v>-0.11627906976744186</v>
      </c>
      <c r="M171" s="115">
        <v>-1.7341040462427786E-2</v>
      </c>
      <c r="N171" s="115">
        <v>-3.4965034965034968E-2</v>
      </c>
      <c r="O171" s="115">
        <v>-3.479236812570146E-2</v>
      </c>
      <c r="P171" s="115"/>
      <c r="Q171" s="115">
        <v>-0.11864406779661019</v>
      </c>
      <c r="R171" s="115"/>
      <c r="S171" s="115"/>
      <c r="T171" s="115">
        <v>-3.7710437710437736E-2</v>
      </c>
      <c r="U171" s="115">
        <v>-0.16666666666666663</v>
      </c>
      <c r="V171" s="115">
        <v>5.0632911392404958E-2</v>
      </c>
      <c r="W171" s="115">
        <v>-3.4749034749034693E-2</v>
      </c>
      <c r="X171" s="115">
        <v>-6.2745098039215741E-2</v>
      </c>
      <c r="Y171" s="115">
        <v>-3.7037037037037035E-2</v>
      </c>
      <c r="Z171" s="115">
        <v>-4.2016806722689074E-3</v>
      </c>
      <c r="AA171" s="115">
        <v>-0.11764705882352938</v>
      </c>
      <c r="AB171" s="115"/>
      <c r="AC171" s="115"/>
      <c r="AD171" s="115">
        <v>-7.4982480728801607E-2</v>
      </c>
      <c r="AE171" s="115">
        <v>2.249621785173979</v>
      </c>
      <c r="AF171" s="115">
        <v>-0.15019762845849804</v>
      </c>
      <c r="AG171" s="115">
        <v>-1.2345679012345635E-2</v>
      </c>
      <c r="AH171" s="115">
        <v>-9.0247452692867575E-2</v>
      </c>
      <c r="AI171" s="115">
        <v>-0.12128146453089254</v>
      </c>
      <c r="AJ171" s="115">
        <v>-3.7037037037037035E-2</v>
      </c>
      <c r="AK171" s="115">
        <v>-0.20625000000000004</v>
      </c>
      <c r="AL171" s="115"/>
      <c r="AM171" s="115">
        <v>-4.065040650406504E-2</v>
      </c>
      <c r="AN171" s="115">
        <v>0</v>
      </c>
      <c r="AO171" s="115">
        <v>-0.23856209150326799</v>
      </c>
      <c r="AP171" s="115">
        <v>-1.7751479289940662E-2</v>
      </c>
      <c r="AQ171" s="115">
        <v>-3.6900369003690561E-3</v>
      </c>
      <c r="AR171" s="115">
        <v>-2.1739130434782532E-2</v>
      </c>
      <c r="AS171" s="115">
        <v>-0.12050256996002282</v>
      </c>
      <c r="AT171" s="115">
        <v>7.0426829268292745E-2</v>
      </c>
      <c r="AU171" s="115">
        <v>0.14736842105263157</v>
      </c>
      <c r="AV171" s="115">
        <v>-4.1346153846153817E-2</v>
      </c>
      <c r="AW171" s="115">
        <v>-3.7487335359675814E-2</v>
      </c>
      <c r="AX171" s="115"/>
      <c r="AY171" s="115">
        <v>-6.3636363636363574E-2</v>
      </c>
      <c r="AZ171" s="115">
        <v>0</v>
      </c>
      <c r="BA171" s="115">
        <v>0.24830699774266368</v>
      </c>
      <c r="BB171" s="115">
        <v>6.4406779661016905E-2</v>
      </c>
      <c r="BC171" s="115"/>
      <c r="BD171" s="115">
        <v>-2.6315789473684209E-2</v>
      </c>
      <c r="BE171" s="115">
        <v>-4.1818181818181768E-2</v>
      </c>
      <c r="BF171" s="115">
        <v>0</v>
      </c>
      <c r="BG171" s="115">
        <v>-2.7397260273972629E-2</v>
      </c>
      <c r="BH171" s="115">
        <v>-0.12707182320441993</v>
      </c>
      <c r="BI171" s="115">
        <v>-0.10491803278688522</v>
      </c>
      <c r="BJ171" s="115">
        <v>-8.8277858176555646E-2</v>
      </c>
      <c r="BK171" s="115">
        <v>-0.15555555555555556</v>
      </c>
      <c r="BL171" s="115">
        <v>-0.19642857142857145</v>
      </c>
      <c r="BM171" s="115">
        <v>-7.7659574468085024E-2</v>
      </c>
      <c r="BN171" s="115"/>
      <c r="BO171" s="115">
        <v>-3.114186851211068E-2</v>
      </c>
      <c r="BP171" s="115"/>
      <c r="BQ171" s="115">
        <v>0</v>
      </c>
      <c r="BR171" s="115">
        <v>2.7667984189723292E-2</v>
      </c>
      <c r="BS171" s="115">
        <v>-9.6644295302013419E-2</v>
      </c>
      <c r="BT171" s="115">
        <v>-2.120535714285705E-2</v>
      </c>
      <c r="BU171" s="115"/>
      <c r="BV171" s="115">
        <v>-1.6393442622950762E-2</v>
      </c>
      <c r="BW171" s="115">
        <v>0</v>
      </c>
      <c r="BX171" s="115">
        <v>0.04</v>
      </c>
      <c r="BY171" s="115">
        <v>-3.1269543464665414E-2</v>
      </c>
      <c r="BZ171" s="115">
        <v>-5.5118110236220416E-2</v>
      </c>
      <c r="CA171" s="115">
        <v>-0.11193339500462531</v>
      </c>
      <c r="CB171" s="115">
        <v>-2.1276595744680851E-2</v>
      </c>
      <c r="CC171" s="115">
        <v>-5.8823529411764788E-2</v>
      </c>
      <c r="CD171" s="115"/>
      <c r="CE171" s="115">
        <v>1.1457921770051387E-2</v>
      </c>
      <c r="CF171" s="115">
        <v>-5.970149253731357E-2</v>
      </c>
      <c r="CG171" s="115">
        <v>-2.3199023199023266E-2</v>
      </c>
      <c r="CH171" s="115">
        <v>-0.14893617021276595</v>
      </c>
      <c r="CI171" s="115">
        <v>-3.255813953488372E-2</v>
      </c>
      <c r="CJ171" s="115">
        <v>0.10526315789473684</v>
      </c>
      <c r="CK171" s="115">
        <v>2.3999999999999962E-2</v>
      </c>
      <c r="CL171" s="115">
        <v>0.14285714285714285</v>
      </c>
      <c r="CM171" s="115">
        <v>4.9999999999999968E-2</v>
      </c>
      <c r="CN171" s="115">
        <v>0</v>
      </c>
      <c r="CO171" s="115">
        <v>-5.6047197640117952E-2</v>
      </c>
      <c r="CP171" s="115">
        <v>-8.3333333333333329E-2</v>
      </c>
      <c r="CQ171" s="115">
        <v>0</v>
      </c>
      <c r="CR171" s="115"/>
      <c r="CS171" s="115">
        <v>-4.3062200956937732E-2</v>
      </c>
      <c r="CT171" s="115">
        <v>-0.22911051212938005</v>
      </c>
      <c r="CU171" s="115">
        <v>-6.4331665475339935E-3</v>
      </c>
      <c r="CV171" s="115">
        <v>-6.8587105624142658E-3</v>
      </c>
      <c r="CW171" s="115">
        <v>-3.3557046979865772E-2</v>
      </c>
      <c r="CX171" s="115">
        <v>-0.28823529411764709</v>
      </c>
      <c r="CY171" s="115">
        <v>0</v>
      </c>
      <c r="CZ171" s="115">
        <v>-0.13829787234042559</v>
      </c>
      <c r="DA171" s="115">
        <v>7.5949367088607542E-2</v>
      </c>
      <c r="DB171" s="115">
        <v>-0.10229645093945713</v>
      </c>
      <c r="DC171" s="115"/>
      <c r="DD171" s="115">
        <v>-8.3333333333333037E-3</v>
      </c>
      <c r="DE171" s="115">
        <v>-4.0404040404040407E-2</v>
      </c>
      <c r="DF171" s="115">
        <v>-8.7463556851312494E-3</v>
      </c>
      <c r="DG171" s="115">
        <v>-4.6511627906977403E-3</v>
      </c>
      <c r="DH171" s="115">
        <v>-0.14376321353065533</v>
      </c>
      <c r="DI171" s="115"/>
      <c r="DJ171" s="115"/>
      <c r="DK171" s="115">
        <v>-0.22499999999999995</v>
      </c>
      <c r="DL171" s="115">
        <v>-2.158273381294969E-2</v>
      </c>
      <c r="DM171" s="115">
        <v>-0.13846153846153852</v>
      </c>
      <c r="DN171" s="115">
        <v>-3.0303030303030304E-2</v>
      </c>
      <c r="DO171" s="115"/>
      <c r="DP171" s="115">
        <v>-1.8181818181818181E-2</v>
      </c>
      <c r="DQ171" s="115">
        <v>-3.7593984962406546E-3</v>
      </c>
      <c r="DR171" s="115">
        <v>-1.5130674002751032E-2</v>
      </c>
      <c r="DS171" s="115">
        <v>1.1351909184726464E-2</v>
      </c>
      <c r="DT171" s="115">
        <v>-1.5734265734265736E-2</v>
      </c>
      <c r="DU171" s="115">
        <v>5.7142857142857141E-2</v>
      </c>
      <c r="DV171" s="115">
        <v>-5.1813471502590676E-3</v>
      </c>
      <c r="DW171" s="115"/>
      <c r="DX171" s="115">
        <v>-7.8025477707006352E-2</v>
      </c>
      <c r="DY171" s="115">
        <v>5.1401869158878455E-2</v>
      </c>
      <c r="DZ171" s="115">
        <v>-1.1235955056179775E-2</v>
      </c>
      <c r="EA171" s="115"/>
      <c r="EB171" s="115">
        <v>-9.8532494758909905E-2</v>
      </c>
      <c r="EC171" s="115">
        <v>-2.4532710280373769E-2</v>
      </c>
      <c r="ED171" s="115">
        <v>-0.13333333333333333</v>
      </c>
      <c r="EE171" s="115"/>
      <c r="EF171" s="115">
        <v>-8.3333333333333329E-2</v>
      </c>
      <c r="EG171" s="115"/>
      <c r="EH171" s="115">
        <v>0</v>
      </c>
      <c r="EI171" s="115">
        <v>3.3519553072625781E-2</v>
      </c>
      <c r="EJ171" s="115">
        <v>-6.097560975609756E-2</v>
      </c>
      <c r="EK171" s="115">
        <v>-0.26605504587155965</v>
      </c>
      <c r="EL171" s="115">
        <v>-9.2207792207792127E-2</v>
      </c>
      <c r="EM171" s="115">
        <v>0</v>
      </c>
      <c r="EN171" s="115">
        <v>0.22375000000000006</v>
      </c>
      <c r="EO171" s="115">
        <v>-1.8174634531805588E-2</v>
      </c>
      <c r="EP171" s="115">
        <v>0</v>
      </c>
      <c r="EQ171" s="115">
        <v>2.5062656641604369E-3</v>
      </c>
      <c r="ER171" s="115">
        <v>-0.23717948717948714</v>
      </c>
      <c r="ES171" s="115">
        <v>0</v>
      </c>
      <c r="ET171" s="115"/>
      <c r="EU171" s="115"/>
      <c r="EV171" s="115">
        <v>-7.3529411764705885E-2</v>
      </c>
      <c r="EW171" s="115">
        <v>-5.9171597633136935E-3</v>
      </c>
      <c r="EX171" s="115">
        <v>-4.8843187660668343E-2</v>
      </c>
      <c r="EY171" s="115">
        <v>0.15229007633587777</v>
      </c>
      <c r="EZ171" s="115">
        <v>-4.7619047619047616E-2</v>
      </c>
      <c r="FA171" s="115"/>
      <c r="FB171" s="115">
        <v>0.2400000000000001</v>
      </c>
      <c r="FC171" s="115">
        <v>-0.16083916083916089</v>
      </c>
      <c r="FD171" s="115">
        <v>-0.05</v>
      </c>
      <c r="FE171" s="115"/>
      <c r="FF171" s="115"/>
      <c r="FG171" s="115">
        <v>2.6785714285714284E-2</v>
      </c>
      <c r="FH171" s="115">
        <v>-0.10843373493975907</v>
      </c>
      <c r="FI171" s="115">
        <v>-7.2580645161290328E-2</v>
      </c>
      <c r="FJ171" s="115">
        <v>-9.1463414634145486E-3</v>
      </c>
      <c r="FK171" s="115">
        <v>-0.16666666666666669</v>
      </c>
      <c r="FL171" s="115">
        <v>-5.9047619047619078E-2</v>
      </c>
      <c r="FM171" s="115">
        <v>-0.14285714285714285</v>
      </c>
      <c r="FN171" s="115">
        <v>-0.11538461538461539</v>
      </c>
      <c r="FO171" s="115">
        <v>-1.705115346038117E-2</v>
      </c>
      <c r="FP171" s="115">
        <v>-0.10357142857142863</v>
      </c>
      <c r="FQ171" s="115"/>
      <c r="FR171" s="115">
        <v>1.0296010296010259E-2</v>
      </c>
      <c r="FS171" s="115">
        <v>-2.6315789473684209E-2</v>
      </c>
      <c r="FT171" s="115">
        <v>-6.2659195109526292E-2</v>
      </c>
      <c r="FU171" s="115">
        <v>-3.3232628398791583E-2</v>
      </c>
      <c r="FV171" s="115">
        <v>7.7519379844961239E-3</v>
      </c>
      <c r="FW171" s="115">
        <v>7.8431372549019607E-2</v>
      </c>
      <c r="FX171" s="115">
        <v>-3.8461538461538464E-2</v>
      </c>
      <c r="FY171" s="115">
        <v>-2.0979020979021028E-2</v>
      </c>
      <c r="FZ171" s="115">
        <v>9.5238095238095233E-2</v>
      </c>
      <c r="GA171" s="115">
        <v>-3.043478260869557E-2</v>
      </c>
      <c r="GB171" s="115">
        <v>6.4748201438848921E-2</v>
      </c>
      <c r="GC171" s="115">
        <v>-0.1206896551724138</v>
      </c>
      <c r="GD171" s="115"/>
      <c r="GE171" s="115">
        <v>-7.2463768115942032E-2</v>
      </c>
      <c r="GF171" s="115"/>
      <c r="GG171" s="115">
        <v>0</v>
      </c>
      <c r="GH171" s="115">
        <v>-6.6225165562914324E-3</v>
      </c>
      <c r="GI171" s="115">
        <v>-0.22842639593908629</v>
      </c>
      <c r="GJ171" s="115">
        <v>0</v>
      </c>
      <c r="GK171" s="115"/>
      <c r="GL171" s="115">
        <v>-3.6363636363636341E-2</v>
      </c>
      <c r="GM171" s="115"/>
      <c r="GN171" s="115">
        <v>0</v>
      </c>
      <c r="GO171" s="115"/>
      <c r="GP171" s="115">
        <v>-8.3333333333333426E-2</v>
      </c>
      <c r="GQ171" s="115">
        <v>-0.10294117647058823</v>
      </c>
      <c r="GR171" s="115">
        <v>-0.04</v>
      </c>
      <c r="GS171" s="115">
        <v>-0.125</v>
      </c>
    </row>
    <row r="172" spans="1:201" x14ac:dyDescent="0.2">
      <c r="A172" t="s">
        <v>1526</v>
      </c>
      <c r="B172" s="115">
        <v>0</v>
      </c>
      <c r="C172" s="115">
        <v>5.652173913043481E-2</v>
      </c>
      <c r="D172" s="115">
        <v>-1.3953488372093023E-2</v>
      </c>
      <c r="E172" s="115">
        <v>0</v>
      </c>
      <c r="F172" s="115"/>
      <c r="G172" s="115">
        <v>5.0000000000000037E-2</v>
      </c>
      <c r="H172" s="115">
        <v>8.108108108108103E-2</v>
      </c>
      <c r="I172" s="115">
        <v>-8.9694656488549546E-2</v>
      </c>
      <c r="J172" s="115"/>
      <c r="K172" s="115">
        <v>3.1578947368421019E-2</v>
      </c>
      <c r="L172" s="115">
        <v>0.11688311688311681</v>
      </c>
      <c r="M172" s="115">
        <v>-3.8888888888888848E-2</v>
      </c>
      <c r="N172" s="115">
        <v>0</v>
      </c>
      <c r="O172" s="115">
        <v>-0.01</v>
      </c>
      <c r="P172" s="115"/>
      <c r="Q172" s="115">
        <v>-0.15714285714285708</v>
      </c>
      <c r="R172" s="115"/>
      <c r="S172" s="115"/>
      <c r="T172" s="115">
        <v>5.9201141226818771E-2</v>
      </c>
      <c r="U172" s="115">
        <v>-4.0000000000000036E-2</v>
      </c>
      <c r="V172" s="115">
        <v>3.2066508313539223E-2</v>
      </c>
      <c r="W172" s="115">
        <v>7.9166666666666607E-2</v>
      </c>
      <c r="X172" s="115">
        <v>6.25E-2</v>
      </c>
      <c r="Y172" s="115">
        <v>-0.11184210526315785</v>
      </c>
      <c r="Z172" s="115">
        <v>3.0303030303030304E-2</v>
      </c>
      <c r="AA172" s="115">
        <v>-2.8571428571428598E-2</v>
      </c>
      <c r="AB172" s="115"/>
      <c r="AC172" s="115"/>
      <c r="AD172" s="115">
        <v>-7.2171651495448783E-2</v>
      </c>
      <c r="AE172" s="115">
        <v>-0.35259549461312439</v>
      </c>
      <c r="AF172" s="115">
        <v>0.19058823529411767</v>
      </c>
      <c r="AG172" s="115">
        <v>-7.9545454545454655E-2</v>
      </c>
      <c r="AH172" s="115">
        <v>0.16440677966101699</v>
      </c>
      <c r="AI172" s="115">
        <v>-4.1666666666666637E-2</v>
      </c>
      <c r="AJ172" s="115">
        <v>-1.2195121951219513E-2</v>
      </c>
      <c r="AK172" s="115">
        <v>3.2258064516129031E-2</v>
      </c>
      <c r="AL172" s="115"/>
      <c r="AM172" s="115">
        <v>-4.6511627906976716E-2</v>
      </c>
      <c r="AN172" s="115">
        <v>0</v>
      </c>
      <c r="AO172" s="115">
        <v>0.38775510204081637</v>
      </c>
      <c r="AP172" s="115">
        <v>5.6249999999999911E-2</v>
      </c>
      <c r="AQ172" s="115">
        <v>2.6515151515151623E-2</v>
      </c>
      <c r="AR172" s="115">
        <v>0.17197452229299359</v>
      </c>
      <c r="AS172" s="115">
        <v>0.24184397163120563</v>
      </c>
      <c r="AT172" s="115">
        <v>1.8633540372670808E-2</v>
      </c>
      <c r="AU172" s="115">
        <v>9.8265895953757232E-2</v>
      </c>
      <c r="AV172" s="115">
        <v>-5.4545454545454543E-2</v>
      </c>
      <c r="AW172" s="115">
        <v>-6.8428504011326094E-2</v>
      </c>
      <c r="AX172" s="115"/>
      <c r="AY172" s="115">
        <v>-8.3333333333333329E-2</v>
      </c>
      <c r="AZ172" s="115">
        <v>-8.3333333333333232E-2</v>
      </c>
      <c r="BA172" s="115">
        <v>3.0232558139534817E-2</v>
      </c>
      <c r="BB172" s="115">
        <v>0.11320754716981132</v>
      </c>
      <c r="BC172" s="115"/>
      <c r="BD172" s="115">
        <v>-0.05</v>
      </c>
      <c r="BE172" s="115">
        <v>-3.5087719298245612E-2</v>
      </c>
      <c r="BF172" s="115">
        <v>0.125</v>
      </c>
      <c r="BG172" s="115">
        <v>5.0359712230215778E-2</v>
      </c>
      <c r="BH172" s="115">
        <v>3.8737446197991431E-2</v>
      </c>
      <c r="BI172" s="115">
        <v>0.19140624999999994</v>
      </c>
      <c r="BJ172" s="115">
        <v>0.15166666666666656</v>
      </c>
      <c r="BK172" s="115">
        <v>1.8099547511312153E-2</v>
      </c>
      <c r="BL172" s="115">
        <v>0.20863309352517986</v>
      </c>
      <c r="BM172" s="115">
        <v>0.14634146341463414</v>
      </c>
      <c r="BN172" s="115"/>
      <c r="BO172" s="115">
        <v>-3.6666666666666715E-2</v>
      </c>
      <c r="BP172" s="115"/>
      <c r="BQ172" s="115">
        <v>0</v>
      </c>
      <c r="BR172" s="115">
        <v>-5.9479553903345646E-2</v>
      </c>
      <c r="BS172" s="115">
        <v>0.11260454002389482</v>
      </c>
      <c r="BT172" s="115">
        <v>-1.1148272017838185E-3</v>
      </c>
      <c r="BU172" s="115"/>
      <c r="BV172" s="115">
        <v>-0.12857142857142861</v>
      </c>
      <c r="BW172" s="115">
        <v>0</v>
      </c>
      <c r="BX172" s="115">
        <v>-3.4749034749034693E-2</v>
      </c>
      <c r="BY172" s="115">
        <v>-2.4999999999999967E-2</v>
      </c>
      <c r="BZ172" s="115">
        <v>1.5999999999999945E-2</v>
      </c>
      <c r="CA172" s="115">
        <v>0.22840909090909084</v>
      </c>
      <c r="CB172" s="115">
        <v>-2.8925619834710745E-2</v>
      </c>
      <c r="CC172" s="115">
        <v>0</v>
      </c>
      <c r="CD172" s="115"/>
      <c r="CE172" s="115">
        <v>-8.1306715063520899E-2</v>
      </c>
      <c r="CF172" s="115">
        <v>0</v>
      </c>
      <c r="CG172" s="115">
        <v>3.7365421152628281E-2</v>
      </c>
      <c r="CH172" s="115">
        <v>-8.2926829268292687E-2</v>
      </c>
      <c r="CI172" s="115">
        <v>3.864734299516908E-2</v>
      </c>
      <c r="CJ172" s="115">
        <v>-5.2631578947368418E-2</v>
      </c>
      <c r="CK172" s="115">
        <v>-6.0150375939849593E-2</v>
      </c>
      <c r="CL172" s="115">
        <v>0.05</v>
      </c>
      <c r="CM172" s="115">
        <v>1.6949152542372819E-2</v>
      </c>
      <c r="CN172" s="115">
        <v>0</v>
      </c>
      <c r="CO172" s="115">
        <v>-2.5862068965517203E-2</v>
      </c>
      <c r="CP172" s="115">
        <v>0</v>
      </c>
      <c r="CQ172" s="115">
        <v>-6.25E-2</v>
      </c>
      <c r="CR172" s="115"/>
      <c r="CS172" s="115">
        <v>5.5555555555555448E-2</v>
      </c>
      <c r="CT172" s="115">
        <v>0.14506172839506173</v>
      </c>
      <c r="CU172" s="115">
        <v>5.030030030030043E-2</v>
      </c>
      <c r="CV172" s="115">
        <v>3.6984352773826584E-2</v>
      </c>
      <c r="CW172" s="115">
        <v>8.2848837209302376E-2</v>
      </c>
      <c r="CX172" s="115">
        <v>9.6774193548387094E-2</v>
      </c>
      <c r="CY172" s="115">
        <v>0</v>
      </c>
      <c r="CZ172" s="115">
        <v>0</v>
      </c>
      <c r="DA172" s="115">
        <v>0.29508196721311492</v>
      </c>
      <c r="DB172" s="115">
        <v>5.0822669104204667E-2</v>
      </c>
      <c r="DC172" s="115"/>
      <c r="DD172" s="115">
        <v>-0.04</v>
      </c>
      <c r="DE172" s="115">
        <v>3.1787389265242286E-2</v>
      </c>
      <c r="DF172" s="115">
        <v>0.11847826086956528</v>
      </c>
      <c r="DG172" s="115">
        <v>0</v>
      </c>
      <c r="DH172" s="115">
        <v>9.9999999999999936E-2</v>
      </c>
      <c r="DI172" s="115"/>
      <c r="DJ172" s="115"/>
      <c r="DK172" s="115">
        <v>0.10091743119266051</v>
      </c>
      <c r="DL172" s="115">
        <v>1.4598540145985481E-2</v>
      </c>
      <c r="DM172" s="115">
        <v>0.10169491525423723</v>
      </c>
      <c r="DN172" s="115">
        <v>-0.15384615384615385</v>
      </c>
      <c r="DO172" s="115"/>
      <c r="DP172" s="115">
        <v>8.4507042253521125E-2</v>
      </c>
      <c r="DQ172" s="115">
        <v>6.4000000000000057E-2</v>
      </c>
      <c r="DR172" s="115">
        <v>0.13593749999999999</v>
      </c>
      <c r="DS172" s="115">
        <v>3.0851063829787296E-2</v>
      </c>
      <c r="DT172" s="115">
        <v>-3.2148900169204735E-2</v>
      </c>
      <c r="DU172" s="115">
        <v>0</v>
      </c>
      <c r="DV172" s="115">
        <v>-1.3796627491057685E-2</v>
      </c>
      <c r="DW172" s="115"/>
      <c r="DX172" s="115">
        <v>0.15123739688359303</v>
      </c>
      <c r="DY172" s="115">
        <v>-8.1545064377682441E-2</v>
      </c>
      <c r="DZ172" s="115">
        <v>-8.247422680412371E-2</v>
      </c>
      <c r="EA172" s="115"/>
      <c r="EB172" s="115">
        <v>7.1910112359550624E-2</v>
      </c>
      <c r="EC172" s="115">
        <v>-2.7272727272727337E-2</v>
      </c>
      <c r="ED172" s="115">
        <v>-0.11764705882352941</v>
      </c>
      <c r="EE172" s="115"/>
      <c r="EF172" s="115">
        <v>0</v>
      </c>
      <c r="EG172" s="115"/>
      <c r="EH172" s="115">
        <v>0</v>
      </c>
      <c r="EI172" s="115">
        <v>-3.2432432432432511E-2</v>
      </c>
      <c r="EJ172" s="115">
        <v>1.2345679012345678E-2</v>
      </c>
      <c r="EK172" s="115">
        <v>9.0000000000000038E-2</v>
      </c>
      <c r="EL172" s="115">
        <v>-6.097560975609756E-2</v>
      </c>
      <c r="EM172" s="115">
        <v>2.2805805114029108E-2</v>
      </c>
      <c r="EN172" s="115">
        <v>2.564102564102564E-2</v>
      </c>
      <c r="EO172" s="115">
        <v>3.9525691699602498E-4</v>
      </c>
      <c r="EP172" s="115">
        <v>0</v>
      </c>
      <c r="EQ172" s="115">
        <v>0</v>
      </c>
      <c r="ER172" s="115">
        <v>0.24799999999999997</v>
      </c>
      <c r="ES172" s="115">
        <v>0</v>
      </c>
      <c r="ET172" s="115"/>
      <c r="EU172" s="115"/>
      <c r="EV172" s="115">
        <v>-7.2992700729926753E-3</v>
      </c>
      <c r="EW172" s="115">
        <v>0.3000000000000001</v>
      </c>
      <c r="EX172" s="115">
        <v>-0.1634408602150538</v>
      </c>
      <c r="EY172" s="115">
        <v>6.9387755102040816E-2</v>
      </c>
      <c r="EZ172" s="115">
        <v>0.05</v>
      </c>
      <c r="FA172" s="115"/>
      <c r="FB172" s="115">
        <v>-3.2258064516129031E-2</v>
      </c>
      <c r="FC172" s="115">
        <v>7.0422535211268613E-3</v>
      </c>
      <c r="FD172" s="115">
        <v>5.5408970976253337E-2</v>
      </c>
      <c r="FE172" s="115"/>
      <c r="FF172" s="115"/>
      <c r="FG172" s="115">
        <v>4.770813844714681E-2</v>
      </c>
      <c r="FH172" s="115">
        <v>-2.3529411764705799E-2</v>
      </c>
      <c r="FI172" s="115">
        <v>5.9829059829059832E-2</v>
      </c>
      <c r="FJ172" s="115">
        <v>0</v>
      </c>
      <c r="FK172" s="115">
        <v>-0.19999999999999998</v>
      </c>
      <c r="FL172" s="115">
        <v>-6.0822898032200333E-2</v>
      </c>
      <c r="FM172" s="115">
        <v>4.1666666666666623E-2</v>
      </c>
      <c r="FN172" s="115">
        <v>0.3</v>
      </c>
      <c r="FO172" s="115">
        <v>2.7835051546391782E-2</v>
      </c>
      <c r="FP172" s="115">
        <v>7.6923076923076927E-2</v>
      </c>
      <c r="FQ172" s="115"/>
      <c r="FR172" s="115">
        <v>-8.5882352941176437E-2</v>
      </c>
      <c r="FS172" s="115">
        <v>-7.3170731707317069E-2</v>
      </c>
      <c r="FT172" s="115">
        <v>-2.3383084577114372E-2</v>
      </c>
      <c r="FU172" s="115">
        <v>3.276131045241823E-2</v>
      </c>
      <c r="FV172" s="115">
        <v>-3.2258064516128976E-2</v>
      </c>
      <c r="FW172" s="115">
        <v>0</v>
      </c>
      <c r="FX172" s="115">
        <v>-3.8314176245211272E-3</v>
      </c>
      <c r="FY172" s="115">
        <v>-6.9444444444444198E-3</v>
      </c>
      <c r="FZ172" s="115">
        <v>-0.18918918918918914</v>
      </c>
      <c r="GA172" s="115">
        <v>6.1538461538461542E-2</v>
      </c>
      <c r="GB172" s="115">
        <v>-9.7402597402597407E-2</v>
      </c>
      <c r="GC172" s="115">
        <v>-7.0512820512820498E-2</v>
      </c>
      <c r="GD172" s="115"/>
      <c r="GE172" s="115">
        <v>6.4814814814814867E-2</v>
      </c>
      <c r="GF172" s="115"/>
      <c r="GG172" s="115">
        <v>0</v>
      </c>
      <c r="GH172" s="115">
        <v>0.19210526315789478</v>
      </c>
      <c r="GI172" s="115">
        <v>0.93770491803278688</v>
      </c>
      <c r="GJ172" s="115">
        <v>0</v>
      </c>
      <c r="GK172" s="115"/>
      <c r="GL172" s="115">
        <v>6.4516129032258063E-2</v>
      </c>
      <c r="GM172" s="115"/>
      <c r="GN172" s="115">
        <v>0</v>
      </c>
      <c r="GO172" s="115"/>
      <c r="GP172" s="115">
        <v>-8.7999999999999967E-2</v>
      </c>
      <c r="GQ172" s="115">
        <v>7.7654516640253538E-2</v>
      </c>
      <c r="GR172" s="115">
        <v>4.1666666666666664E-2</v>
      </c>
      <c r="GS172" s="115">
        <v>-5.3254437869822403E-2</v>
      </c>
    </row>
    <row r="173" spans="1:201" x14ac:dyDescent="0.2">
      <c r="A173" t="s">
        <v>1527</v>
      </c>
      <c r="B173" s="115">
        <v>9.7087378640776691E-3</v>
      </c>
      <c r="C173" s="115">
        <v>0.12469437652811739</v>
      </c>
      <c r="D173" s="115">
        <v>-2.2727272727272728E-2</v>
      </c>
      <c r="E173" s="115">
        <v>0</v>
      </c>
      <c r="F173" s="115"/>
      <c r="G173" s="115">
        <v>-1.2500000000000001E-2</v>
      </c>
      <c r="H173" s="115">
        <v>-6.3291139240506319E-2</v>
      </c>
      <c r="I173" s="115">
        <v>8.0412371134020583E-2</v>
      </c>
      <c r="J173" s="115"/>
      <c r="K173" s="115">
        <v>4.1935483870967745E-2</v>
      </c>
      <c r="L173" s="115">
        <v>-2.5316455696202552E-2</v>
      </c>
      <c r="M173" s="115">
        <v>-9.5477386934673308E-2</v>
      </c>
      <c r="N173" s="115">
        <v>2.1428571428571429E-2</v>
      </c>
      <c r="O173" s="115">
        <v>0.13236034222445905</v>
      </c>
      <c r="P173" s="115"/>
      <c r="Q173" s="115">
        <v>-0.125</v>
      </c>
      <c r="R173" s="115"/>
      <c r="S173" s="115"/>
      <c r="T173" s="115">
        <v>6.2121212121212181E-2</v>
      </c>
      <c r="U173" s="115">
        <v>-0.16666666666666666</v>
      </c>
      <c r="V173" s="115">
        <v>3.694581280788177E-2</v>
      </c>
      <c r="W173" s="115">
        <v>-0.04</v>
      </c>
      <c r="X173" s="115">
        <v>0</v>
      </c>
      <c r="Y173" s="115">
        <v>1.3333333333333286E-2</v>
      </c>
      <c r="Z173" s="115">
        <v>1.7621145374449341E-2</v>
      </c>
      <c r="AA173" s="115">
        <v>6.0606060606060663E-2</v>
      </c>
      <c r="AB173" s="115"/>
      <c r="AC173" s="115"/>
      <c r="AD173" s="115">
        <v>5.3424657534246654E-2</v>
      </c>
      <c r="AE173" s="115">
        <v>0.48833819241982512</v>
      </c>
      <c r="AF173" s="115">
        <v>-7.5081610446137162E-2</v>
      </c>
      <c r="AG173" s="115">
        <v>0.10000000000000009</v>
      </c>
      <c r="AH173" s="115">
        <v>-0.10606060606060606</v>
      </c>
      <c r="AI173" s="115">
        <v>0.11491442542787293</v>
      </c>
      <c r="AJ173" s="115">
        <v>8.1967213114754103E-3</v>
      </c>
      <c r="AK173" s="115">
        <v>-9.6209912536443079E-2</v>
      </c>
      <c r="AL173" s="115"/>
      <c r="AM173" s="115">
        <v>7.8124999999999722E-3</v>
      </c>
      <c r="AN173" s="115">
        <v>-0.18367346938775517</v>
      </c>
      <c r="AO173" s="115">
        <v>-0.1436893203883495</v>
      </c>
      <c r="AP173" s="115">
        <v>-7.5144508670520263E-2</v>
      </c>
      <c r="AQ173" s="115">
        <v>4.7619047619047596E-2</v>
      </c>
      <c r="AR173" s="115">
        <v>3.2894736842105261E-2</v>
      </c>
      <c r="AS173" s="115">
        <v>-8.6787564766839409E-2</v>
      </c>
      <c r="AT173" s="115">
        <v>-7.7041602465331279E-3</v>
      </c>
      <c r="AU173" s="115">
        <v>2.3668639053254437E-2</v>
      </c>
      <c r="AV173" s="115">
        <v>-2.1352313167259836E-2</v>
      </c>
      <c r="AW173" s="115">
        <v>0.14170258620689663</v>
      </c>
      <c r="AX173" s="115"/>
      <c r="AY173" s="115">
        <v>5.263157894736839E-2</v>
      </c>
      <c r="AZ173" s="115">
        <v>-0.1111111111111112</v>
      </c>
      <c r="BA173" s="115">
        <v>-1.1494252873563218E-2</v>
      </c>
      <c r="BB173" s="115">
        <v>-7.1803852889667272E-2</v>
      </c>
      <c r="BC173" s="115"/>
      <c r="BD173" s="115">
        <v>-3.8461538461538491E-2</v>
      </c>
      <c r="BE173" s="115">
        <v>-0.16176470588235295</v>
      </c>
      <c r="BF173" s="115">
        <v>0</v>
      </c>
      <c r="BG173" s="115">
        <v>-7.1428571428571175E-3</v>
      </c>
      <c r="BH173" s="115">
        <v>-3.1944444444444407E-2</v>
      </c>
      <c r="BI173" s="115">
        <v>-0.12027491408934707</v>
      </c>
      <c r="BJ173" s="115">
        <v>-9.2284417549167844E-2</v>
      </c>
      <c r="BK173" s="115">
        <v>-2.8571428571428508E-2</v>
      </c>
      <c r="BL173" s="115">
        <v>1.4598540145985481E-2</v>
      </c>
      <c r="BM173" s="115">
        <v>-9.5588235294117641E-2</v>
      </c>
      <c r="BN173" s="115"/>
      <c r="BO173" s="115">
        <v>0.25</v>
      </c>
      <c r="BP173" s="115"/>
      <c r="BQ173" s="115">
        <v>-0.26174496644295303</v>
      </c>
      <c r="BR173" s="115">
        <v>-4.7787610619469074E-2</v>
      </c>
      <c r="BS173" s="115">
        <v>-3.5158501440922155E-2</v>
      </c>
      <c r="BT173" s="115">
        <v>4.1811846689895571E-2</v>
      </c>
      <c r="BU173" s="115"/>
      <c r="BV173" s="115">
        <v>1.4492753623188354E-2</v>
      </c>
      <c r="BW173" s="115">
        <v>0</v>
      </c>
      <c r="BX173" s="115">
        <v>3.5999999999999942E-2</v>
      </c>
      <c r="BY173" s="115">
        <v>-7.605633802816901E-2</v>
      </c>
      <c r="BZ173" s="115">
        <v>4.1666666666666664E-2</v>
      </c>
      <c r="CA173" s="115">
        <v>7.8431372549019676E-2</v>
      </c>
      <c r="CB173" s="115">
        <v>-2.1035598705501573E-2</v>
      </c>
      <c r="CC173" s="115">
        <v>0.3151211361737678</v>
      </c>
      <c r="CD173" s="115"/>
      <c r="CE173" s="115">
        <v>-2.9929577464788731E-2</v>
      </c>
      <c r="CF173" s="115">
        <v>-5.1886792452830087E-2</v>
      </c>
      <c r="CG173" s="115">
        <v>-1.1889862327909922E-2</v>
      </c>
      <c r="CH173" s="115">
        <v>-0.10869565217391304</v>
      </c>
      <c r="CI173" s="115">
        <v>-5.909090909090909E-2</v>
      </c>
      <c r="CJ173" s="115">
        <v>0.10736196319018405</v>
      </c>
      <c r="CK173" s="115">
        <v>7.8378378378378341E-2</v>
      </c>
      <c r="CL173" s="115">
        <v>0</v>
      </c>
      <c r="CM173" s="115">
        <v>-1.6666666666666607E-2</v>
      </c>
      <c r="CN173" s="115">
        <v>-1.4814814814814762E-2</v>
      </c>
      <c r="CO173" s="115">
        <v>3.5714285714285587E-2</v>
      </c>
      <c r="CP173" s="115">
        <v>0</v>
      </c>
      <c r="CQ173" s="115">
        <v>0.14285714285714285</v>
      </c>
      <c r="CR173" s="115"/>
      <c r="CS173" s="115">
        <v>4.2105263157894778E-2</v>
      </c>
      <c r="CT173" s="115">
        <v>2.8571428571428571E-2</v>
      </c>
      <c r="CU173" s="115">
        <v>-4.8571428571428654E-2</v>
      </c>
      <c r="CV173" s="115">
        <v>0.19152542372881351</v>
      </c>
      <c r="CW173" s="115">
        <v>-3.0985915492957785E-2</v>
      </c>
      <c r="CX173" s="115">
        <v>-0.1091954022988505</v>
      </c>
      <c r="CY173" s="115">
        <v>-5.1813471502590676E-3</v>
      </c>
      <c r="CZ173" s="115">
        <v>4.4444444444444481E-2</v>
      </c>
      <c r="DA173" s="115">
        <v>0.19607843137254904</v>
      </c>
      <c r="DB173" s="115">
        <v>6.3374805598755884E-2</v>
      </c>
      <c r="DC173" s="115"/>
      <c r="DD173" s="115">
        <v>1.2145748987854281E-2</v>
      </c>
      <c r="DE173" s="115">
        <v>5.9050772626931668E-2</v>
      </c>
      <c r="DF173" s="115">
        <v>-4.1666666666666664E-2</v>
      </c>
      <c r="DG173" s="115">
        <v>-0.13306451612903228</v>
      </c>
      <c r="DH173" s="115">
        <v>-1.8264840182648338E-2</v>
      </c>
      <c r="DI173" s="115"/>
      <c r="DJ173" s="115"/>
      <c r="DK173" s="115">
        <v>-0.12449799196787141</v>
      </c>
      <c r="DL173" s="115">
        <v>2.6217228464419449E-2</v>
      </c>
      <c r="DM173" s="115">
        <v>-0.13868613138686123</v>
      </c>
      <c r="DN173" s="115">
        <v>-7.1428571428571425E-2</v>
      </c>
      <c r="DO173" s="115"/>
      <c r="DP173" s="115">
        <v>-0.15926583777383066</v>
      </c>
      <c r="DQ173" s="115">
        <v>-5.6603773584905662E-2</v>
      </c>
      <c r="DR173" s="115">
        <v>2.8938906752411574E-2</v>
      </c>
      <c r="DS173" s="115">
        <v>1.0752688172043012E-2</v>
      </c>
      <c r="DT173" s="115">
        <v>-5.2179767715873132E-3</v>
      </c>
      <c r="DU173" s="115">
        <v>-3.3149171270718307E-2</v>
      </c>
      <c r="DV173" s="115">
        <v>2.999999999999994E-2</v>
      </c>
      <c r="DW173" s="115"/>
      <c r="DX173" s="115">
        <v>-9.0833333333333377E-2</v>
      </c>
      <c r="DY173" s="115">
        <v>-9.8064516129032178E-2</v>
      </c>
      <c r="DZ173" s="115">
        <v>-1.020408163265306E-2</v>
      </c>
      <c r="EA173" s="115"/>
      <c r="EB173" s="115">
        <v>5.4502369668246377E-2</v>
      </c>
      <c r="EC173" s="115">
        <v>-0.12219451371571072</v>
      </c>
      <c r="ED173" s="115">
        <v>-0.10526315789473684</v>
      </c>
      <c r="EE173" s="115"/>
      <c r="EF173" s="115">
        <v>0</v>
      </c>
      <c r="EG173" s="115"/>
      <c r="EH173" s="115">
        <v>0</v>
      </c>
      <c r="EI173" s="115">
        <v>-2.6315789473684209E-2</v>
      </c>
      <c r="EJ173" s="115">
        <v>-6.5743944636678237E-2</v>
      </c>
      <c r="EK173" s="115">
        <v>0</v>
      </c>
      <c r="EL173" s="115">
        <v>-0.11062906724511934</v>
      </c>
      <c r="EM173" s="115">
        <v>3.3571428571428488E-2</v>
      </c>
      <c r="EN173" s="115">
        <v>1.8276762402088847E-2</v>
      </c>
      <c r="EO173" s="115">
        <v>3.6885245901639344E-2</v>
      </c>
      <c r="EP173" s="115">
        <v>-0.12</v>
      </c>
      <c r="EQ173" s="115">
        <v>0</v>
      </c>
      <c r="ER173" s="115">
        <v>-3.8461538461538464E-2</v>
      </c>
      <c r="ES173" s="115">
        <v>-0.2558139534883721</v>
      </c>
      <c r="ET173" s="115"/>
      <c r="EU173" s="115"/>
      <c r="EV173" s="115">
        <v>-2.8368794326241162E-2</v>
      </c>
      <c r="EW173" s="115">
        <v>-2.5000000000000001E-2</v>
      </c>
      <c r="EX173" s="115">
        <v>5.8020477815699592E-2</v>
      </c>
      <c r="EY173" s="115">
        <v>0.1036036036036036</v>
      </c>
      <c r="EZ173" s="115">
        <v>0</v>
      </c>
      <c r="FA173" s="115"/>
      <c r="FB173" s="115">
        <v>-8.8235294117647065E-2</v>
      </c>
      <c r="FC173" s="115">
        <v>-0.1744186046511628</v>
      </c>
      <c r="FD173" s="115">
        <v>-2.6315789473684583E-3</v>
      </c>
      <c r="FE173" s="115"/>
      <c r="FF173" s="115"/>
      <c r="FG173" s="115">
        <v>6.9000000000000061E-2</v>
      </c>
      <c r="FH173" s="115">
        <v>4.2944785276073573E-2</v>
      </c>
      <c r="FI173" s="115">
        <v>-0.16428571428571428</v>
      </c>
      <c r="FJ173" s="115">
        <v>-6.0606060606061465E-3</v>
      </c>
      <c r="FK173" s="115">
        <v>0.87500000000000011</v>
      </c>
      <c r="FL173" s="115">
        <v>0.11799999999999997</v>
      </c>
      <c r="FM173" s="115">
        <v>-3.4482758620689537E-2</v>
      </c>
      <c r="FN173" s="115">
        <v>-0.23076923076923078</v>
      </c>
      <c r="FO173" s="115">
        <v>-5.4580896686159792E-2</v>
      </c>
      <c r="FP173" s="115">
        <v>2.8248587570621469E-2</v>
      </c>
      <c r="FQ173" s="115"/>
      <c r="FR173" s="115">
        <v>-4.1713641488162374E-2</v>
      </c>
      <c r="FS173" s="115">
        <v>-8.482142857142852E-2</v>
      </c>
      <c r="FT173" s="115">
        <v>-3.8277511961722487E-2</v>
      </c>
      <c r="FU173" s="115">
        <v>6.4784053156146035E-2</v>
      </c>
      <c r="FV173" s="115">
        <v>3.6010362694300461E-2</v>
      </c>
      <c r="FW173" s="115">
        <v>0</v>
      </c>
      <c r="FX173" s="115">
        <v>-6.785714285714281E-2</v>
      </c>
      <c r="FY173" s="115">
        <v>-3.9999999999999973E-2</v>
      </c>
      <c r="FZ173" s="115">
        <v>0</v>
      </c>
      <c r="GA173" s="115">
        <v>-2.9850746268656716E-2</v>
      </c>
      <c r="GB173" s="115">
        <v>-3.7499999999999999E-2</v>
      </c>
      <c r="GC173" s="115">
        <v>-1.8867924528301931E-2</v>
      </c>
      <c r="GD173" s="115"/>
      <c r="GE173" s="115">
        <v>-0.16923076923076927</v>
      </c>
      <c r="GF173" s="115"/>
      <c r="GG173" s="115">
        <v>0</v>
      </c>
      <c r="GH173" s="115">
        <v>3.6363636363636362E-2</v>
      </c>
      <c r="GI173" s="115">
        <v>0.27083333333333331</v>
      </c>
      <c r="GJ173" s="115">
        <v>0</v>
      </c>
      <c r="GK173" s="115"/>
      <c r="GL173" s="115">
        <v>1.3071895424836555E-2</v>
      </c>
      <c r="GM173" s="115"/>
      <c r="GN173" s="115">
        <v>0</v>
      </c>
      <c r="GO173" s="115"/>
      <c r="GP173" s="115">
        <v>-3.4749034749034693E-2</v>
      </c>
      <c r="GQ173" s="115">
        <v>2.1862348178137675E-2</v>
      </c>
      <c r="GR173" s="115">
        <v>3.8961038961038898E-2</v>
      </c>
      <c r="GS173" s="115">
        <v>0.12666666666666657</v>
      </c>
    </row>
    <row r="174" spans="1:201" x14ac:dyDescent="0.2">
      <c r="A174" t="s">
        <v>1528</v>
      </c>
      <c r="B174" s="115">
        <v>-8.0357142857142863E-2</v>
      </c>
      <c r="C174" s="115">
        <v>-8.5011185682326712E-2</v>
      </c>
      <c r="D174" s="115">
        <v>6.7961165048543687E-2</v>
      </c>
      <c r="E174" s="115">
        <v>0</v>
      </c>
      <c r="F174" s="115"/>
      <c r="G174" s="115">
        <v>-3.614457831325301E-2</v>
      </c>
      <c r="H174" s="115">
        <v>2.5974025974025997E-2</v>
      </c>
      <c r="I174" s="115">
        <v>-0.20524375256042604</v>
      </c>
      <c r="J174" s="115"/>
      <c r="K174" s="115">
        <v>-0.10144927536231885</v>
      </c>
      <c r="L174" s="115">
        <v>-0.22549019607843129</v>
      </c>
      <c r="M174" s="115">
        <v>-0.31379310344827593</v>
      </c>
      <c r="N174" s="115">
        <v>2.9411764705882353E-2</v>
      </c>
      <c r="O174" s="115">
        <v>-7.795823665893277E-2</v>
      </c>
      <c r="P174" s="115"/>
      <c r="Q174" s="115">
        <v>0.16788321167883219</v>
      </c>
      <c r="R174" s="115"/>
      <c r="S174" s="115"/>
      <c r="T174" s="115">
        <v>-0.16946308724832218</v>
      </c>
      <c r="U174" s="115">
        <v>-0.34782608695652167</v>
      </c>
      <c r="V174" s="115">
        <v>-6.1271676300578004E-2</v>
      </c>
      <c r="W174" s="115">
        <v>-9.7472924187725615E-2</v>
      </c>
      <c r="X174" s="115">
        <v>0</v>
      </c>
      <c r="Y174" s="115">
        <v>-0.31818181818181818</v>
      </c>
      <c r="Z174" s="115">
        <v>1.3392857142857142E-2</v>
      </c>
      <c r="AA174" s="115">
        <v>-0.1851851851851852</v>
      </c>
      <c r="AB174" s="115"/>
      <c r="AC174" s="115"/>
      <c r="AD174" s="115">
        <v>-8.6357947434292925E-2</v>
      </c>
      <c r="AE174" s="115">
        <v>0.45647558386411896</v>
      </c>
      <c r="AF174" s="115">
        <v>-1.711229946524058E-2</v>
      </c>
      <c r="AG174" s="115">
        <v>-5.8823529411764705E-2</v>
      </c>
      <c r="AH174" s="115">
        <v>3.7735849056603751E-2</v>
      </c>
      <c r="AI174" s="115">
        <v>-2.6190476190476226E-2</v>
      </c>
      <c r="AJ174" s="115">
        <v>-0.11401597676107472</v>
      </c>
      <c r="AK174" s="115">
        <v>7.1874999999999911E-2</v>
      </c>
      <c r="AL174" s="115"/>
      <c r="AM174" s="115">
        <v>-0.23809523809523808</v>
      </c>
      <c r="AN174" s="115">
        <v>-0.12499999999999988</v>
      </c>
      <c r="AO174" s="115">
        <v>-0.23248882265275703</v>
      </c>
      <c r="AP174" s="115">
        <v>-1.983002832861178E-2</v>
      </c>
      <c r="AQ174" s="115">
        <v>-0.20253164556962031</v>
      </c>
      <c r="AR174" s="115">
        <v>-1.9354838709677465E-2</v>
      </c>
      <c r="AS174" s="115">
        <v>-0.37235772357723573</v>
      </c>
      <c r="AT174" s="115">
        <v>7.4503311258278151E-2</v>
      </c>
      <c r="AU174" s="115">
        <v>8.9552238805970154E-3</v>
      </c>
      <c r="AV174" s="115">
        <v>-0.19541875447387247</v>
      </c>
      <c r="AW174" s="115">
        <v>0.11807228915662647</v>
      </c>
      <c r="AX174" s="115"/>
      <c r="AY174" s="115">
        <v>-7.3170731707317097E-2</v>
      </c>
      <c r="AZ174" s="115">
        <v>-9.9999999999999936E-2</v>
      </c>
      <c r="BA174" s="115">
        <v>-1.1363636363636364E-2</v>
      </c>
      <c r="BB174" s="115">
        <v>-4.8333333333333311E-2</v>
      </c>
      <c r="BC174" s="115"/>
      <c r="BD174" s="115">
        <v>-0.22242990654205605</v>
      </c>
      <c r="BE174" s="115">
        <v>-6.8493150684931503E-2</v>
      </c>
      <c r="BF174" s="115">
        <v>0.14285714285714285</v>
      </c>
      <c r="BG174" s="115">
        <v>-6.6666666666666666E-2</v>
      </c>
      <c r="BH174" s="115">
        <v>-0.11764705882352935</v>
      </c>
      <c r="BI174" s="115">
        <v>-0.19390581717451522</v>
      </c>
      <c r="BJ174" s="115">
        <v>-6.241134751773058E-2</v>
      </c>
      <c r="BK174" s="115">
        <v>-0.18604651162790695</v>
      </c>
      <c r="BL174" s="115">
        <v>-0.21264367816091953</v>
      </c>
      <c r="BM174" s="115">
        <v>-4.2253521126760563E-2</v>
      </c>
      <c r="BN174" s="115"/>
      <c r="BO174" s="115">
        <v>0.2</v>
      </c>
      <c r="BP174" s="115"/>
      <c r="BQ174" s="115">
        <v>-3.3444816053510994E-3</v>
      </c>
      <c r="BR174" s="115">
        <v>-8.771929824561403E-3</v>
      </c>
      <c r="BS174" s="115">
        <v>-0.45958573430929761</v>
      </c>
      <c r="BT174" s="115">
        <v>0.43499999999999989</v>
      </c>
      <c r="BU174" s="115"/>
      <c r="BV174" s="115">
        <v>-0.14814814814814806</v>
      </c>
      <c r="BW174" s="115">
        <v>-0.40268456375838924</v>
      </c>
      <c r="BX174" s="115">
        <v>1.0101010101010102E-2</v>
      </c>
      <c r="BY174" s="115">
        <v>-0.12990196078431374</v>
      </c>
      <c r="BZ174" s="115">
        <v>-0.04</v>
      </c>
      <c r="CA174" s="115">
        <v>0.36454849498327757</v>
      </c>
      <c r="CB174" s="115">
        <v>-4.8498845265589001E-2</v>
      </c>
      <c r="CC174" s="115">
        <v>-2.8409090909090908E-2</v>
      </c>
      <c r="CD174" s="115"/>
      <c r="CE174" s="115">
        <v>-7.0680628272251383E-2</v>
      </c>
      <c r="CF174" s="115">
        <v>4.9504950495049507E-2</v>
      </c>
      <c r="CG174" s="115">
        <v>-6.8221574344023261E-2</v>
      </c>
      <c r="CH174" s="115">
        <v>-0.13501316284317405</v>
      </c>
      <c r="CI174" s="115">
        <v>-5.9829059829059832E-2</v>
      </c>
      <c r="CJ174" s="115">
        <v>3.1645569620253167E-2</v>
      </c>
      <c r="CK174" s="115">
        <v>-1.2016021361815829E-2</v>
      </c>
      <c r="CL174" s="115">
        <v>0.25</v>
      </c>
      <c r="CM174" s="115">
        <v>-7.6923076923076927E-2</v>
      </c>
      <c r="CN174" s="115">
        <v>-2.173913043478266E-2</v>
      </c>
      <c r="CO174" s="115">
        <v>-3.7249283667621695E-2</v>
      </c>
      <c r="CP174" s="115">
        <v>0</v>
      </c>
      <c r="CQ174" s="115">
        <v>0</v>
      </c>
      <c r="CR174" s="115"/>
      <c r="CS174" s="115">
        <v>-3.0612244897959252E-2</v>
      </c>
      <c r="CT174" s="115">
        <v>-7.8947368421052627E-2</v>
      </c>
      <c r="CU174" s="115">
        <v>-0.12445278298936839</v>
      </c>
      <c r="CV174" s="115">
        <v>4.240282685512365E-2</v>
      </c>
      <c r="CW174" s="115">
        <v>-0.1125</v>
      </c>
      <c r="CX174" s="115">
        <v>-0.10769230769230777</v>
      </c>
      <c r="CY174" s="115">
        <v>1.2970168612191958E-3</v>
      </c>
      <c r="CZ174" s="115">
        <v>-0.16666666666666671</v>
      </c>
      <c r="DA174" s="115">
        <v>-0.33766233766233772</v>
      </c>
      <c r="DB174" s="115">
        <v>-0.18036966220522632</v>
      </c>
      <c r="DC174" s="115"/>
      <c r="DD174" s="115">
        <v>0</v>
      </c>
      <c r="DE174" s="115">
        <v>6.5255731922398558E-2</v>
      </c>
      <c r="DF174" s="115">
        <v>0.2</v>
      </c>
      <c r="DG174" s="115">
        <v>0.45882352941176474</v>
      </c>
      <c r="DH174" s="115">
        <v>-0.18888888888888894</v>
      </c>
      <c r="DI174" s="115"/>
      <c r="DJ174" s="115"/>
      <c r="DK174" s="115">
        <v>-0.10752688172043011</v>
      </c>
      <c r="DL174" s="115">
        <v>7.5471698113207279E-3</v>
      </c>
      <c r="DM174" s="115">
        <v>-0.19411764705882356</v>
      </c>
      <c r="DN174" s="115">
        <v>-4.5454545454545456E-2</v>
      </c>
      <c r="DO174" s="115"/>
      <c r="DP174" s="115">
        <v>0.63980582524271845</v>
      </c>
      <c r="DQ174" s="115">
        <v>9.5238095238095247E-3</v>
      </c>
      <c r="DR174" s="115">
        <v>-4.0123456790123455E-2</v>
      </c>
      <c r="DS174" s="115">
        <v>-8.8235294117647065E-2</v>
      </c>
      <c r="DT174" s="115">
        <v>-0.17486111111111108</v>
      </c>
      <c r="DU174" s="115">
        <v>-0.35357142857142854</v>
      </c>
      <c r="DV174" s="115">
        <v>-0.16666666666666666</v>
      </c>
      <c r="DW174" s="115"/>
      <c r="DX174" s="115">
        <v>-0.15907498248072874</v>
      </c>
      <c r="DY174" s="115">
        <v>6.9703243616287047E-2</v>
      </c>
      <c r="DZ174" s="115">
        <v>-7.5471698113207544E-2</v>
      </c>
      <c r="EA174" s="115"/>
      <c r="EB174" s="115">
        <v>-0.15090543259557343</v>
      </c>
      <c r="EC174" s="115">
        <v>1.7766497461928935E-2</v>
      </c>
      <c r="ED174" s="115">
        <v>0.10144927536231885</v>
      </c>
      <c r="EE174" s="115"/>
      <c r="EF174" s="115">
        <v>0</v>
      </c>
      <c r="EG174" s="115"/>
      <c r="EH174" s="115">
        <v>0</v>
      </c>
      <c r="EI174" s="115">
        <v>-7.4299634591960956E-2</v>
      </c>
      <c r="EJ174" s="115">
        <v>1.0489510489510556E-2</v>
      </c>
      <c r="EK174" s="115">
        <v>-8.2568807339449574E-2</v>
      </c>
      <c r="EL174" s="115">
        <v>-0.15412844036697246</v>
      </c>
      <c r="EM174" s="115">
        <v>0</v>
      </c>
      <c r="EN174" s="115">
        <v>-0.15638766519823794</v>
      </c>
      <c r="EO174" s="115">
        <v>-0.18666666666666668</v>
      </c>
      <c r="EP174" s="115">
        <v>0</v>
      </c>
      <c r="EQ174" s="115">
        <v>0</v>
      </c>
      <c r="ER174" s="115">
        <v>-1.5151515151515098E-2</v>
      </c>
      <c r="ES174" s="115">
        <v>-2.2727272727272728E-2</v>
      </c>
      <c r="ET174" s="115"/>
      <c r="EU174" s="115"/>
      <c r="EV174" s="115">
        <v>-3.4246575342465752E-2</v>
      </c>
      <c r="EW174" s="115">
        <v>0.14285714285714285</v>
      </c>
      <c r="EX174" s="115">
        <v>7.1951219512195186E-2</v>
      </c>
      <c r="EY174" s="115">
        <v>-0.29746835443037972</v>
      </c>
      <c r="EZ174" s="115">
        <v>-0.16666666666666666</v>
      </c>
      <c r="FA174" s="115"/>
      <c r="FB174" s="115">
        <v>-5.0279329608938474E-2</v>
      </c>
      <c r="FC174" s="115">
        <v>-0.21818181818181823</v>
      </c>
      <c r="FD174" s="115">
        <v>-7.3170731707317069E-2</v>
      </c>
      <c r="FE174" s="115"/>
      <c r="FF174" s="115"/>
      <c r="FG174" s="115">
        <v>2.0408163265306121E-2</v>
      </c>
      <c r="FH174" s="115">
        <v>-0.1510416666666666</v>
      </c>
      <c r="FI174" s="115">
        <v>8.6455331412102921E-3</v>
      </c>
      <c r="FJ174" s="115">
        <v>0</v>
      </c>
      <c r="FK174" s="115">
        <v>-4.0000000000000036E-2</v>
      </c>
      <c r="FL174" s="115">
        <v>0</v>
      </c>
      <c r="FM174" s="115">
        <v>8.7499999999999911E-2</v>
      </c>
      <c r="FN174" s="115">
        <v>0</v>
      </c>
      <c r="FO174" s="115">
        <v>0.10085836909871235</v>
      </c>
      <c r="FP174" s="115">
        <v>-0.18055555555555555</v>
      </c>
      <c r="FQ174" s="115"/>
      <c r="FR174" s="115">
        <v>-0.20803571428571427</v>
      </c>
      <c r="FS174" s="115">
        <v>-6.651884700665283E-3</v>
      </c>
      <c r="FT174" s="115">
        <v>-0.17063492063492064</v>
      </c>
      <c r="FU174" s="115">
        <v>-0.11470588235294113</v>
      </c>
      <c r="FV174" s="115">
        <v>-4.9261083743842367E-2</v>
      </c>
      <c r="FW174" s="115">
        <v>0</v>
      </c>
      <c r="FX174" s="115">
        <v>-0.125</v>
      </c>
      <c r="FY174" s="115">
        <v>3.4482758620689655E-2</v>
      </c>
      <c r="FZ174" s="115">
        <v>-3.3582089552238882E-2</v>
      </c>
      <c r="GA174" s="115">
        <v>-0.12987012987012986</v>
      </c>
      <c r="GB174" s="115">
        <v>-3.614457831325301E-2</v>
      </c>
      <c r="GC174" s="115">
        <v>-0.1287671232876712</v>
      </c>
      <c r="GD174" s="115"/>
      <c r="GE174" s="115">
        <v>-0.10344827586206896</v>
      </c>
      <c r="GF174" s="115"/>
      <c r="GG174" s="115">
        <v>-5.1724137931034482E-2</v>
      </c>
      <c r="GH174" s="115">
        <v>-2.6548672566371681E-2</v>
      </c>
      <c r="GI174" s="115">
        <v>0.58940397350993379</v>
      </c>
      <c r="GJ174" s="115">
        <v>-0.14020618556701026</v>
      </c>
      <c r="GK174" s="115"/>
      <c r="GL174" s="115">
        <v>-0.21134020618556693</v>
      </c>
      <c r="GM174" s="115"/>
      <c r="GN174" s="115">
        <v>-7.1428571428571425E-2</v>
      </c>
      <c r="GO174" s="115"/>
      <c r="GP174" s="115">
        <v>-0.21987951807228925</v>
      </c>
      <c r="GQ174" s="115">
        <v>-0.2613636363636363</v>
      </c>
      <c r="GR174" s="115">
        <v>-0.12167300380228134</v>
      </c>
      <c r="GS174" s="115">
        <v>-0.12790697674418602</v>
      </c>
    </row>
    <row r="175" spans="1:201" x14ac:dyDescent="0.2">
      <c r="A175" t="s">
        <v>1529</v>
      </c>
      <c r="B175" s="115">
        <v>0</v>
      </c>
      <c r="C175" s="115"/>
      <c r="D175" s="115">
        <v>-0.10822510822510822</v>
      </c>
      <c r="E175" s="115">
        <v>-9.5238095238095247E-3</v>
      </c>
      <c r="F175" s="115"/>
      <c r="G175" s="115">
        <v>1.2195121951219513E-2</v>
      </c>
      <c r="H175" s="115">
        <v>-3.7499999999999978E-2</v>
      </c>
      <c r="I175" s="115">
        <v>-0.12194244604316549</v>
      </c>
      <c r="J175" s="115"/>
      <c r="K175" s="115">
        <v>-1.4285714285714285E-2</v>
      </c>
      <c r="L175" s="115">
        <v>-7.2727272727272793E-2</v>
      </c>
      <c r="M175" s="115">
        <v>4.6931407942238296E-2</v>
      </c>
      <c r="N175" s="115">
        <v>0</v>
      </c>
      <c r="O175" s="115">
        <v>7.4801309022907636E-3</v>
      </c>
      <c r="P175" s="115"/>
      <c r="Q175" s="115">
        <v>-2.1428571428571481E-2</v>
      </c>
      <c r="R175" s="115"/>
      <c r="S175" s="115"/>
      <c r="T175" s="115">
        <v>5.9320151077538297E-2</v>
      </c>
      <c r="U175" s="115">
        <v>0.39393939393939392</v>
      </c>
      <c r="V175" s="115">
        <v>-1.4806378132118419E-2</v>
      </c>
      <c r="W175" s="115">
        <v>-9.4771241830065425E-2</v>
      </c>
      <c r="X175" s="115">
        <v>9.0909090909090912E-2</v>
      </c>
      <c r="Y175" s="115">
        <v>0.44262295081967212</v>
      </c>
      <c r="Z175" s="115">
        <v>-8.943089430894309E-2</v>
      </c>
      <c r="AA175" s="115">
        <v>-0.19000000000000003</v>
      </c>
      <c r="AB175" s="115"/>
      <c r="AC175" s="115"/>
      <c r="AD175" s="115">
        <v>-0.12962962962962954</v>
      </c>
      <c r="AE175" s="115">
        <v>-0.84952076677316291</v>
      </c>
      <c r="AF175" s="115">
        <v>-0.16218637992831536</v>
      </c>
      <c r="AG175" s="115">
        <v>1.1904761904761862E-2</v>
      </c>
      <c r="AH175" s="115">
        <v>-5.9171597633135994E-2</v>
      </c>
      <c r="AI175" s="115">
        <v>-0.18918918918918914</v>
      </c>
      <c r="AJ175" s="115">
        <v>-0.16036585365853664</v>
      </c>
      <c r="AK175" s="115">
        <v>0.23076923076923078</v>
      </c>
      <c r="AL175" s="115"/>
      <c r="AM175" s="115">
        <v>-1.1764705882352899E-2</v>
      </c>
      <c r="AN175" s="115">
        <v>-0.13846153846153852</v>
      </c>
      <c r="AO175" s="115">
        <v>-0.23922902494331075</v>
      </c>
      <c r="AP175" s="115">
        <v>4.1297935103244796E-2</v>
      </c>
      <c r="AQ175" s="115">
        <v>-9.71428571428571E-2</v>
      </c>
      <c r="AR175" s="115">
        <v>-0.1091954022988505</v>
      </c>
      <c r="AS175" s="115">
        <v>9.4793057409879894E-2</v>
      </c>
      <c r="AT175" s="115">
        <v>6.6666666666666671E-3</v>
      </c>
      <c r="AU175" s="115">
        <v>-1.4705882352941176E-2</v>
      </c>
      <c r="AV175" s="115">
        <v>-9.8709677419354908E-2</v>
      </c>
      <c r="AW175" s="115">
        <v>0.2342007434944238</v>
      </c>
      <c r="AX175" s="115"/>
      <c r="AY175" s="115">
        <v>-0.12142857142857137</v>
      </c>
      <c r="AZ175" s="115">
        <v>0.25000000000000006</v>
      </c>
      <c r="BA175" s="115">
        <v>0.25714285714285712</v>
      </c>
      <c r="BB175" s="115">
        <v>-3.2258064516129031E-2</v>
      </c>
      <c r="BC175" s="115"/>
      <c r="BD175" s="115">
        <v>-9.3220338983050849E-2</v>
      </c>
      <c r="BE175" s="115">
        <v>0.17552334943639289</v>
      </c>
      <c r="BF175" s="115">
        <v>0</v>
      </c>
      <c r="BG175" s="115">
        <v>-1.9607843137254947E-2</v>
      </c>
      <c r="BH175" s="115">
        <v>9.6774193548386941E-2</v>
      </c>
      <c r="BI175" s="115">
        <v>-0.14047619047619045</v>
      </c>
      <c r="BJ175" s="115">
        <v>-4.72972972972973E-2</v>
      </c>
      <c r="BK175" s="115">
        <v>-9.8387096774193578E-2</v>
      </c>
      <c r="BL175" s="115">
        <v>-2.2471910112359668E-2</v>
      </c>
      <c r="BM175" s="115">
        <v>-4.6979865771812082E-2</v>
      </c>
      <c r="BN175" s="115"/>
      <c r="BO175" s="115">
        <v>-0.19678714859437746</v>
      </c>
      <c r="BP175" s="115"/>
      <c r="BQ175" s="115"/>
      <c r="BR175" s="115">
        <v>-6.5573770491803282E-2</v>
      </c>
      <c r="BS175" s="115">
        <v>2.8182546036829501E-2</v>
      </c>
      <c r="BT175" s="115">
        <v>0</v>
      </c>
      <c r="BU175" s="115"/>
      <c r="BV175" s="115">
        <v>0</v>
      </c>
      <c r="BW175" s="115">
        <v>0.65555555555555556</v>
      </c>
      <c r="BX175" s="115">
        <v>-0.01</v>
      </c>
      <c r="BY175" s="115">
        <v>0.30351437699680511</v>
      </c>
      <c r="BZ175" s="115">
        <v>7.7586206896551754E-2</v>
      </c>
      <c r="CA175" s="115">
        <v>1.3559322033898256E-2</v>
      </c>
      <c r="CB175" s="115">
        <v>-3.5276643148904566E-2</v>
      </c>
      <c r="CC175" s="115">
        <v>2.6666666666666668E-2</v>
      </c>
      <c r="CD175" s="115"/>
      <c r="CE175" s="115">
        <v>0.16998468606431866</v>
      </c>
      <c r="CF175" s="115">
        <v>-3.8095238095238126E-2</v>
      </c>
      <c r="CG175" s="115">
        <v>-1.2665515256188767E-2</v>
      </c>
      <c r="CH175" s="115">
        <v>-0.1942424242424243</v>
      </c>
      <c r="CI175" s="115">
        <v>0.18181818181818182</v>
      </c>
      <c r="CJ175" s="115">
        <v>3.1746031746031746E-3</v>
      </c>
      <c r="CK175" s="115">
        <v>-2.600780234070221E-2</v>
      </c>
      <c r="CL175" s="115">
        <v>-0.37984496124031009</v>
      </c>
      <c r="CM175" s="115">
        <v>-7.6335877862595148E-3</v>
      </c>
      <c r="CN175" s="115">
        <v>0</v>
      </c>
      <c r="CO175" s="115">
        <v>-6.1827956989247423E-2</v>
      </c>
      <c r="CP175" s="115">
        <v>-7.6923076923076927E-2</v>
      </c>
      <c r="CQ175" s="115">
        <v>0.16666666666666666</v>
      </c>
      <c r="CR175" s="115"/>
      <c r="CS175" s="115">
        <v>-5.7692307692307654E-2</v>
      </c>
      <c r="CT175" s="115">
        <v>-5.2631578947368418E-2</v>
      </c>
      <c r="CU175" s="115">
        <v>0.11974789915966381</v>
      </c>
      <c r="CV175" s="115">
        <v>1.071428571428574E-2</v>
      </c>
      <c r="CW175" s="115">
        <v>-9.0392268334280865E-2</v>
      </c>
      <c r="CX175" s="115">
        <v>-6.6985645933014287E-2</v>
      </c>
      <c r="CY175" s="115">
        <v>4.4293903074517681E-3</v>
      </c>
      <c r="CZ175" s="115">
        <v>5.8823529411764851E-2</v>
      </c>
      <c r="DA175" s="115">
        <v>0.1079136690647482</v>
      </c>
      <c r="DB175" s="115">
        <v>-4.4416243654821618E-3</v>
      </c>
      <c r="DC175" s="115"/>
      <c r="DD175" s="115">
        <v>-4.0322580645161862E-3</v>
      </c>
      <c r="DE175" s="115">
        <v>-3.6260623229461789E-2</v>
      </c>
      <c r="DF175" s="115">
        <v>0.10344827586206896</v>
      </c>
      <c r="DG175" s="115">
        <v>0</v>
      </c>
      <c r="DH175" s="115">
        <v>-0.13875598086124405</v>
      </c>
      <c r="DI175" s="115"/>
      <c r="DJ175" s="115"/>
      <c r="DK175" s="115">
        <v>-3.5714285714286221E-3</v>
      </c>
      <c r="DL175" s="115">
        <v>-8.3044982698961892E-2</v>
      </c>
      <c r="DM175" s="115">
        <v>6.25E-2</v>
      </c>
      <c r="DN175" s="115">
        <v>0.12101910828025478</v>
      </c>
      <c r="DO175" s="115"/>
      <c r="DP175" s="115">
        <v>-0.1953125</v>
      </c>
      <c r="DQ175" s="115">
        <v>-8.7749782797567288E-2</v>
      </c>
      <c r="DR175" s="115">
        <v>1.8867924528301886E-2</v>
      </c>
      <c r="DS175" s="115">
        <v>-1.9230769230769232E-2</v>
      </c>
      <c r="DT175" s="115">
        <v>-0.14489311163895488</v>
      </c>
      <c r="DU175" s="115">
        <v>5.2631578947368363E-2</v>
      </c>
      <c r="DV175" s="115">
        <v>-0.05</v>
      </c>
      <c r="DW175" s="115"/>
      <c r="DX175" s="115">
        <v>-9.626345788473728E-2</v>
      </c>
      <c r="DY175" s="115">
        <v>-4.6710526315789438E-2</v>
      </c>
      <c r="DZ175" s="115">
        <v>-5.3571428571428568E-2</v>
      </c>
      <c r="EA175" s="115"/>
      <c r="EB175" s="115">
        <v>5.744680851063836E-2</v>
      </c>
      <c r="EC175" s="115">
        <v>0.17122473246135561</v>
      </c>
      <c r="ED175" s="115">
        <v>1.4705882352941176E-2</v>
      </c>
      <c r="EE175" s="115"/>
      <c r="EF175" s="115">
        <v>-7.6923076923076927E-2</v>
      </c>
      <c r="EG175" s="115"/>
      <c r="EH175" s="115">
        <v>0</v>
      </c>
      <c r="EI175" s="115">
        <v>4.5859872611464896E-2</v>
      </c>
      <c r="EJ175" s="115">
        <v>-0.24868651488616467</v>
      </c>
      <c r="EK175" s="115">
        <v>0.10101010101010101</v>
      </c>
      <c r="EL175" s="115">
        <v>-1.0889292196007285E-2</v>
      </c>
      <c r="EM175" s="115">
        <v>-9.0909090909090912E-2</v>
      </c>
      <c r="EN175" s="115">
        <v>-3.404255319148939E-2</v>
      </c>
      <c r="EO175" s="115">
        <v>-0.12357581069237514</v>
      </c>
      <c r="EP175" s="115">
        <v>0</v>
      </c>
      <c r="EQ175" s="115">
        <v>0</v>
      </c>
      <c r="ER175" s="115">
        <v>-0.20000000000000004</v>
      </c>
      <c r="ES175" s="115">
        <v>0</v>
      </c>
      <c r="ET175" s="115"/>
      <c r="EU175" s="115"/>
      <c r="EV175" s="115">
        <v>-8.7500000000000022E-2</v>
      </c>
      <c r="EW175" s="115">
        <v>-2.7777777777777776E-2</v>
      </c>
      <c r="EX175" s="115">
        <v>0.13730929264909855</v>
      </c>
      <c r="EY175" s="115">
        <v>-1.8328673501087224E-2</v>
      </c>
      <c r="EZ175" s="115">
        <v>0.2</v>
      </c>
      <c r="FA175" s="115"/>
      <c r="FB175" s="115">
        <v>-5.7894736842105339E-2</v>
      </c>
      <c r="FC175" s="115">
        <v>-0.13385826771653539</v>
      </c>
      <c r="FD175" s="115">
        <v>0</v>
      </c>
      <c r="FE175" s="115"/>
      <c r="FF175" s="115"/>
      <c r="FG175" s="115">
        <v>-5.076142131979695E-3</v>
      </c>
      <c r="FH175" s="115">
        <v>-7.6923076923076983E-2</v>
      </c>
      <c r="FI175" s="115">
        <v>5.7971014492754448E-3</v>
      </c>
      <c r="FJ175" s="115">
        <v>3.125E-2</v>
      </c>
      <c r="FK175" s="115">
        <v>-0.2857142857142857</v>
      </c>
      <c r="FL175" s="115">
        <v>-0.20634920634920634</v>
      </c>
      <c r="FM175" s="115">
        <v>-1.2345679012345635E-2</v>
      </c>
      <c r="FN175" s="115">
        <v>-1.5151515151515098E-2</v>
      </c>
      <c r="FO175" s="115">
        <v>-4.8979591836734664E-2</v>
      </c>
      <c r="FP175" s="115">
        <v>-3.9573143619386415E-2</v>
      </c>
      <c r="FQ175" s="115"/>
      <c r="FR175" s="115">
        <v>-2.01224846894138E-2</v>
      </c>
      <c r="FS175" s="115">
        <v>-1.5283842794759733E-2</v>
      </c>
      <c r="FT175" s="115">
        <v>-1.4855355746677136E-2</v>
      </c>
      <c r="FU175" s="115">
        <v>3.0303030303030304E-2</v>
      </c>
      <c r="FV175" s="115">
        <v>-4.6580044128462306E-3</v>
      </c>
      <c r="FW175" s="115">
        <v>0</v>
      </c>
      <c r="FX175" s="115">
        <v>6.2893081761006067E-3</v>
      </c>
      <c r="FY175" s="115">
        <v>2.8368794326241162E-2</v>
      </c>
      <c r="FZ175" s="115">
        <v>-7.4074074074073808E-3</v>
      </c>
      <c r="GA175" s="115">
        <v>-0.16304347826086957</v>
      </c>
      <c r="GB175" s="115">
        <v>5.0632911392405063E-2</v>
      </c>
      <c r="GC175" s="115">
        <v>-6.8877551020408226E-2</v>
      </c>
      <c r="GD175" s="115"/>
      <c r="GE175" s="115">
        <v>0.62313432835820892</v>
      </c>
      <c r="GF175" s="115"/>
      <c r="GG175" s="115">
        <v>0</v>
      </c>
      <c r="GH175" s="115">
        <v>0.15306122448979592</v>
      </c>
      <c r="GI175" s="115">
        <v>0.34821428571428575</v>
      </c>
      <c r="GJ175" s="115">
        <v>0</v>
      </c>
      <c r="GK175" s="115"/>
      <c r="GL175" s="115">
        <v>4.8648648648648575E-2</v>
      </c>
      <c r="GM175" s="115"/>
      <c r="GN175" s="115">
        <v>0</v>
      </c>
      <c r="GO175" s="115"/>
      <c r="GP175" s="115"/>
      <c r="GQ175" s="115">
        <v>-8.3333333333333426E-2</v>
      </c>
      <c r="GR175" s="115">
        <v>7.6628352490421183E-3</v>
      </c>
      <c r="GS175" s="115">
        <v>-4.4444444444444481E-2</v>
      </c>
    </row>
    <row r="176" spans="1:201" x14ac:dyDescent="0.2">
      <c r="A176" t="s">
        <v>1530</v>
      </c>
      <c r="B176" s="115">
        <v>0</v>
      </c>
      <c r="C176" s="115"/>
      <c r="D176" s="115">
        <v>0.19133574007220214</v>
      </c>
      <c r="E176" s="115">
        <v>4.7846889952153108E-3</v>
      </c>
      <c r="F176" s="115"/>
      <c r="G176" s="115">
        <v>-4.6511627906976744E-2</v>
      </c>
      <c r="H176" s="115">
        <v>-4.7619047619047658E-2</v>
      </c>
      <c r="I176" s="115">
        <v>1.4228383801532204E-2</v>
      </c>
      <c r="J176" s="115"/>
      <c r="K176" s="115">
        <v>-0.10600255427841634</v>
      </c>
      <c r="L176" s="115">
        <v>-0.11290322580645164</v>
      </c>
      <c r="M176" s="115">
        <v>-0.21194879089615931</v>
      </c>
      <c r="N176" s="115">
        <v>0</v>
      </c>
      <c r="O176" s="115">
        <v>-6.2047796535847424E-2</v>
      </c>
      <c r="P176" s="115"/>
      <c r="Q176" s="115">
        <v>7.6923076923076927E-2</v>
      </c>
      <c r="R176" s="115"/>
      <c r="S176" s="115"/>
      <c r="T176" s="115">
        <v>-0.13773946360153252</v>
      </c>
      <c r="U176" s="115">
        <v>-0.4</v>
      </c>
      <c r="V176" s="115">
        <v>-0.13412228796844189</v>
      </c>
      <c r="W176" s="115">
        <v>6.5789473684211468E-3</v>
      </c>
      <c r="X176" s="115">
        <v>9.4527363184079519E-2</v>
      </c>
      <c r="Y176" s="115">
        <v>-0.17567567567567569</v>
      </c>
      <c r="Z176" s="115">
        <v>-3.5294117647058823E-2</v>
      </c>
      <c r="AA176" s="115">
        <v>-0.31034482758620691</v>
      </c>
      <c r="AB176" s="115"/>
      <c r="AC176" s="115"/>
      <c r="AD176" s="115">
        <v>-1.1840688912809564E-2</v>
      </c>
      <c r="AE176" s="115">
        <v>-0.2192566724869045</v>
      </c>
      <c r="AF176" s="115">
        <v>-3.6269430051813496E-2</v>
      </c>
      <c r="AG176" s="115">
        <v>-6.6666666666666624E-2</v>
      </c>
      <c r="AH176" s="115">
        <v>5.9561128526645725E-2</v>
      </c>
      <c r="AI176" s="115">
        <v>0.28217821782178215</v>
      </c>
      <c r="AJ176" s="115">
        <v>-8.533184606804245E-2</v>
      </c>
      <c r="AK176" s="115">
        <v>-6.8100358422939017E-2</v>
      </c>
      <c r="AL176" s="115"/>
      <c r="AM176" s="115">
        <v>-8.3557951482479825E-2</v>
      </c>
      <c r="AN176" s="115">
        <v>-9.7222222222222238E-2</v>
      </c>
      <c r="AO176" s="115">
        <v>2.0833333333333297E-2</v>
      </c>
      <c r="AP176" s="115">
        <v>-0.10789473684210531</v>
      </c>
      <c r="AQ176" s="115">
        <v>0.22807017543859648</v>
      </c>
      <c r="AR176" s="115">
        <v>5.2950075642965208E-2</v>
      </c>
      <c r="AS176" s="115">
        <v>8.0753701211304756E-3</v>
      </c>
      <c r="AT176" s="115">
        <v>-6.2353492733239535E-2</v>
      </c>
      <c r="AU176" s="115">
        <v>0.1111111111111111</v>
      </c>
      <c r="AV176" s="115">
        <v>-1.5247776365946668E-2</v>
      </c>
      <c r="AW176" s="115">
        <v>0.13502109704641349</v>
      </c>
      <c r="AX176" s="115"/>
      <c r="AY176" s="115">
        <v>2.941176470588238E-2</v>
      </c>
      <c r="AZ176" s="115">
        <v>-0.33333333333333337</v>
      </c>
      <c r="BA176" s="115">
        <v>-5.4054054054054057E-2</v>
      </c>
      <c r="BB176" s="115">
        <v>-1.5873015873015872E-2</v>
      </c>
      <c r="BC176" s="115"/>
      <c r="BD176" s="115">
        <v>-0.26525529265255288</v>
      </c>
      <c r="BE176" s="115">
        <v>-0.12658227848101256</v>
      </c>
      <c r="BF176" s="115">
        <v>-0.125</v>
      </c>
      <c r="BG176" s="115">
        <v>-1.9230769230769162E-2</v>
      </c>
      <c r="BH176" s="115">
        <v>-4.615384615384608E-2</v>
      </c>
      <c r="BI176" s="115">
        <v>-1.1764705882352941E-2</v>
      </c>
      <c r="BJ176" s="115">
        <v>-7.4999999999999997E-2</v>
      </c>
      <c r="BK176" s="115">
        <v>-0.19270833333333331</v>
      </c>
      <c r="BL176" s="115">
        <v>-6.3157894736842066E-2</v>
      </c>
      <c r="BM176" s="115">
        <v>1.3260795647738787E-2</v>
      </c>
      <c r="BN176" s="115"/>
      <c r="BO176" s="115">
        <v>-0.11071428571428577</v>
      </c>
      <c r="BP176" s="115"/>
      <c r="BQ176" s="115"/>
      <c r="BR176" s="115">
        <v>0</v>
      </c>
      <c r="BS176" s="115">
        <v>1.7432388400130411E-2</v>
      </c>
      <c r="BT176" s="115">
        <v>0.19521912350597603</v>
      </c>
      <c r="BU176" s="115"/>
      <c r="BV176" s="115">
        <v>0</v>
      </c>
      <c r="BW176" s="115">
        <v>0.38461538461538464</v>
      </c>
      <c r="BX176" s="115">
        <v>-3.8461538461538464E-2</v>
      </c>
      <c r="BY176" s="115">
        <v>4.3333333333333335E-2</v>
      </c>
      <c r="BZ176" s="115">
        <v>5.4545454545454515E-2</v>
      </c>
      <c r="CA176" s="115">
        <v>-6.6455696202531694E-2</v>
      </c>
      <c r="CB176" s="115">
        <v>6.1908517350157795E-2</v>
      </c>
      <c r="CC176" s="115">
        <v>0.21580547112462006</v>
      </c>
      <c r="CD176" s="115"/>
      <c r="CE176" s="115">
        <v>-0.15741935483870972</v>
      </c>
      <c r="CF176" s="115">
        <v>-4.5454545454545456E-2</v>
      </c>
      <c r="CG176" s="115">
        <v>-3.5000000000000066E-2</v>
      </c>
      <c r="CH176" s="115">
        <v>-2.3668639053254437E-2</v>
      </c>
      <c r="CI176" s="115">
        <v>-0.2851985559566787</v>
      </c>
      <c r="CJ176" s="115">
        <v>0.27169963665724672</v>
      </c>
      <c r="CK176" s="115">
        <v>-3.874999999999993E-2</v>
      </c>
      <c r="CL176" s="115">
        <v>0.22857142857142859</v>
      </c>
      <c r="CM176" s="115">
        <v>-0.10884353741496597</v>
      </c>
      <c r="CN176" s="115">
        <v>-1.4285714285714235E-2</v>
      </c>
      <c r="CO176" s="115">
        <v>-8.1481481481481405E-2</v>
      </c>
      <c r="CP176" s="115">
        <v>0</v>
      </c>
      <c r="CQ176" s="115">
        <v>-0.14285714285714285</v>
      </c>
      <c r="CR176" s="115"/>
      <c r="CS176" s="115">
        <v>-4.5871559633027519E-2</v>
      </c>
      <c r="CT176" s="115">
        <v>-0.21691973969631237</v>
      </c>
      <c r="CU176" s="115">
        <v>-0.13975903614457824</v>
      </c>
      <c r="CV176" s="115">
        <v>-2.4390243902439001E-2</v>
      </c>
      <c r="CW176" s="115">
        <v>-1.2352610892756815E-2</v>
      </c>
      <c r="CX176" s="115">
        <v>0.12972972972972965</v>
      </c>
      <c r="CY176" s="115">
        <v>-0.1404255319148936</v>
      </c>
      <c r="CZ176" s="115">
        <v>-0.13559322033898316</v>
      </c>
      <c r="DA176" s="115">
        <v>-7.9470198675496637E-2</v>
      </c>
      <c r="DB176" s="115">
        <v>7.2838665759019663E-2</v>
      </c>
      <c r="DC176" s="115"/>
      <c r="DD176" s="115">
        <v>-7.8066914498141182E-2</v>
      </c>
      <c r="DE176" s="115">
        <v>-0.20423805229936884</v>
      </c>
      <c r="DF176" s="115">
        <v>-4.6052631578947366E-2</v>
      </c>
      <c r="DG176" s="115">
        <v>-0.25438596491228072</v>
      </c>
      <c r="DH176" s="115">
        <v>-6.4179104477611895E-2</v>
      </c>
      <c r="DI176" s="115"/>
      <c r="DJ176" s="115"/>
      <c r="DK176" s="115">
        <v>-9.6774193548387094E-2</v>
      </c>
      <c r="DL176" s="115">
        <v>-8.83280757097792E-2</v>
      </c>
      <c r="DM176" s="115">
        <v>-0.15789473684210525</v>
      </c>
      <c r="DN176" s="115">
        <v>7.5342465753424653E-2</v>
      </c>
      <c r="DO176" s="115"/>
      <c r="DP176" s="115">
        <v>6.862581399231929E-2</v>
      </c>
      <c r="DQ176" s="115">
        <v>-5.8101472995090088E-2</v>
      </c>
      <c r="DR176" s="115">
        <v>-4.7333732774116268E-2</v>
      </c>
      <c r="DS176" s="115">
        <v>-0.10499139414802068</v>
      </c>
      <c r="DT176" s="115">
        <v>1.5559039922807836E-2</v>
      </c>
      <c r="DU176" s="115">
        <v>-0.2035928143712574</v>
      </c>
      <c r="DV176" s="115">
        <v>-0.04</v>
      </c>
      <c r="DW176" s="115"/>
      <c r="DX176" s="115">
        <v>-0.12762430939226516</v>
      </c>
      <c r="DY176" s="115">
        <v>-0.16939890710382513</v>
      </c>
      <c r="DZ176" s="115">
        <v>3.7037037037037035E-2</v>
      </c>
      <c r="EA176" s="115"/>
      <c r="EB176" s="115">
        <v>-4.0816326530612242E-2</v>
      </c>
      <c r="EC176" s="115">
        <v>-2.2093023255814019E-2</v>
      </c>
      <c r="ED176" s="115">
        <v>6.9182389937106889E-2</v>
      </c>
      <c r="EE176" s="115"/>
      <c r="EF176" s="115">
        <v>0</v>
      </c>
      <c r="EG176" s="115"/>
      <c r="EH176" s="115">
        <v>0</v>
      </c>
      <c r="EI176" s="115">
        <v>9.331476323119782E-2</v>
      </c>
      <c r="EJ176" s="115">
        <v>0.17008196721311486</v>
      </c>
      <c r="EK176" s="115">
        <v>-9.9999999999999964E-2</v>
      </c>
      <c r="EL176" s="115">
        <v>-4.9999999999999975E-2</v>
      </c>
      <c r="EM176" s="115">
        <v>-6.6666666666666666E-2</v>
      </c>
      <c r="EN176" s="115">
        <v>-0.27075252133436778</v>
      </c>
      <c r="EO176" s="115">
        <v>3.476420798065296E-2</v>
      </c>
      <c r="EP176" s="115">
        <v>0</v>
      </c>
      <c r="EQ176" s="115">
        <v>0</v>
      </c>
      <c r="ER176" s="115">
        <v>2.4844720496894318E-2</v>
      </c>
      <c r="ES176" s="115">
        <v>0</v>
      </c>
      <c r="ET176" s="115"/>
      <c r="EU176" s="115"/>
      <c r="EV176" s="115">
        <v>3.2258064516129031E-2</v>
      </c>
      <c r="EW176" s="115">
        <v>4.8034934497816553E-2</v>
      </c>
      <c r="EX176" s="115">
        <v>-5.5172413793104233E-3</v>
      </c>
      <c r="EY176" s="115">
        <v>-6.151603498542281E-2</v>
      </c>
      <c r="EZ176" s="115">
        <v>0</v>
      </c>
      <c r="FA176" s="115"/>
      <c r="FB176" s="115">
        <v>5.5555555555555552E-2</v>
      </c>
      <c r="FC176" s="115">
        <v>-0.12110726643598617</v>
      </c>
      <c r="FD176" s="115">
        <v>-9.3922651933701654E-2</v>
      </c>
      <c r="FE176" s="115"/>
      <c r="FF176" s="115"/>
      <c r="FG176" s="115">
        <v>-1.1044176706827252E-2</v>
      </c>
      <c r="FH176" s="115">
        <v>9.7087378640776344E-3</v>
      </c>
      <c r="FI176" s="115">
        <v>-1.5691868758915754E-2</v>
      </c>
      <c r="FJ176" s="115">
        <v>8.4745762711864403E-2</v>
      </c>
      <c r="FK176" s="115">
        <v>-0.16666666666666671</v>
      </c>
      <c r="FL176" s="115">
        <v>0.26</v>
      </c>
      <c r="FM176" s="115">
        <v>-0.19000000000000003</v>
      </c>
      <c r="FN176" s="115">
        <v>-5.7142857142857197E-2</v>
      </c>
      <c r="FO176" s="115">
        <v>-1.2096774193548416E-2</v>
      </c>
      <c r="FP176" s="115">
        <v>0.42251739405439603</v>
      </c>
      <c r="FQ176" s="115"/>
      <c r="FR176" s="115">
        <v>-4.351464435146446E-2</v>
      </c>
      <c r="FS176" s="115">
        <v>1.3274336283185714E-2</v>
      </c>
      <c r="FT176" s="115">
        <v>0.43707865168539334</v>
      </c>
      <c r="FU176" s="115">
        <v>-0.15384615384615385</v>
      </c>
      <c r="FV176" s="115">
        <v>7.3421052631578887E-2</v>
      </c>
      <c r="FW176" s="115">
        <v>0</v>
      </c>
      <c r="FX176" s="115">
        <v>-6.4705882352941155E-2</v>
      </c>
      <c r="FY176" s="115">
        <v>-2.7586206896551748E-2</v>
      </c>
      <c r="FZ176" s="115">
        <v>-1.8181818181818181E-2</v>
      </c>
      <c r="GA176" s="115">
        <v>4.5454545454545456E-2</v>
      </c>
      <c r="GB176" s="115">
        <v>2.5308241401687255E-2</v>
      </c>
      <c r="GC176" s="115">
        <v>-0.10909090909090903</v>
      </c>
      <c r="GD176" s="115"/>
      <c r="GE176" s="115">
        <v>3.0769230769230795E-2</v>
      </c>
      <c r="GF176" s="115"/>
      <c r="GG176" s="115">
        <v>4.5045045045045043E-2</v>
      </c>
      <c r="GH176" s="115">
        <v>-0.02</v>
      </c>
      <c r="GI176" s="115">
        <v>-0.10400000000000005</v>
      </c>
      <c r="GJ176" s="115">
        <v>-9.6834264432029846E-2</v>
      </c>
      <c r="GK176" s="115"/>
      <c r="GL176" s="115">
        <v>-0.12735849056603771</v>
      </c>
      <c r="GM176" s="115"/>
      <c r="GN176" s="115">
        <v>0</v>
      </c>
      <c r="GO176" s="115"/>
      <c r="GP176" s="115"/>
      <c r="GQ176" s="115">
        <v>-7.8787878787878754E-2</v>
      </c>
      <c r="GR176" s="115">
        <v>-7.773851590106004E-2</v>
      </c>
      <c r="GS176" s="115">
        <v>8.4337349397590272E-2</v>
      </c>
    </row>
    <row r="177" spans="1:201" x14ac:dyDescent="0.2">
      <c r="A177" t="s">
        <v>1531</v>
      </c>
      <c r="B177" s="115">
        <v>0</v>
      </c>
      <c r="C177" s="115"/>
      <c r="D177" s="115">
        <v>0.18015824710894701</v>
      </c>
      <c r="E177" s="115">
        <v>-1.3685700802265246E-2</v>
      </c>
      <c r="F177" s="115"/>
      <c r="G177" s="115">
        <v>6.1728395061728392E-2</v>
      </c>
      <c r="H177" s="115">
        <v>-0.14285714285714288</v>
      </c>
      <c r="I177" s="115">
        <v>3.1226486079759259E-2</v>
      </c>
      <c r="J177" s="115"/>
      <c r="K177" s="115">
        <v>8.780216726868581E-2</v>
      </c>
      <c r="L177" s="115">
        <v>-3.875968992248062E-2</v>
      </c>
      <c r="M177" s="115">
        <v>-0.15301204819277112</v>
      </c>
      <c r="N177" s="115">
        <v>-8.3557951482479825E-2</v>
      </c>
      <c r="O177" s="115">
        <v>-8.0258116555757125E-2</v>
      </c>
      <c r="P177" s="115"/>
      <c r="Q177" s="115">
        <v>-7.1428571428571425E-2</v>
      </c>
      <c r="R177" s="115"/>
      <c r="S177" s="115"/>
      <c r="T177" s="115">
        <v>0.24433849821215733</v>
      </c>
      <c r="U177" s="115">
        <v>-8.3333333333333329E-2</v>
      </c>
      <c r="V177" s="115">
        <v>3.5750766087844735E-2</v>
      </c>
      <c r="W177" s="115">
        <v>-0.10059171597633133</v>
      </c>
      <c r="X177" s="115">
        <v>-4.2857142857142788E-2</v>
      </c>
      <c r="Y177" s="115">
        <v>0.15264797507788158</v>
      </c>
      <c r="Z177" s="115">
        <v>-0.12671232876712329</v>
      </c>
      <c r="AA177" s="115">
        <v>2.0208333333333335</v>
      </c>
      <c r="AB177" s="115"/>
      <c r="AC177" s="115"/>
      <c r="AD177" s="115">
        <v>-9.3658536585365798E-2</v>
      </c>
      <c r="AE177" s="115">
        <v>1.0847633905356215</v>
      </c>
      <c r="AF177" s="115">
        <v>-5.1546391752578047E-3</v>
      </c>
      <c r="AG177" s="115">
        <v>-0.1</v>
      </c>
      <c r="AH177" s="115">
        <v>2.2435897435897415E-2</v>
      </c>
      <c r="AI177" s="115">
        <v>-0.12173913043478264</v>
      </c>
      <c r="AJ177" s="115">
        <v>7.0447761194029915E-2</v>
      </c>
      <c r="AK177" s="115">
        <v>-7.0000000000000048E-2</v>
      </c>
      <c r="AL177" s="115"/>
      <c r="AM177" s="115">
        <v>0.1310975609756099</v>
      </c>
      <c r="AN177" s="115">
        <v>-0.15294117647058822</v>
      </c>
      <c r="AO177" s="115">
        <v>-0.14876847290640388</v>
      </c>
      <c r="AP177" s="115">
        <v>0.10144927536231885</v>
      </c>
      <c r="AQ177" s="115">
        <v>-1.3840830449826941E-2</v>
      </c>
      <c r="AR177" s="115">
        <v>6.4412238325281687E-2</v>
      </c>
      <c r="AS177" s="115">
        <v>-7.892561983471072E-2</v>
      </c>
      <c r="AT177" s="115">
        <v>-9.4427244582043698E-3</v>
      </c>
      <c r="AU177" s="115">
        <v>-0.17073170731707318</v>
      </c>
      <c r="AV177" s="115">
        <v>5.8507061197041139E-2</v>
      </c>
      <c r="AW177" s="115">
        <v>6.7567567567567571E-2</v>
      </c>
      <c r="AX177" s="115"/>
      <c r="AY177" s="115">
        <v>-4.2253521126760542E-2</v>
      </c>
      <c r="AZ177" s="115">
        <v>5.8823529411764761E-2</v>
      </c>
      <c r="BA177" s="115">
        <v>4.5197740112994392E-2</v>
      </c>
      <c r="BB177" s="115">
        <v>-0.13875598086124408</v>
      </c>
      <c r="BC177" s="115"/>
      <c r="BD177" s="115">
        <v>-6.0269163253364608E-2</v>
      </c>
      <c r="BE177" s="115">
        <v>-0.11346633416458864</v>
      </c>
      <c r="BF177" s="115">
        <v>0</v>
      </c>
      <c r="BG177" s="115">
        <v>-4.8780487804877988E-2</v>
      </c>
      <c r="BH177" s="115">
        <v>-0.14285714285714285</v>
      </c>
      <c r="BI177" s="115">
        <v>-5.5555555555555552E-2</v>
      </c>
      <c r="BJ177" s="115">
        <v>-9.0909090909090912E-2</v>
      </c>
      <c r="BK177" s="115">
        <v>-2.5974025974026343E-3</v>
      </c>
      <c r="BL177" s="115">
        <v>-6.4039408866995107E-2</v>
      </c>
      <c r="BM177" s="115">
        <v>-6.367398917542183E-2</v>
      </c>
      <c r="BN177" s="115"/>
      <c r="BO177" s="115">
        <v>2.941176470588238E-2</v>
      </c>
      <c r="BP177" s="115"/>
      <c r="BQ177" s="115"/>
      <c r="BR177" s="115">
        <v>-9.2261904761904795E-2</v>
      </c>
      <c r="BS177" s="115">
        <v>0.34090660841070441</v>
      </c>
      <c r="BT177" s="115">
        <v>4.5833333333333393E-2</v>
      </c>
      <c r="BU177" s="115"/>
      <c r="BV177" s="115">
        <v>-0.11956521739130432</v>
      </c>
      <c r="BW177" s="115">
        <v>-0.1875</v>
      </c>
      <c r="BX177" s="115">
        <v>-0.10034602076124563</v>
      </c>
      <c r="BY177" s="115">
        <v>1.3513513513513514E-2</v>
      </c>
      <c r="BZ177" s="115">
        <v>3.7735849056603807E-2</v>
      </c>
      <c r="CA177" s="115">
        <v>5.3333333333333378E-2</v>
      </c>
      <c r="CB177" s="115">
        <v>-7.2760511882998188E-2</v>
      </c>
      <c r="CC177" s="115">
        <v>7.3292735972161779E-2</v>
      </c>
      <c r="CD177" s="115"/>
      <c r="CE177" s="115">
        <v>0.18320610687022901</v>
      </c>
      <c r="CF177" s="115">
        <v>-4.524886877828118E-3</v>
      </c>
      <c r="CG177" s="115">
        <v>-3.2258064516129031E-2</v>
      </c>
      <c r="CH177" s="115">
        <v>-2.8735632183908046E-2</v>
      </c>
      <c r="CI177" s="115">
        <v>-0.13220551378446113</v>
      </c>
      <c r="CJ177" s="115">
        <v>2.1443298969072117E-2</v>
      </c>
      <c r="CK177" s="115">
        <v>0</v>
      </c>
      <c r="CL177" s="115">
        <v>-4.5454545454545456E-2</v>
      </c>
      <c r="CM177" s="115">
        <v>-0.25000000000000011</v>
      </c>
      <c r="CN177" s="115">
        <v>0</v>
      </c>
      <c r="CO177" s="115">
        <v>-3.1100478468899455E-2</v>
      </c>
      <c r="CP177" s="115">
        <v>-0.16129032258064516</v>
      </c>
      <c r="CQ177" s="115">
        <v>-7.0921985815602584E-3</v>
      </c>
      <c r="CR177" s="115"/>
      <c r="CS177" s="115">
        <v>4.608294930875642E-3</v>
      </c>
      <c r="CT177" s="115">
        <v>1.9911504424778761E-2</v>
      </c>
      <c r="CU177" s="115">
        <v>-8.7410665200659737E-2</v>
      </c>
      <c r="CV177" s="115">
        <v>-0.10312500000000002</v>
      </c>
      <c r="CW177" s="115">
        <v>7.2891566265060201E-2</v>
      </c>
      <c r="CX177" s="115">
        <v>2.7777777777777776E-2</v>
      </c>
      <c r="CY177" s="115">
        <v>5.1778478162989904E-3</v>
      </c>
      <c r="CZ177" s="115">
        <v>-0.12592592592592589</v>
      </c>
      <c r="DA177" s="115">
        <v>-0.16111111111111112</v>
      </c>
      <c r="DB177" s="115">
        <v>0.16494845360824753</v>
      </c>
      <c r="DC177" s="115"/>
      <c r="DD177" s="115">
        <v>-3.5842293906810041E-2</v>
      </c>
      <c r="DE177" s="115">
        <v>0.12020202020202025</v>
      </c>
      <c r="DF177" s="115">
        <v>-8.2125603864734262E-2</v>
      </c>
      <c r="DG177" s="115">
        <v>-8.6956521739130124E-3</v>
      </c>
      <c r="DH177" s="115">
        <v>2.2900763358778626E-2</v>
      </c>
      <c r="DI177" s="115"/>
      <c r="DJ177" s="115"/>
      <c r="DK177" s="115">
        <v>0</v>
      </c>
      <c r="DL177" s="115">
        <v>8.9347079037800606E-2</v>
      </c>
      <c r="DM177" s="115">
        <v>-9.5238095238095233E-2</v>
      </c>
      <c r="DN177" s="115">
        <v>0.10606060606060606</v>
      </c>
      <c r="DO177" s="115"/>
      <c r="DP177" s="115">
        <v>-1.6669444907484582E-3</v>
      </c>
      <c r="DQ177" s="115">
        <v>-0.12714285714285711</v>
      </c>
      <c r="DR177" s="115">
        <v>-1.8235294117647027E-2</v>
      </c>
      <c r="DS177" s="115">
        <v>-9.3603744149765883E-2</v>
      </c>
      <c r="DT177" s="115">
        <v>-7.3217080259333781E-2</v>
      </c>
      <c r="DU177" s="115">
        <v>-0.12105263157894741</v>
      </c>
      <c r="DV177" s="115">
        <v>4.3841336116910233E-2</v>
      </c>
      <c r="DW177" s="115"/>
      <c r="DX177" s="115">
        <v>0.25520110957004172</v>
      </c>
      <c r="DY177" s="115">
        <v>-0.21492921492921491</v>
      </c>
      <c r="DZ177" s="115">
        <v>0.125</v>
      </c>
      <c r="EA177" s="115"/>
      <c r="EB177" s="115">
        <v>2.0833333333333332E-2</v>
      </c>
      <c r="EC177" s="115">
        <v>-7.9721776350989856E-2</v>
      </c>
      <c r="ED177" s="115">
        <v>-9.1428571428571415E-2</v>
      </c>
      <c r="EE177" s="115"/>
      <c r="EF177" s="115">
        <v>-0.16129032258064516</v>
      </c>
      <c r="EG177" s="115"/>
      <c r="EH177" s="115">
        <v>8.3333333333333329E-2</v>
      </c>
      <c r="EI177" s="115">
        <v>-4.5212765957446881E-2</v>
      </c>
      <c r="EJ177" s="115">
        <v>6.1855670103092199E-3</v>
      </c>
      <c r="EK177" s="115">
        <v>-9.0909090909090884E-2</v>
      </c>
      <c r="EL177" s="115">
        <v>-4.2113955408753054E-2</v>
      </c>
      <c r="EM177" s="115">
        <v>-3.0211480362537764E-3</v>
      </c>
      <c r="EN177" s="115">
        <v>-2.3484848484848442E-2</v>
      </c>
      <c r="EO177" s="115">
        <v>3.2137285491419691E-2</v>
      </c>
      <c r="EP177" s="115">
        <v>0</v>
      </c>
      <c r="EQ177" s="115">
        <v>-2.6829268292682961E-2</v>
      </c>
      <c r="ER177" s="115">
        <v>0</v>
      </c>
      <c r="ES177" s="115">
        <v>0</v>
      </c>
      <c r="ET177" s="115"/>
      <c r="EU177" s="115"/>
      <c r="EV177" s="115">
        <v>-0.1388888888888889</v>
      </c>
      <c r="EW177" s="115">
        <v>0</v>
      </c>
      <c r="EX177" s="115">
        <v>-2.0270270270270271E-2</v>
      </c>
      <c r="EY177" s="115">
        <v>-3.9215686274509803E-2</v>
      </c>
      <c r="EZ177" s="115">
        <v>-9.9009900990098664E-3</v>
      </c>
      <c r="FA177" s="115"/>
      <c r="FB177" s="115">
        <v>-0.14285714285714285</v>
      </c>
      <c r="FC177" s="115">
        <v>2.482269503546097E-2</v>
      </c>
      <c r="FD177" s="115">
        <v>5.5555555555555558E-3</v>
      </c>
      <c r="FE177" s="115"/>
      <c r="FF177" s="115"/>
      <c r="FG177" s="115">
        <v>0</v>
      </c>
      <c r="FH177" s="115">
        <v>-8.4444444444444378E-2</v>
      </c>
      <c r="FI177" s="115">
        <v>-0.22111111111111117</v>
      </c>
      <c r="FJ177" s="115">
        <v>-2.960526315789469E-2</v>
      </c>
      <c r="FK177" s="115">
        <v>-6.6666666666666624E-2</v>
      </c>
      <c r="FL177" s="115">
        <v>0.15606936416184972</v>
      </c>
      <c r="FM177" s="115">
        <v>-0.1111111111111111</v>
      </c>
      <c r="FN177" s="115">
        <v>0</v>
      </c>
      <c r="FO177" s="115">
        <v>4.4210526315789506E-2</v>
      </c>
      <c r="FP177" s="115">
        <v>-0.1216666666666667</v>
      </c>
      <c r="FQ177" s="115"/>
      <c r="FR177" s="115">
        <v>-0.12132352941176471</v>
      </c>
      <c r="FS177" s="115">
        <v>-0.1171875</v>
      </c>
      <c r="FT177" s="115">
        <v>-0.11881188118811881</v>
      </c>
      <c r="FU177" s="115">
        <v>-2.5000000000000001E-2</v>
      </c>
      <c r="FV177" s="115">
        <v>-9.0909090909090912E-2</v>
      </c>
      <c r="FW177" s="115">
        <v>-3.9062500000000555E-3</v>
      </c>
      <c r="FX177" s="115">
        <v>-0.10526315789473684</v>
      </c>
      <c r="FY177" s="115">
        <v>-7.6433121019108236E-2</v>
      </c>
      <c r="FZ177" s="115">
        <v>0</v>
      </c>
      <c r="GA177" s="115">
        <v>-0.18480778138026865</v>
      </c>
      <c r="GB177" s="115">
        <v>-4.2857142857142892E-2</v>
      </c>
      <c r="GC177" s="115">
        <v>-2.2222222222222223E-2</v>
      </c>
      <c r="GD177" s="115"/>
      <c r="GE177" s="115">
        <v>-3.7037037037037035E-2</v>
      </c>
      <c r="GF177" s="115"/>
      <c r="GG177" s="115">
        <v>0.26136363636363635</v>
      </c>
      <c r="GH177" s="115">
        <v>-2.5341130604288446E-2</v>
      </c>
      <c r="GI177" s="115">
        <v>-0.11971830985915488</v>
      </c>
      <c r="GJ177" s="115">
        <v>0.21493212669683256</v>
      </c>
      <c r="GK177" s="115"/>
      <c r="GL177" s="115">
        <v>9.52380952380949E-3</v>
      </c>
      <c r="GM177" s="115"/>
      <c r="GN177" s="115">
        <v>0</v>
      </c>
      <c r="GO177" s="115"/>
      <c r="GP177" s="115"/>
      <c r="GQ177" s="115">
        <v>-0.27737226277372262</v>
      </c>
      <c r="GR177" s="115">
        <v>0</v>
      </c>
      <c r="GS177" s="115">
        <v>0</v>
      </c>
    </row>
    <row r="178" spans="1:201" x14ac:dyDescent="0.2">
      <c r="A178" t="s">
        <v>1532</v>
      </c>
    </row>
    <row r="179" spans="1:201" x14ac:dyDescent="0.2">
      <c r="A179" t="s">
        <v>1533</v>
      </c>
    </row>
    <row r="180" spans="1:201" x14ac:dyDescent="0.2">
      <c r="A180" t="s">
        <v>1534</v>
      </c>
    </row>
    <row r="181" spans="1:201" x14ac:dyDescent="0.2">
      <c r="A181" t="s">
        <v>1535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06"/>
  <sheetViews>
    <sheetView zoomScale="120" zoomScaleNormal="120" workbookViewId="0">
      <selection activeCell="A95" sqref="A95"/>
    </sheetView>
  </sheetViews>
  <sheetFormatPr defaultRowHeight="12.75" x14ac:dyDescent="0.2"/>
  <cols>
    <col min="3" max="3" width="54.5703125" bestFit="1" customWidth="1"/>
    <col min="4" max="4" width="12" bestFit="1" customWidth="1"/>
    <col min="5" max="5" width="11" bestFit="1" customWidth="1"/>
    <col min="6" max="6" width="12.28515625" bestFit="1" customWidth="1"/>
    <col min="7" max="7" width="7.28515625" bestFit="1" customWidth="1"/>
    <col min="8" max="8" width="15.140625" bestFit="1" customWidth="1"/>
    <col min="9" max="9" width="14" bestFit="1" customWidth="1"/>
    <col min="10" max="10" width="15" bestFit="1" customWidth="1"/>
    <col min="11" max="11" width="13.28515625" bestFit="1" customWidth="1"/>
    <col min="12" max="12" width="12.28515625" bestFit="1" customWidth="1"/>
    <col min="13" max="13" width="13.28515625" bestFit="1" customWidth="1"/>
    <col min="14" max="14" width="12.28515625" bestFit="1" customWidth="1"/>
    <col min="15" max="15" width="13.28515625" bestFit="1" customWidth="1"/>
    <col min="16" max="18" width="10.42578125" bestFit="1" customWidth="1"/>
    <col min="19" max="19" width="10" bestFit="1" customWidth="1"/>
    <col min="20" max="20" width="20.7109375" bestFit="1" customWidth="1"/>
    <col min="21" max="21" width="22.140625" customWidth="1"/>
    <col min="22" max="22" width="18" customWidth="1"/>
    <col min="23" max="23" width="20.140625" bestFit="1" customWidth="1"/>
    <col min="24" max="24" width="16.42578125" customWidth="1"/>
    <col min="25" max="26" width="17.42578125" customWidth="1"/>
    <col min="27" max="27" width="17.140625" customWidth="1"/>
    <col min="29" max="29" width="9.42578125" bestFit="1" customWidth="1"/>
  </cols>
  <sheetData>
    <row r="1" spans="1:30" ht="15.75" x14ac:dyDescent="0.25">
      <c r="B1" s="7"/>
      <c r="C1" s="8"/>
      <c r="D1" s="8"/>
      <c r="E1" s="8"/>
      <c r="F1" s="9"/>
      <c r="G1" s="10"/>
      <c r="H1" s="11"/>
      <c r="I1" s="12"/>
      <c r="J1" s="12"/>
      <c r="K1" s="12"/>
      <c r="L1" s="13" t="s">
        <v>1</v>
      </c>
      <c r="M1" s="13" t="s">
        <v>2</v>
      </c>
      <c r="N1" s="14"/>
      <c r="O1" s="13" t="s">
        <v>2</v>
      </c>
      <c r="P1" s="13"/>
      <c r="Q1" s="13"/>
      <c r="R1" s="14"/>
      <c r="S1" s="13" t="s">
        <v>5</v>
      </c>
      <c r="T1" s="8"/>
      <c r="U1" s="16" t="s">
        <v>1335</v>
      </c>
      <c r="V1" s="12"/>
      <c r="W1" s="13" t="s">
        <v>1348</v>
      </c>
      <c r="X1" s="12"/>
      <c r="Y1" t="s">
        <v>1343</v>
      </c>
      <c r="Z1" t="s">
        <v>1340</v>
      </c>
      <c r="AA1" t="s">
        <v>1341</v>
      </c>
      <c r="AC1" t="s">
        <v>1346</v>
      </c>
      <c r="AD1" t="s">
        <v>1347</v>
      </c>
    </row>
    <row r="2" spans="1:30" ht="15.75" x14ac:dyDescent="0.25">
      <c r="B2" s="16" t="s">
        <v>9</v>
      </c>
      <c r="C2" s="16"/>
      <c r="D2" s="16"/>
      <c r="E2" s="17" t="s">
        <v>6</v>
      </c>
      <c r="F2" s="17" t="s">
        <v>10</v>
      </c>
      <c r="G2" s="18" t="s">
        <v>11</v>
      </c>
      <c r="H2" s="19" t="s">
        <v>5</v>
      </c>
      <c r="I2" s="16" t="s">
        <v>12</v>
      </c>
      <c r="J2" s="16" t="s">
        <v>3</v>
      </c>
      <c r="K2" s="16" t="s">
        <v>13</v>
      </c>
      <c r="L2" s="16" t="s">
        <v>14</v>
      </c>
      <c r="M2" s="16" t="s">
        <v>15</v>
      </c>
      <c r="N2" s="19" t="s">
        <v>16</v>
      </c>
      <c r="O2" s="16" t="s">
        <v>17</v>
      </c>
      <c r="P2" s="16" t="s">
        <v>18</v>
      </c>
      <c r="Q2" s="16" t="s">
        <v>19</v>
      </c>
      <c r="R2" s="19" t="s">
        <v>3</v>
      </c>
      <c r="S2" s="16" t="s">
        <v>21</v>
      </c>
      <c r="T2" s="16" t="s">
        <v>1334</v>
      </c>
      <c r="U2" s="16" t="s">
        <v>1336</v>
      </c>
      <c r="V2" s="16" t="s">
        <v>12</v>
      </c>
      <c r="W2" s="16" t="s">
        <v>1336</v>
      </c>
      <c r="X2" s="16" t="s">
        <v>3</v>
      </c>
      <c r="Y2" s="88">
        <v>1.7762881548225233</v>
      </c>
      <c r="AA2" s="88">
        <v>0.63594396981386159</v>
      </c>
      <c r="AC2">
        <v>0.39770259501003075</v>
      </c>
      <c r="AD2">
        <v>0.39770259501003075</v>
      </c>
    </row>
    <row r="3" spans="1:30" ht="15.75" x14ac:dyDescent="0.25">
      <c r="B3" s="16"/>
      <c r="C3" s="16" t="s">
        <v>23</v>
      </c>
      <c r="D3" s="16"/>
      <c r="E3" s="17" t="s">
        <v>24</v>
      </c>
      <c r="F3" s="17" t="s">
        <v>20</v>
      </c>
      <c r="G3" s="18" t="s">
        <v>25</v>
      </c>
      <c r="H3" s="19" t="s">
        <v>26</v>
      </c>
      <c r="I3" s="16"/>
      <c r="J3" s="16" t="s">
        <v>4</v>
      </c>
      <c r="K3" s="20" t="s">
        <v>27</v>
      </c>
      <c r="L3" s="16" t="s">
        <v>28</v>
      </c>
      <c r="M3" s="16" t="s">
        <v>16</v>
      </c>
      <c r="N3" s="19"/>
      <c r="O3" s="16" t="s">
        <v>16</v>
      </c>
      <c r="P3" s="16" t="s">
        <v>7</v>
      </c>
      <c r="Q3" s="16" t="s">
        <v>7</v>
      </c>
      <c r="R3" s="19" t="s">
        <v>7</v>
      </c>
      <c r="S3" s="16" t="s">
        <v>29</v>
      </c>
      <c r="T3" s="16" t="s">
        <v>1342</v>
      </c>
      <c r="U3" s="16" t="s">
        <v>1355</v>
      </c>
      <c r="V3" s="16"/>
      <c r="W3" s="16" t="s">
        <v>1339</v>
      </c>
      <c r="X3" s="16" t="s">
        <v>4</v>
      </c>
    </row>
    <row r="4" spans="1:30" ht="15.75" x14ac:dyDescent="0.25">
      <c r="A4" s="77" t="s">
        <v>1169</v>
      </c>
      <c r="B4" s="111" t="s">
        <v>193</v>
      </c>
      <c r="C4" s="92" t="s">
        <v>194</v>
      </c>
      <c r="D4" s="112">
        <v>12.01</v>
      </c>
      <c r="E4" s="95">
        <v>44196</v>
      </c>
      <c r="F4" s="96">
        <v>11007.991</v>
      </c>
      <c r="G4" s="98">
        <v>10</v>
      </c>
      <c r="H4" s="100">
        <v>1100799100</v>
      </c>
      <c r="I4" s="96">
        <v>19895.172999999999</v>
      </c>
      <c r="J4" s="96">
        <v>3366297.298</v>
      </c>
      <c r="K4" s="96">
        <v>27379.117999999999</v>
      </c>
      <c r="L4" s="96">
        <v>0</v>
      </c>
      <c r="M4" s="96">
        <v>2759.4470000000001</v>
      </c>
      <c r="N4" s="102">
        <v>1056.3120000000001</v>
      </c>
      <c r="O4" s="96">
        <v>1703.135</v>
      </c>
      <c r="P4" s="103">
        <v>0</v>
      </c>
      <c r="Q4" s="103">
        <v>0</v>
      </c>
      <c r="R4" s="104">
        <v>0</v>
      </c>
      <c r="S4" s="105">
        <v>20750</v>
      </c>
      <c r="T4" s="106">
        <v>13220597191</v>
      </c>
      <c r="U4" s="108">
        <v>1.5048618993961753</v>
      </c>
      <c r="V4" s="113">
        <v>19895173000</v>
      </c>
      <c r="W4" s="110">
        <v>3.9273409389166793E-3</v>
      </c>
      <c r="X4" s="113">
        <v>3366297298000</v>
      </c>
      <c r="Y4" s="89"/>
      <c r="Z4" t="s">
        <v>1338</v>
      </c>
      <c r="AA4" s="88"/>
      <c r="AC4" s="88"/>
    </row>
    <row r="5" spans="1:30" s="4" customFormat="1" ht="15.75" x14ac:dyDescent="0.25">
      <c r="A5" s="77" t="s">
        <v>1327</v>
      </c>
      <c r="B5" s="31" t="s">
        <v>205</v>
      </c>
      <c r="C5" s="32" t="s">
        <v>206</v>
      </c>
      <c r="D5" s="80">
        <v>6.42</v>
      </c>
      <c r="E5" s="33">
        <v>44196</v>
      </c>
      <c r="F5" s="34">
        <v>10119.242</v>
      </c>
      <c r="G5" s="35">
        <v>10</v>
      </c>
      <c r="H5" s="84">
        <v>1011924200</v>
      </c>
      <c r="I5" s="34">
        <v>20592.207999999999</v>
      </c>
      <c r="J5" s="34">
        <v>532168.402</v>
      </c>
      <c r="K5" s="34">
        <v>49775.347000000002</v>
      </c>
      <c r="L5" s="34">
        <v>0</v>
      </c>
      <c r="M5" s="34">
        <v>2022.941</v>
      </c>
      <c r="N5" s="36">
        <v>872.88100000000009</v>
      </c>
      <c r="O5" s="34">
        <v>1150.06</v>
      </c>
      <c r="P5" s="37">
        <v>0</v>
      </c>
      <c r="Q5" s="37">
        <v>0</v>
      </c>
      <c r="R5" s="38">
        <v>0</v>
      </c>
      <c r="S5" s="39">
        <v>4340</v>
      </c>
      <c r="T5" s="113">
        <v>6496553364</v>
      </c>
      <c r="U5" s="108">
        <v>3.1697127455474559</v>
      </c>
      <c r="V5" s="113">
        <v>20592208000</v>
      </c>
      <c r="W5" s="114">
        <v>1.2207702185219181E-2</v>
      </c>
      <c r="X5" s="113">
        <v>532168402000</v>
      </c>
    </row>
    <row r="6" spans="1:30" s="4" customFormat="1" ht="15.75" x14ac:dyDescent="0.25">
      <c r="A6" s="77" t="s">
        <v>1326</v>
      </c>
      <c r="B6" s="62" t="s">
        <v>494</v>
      </c>
      <c r="C6" s="32" t="s">
        <v>495</v>
      </c>
      <c r="D6" s="32">
        <v>8.5</v>
      </c>
      <c r="E6" s="33">
        <v>44012</v>
      </c>
      <c r="F6" s="34">
        <v>130</v>
      </c>
      <c r="G6" s="35">
        <v>10</v>
      </c>
      <c r="H6" s="84">
        <v>13000000</v>
      </c>
      <c r="I6" s="34">
        <v>100.69912100000001</v>
      </c>
      <c r="J6" s="34">
        <v>8162.3116369999998</v>
      </c>
      <c r="K6" s="34">
        <v>3616.5348709999998</v>
      </c>
      <c r="L6" s="34">
        <v>52.736189000000003</v>
      </c>
      <c r="M6" s="34">
        <v>-737.35082799999998</v>
      </c>
      <c r="N6" s="36">
        <v>-23.281161999999995</v>
      </c>
      <c r="O6" s="34">
        <v>-714.06966599999998</v>
      </c>
      <c r="P6" s="37">
        <v>0</v>
      </c>
      <c r="Q6" s="37">
        <v>0</v>
      </c>
      <c r="R6" s="38">
        <v>0</v>
      </c>
      <c r="S6" s="39">
        <v>342</v>
      </c>
      <c r="T6" s="113">
        <v>110500000</v>
      </c>
      <c r="U6" s="108">
        <v>0.91130426244343887</v>
      </c>
      <c r="V6" s="113">
        <v>100699121</v>
      </c>
      <c r="W6" s="114">
        <v>1.3537831549961929E-2</v>
      </c>
      <c r="X6" s="113">
        <v>8162311637</v>
      </c>
    </row>
    <row r="7" spans="1:30" s="4" customFormat="1" ht="15.75" x14ac:dyDescent="0.25">
      <c r="A7" s="77" t="s">
        <v>1134</v>
      </c>
      <c r="B7" s="31" t="s">
        <v>219</v>
      </c>
      <c r="C7" s="32" t="s">
        <v>220</v>
      </c>
      <c r="D7" s="80">
        <v>9.9499999999999993</v>
      </c>
      <c r="E7" s="33">
        <v>44196</v>
      </c>
      <c r="F7" s="34">
        <v>11024.636</v>
      </c>
      <c r="G7" s="35">
        <v>10</v>
      </c>
      <c r="H7" s="84">
        <v>1102463600</v>
      </c>
      <c r="I7" s="34">
        <v>23157.038</v>
      </c>
      <c r="J7" s="34">
        <v>485345.223</v>
      </c>
      <c r="K7" s="34">
        <v>46035.68</v>
      </c>
      <c r="L7" s="34">
        <v>0</v>
      </c>
      <c r="M7" s="34">
        <v>4034.7550000000001</v>
      </c>
      <c r="N7" s="36">
        <v>1634.4830000000002</v>
      </c>
      <c r="O7" s="34">
        <v>2400.2719999999999</v>
      </c>
      <c r="P7" s="37">
        <v>12.5</v>
      </c>
      <c r="Q7" s="37">
        <v>0</v>
      </c>
      <c r="R7" s="38">
        <v>12.5</v>
      </c>
      <c r="S7" s="39">
        <v>7803</v>
      </c>
      <c r="T7" s="113">
        <v>10969512820</v>
      </c>
      <c r="U7" s="108">
        <v>2.111036139889392</v>
      </c>
      <c r="V7" s="86">
        <v>23157038000</v>
      </c>
      <c r="W7" s="114">
        <v>2.2601464483766022E-2</v>
      </c>
      <c r="X7" s="86">
        <v>485345223000</v>
      </c>
    </row>
    <row r="8" spans="1:30" s="4" customFormat="1" ht="15.75" x14ac:dyDescent="0.25">
      <c r="A8" s="77" t="s">
        <v>1273</v>
      </c>
      <c r="B8" s="62" t="s">
        <v>925</v>
      </c>
      <c r="C8" s="32" t="s">
        <v>926</v>
      </c>
      <c r="D8" s="80">
        <v>5.1100000000000003</v>
      </c>
      <c r="E8" s="33">
        <v>44196</v>
      </c>
      <c r="F8" s="34">
        <v>3924.3</v>
      </c>
      <c r="G8" s="35">
        <v>10</v>
      </c>
      <c r="H8" s="84">
        <v>392430000</v>
      </c>
      <c r="I8" s="34">
        <v>6440.663931</v>
      </c>
      <c r="J8" s="34">
        <v>67176.553698999996</v>
      </c>
      <c r="K8" s="34">
        <v>5699.7230019999997</v>
      </c>
      <c r="L8" s="34">
        <v>2945.1452199999999</v>
      </c>
      <c r="M8" s="34">
        <v>-4486.518615</v>
      </c>
      <c r="N8" s="36">
        <v>-189.61815999999999</v>
      </c>
      <c r="O8" s="34">
        <v>-4296.900455</v>
      </c>
      <c r="P8" s="37">
        <v>0</v>
      </c>
      <c r="Q8" s="37">
        <v>0</v>
      </c>
      <c r="R8" s="38">
        <v>0</v>
      </c>
      <c r="S8" s="39">
        <v>3761</v>
      </c>
      <c r="T8" s="86">
        <v>2005317300.0000002</v>
      </c>
      <c r="U8" s="108">
        <v>3.2117929322207508</v>
      </c>
      <c r="V8" s="86">
        <v>6440663931</v>
      </c>
      <c r="W8" s="85">
        <v>2.9851446517862253E-2</v>
      </c>
      <c r="X8" s="86">
        <v>67176553699</v>
      </c>
    </row>
    <row r="9" spans="1:30" s="4" customFormat="1" ht="15.75" x14ac:dyDescent="0.25">
      <c r="A9" s="77" t="s">
        <v>1290</v>
      </c>
      <c r="B9" s="62" t="s">
        <v>348</v>
      </c>
      <c r="C9" s="32" t="s">
        <v>349</v>
      </c>
      <c r="D9" s="80">
        <v>15.5</v>
      </c>
      <c r="E9" s="33">
        <v>44012</v>
      </c>
      <c r="F9" s="34">
        <v>264.12900000000002</v>
      </c>
      <c r="G9" s="35">
        <v>10</v>
      </c>
      <c r="H9" s="84">
        <v>26412900</v>
      </c>
      <c r="I9" s="34">
        <v>3161.279</v>
      </c>
      <c r="J9" s="34">
        <v>11886.994000000001</v>
      </c>
      <c r="K9" s="34">
        <v>7651.433</v>
      </c>
      <c r="L9" s="34">
        <v>855.55399999999997</v>
      </c>
      <c r="M9" s="34">
        <v>-623.86199999999997</v>
      </c>
      <c r="N9" s="36">
        <v>47.748000000000047</v>
      </c>
      <c r="O9" s="34">
        <v>-671.61</v>
      </c>
      <c r="P9" s="37">
        <v>0</v>
      </c>
      <c r="Q9" s="37">
        <v>0</v>
      </c>
      <c r="R9" s="38">
        <v>0</v>
      </c>
      <c r="S9" s="39">
        <v>1379</v>
      </c>
      <c r="T9" s="86">
        <v>409399950</v>
      </c>
      <c r="U9" s="108">
        <v>7.7217376308912593</v>
      </c>
      <c r="V9" s="86">
        <v>3161279000</v>
      </c>
      <c r="W9" s="85">
        <v>3.4440999128963978E-2</v>
      </c>
      <c r="X9" s="86">
        <v>11886994000</v>
      </c>
    </row>
    <row r="10" spans="1:30" s="4" customFormat="1" ht="15.75" x14ac:dyDescent="0.25">
      <c r="A10" s="77" t="s">
        <v>1248</v>
      </c>
      <c r="B10" s="31" t="s">
        <v>199</v>
      </c>
      <c r="C10" s="32" t="s">
        <v>200</v>
      </c>
      <c r="D10" s="32">
        <v>17.28</v>
      </c>
      <c r="E10" s="33">
        <v>44196</v>
      </c>
      <c r="F10" s="34">
        <v>15176.965</v>
      </c>
      <c r="G10" s="35">
        <v>10</v>
      </c>
      <c r="H10" s="84">
        <v>1517696500</v>
      </c>
      <c r="I10" s="34">
        <v>60107.432000000001</v>
      </c>
      <c r="J10" s="34">
        <v>709957.95400000003</v>
      </c>
      <c r="K10" s="34">
        <v>64153.053</v>
      </c>
      <c r="L10" s="34">
        <v>0</v>
      </c>
      <c r="M10" s="34">
        <v>10770.357</v>
      </c>
      <c r="N10" s="36">
        <v>4259.8519999999999</v>
      </c>
      <c r="O10" s="34">
        <v>6510.5050000000001</v>
      </c>
      <c r="P10" s="37">
        <v>0</v>
      </c>
      <c r="Q10" s="37">
        <v>0</v>
      </c>
      <c r="R10" s="38">
        <v>0</v>
      </c>
      <c r="S10" s="39">
        <v>16356</v>
      </c>
      <c r="T10" s="86">
        <v>26225795520</v>
      </c>
      <c r="U10" s="108">
        <v>2.2919202566862689</v>
      </c>
      <c r="V10" s="86">
        <v>60107432000</v>
      </c>
      <c r="W10" s="85">
        <v>3.6939927741129301E-2</v>
      </c>
      <c r="X10" s="86">
        <v>709957954000</v>
      </c>
    </row>
    <row r="11" spans="1:30" s="4" customFormat="1" ht="15.75" x14ac:dyDescent="0.25">
      <c r="A11" s="77" t="s">
        <v>1165</v>
      </c>
      <c r="B11" s="31" t="s">
        <v>73</v>
      </c>
      <c r="C11" s="52" t="s">
        <v>74</v>
      </c>
      <c r="D11" s="81">
        <v>2.2799999999999998</v>
      </c>
      <c r="E11" s="33">
        <v>44012</v>
      </c>
      <c r="F11" s="34">
        <v>340.2</v>
      </c>
      <c r="G11" s="35">
        <v>10</v>
      </c>
      <c r="H11" s="84">
        <v>34019999.999999993</v>
      </c>
      <c r="I11" s="34">
        <v>137.29823200000001</v>
      </c>
      <c r="J11" s="34">
        <v>2083.9736250000001</v>
      </c>
      <c r="K11" s="34">
        <v>198.084181</v>
      </c>
      <c r="L11" s="34">
        <v>207.67604900000001</v>
      </c>
      <c r="M11" s="34">
        <v>-55.310890999999998</v>
      </c>
      <c r="N11" s="36">
        <v>0</v>
      </c>
      <c r="O11" s="34">
        <v>-55.310890999999998</v>
      </c>
      <c r="P11" s="37">
        <v>0</v>
      </c>
      <c r="Q11" s="37">
        <v>0</v>
      </c>
      <c r="R11" s="38">
        <v>0</v>
      </c>
      <c r="S11" s="39">
        <v>4203</v>
      </c>
      <c r="T11" s="86">
        <v>77565599.99999997</v>
      </c>
      <c r="U11" s="108">
        <v>1.7700917932691818</v>
      </c>
      <c r="V11" s="86">
        <v>137298232</v>
      </c>
      <c r="W11" s="85">
        <v>3.7220048790204803E-2</v>
      </c>
      <c r="X11" s="86">
        <v>2083973625</v>
      </c>
    </row>
    <row r="12" spans="1:30" s="4" customFormat="1" ht="15.75" x14ac:dyDescent="0.25">
      <c r="A12" s="77" t="s">
        <v>1226</v>
      </c>
      <c r="B12" s="31" t="s">
        <v>616</v>
      </c>
      <c r="C12" s="32" t="s">
        <v>617</v>
      </c>
      <c r="D12" s="80">
        <v>13</v>
      </c>
      <c r="E12" s="33">
        <v>44104</v>
      </c>
      <c r="F12" s="34">
        <v>104.25</v>
      </c>
      <c r="G12" s="35">
        <v>10</v>
      </c>
      <c r="H12" s="84">
        <v>10425000</v>
      </c>
      <c r="I12" s="34">
        <v>1141.9093809999999</v>
      </c>
      <c r="J12" s="34">
        <v>3316.6907019999999</v>
      </c>
      <c r="K12" s="34">
        <v>3025.752336</v>
      </c>
      <c r="L12" s="34">
        <v>164.98260300000001</v>
      </c>
      <c r="M12" s="34">
        <v>-166.14902799999999</v>
      </c>
      <c r="N12" s="36">
        <v>-0.75252799999998388</v>
      </c>
      <c r="O12" s="34">
        <v>-165.3965</v>
      </c>
      <c r="P12" s="37">
        <v>0</v>
      </c>
      <c r="Q12" s="37">
        <v>0</v>
      </c>
      <c r="R12" s="38">
        <v>0</v>
      </c>
      <c r="S12" s="39">
        <v>1775</v>
      </c>
      <c r="T12" s="86">
        <v>135525000</v>
      </c>
      <c r="U12" s="108">
        <v>8.4258209260284076</v>
      </c>
      <c r="V12" s="86">
        <v>1141909381</v>
      </c>
      <c r="W12" s="85">
        <v>4.086151292861797E-2</v>
      </c>
      <c r="X12" s="86">
        <v>3316690702</v>
      </c>
    </row>
    <row r="13" spans="1:30" s="4" customFormat="1" ht="15.75" x14ac:dyDescent="0.25">
      <c r="A13" s="77" t="s">
        <v>1263</v>
      </c>
      <c r="B13" s="31" t="s">
        <v>189</v>
      </c>
      <c r="C13" s="32" t="s">
        <v>190</v>
      </c>
      <c r="D13" s="80">
        <v>35.33</v>
      </c>
      <c r="E13" s="33">
        <v>44196</v>
      </c>
      <c r="F13" s="34">
        <v>17771.651000000002</v>
      </c>
      <c r="G13" s="35">
        <v>10</v>
      </c>
      <c r="H13" s="84">
        <v>1777165100.0000002</v>
      </c>
      <c r="I13" s="34">
        <v>91017.319000000003</v>
      </c>
      <c r="J13" s="34">
        <v>1384873.5490000001</v>
      </c>
      <c r="K13" s="34">
        <v>105410.75199999999</v>
      </c>
      <c r="L13" s="34">
        <v>0</v>
      </c>
      <c r="M13" s="34">
        <v>17878.322</v>
      </c>
      <c r="N13" s="36">
        <v>7403.4120000000003</v>
      </c>
      <c r="O13" s="34">
        <v>10474.91</v>
      </c>
      <c r="P13" s="37">
        <v>40</v>
      </c>
      <c r="Q13" s="37">
        <v>0</v>
      </c>
      <c r="R13" s="38">
        <v>40</v>
      </c>
      <c r="S13" s="39">
        <v>11968</v>
      </c>
      <c r="T13" s="86">
        <v>62787242983.000008</v>
      </c>
      <c r="U13" s="108">
        <v>1.4496148369604864</v>
      </c>
      <c r="V13" s="86">
        <v>91017319000</v>
      </c>
      <c r="W13" s="85">
        <v>4.5337888811825378E-2</v>
      </c>
      <c r="X13" s="86">
        <v>1384873549000</v>
      </c>
    </row>
    <row r="14" spans="1:30" s="4" customFormat="1" ht="15.75" x14ac:dyDescent="0.25">
      <c r="A14" s="77" t="s">
        <v>1185</v>
      </c>
      <c r="B14" s="62" t="s">
        <v>468</v>
      </c>
      <c r="C14" s="32" t="s">
        <v>469</v>
      </c>
      <c r="D14" s="80">
        <v>5.3</v>
      </c>
      <c r="E14" s="33">
        <v>44012</v>
      </c>
      <c r="F14" s="34">
        <v>326.35599999999999</v>
      </c>
      <c r="G14" s="35">
        <v>10</v>
      </c>
      <c r="H14" s="84">
        <v>32635599.999999996</v>
      </c>
      <c r="I14" s="34">
        <v>1135.669079</v>
      </c>
      <c r="J14" s="34">
        <v>2976.359864</v>
      </c>
      <c r="K14" s="34">
        <v>4703.8593209999999</v>
      </c>
      <c r="L14" s="34">
        <v>173.055882</v>
      </c>
      <c r="M14" s="34">
        <v>-204.90759499999999</v>
      </c>
      <c r="N14" s="36">
        <v>18.686946000000006</v>
      </c>
      <c r="O14" s="34">
        <v>-223.59454099999999</v>
      </c>
      <c r="P14" s="37">
        <v>0</v>
      </c>
      <c r="Q14" s="37">
        <v>0</v>
      </c>
      <c r="R14" s="38">
        <v>0</v>
      </c>
      <c r="S14" s="39">
        <v>4791</v>
      </c>
      <c r="T14" s="86">
        <v>172968679.99999997</v>
      </c>
      <c r="U14" s="108">
        <v>6.5657498166720138</v>
      </c>
      <c r="V14" s="86">
        <v>1135669079</v>
      </c>
      <c r="W14" s="85">
        <v>5.8114168952521521E-2</v>
      </c>
      <c r="X14" s="86">
        <v>2976359864</v>
      </c>
    </row>
    <row r="15" spans="1:30" s="4" customFormat="1" ht="15.75" x14ac:dyDescent="0.25">
      <c r="A15" s="77" t="s">
        <v>1310</v>
      </c>
      <c r="B15" s="62" t="s">
        <v>185</v>
      </c>
      <c r="C15" s="32" t="s">
        <v>186</v>
      </c>
      <c r="D15" s="80">
        <v>85.37</v>
      </c>
      <c r="E15" s="33">
        <v>44196</v>
      </c>
      <c r="F15" s="34">
        <v>11450.739</v>
      </c>
      <c r="G15" s="35">
        <v>10</v>
      </c>
      <c r="H15" s="84">
        <v>1145073899.9999998</v>
      </c>
      <c r="I15" s="34">
        <v>131560.10699999999</v>
      </c>
      <c r="J15" s="34">
        <v>1590458.0149999999</v>
      </c>
      <c r="K15" s="34">
        <v>123089.164</v>
      </c>
      <c r="L15" s="34">
        <v>0</v>
      </c>
      <c r="M15" s="34">
        <v>29515.4</v>
      </c>
      <c r="N15" s="36">
        <v>11485.943000000003</v>
      </c>
      <c r="O15" s="34">
        <v>18029.456999999999</v>
      </c>
      <c r="P15" s="37">
        <v>80</v>
      </c>
      <c r="Q15" s="37">
        <v>0</v>
      </c>
      <c r="R15" s="38">
        <v>80</v>
      </c>
      <c r="S15" s="39">
        <v>19316</v>
      </c>
      <c r="T15" s="86">
        <v>97754958842.999985</v>
      </c>
      <c r="U15" s="108">
        <v>1.3458151745661617</v>
      </c>
      <c r="V15" s="86">
        <v>131560106999.99998</v>
      </c>
      <c r="W15" s="85">
        <v>6.1463401058719544E-2</v>
      </c>
      <c r="X15" s="86">
        <v>1590458015000</v>
      </c>
    </row>
    <row r="16" spans="1:30" s="4" customFormat="1" ht="15.75" x14ac:dyDescent="0.25">
      <c r="A16" s="77" t="s">
        <v>1262</v>
      </c>
      <c r="B16" s="62" t="s">
        <v>290</v>
      </c>
      <c r="C16" s="32" t="s">
        <v>291</v>
      </c>
      <c r="D16" s="32">
        <v>43.1</v>
      </c>
      <c r="E16" s="33">
        <v>44012</v>
      </c>
      <c r="F16" s="34">
        <v>36.521999999999998</v>
      </c>
      <c r="G16" s="35">
        <v>10</v>
      </c>
      <c r="H16" s="84">
        <v>3652199.9999999995</v>
      </c>
      <c r="I16" s="34">
        <v>988.82</v>
      </c>
      <c r="J16" s="34">
        <v>2449.3589999999999</v>
      </c>
      <c r="K16" s="34">
        <v>1548.962</v>
      </c>
      <c r="L16" s="34">
        <v>147.72999999999999</v>
      </c>
      <c r="M16" s="34">
        <v>-381.78500000000003</v>
      </c>
      <c r="N16" s="36">
        <v>5.8129999999999882</v>
      </c>
      <c r="O16" s="34">
        <v>-387.59800000000001</v>
      </c>
      <c r="P16" s="37">
        <v>0</v>
      </c>
      <c r="Q16" s="37">
        <v>0</v>
      </c>
      <c r="R16" s="38">
        <v>0</v>
      </c>
      <c r="S16" s="39">
        <v>1595</v>
      </c>
      <c r="T16" s="86">
        <v>157409820</v>
      </c>
      <c r="U16" s="108">
        <v>6.2818190123081266</v>
      </c>
      <c r="V16" s="86">
        <v>988820000</v>
      </c>
      <c r="W16" s="85">
        <v>6.4265720133308349E-2</v>
      </c>
      <c r="X16" s="86">
        <v>2449359000</v>
      </c>
    </row>
    <row r="17" spans="1:24" s="4" customFormat="1" ht="15.75" x14ac:dyDescent="0.25">
      <c r="A17" s="77" t="s">
        <v>1142</v>
      </c>
      <c r="B17" s="62" t="s">
        <v>498</v>
      </c>
      <c r="C17" s="32" t="s">
        <v>499</v>
      </c>
      <c r="D17" s="80">
        <v>37</v>
      </c>
      <c r="E17" s="33">
        <v>44012</v>
      </c>
      <c r="F17" s="34">
        <v>308.10937000000001</v>
      </c>
      <c r="G17" s="35">
        <v>10</v>
      </c>
      <c r="H17" s="84">
        <v>30810937.000000004</v>
      </c>
      <c r="I17" s="34">
        <v>3876.9133689999999</v>
      </c>
      <c r="J17" s="34">
        <v>15821.272292</v>
      </c>
      <c r="K17" s="34">
        <v>17275.165521999999</v>
      </c>
      <c r="L17" s="34">
        <v>1166.6152870000001</v>
      </c>
      <c r="M17" s="34">
        <v>147.61490599999999</v>
      </c>
      <c r="N17" s="36">
        <v>86.344882999999982</v>
      </c>
      <c r="O17" s="34">
        <v>61.270023000000002</v>
      </c>
      <c r="P17" s="37">
        <v>0</v>
      </c>
      <c r="Q17" s="37">
        <v>0</v>
      </c>
      <c r="R17" s="38">
        <v>0</v>
      </c>
      <c r="S17" s="39">
        <v>1660</v>
      </c>
      <c r="T17" s="86">
        <v>1140004669.0000002</v>
      </c>
      <c r="U17" s="108">
        <v>3.4007872725651085</v>
      </c>
      <c r="V17" s="86">
        <v>3876913369</v>
      </c>
      <c r="W17" s="85">
        <v>7.2055182918281585E-2</v>
      </c>
      <c r="X17" s="86">
        <v>15821272292</v>
      </c>
    </row>
    <row r="18" spans="1:24" s="4" customFormat="1" ht="15.75" x14ac:dyDescent="0.25">
      <c r="A18" s="77" t="s">
        <v>1205</v>
      </c>
      <c r="B18" s="62" t="s">
        <v>326</v>
      </c>
      <c r="C18" s="32" t="s">
        <v>327</v>
      </c>
      <c r="D18" s="80">
        <v>76.27</v>
      </c>
      <c r="E18" s="33">
        <v>44012</v>
      </c>
      <c r="F18" s="34">
        <v>47.847999999999999</v>
      </c>
      <c r="G18" s="35">
        <v>10</v>
      </c>
      <c r="H18" s="84">
        <v>4784800</v>
      </c>
      <c r="I18" s="34">
        <v>3295.3389999999999</v>
      </c>
      <c r="J18" s="34">
        <v>5052.3149999999996</v>
      </c>
      <c r="K18" s="34">
        <v>2754.5639999999999</v>
      </c>
      <c r="L18" s="34">
        <v>126.23</v>
      </c>
      <c r="M18" s="34">
        <v>-60.203000000000003</v>
      </c>
      <c r="N18" s="36">
        <v>33.444000000000003</v>
      </c>
      <c r="O18" s="34">
        <v>-93.647000000000006</v>
      </c>
      <c r="P18" s="37">
        <v>0</v>
      </c>
      <c r="Q18" s="37">
        <v>0</v>
      </c>
      <c r="R18" s="38">
        <v>0</v>
      </c>
      <c r="S18" s="39">
        <v>1153</v>
      </c>
      <c r="T18" s="86">
        <v>364936696</v>
      </c>
      <c r="U18" s="108">
        <v>9.0298921323055978</v>
      </c>
      <c r="V18" s="86">
        <v>3295339000</v>
      </c>
      <c r="W18" s="85">
        <v>7.2231580176612104E-2</v>
      </c>
      <c r="X18" s="86">
        <v>5052315000</v>
      </c>
    </row>
    <row r="19" spans="1:24" s="4" customFormat="1" ht="15.75" x14ac:dyDescent="0.25">
      <c r="A19" s="77" t="s">
        <v>1254</v>
      </c>
      <c r="B19" s="31" t="s">
        <v>221</v>
      </c>
      <c r="C19" s="32" t="s">
        <v>222</v>
      </c>
      <c r="D19" s="80">
        <v>125.86</v>
      </c>
      <c r="E19" s="33">
        <v>44196</v>
      </c>
      <c r="F19" s="34">
        <v>12241.797</v>
      </c>
      <c r="G19" s="35">
        <v>10</v>
      </c>
      <c r="H19" s="84">
        <v>1224179700.0000002</v>
      </c>
      <c r="I19" s="34">
        <v>184072.90700000001</v>
      </c>
      <c r="J19" s="34">
        <v>2049583.3130000001</v>
      </c>
      <c r="K19" s="34">
        <v>169097.549</v>
      </c>
      <c r="L19" s="34">
        <v>0</v>
      </c>
      <c r="M19" s="34">
        <v>34192.47</v>
      </c>
      <c r="N19" s="36">
        <v>13293.687000000002</v>
      </c>
      <c r="O19" s="34">
        <v>20898.782999999999</v>
      </c>
      <c r="P19" s="37">
        <v>120</v>
      </c>
      <c r="Q19" s="37">
        <v>0</v>
      </c>
      <c r="R19" s="38">
        <v>120</v>
      </c>
      <c r="S19" s="39">
        <v>22339</v>
      </c>
      <c r="T19" s="86">
        <v>154075257042.00003</v>
      </c>
      <c r="U19" s="108">
        <v>1.1946947909346846</v>
      </c>
      <c r="V19" s="86">
        <v>184072907000</v>
      </c>
      <c r="W19" s="85">
        <v>7.5173941973833799E-2</v>
      </c>
      <c r="X19" s="86">
        <v>2049583313000</v>
      </c>
    </row>
    <row r="20" spans="1:24" s="4" customFormat="1" ht="15.75" x14ac:dyDescent="0.25">
      <c r="A20" s="77" t="s">
        <v>1212</v>
      </c>
      <c r="B20" s="62" t="s">
        <v>316</v>
      </c>
      <c r="C20" s="32" t="s">
        <v>317</v>
      </c>
      <c r="D20" s="80">
        <v>16.87</v>
      </c>
      <c r="E20" s="33">
        <v>44012</v>
      </c>
      <c r="F20" s="34">
        <v>198.52799999999999</v>
      </c>
      <c r="G20" s="35">
        <v>10</v>
      </c>
      <c r="H20" s="84">
        <v>19852800</v>
      </c>
      <c r="I20" s="34">
        <v>1597.488789</v>
      </c>
      <c r="J20" s="34">
        <v>4291.3244699999996</v>
      </c>
      <c r="K20" s="34">
        <v>3239.2562360000002</v>
      </c>
      <c r="L20" s="34">
        <v>240.606638</v>
      </c>
      <c r="M20" s="34">
        <v>-78.821520000000007</v>
      </c>
      <c r="N20" s="36">
        <v>23.759981999999994</v>
      </c>
      <c r="O20" s="34">
        <v>-102.581502</v>
      </c>
      <c r="P20" s="37">
        <v>0</v>
      </c>
      <c r="Q20" s="37">
        <v>0</v>
      </c>
      <c r="R20" s="38">
        <v>0</v>
      </c>
      <c r="S20" s="39">
        <v>1459</v>
      </c>
      <c r="T20" s="86">
        <v>334916736</v>
      </c>
      <c r="U20" s="108">
        <v>4.769808783159764</v>
      </c>
      <c r="V20" s="86">
        <v>1597488789</v>
      </c>
      <c r="W20" s="85">
        <v>7.8045074042140658E-2</v>
      </c>
      <c r="X20" s="86">
        <v>4291324469.9999995</v>
      </c>
    </row>
    <row r="21" spans="1:24" s="4" customFormat="1" ht="15.75" x14ac:dyDescent="0.25">
      <c r="A21" s="77" t="s">
        <v>1323</v>
      </c>
      <c r="B21" s="62" t="s">
        <v>312</v>
      </c>
      <c r="C21" s="32" t="s">
        <v>313</v>
      </c>
      <c r="D21" s="80">
        <v>135</v>
      </c>
      <c r="E21" s="33">
        <v>44012</v>
      </c>
      <c r="F21" s="34">
        <v>300</v>
      </c>
      <c r="G21" s="35">
        <v>10</v>
      </c>
      <c r="H21" s="84">
        <v>30000000</v>
      </c>
      <c r="I21" s="34">
        <v>20842.155709999999</v>
      </c>
      <c r="J21" s="34">
        <v>51664.848402000003</v>
      </c>
      <c r="K21" s="34">
        <v>34416.031374999999</v>
      </c>
      <c r="L21" s="34">
        <v>2558.3131250000001</v>
      </c>
      <c r="M21" s="34">
        <v>962.73543900000004</v>
      </c>
      <c r="N21" s="36">
        <v>562.01771400000007</v>
      </c>
      <c r="O21" s="34">
        <v>400.71772499999997</v>
      </c>
      <c r="P21" s="37">
        <v>0</v>
      </c>
      <c r="Q21" s="37">
        <v>0</v>
      </c>
      <c r="R21" s="38">
        <v>0</v>
      </c>
      <c r="S21" s="39">
        <v>1358</v>
      </c>
      <c r="T21" s="86">
        <v>4050000000</v>
      </c>
      <c r="U21" s="108">
        <v>5.1462112864197529</v>
      </c>
      <c r="V21" s="86">
        <v>20842155710</v>
      </c>
      <c r="W21" s="85">
        <v>7.8389855487183052E-2</v>
      </c>
      <c r="X21" s="86">
        <v>51664848402</v>
      </c>
    </row>
    <row r="22" spans="1:24" s="4" customFormat="1" ht="15.75" x14ac:dyDescent="0.25">
      <c r="A22" s="77" t="s">
        <v>1252</v>
      </c>
      <c r="B22" s="62" t="s">
        <v>352</v>
      </c>
      <c r="C22" s="32" t="s">
        <v>353</v>
      </c>
      <c r="D22" s="80">
        <v>14.78</v>
      </c>
      <c r="E22" s="33">
        <v>44012</v>
      </c>
      <c r="F22" s="34">
        <v>44.491590000000002</v>
      </c>
      <c r="G22" s="35">
        <v>10</v>
      </c>
      <c r="H22" s="84">
        <v>4449159</v>
      </c>
      <c r="I22" s="34">
        <v>543.910844</v>
      </c>
      <c r="J22" s="34">
        <v>828.57696299999998</v>
      </c>
      <c r="K22" s="34">
        <v>921.24986899999999</v>
      </c>
      <c r="L22" s="34">
        <v>7.5998890000000001</v>
      </c>
      <c r="M22" s="34">
        <v>-1.8324</v>
      </c>
      <c r="N22" s="36">
        <v>23.210066000000001</v>
      </c>
      <c r="O22" s="34">
        <v>-25.042466000000001</v>
      </c>
      <c r="P22" s="37">
        <v>0</v>
      </c>
      <c r="Q22" s="37">
        <v>0</v>
      </c>
      <c r="R22" s="38">
        <v>0</v>
      </c>
      <c r="S22" s="39">
        <v>1281</v>
      </c>
      <c r="T22" s="86">
        <v>65758570.019999996</v>
      </c>
      <c r="U22" s="108">
        <v>8.2713301678332343</v>
      </c>
      <c r="V22" s="86">
        <v>543910844</v>
      </c>
      <c r="W22" s="85">
        <v>7.9363261297912768E-2</v>
      </c>
      <c r="X22" s="86">
        <v>828576963</v>
      </c>
    </row>
    <row r="23" spans="1:24" s="4" customFormat="1" ht="15.75" x14ac:dyDescent="0.25">
      <c r="A23" s="77" t="s">
        <v>1221</v>
      </c>
      <c r="B23" s="62" t="s">
        <v>332</v>
      </c>
      <c r="C23" s="52" t="s">
        <v>333</v>
      </c>
      <c r="D23" s="81">
        <v>14.05</v>
      </c>
      <c r="E23" s="33">
        <v>44012</v>
      </c>
      <c r="F23" s="71">
        <v>208</v>
      </c>
      <c r="G23" s="72">
        <v>10</v>
      </c>
      <c r="H23" s="84">
        <v>20800000</v>
      </c>
      <c r="I23" s="71">
        <v>1651.2950000000001</v>
      </c>
      <c r="J23" s="71">
        <v>3612.1190000000001</v>
      </c>
      <c r="K23" s="71">
        <v>2590.7190000000001</v>
      </c>
      <c r="L23" s="71">
        <v>180.655</v>
      </c>
      <c r="M23" s="71">
        <v>-76.881</v>
      </c>
      <c r="N23" s="73">
        <v>-11.653000000000006</v>
      </c>
      <c r="O23" s="71">
        <v>-65.227999999999994</v>
      </c>
      <c r="P23" s="74">
        <v>0</v>
      </c>
      <c r="Q23" s="74">
        <v>0</v>
      </c>
      <c r="R23" s="75">
        <v>0</v>
      </c>
      <c r="S23" s="76">
        <v>759</v>
      </c>
      <c r="T23" s="86">
        <v>292240000</v>
      </c>
      <c r="U23" s="108">
        <v>5.650475636463181</v>
      </c>
      <c r="V23" s="86">
        <v>1651295000</v>
      </c>
      <c r="W23" s="85">
        <v>8.0905418675298352E-2</v>
      </c>
      <c r="X23" s="86">
        <v>3612119000</v>
      </c>
    </row>
    <row r="24" spans="1:24" s="4" customFormat="1" ht="15.75" x14ac:dyDescent="0.25">
      <c r="A24" s="77" t="s">
        <v>1299</v>
      </c>
      <c r="B24" s="62" t="s">
        <v>322</v>
      </c>
      <c r="C24" s="32" t="s">
        <v>323</v>
      </c>
      <c r="D24" s="83">
        <v>1596.5</v>
      </c>
      <c r="E24" s="33">
        <v>44012</v>
      </c>
      <c r="F24" s="34">
        <v>5</v>
      </c>
      <c r="G24" s="35">
        <v>10</v>
      </c>
      <c r="H24" s="84">
        <v>500000</v>
      </c>
      <c r="I24" s="34">
        <v>3526.7543609999998</v>
      </c>
      <c r="J24" s="34">
        <v>8509.1287269999993</v>
      </c>
      <c r="K24" s="34">
        <v>6749.3990379999996</v>
      </c>
      <c r="L24" s="34">
        <v>497.41556500000002</v>
      </c>
      <c r="M24" s="34">
        <v>-281.74016599999999</v>
      </c>
      <c r="N24" s="36">
        <v>78.895905000000027</v>
      </c>
      <c r="O24" s="34">
        <v>-360.63607100000002</v>
      </c>
      <c r="P24" s="37">
        <v>0</v>
      </c>
      <c r="Q24" s="37">
        <v>0</v>
      </c>
      <c r="R24" s="38">
        <v>0</v>
      </c>
      <c r="S24" s="39">
        <v>419</v>
      </c>
      <c r="T24" s="86">
        <v>798250000</v>
      </c>
      <c r="U24" s="108">
        <v>4.4181075615408707</v>
      </c>
      <c r="V24" s="86">
        <v>3526754361</v>
      </c>
      <c r="W24" s="85">
        <v>9.3811014689095334E-2</v>
      </c>
      <c r="X24" s="86">
        <v>8509128726.999999</v>
      </c>
    </row>
    <row r="25" spans="1:24" s="4" customFormat="1" ht="15.75" x14ac:dyDescent="0.25">
      <c r="A25" s="77" t="s">
        <v>1215</v>
      </c>
      <c r="B25" s="62" t="s">
        <v>296</v>
      </c>
      <c r="C25" s="32" t="s">
        <v>297</v>
      </c>
      <c r="D25" s="80">
        <v>5.35</v>
      </c>
      <c r="E25" s="33">
        <v>44012</v>
      </c>
      <c r="F25" s="34">
        <v>4980.1000000000004</v>
      </c>
      <c r="G25" s="35">
        <v>10</v>
      </c>
      <c r="H25" s="84">
        <v>498010000.00000006</v>
      </c>
      <c r="I25" s="34">
        <v>9398.68</v>
      </c>
      <c r="J25" s="34">
        <v>27401.614000000001</v>
      </c>
      <c r="K25" s="34">
        <v>17700.292000000001</v>
      </c>
      <c r="L25" s="34">
        <v>968.61099999999999</v>
      </c>
      <c r="M25" s="34">
        <v>-170.03899999999999</v>
      </c>
      <c r="N25" s="36">
        <v>205.02300000000002</v>
      </c>
      <c r="O25" s="34">
        <v>-375.06200000000001</v>
      </c>
      <c r="P25" s="37">
        <v>0</v>
      </c>
      <c r="Q25" s="37">
        <v>0</v>
      </c>
      <c r="R25" s="38">
        <v>0</v>
      </c>
      <c r="S25" s="39">
        <v>2705</v>
      </c>
      <c r="T25" s="86">
        <v>2664353500</v>
      </c>
      <c r="U25" s="108">
        <v>3.5275649421144752</v>
      </c>
      <c r="V25" s="86">
        <v>9398680000</v>
      </c>
      <c r="W25" s="85">
        <v>9.7233451285022851E-2</v>
      </c>
      <c r="X25" s="86">
        <v>27401614000</v>
      </c>
    </row>
    <row r="26" spans="1:24" s="4" customFormat="1" ht="15.75" x14ac:dyDescent="0.25">
      <c r="A26" s="77" t="s">
        <v>1279</v>
      </c>
      <c r="B26" s="62" t="s">
        <v>304</v>
      </c>
      <c r="C26" s="32" t="s">
        <v>305</v>
      </c>
      <c r="D26" s="80">
        <v>21.65</v>
      </c>
      <c r="E26" s="33">
        <v>44012</v>
      </c>
      <c r="F26" s="34">
        <v>30.524290000000001</v>
      </c>
      <c r="G26" s="35">
        <v>10</v>
      </c>
      <c r="H26" s="84">
        <v>3052429</v>
      </c>
      <c r="I26" s="34">
        <v>538.36319800000001</v>
      </c>
      <c r="J26" s="34">
        <v>677.15953100000002</v>
      </c>
      <c r="K26" s="34">
        <v>27.635802000000002</v>
      </c>
      <c r="L26" s="34">
        <v>0.21340600000000001</v>
      </c>
      <c r="M26" s="34">
        <v>18.847348</v>
      </c>
      <c r="N26" s="36">
        <v>5.3387139999999995</v>
      </c>
      <c r="O26" s="34">
        <v>13.508634000000001</v>
      </c>
      <c r="P26" s="37">
        <v>0</v>
      </c>
      <c r="Q26" s="37">
        <v>0</v>
      </c>
      <c r="R26" s="38">
        <v>0</v>
      </c>
      <c r="S26" s="39">
        <v>329</v>
      </c>
      <c r="T26" s="86">
        <v>66085087.849999994</v>
      </c>
      <c r="U26" s="108">
        <v>8.1465155833942049</v>
      </c>
      <c r="V26" s="86">
        <v>538363198</v>
      </c>
      <c r="W26" s="85">
        <v>9.7591608512706582E-2</v>
      </c>
      <c r="X26" s="86">
        <v>677159531</v>
      </c>
    </row>
    <row r="27" spans="1:24" s="4" customFormat="1" ht="15.75" x14ac:dyDescent="0.25">
      <c r="A27" s="77" t="s">
        <v>1322</v>
      </c>
      <c r="B27" s="31" t="s">
        <v>720</v>
      </c>
      <c r="C27" s="32" t="s">
        <v>721</v>
      </c>
      <c r="D27" s="32">
        <v>17.75</v>
      </c>
      <c r="E27" s="33">
        <v>44012</v>
      </c>
      <c r="F27" s="34">
        <v>190.92</v>
      </c>
      <c r="G27" s="35">
        <v>10</v>
      </c>
      <c r="H27" s="84">
        <v>19092000</v>
      </c>
      <c r="I27" s="34">
        <v>1545.6133649999999</v>
      </c>
      <c r="J27" s="34">
        <v>3364.1903699999998</v>
      </c>
      <c r="K27" s="34">
        <v>958.05622800000003</v>
      </c>
      <c r="L27" s="34">
        <v>168.733946</v>
      </c>
      <c r="M27" s="34">
        <v>-134.17218500000001</v>
      </c>
      <c r="N27" s="36">
        <v>1.456799999999987</v>
      </c>
      <c r="O27" s="34">
        <v>-135.628985</v>
      </c>
      <c r="P27" s="37">
        <v>0</v>
      </c>
      <c r="Q27" s="37">
        <v>0</v>
      </c>
      <c r="R27" s="38">
        <v>0</v>
      </c>
      <c r="S27" s="39">
        <v>1195</v>
      </c>
      <c r="T27" s="86">
        <v>338883000</v>
      </c>
      <c r="U27" s="108">
        <v>4.5609055780313561</v>
      </c>
      <c r="V27" s="86">
        <v>1545613365</v>
      </c>
      <c r="W27" s="85">
        <v>0.10073240890942804</v>
      </c>
      <c r="X27" s="86">
        <v>3364190370</v>
      </c>
    </row>
    <row r="28" spans="1:24" s="4" customFormat="1" ht="15.75" x14ac:dyDescent="0.25">
      <c r="A28" s="77" t="s">
        <v>1152</v>
      </c>
      <c r="B28" s="62" t="s">
        <v>350</v>
      </c>
      <c r="C28" s="32" t="s">
        <v>351</v>
      </c>
      <c r="D28" s="80">
        <v>250</v>
      </c>
      <c r="E28" s="33">
        <v>44012</v>
      </c>
      <c r="F28" s="34">
        <v>33.425699999999999</v>
      </c>
      <c r="G28" s="35">
        <v>10</v>
      </c>
      <c r="H28" s="84">
        <v>3342570</v>
      </c>
      <c r="I28" s="34">
        <v>4027.9189510000001</v>
      </c>
      <c r="J28" s="34">
        <v>8103.8036609999999</v>
      </c>
      <c r="K28" s="34">
        <v>6298.4526850000002</v>
      </c>
      <c r="L28" s="34">
        <v>371.69390299999998</v>
      </c>
      <c r="M28" s="34">
        <v>-292.58981399999999</v>
      </c>
      <c r="N28" s="36">
        <v>33.273944000000029</v>
      </c>
      <c r="O28" s="34">
        <v>-325.86375800000002</v>
      </c>
      <c r="P28" s="37">
        <v>0</v>
      </c>
      <c r="Q28" s="37">
        <v>0</v>
      </c>
      <c r="R28" s="38">
        <v>0</v>
      </c>
      <c r="S28" s="39">
        <v>1316</v>
      </c>
      <c r="T28" s="86">
        <v>835642500</v>
      </c>
      <c r="U28" s="108">
        <v>4.8201461163117001</v>
      </c>
      <c r="V28" s="86">
        <v>4027918951</v>
      </c>
      <c r="W28" s="85">
        <v>0.10311731810847978</v>
      </c>
      <c r="X28" s="86">
        <v>8103803661</v>
      </c>
    </row>
    <row r="29" spans="1:24" s="4" customFormat="1" ht="15.75" x14ac:dyDescent="0.25">
      <c r="A29" s="77" t="s">
        <v>1295</v>
      </c>
      <c r="B29" s="31" t="s">
        <v>114</v>
      </c>
      <c r="C29" s="32" t="s">
        <v>115</v>
      </c>
      <c r="D29" s="80">
        <v>11.3</v>
      </c>
      <c r="E29" s="33">
        <v>44012</v>
      </c>
      <c r="F29" s="34">
        <v>253.69800000000001</v>
      </c>
      <c r="G29" s="35">
        <v>10</v>
      </c>
      <c r="H29" s="84">
        <v>25369800</v>
      </c>
      <c r="I29" s="34">
        <v>749.61431900000002</v>
      </c>
      <c r="J29" s="34">
        <v>2727.3311250000002</v>
      </c>
      <c r="K29" s="34">
        <v>265.44464699999997</v>
      </c>
      <c r="L29" s="34">
        <v>114.025954</v>
      </c>
      <c r="M29" s="34">
        <v>21.619233999999999</v>
      </c>
      <c r="N29" s="36">
        <v>10.724985999999999</v>
      </c>
      <c r="O29" s="34">
        <v>10.894247999999999</v>
      </c>
      <c r="P29" s="37">
        <v>2.5</v>
      </c>
      <c r="Q29" s="37">
        <v>0</v>
      </c>
      <c r="R29" s="38">
        <v>2.5</v>
      </c>
      <c r="S29" s="39">
        <v>177</v>
      </c>
      <c r="T29" s="86">
        <v>286678740</v>
      </c>
      <c r="U29" s="108">
        <v>2.6148235442921228</v>
      </c>
      <c r="V29" s="86">
        <v>749614319</v>
      </c>
      <c r="W29" s="85">
        <v>0.10511328726173651</v>
      </c>
      <c r="X29" s="86">
        <v>2727331125</v>
      </c>
    </row>
    <row r="30" spans="1:24" s="4" customFormat="1" ht="15.75" x14ac:dyDescent="0.25">
      <c r="A30" s="77" t="s">
        <v>1325</v>
      </c>
      <c r="B30" s="31" t="s">
        <v>97</v>
      </c>
      <c r="C30" s="32" t="s">
        <v>98</v>
      </c>
      <c r="D30" s="80">
        <v>17.55</v>
      </c>
      <c r="E30" s="33">
        <v>44012</v>
      </c>
      <c r="F30" s="34">
        <v>453.83530000000002</v>
      </c>
      <c r="G30" s="35">
        <v>10</v>
      </c>
      <c r="H30" s="84">
        <v>45383530</v>
      </c>
      <c r="I30" s="34">
        <v>1174.4728050000001</v>
      </c>
      <c r="J30" s="34">
        <v>7246.3671780000004</v>
      </c>
      <c r="K30" s="34">
        <v>2079.5113489999999</v>
      </c>
      <c r="L30" s="34">
        <v>598.93824500000005</v>
      </c>
      <c r="M30" s="34">
        <v>127.458456</v>
      </c>
      <c r="N30" s="36">
        <v>0</v>
      </c>
      <c r="O30" s="34">
        <v>127.458456</v>
      </c>
      <c r="P30" s="37">
        <v>25</v>
      </c>
      <c r="Q30" s="37">
        <v>0</v>
      </c>
      <c r="R30" s="38">
        <v>25</v>
      </c>
      <c r="S30" s="39">
        <v>8487</v>
      </c>
      <c r="T30" s="86">
        <v>796480951.5</v>
      </c>
      <c r="U30" s="108">
        <v>1.4745773929535086</v>
      </c>
      <c r="V30" s="86">
        <v>1174472805</v>
      </c>
      <c r="W30" s="85">
        <v>0.1099145174313164</v>
      </c>
      <c r="X30" s="86">
        <v>7246367178</v>
      </c>
    </row>
    <row r="31" spans="1:24" s="4" customFormat="1" ht="15.75" x14ac:dyDescent="0.25">
      <c r="A31" s="77" t="s">
        <v>1222</v>
      </c>
      <c r="B31" s="62" t="s">
        <v>488</v>
      </c>
      <c r="C31" s="32" t="s">
        <v>489</v>
      </c>
      <c r="D31" s="80">
        <v>61.11</v>
      </c>
      <c r="E31" s="33">
        <v>44012</v>
      </c>
      <c r="F31" s="34">
        <v>675</v>
      </c>
      <c r="G31" s="35">
        <v>10</v>
      </c>
      <c r="H31" s="84">
        <v>67500000</v>
      </c>
      <c r="I31" s="34">
        <v>8810.1650000000009</v>
      </c>
      <c r="J31" s="34">
        <v>36997.108999999997</v>
      </c>
      <c r="K31" s="34">
        <v>28668.642</v>
      </c>
      <c r="L31" s="34">
        <v>1699.2860000000001</v>
      </c>
      <c r="M31" s="34">
        <v>-3751.65</v>
      </c>
      <c r="N31" s="36">
        <v>368.62900000000036</v>
      </c>
      <c r="O31" s="34">
        <v>-4120.2790000000005</v>
      </c>
      <c r="P31" s="37">
        <v>0</v>
      </c>
      <c r="Q31" s="37">
        <v>0</v>
      </c>
      <c r="R31" s="38">
        <v>0</v>
      </c>
      <c r="S31" s="39">
        <v>1322</v>
      </c>
      <c r="T31" s="86">
        <v>4124925000</v>
      </c>
      <c r="U31" s="108">
        <v>2.1358364091468331</v>
      </c>
      <c r="V31" s="86">
        <v>8810165000</v>
      </c>
      <c r="W31" s="85">
        <v>0.11149317099344168</v>
      </c>
      <c r="X31" s="86">
        <v>36997109000</v>
      </c>
    </row>
    <row r="32" spans="1:24" s="4" customFormat="1" ht="15.75" x14ac:dyDescent="0.25">
      <c r="A32" s="77" t="s">
        <v>1259</v>
      </c>
      <c r="B32" s="31" t="s">
        <v>148</v>
      </c>
      <c r="C32" s="32" t="s">
        <v>149</v>
      </c>
      <c r="D32" s="80">
        <v>1.38</v>
      </c>
      <c r="E32" s="33">
        <v>44012</v>
      </c>
      <c r="F32" s="34">
        <v>3166.1011199999998</v>
      </c>
      <c r="G32" s="35">
        <v>10</v>
      </c>
      <c r="H32" s="84">
        <v>316610111.99999994</v>
      </c>
      <c r="I32" s="34">
        <v>1712.8230820000001</v>
      </c>
      <c r="J32" s="34">
        <v>3850.2908809999999</v>
      </c>
      <c r="K32" s="34">
        <v>-136.99221900000001</v>
      </c>
      <c r="L32" s="34">
        <v>242.768587</v>
      </c>
      <c r="M32" s="34">
        <v>-428.54760099999999</v>
      </c>
      <c r="N32" s="36">
        <v>-2.0259149999999977</v>
      </c>
      <c r="O32" s="34">
        <v>-426.52168599999999</v>
      </c>
      <c r="P32" s="37">
        <v>0</v>
      </c>
      <c r="Q32" s="37">
        <v>0</v>
      </c>
      <c r="R32" s="38">
        <v>0</v>
      </c>
      <c r="S32" s="39">
        <v>4239</v>
      </c>
      <c r="T32" s="86">
        <v>436921954.55999988</v>
      </c>
      <c r="U32" s="108">
        <v>3.9202037437667561</v>
      </c>
      <c r="V32" s="86">
        <v>1712823082</v>
      </c>
      <c r="W32" s="85">
        <v>0.11347764832939641</v>
      </c>
      <c r="X32" s="86">
        <v>3850290881</v>
      </c>
    </row>
    <row r="33" spans="1:24" s="4" customFormat="1" ht="15.75" x14ac:dyDescent="0.25">
      <c r="A33" s="77" t="s">
        <v>1229</v>
      </c>
      <c r="B33" s="31" t="s">
        <v>586</v>
      </c>
      <c r="C33" s="32" t="s">
        <v>587</v>
      </c>
      <c r="D33" s="32">
        <v>50.5</v>
      </c>
      <c r="E33" s="33">
        <v>44104</v>
      </c>
      <c r="F33" s="34">
        <v>204.73699999999999</v>
      </c>
      <c r="G33" s="35">
        <v>10</v>
      </c>
      <c r="H33" s="84">
        <v>20473700</v>
      </c>
      <c r="I33" s="34">
        <v>3272.1889999999999</v>
      </c>
      <c r="J33" s="34">
        <v>8706.61</v>
      </c>
      <c r="K33" s="34">
        <v>10906.7</v>
      </c>
      <c r="L33" s="34">
        <v>554.82600000000002</v>
      </c>
      <c r="M33" s="34">
        <v>429.88600000000002</v>
      </c>
      <c r="N33" s="36">
        <v>227.42300000000003</v>
      </c>
      <c r="O33" s="34">
        <v>202.46299999999999</v>
      </c>
      <c r="P33" s="37">
        <v>30</v>
      </c>
      <c r="Q33" s="37">
        <v>0</v>
      </c>
      <c r="R33" s="38">
        <v>30</v>
      </c>
      <c r="S33" s="39">
        <v>1156</v>
      </c>
      <c r="T33" s="86">
        <v>1033921850</v>
      </c>
      <c r="U33" s="108">
        <v>3.1648320421896492</v>
      </c>
      <c r="V33" s="86">
        <v>3272189000</v>
      </c>
      <c r="W33" s="85">
        <v>0.11875136821334595</v>
      </c>
      <c r="X33" s="86">
        <v>8706610000</v>
      </c>
    </row>
    <row r="34" spans="1:24" s="4" customFormat="1" ht="15.75" x14ac:dyDescent="0.25">
      <c r="A34" s="77" t="s">
        <v>1163</v>
      </c>
      <c r="B34" s="62" t="s">
        <v>286</v>
      </c>
      <c r="C34" s="32" t="s">
        <v>287</v>
      </c>
      <c r="D34" s="80">
        <v>8.66</v>
      </c>
      <c r="E34" s="33">
        <v>44012</v>
      </c>
      <c r="F34" s="34">
        <v>151.77000000000001</v>
      </c>
      <c r="G34" s="35">
        <v>10</v>
      </c>
      <c r="H34" s="84">
        <v>15177000.000000002</v>
      </c>
      <c r="I34" s="34">
        <v>273.72995800000001</v>
      </c>
      <c r="J34" s="34">
        <v>1104.254025</v>
      </c>
      <c r="K34" s="34">
        <v>1471.6703520000001</v>
      </c>
      <c r="L34" s="34">
        <v>4.5782999999999997E-2</v>
      </c>
      <c r="M34" s="34">
        <v>28.659303999999999</v>
      </c>
      <c r="N34" s="36">
        <v>10.014496999999999</v>
      </c>
      <c r="O34" s="34">
        <v>18.644807</v>
      </c>
      <c r="P34" s="37">
        <v>0</v>
      </c>
      <c r="Q34" s="37">
        <v>0</v>
      </c>
      <c r="R34" s="38">
        <v>0</v>
      </c>
      <c r="S34" s="39">
        <v>2016</v>
      </c>
      <c r="T34" s="86">
        <v>131432820.00000001</v>
      </c>
      <c r="U34" s="108">
        <v>2.0826606170361401</v>
      </c>
      <c r="V34" s="86">
        <v>273729958</v>
      </c>
      <c r="W34" s="85">
        <v>0.11902408053255682</v>
      </c>
      <c r="X34" s="86">
        <v>1104254025</v>
      </c>
    </row>
    <row r="35" spans="1:24" s="4" customFormat="1" ht="15.75" x14ac:dyDescent="0.25">
      <c r="A35" s="77" t="s">
        <v>1296</v>
      </c>
      <c r="B35" s="62" t="s">
        <v>338</v>
      </c>
      <c r="C35" s="32" t="s">
        <v>339</v>
      </c>
      <c r="D35" s="80">
        <v>46.22</v>
      </c>
      <c r="E35" s="33">
        <v>44012</v>
      </c>
      <c r="F35" s="34">
        <v>187</v>
      </c>
      <c r="G35" s="35">
        <v>10</v>
      </c>
      <c r="H35" s="84">
        <v>18700000</v>
      </c>
      <c r="I35" s="34">
        <v>1880.4950260000001</v>
      </c>
      <c r="J35" s="34">
        <v>6924.3128070000002</v>
      </c>
      <c r="K35" s="34">
        <v>7070.1720009999999</v>
      </c>
      <c r="L35" s="34">
        <v>277.81327399999998</v>
      </c>
      <c r="M35" s="34">
        <v>100.273943</v>
      </c>
      <c r="N35" s="36">
        <v>92.644567000000009</v>
      </c>
      <c r="O35" s="34">
        <v>7.6293759999999997</v>
      </c>
      <c r="P35" s="37">
        <v>0</v>
      </c>
      <c r="Q35" s="37">
        <v>0</v>
      </c>
      <c r="R35" s="38">
        <v>0</v>
      </c>
      <c r="S35" s="39">
        <v>951</v>
      </c>
      <c r="T35" s="86">
        <v>864314000</v>
      </c>
      <c r="U35" s="108">
        <v>2.175708163931164</v>
      </c>
      <c r="V35" s="86">
        <v>1880495026</v>
      </c>
      <c r="W35" s="85">
        <v>0.12482307256919972</v>
      </c>
      <c r="X35" s="86">
        <v>6924312807</v>
      </c>
    </row>
    <row r="36" spans="1:24" s="4" customFormat="1" ht="15.75" x14ac:dyDescent="0.25">
      <c r="A36" s="77" t="s">
        <v>1304</v>
      </c>
      <c r="B36" s="31" t="s">
        <v>207</v>
      </c>
      <c r="C36" s="32" t="s">
        <v>208</v>
      </c>
      <c r="D36" s="32">
        <v>185.28</v>
      </c>
      <c r="E36" s="33">
        <v>44196</v>
      </c>
      <c r="F36" s="34">
        <v>11850.6</v>
      </c>
      <c r="G36" s="35">
        <v>10</v>
      </c>
      <c r="H36" s="84">
        <v>1185060000</v>
      </c>
      <c r="I36" s="34">
        <v>190101.95499999999</v>
      </c>
      <c r="J36" s="34">
        <v>1757462.47</v>
      </c>
      <c r="K36" s="34">
        <v>154211.492</v>
      </c>
      <c r="L36" s="34">
        <v>0</v>
      </c>
      <c r="M36" s="34">
        <v>48248.955000000002</v>
      </c>
      <c r="N36" s="36">
        <v>19211.654000000002</v>
      </c>
      <c r="O36" s="34">
        <v>29037.300999999999</v>
      </c>
      <c r="P36" s="37">
        <v>200</v>
      </c>
      <c r="Q36" s="37">
        <v>0</v>
      </c>
      <c r="R36" s="38">
        <v>200</v>
      </c>
      <c r="S36" s="39">
        <v>56925</v>
      </c>
      <c r="T36" s="86">
        <v>219567916800</v>
      </c>
      <c r="U36" s="108">
        <v>0.86580023971881126</v>
      </c>
      <c r="V36" s="86">
        <v>190101955000</v>
      </c>
      <c r="W36" s="85">
        <v>0.12493462622846223</v>
      </c>
      <c r="X36" s="86">
        <v>1757462470000</v>
      </c>
    </row>
    <row r="37" spans="1:24" s="4" customFormat="1" ht="15.75" x14ac:dyDescent="0.25">
      <c r="A37" s="77" t="s">
        <v>1149</v>
      </c>
      <c r="B37" s="62" t="s">
        <v>452</v>
      </c>
      <c r="C37" s="32" t="s">
        <v>453</v>
      </c>
      <c r="D37" s="80">
        <v>15.15</v>
      </c>
      <c r="E37" s="33">
        <v>44012</v>
      </c>
      <c r="F37" s="34">
        <v>104.5789</v>
      </c>
      <c r="G37" s="35">
        <v>10</v>
      </c>
      <c r="H37" s="84">
        <v>10457890</v>
      </c>
      <c r="I37" s="34">
        <v>390.92199900000003</v>
      </c>
      <c r="J37" s="34">
        <v>1248.384941</v>
      </c>
      <c r="K37" s="34">
        <v>147.84562399999999</v>
      </c>
      <c r="L37" s="34">
        <v>55.281762999999998</v>
      </c>
      <c r="M37" s="34">
        <v>23.062847000000001</v>
      </c>
      <c r="N37" s="36">
        <v>12.555483000000001</v>
      </c>
      <c r="O37" s="34">
        <v>10.507364000000001</v>
      </c>
      <c r="P37" s="37">
        <v>0</v>
      </c>
      <c r="Q37" s="37">
        <v>0</v>
      </c>
      <c r="R37" s="38">
        <v>0</v>
      </c>
      <c r="S37" s="39">
        <v>619</v>
      </c>
      <c r="T37" s="86">
        <v>158437033.5</v>
      </c>
      <c r="U37" s="108">
        <v>2.4673650494724768</v>
      </c>
      <c r="V37" s="86">
        <v>390921999</v>
      </c>
      <c r="W37" s="85">
        <v>0.12691360516819947</v>
      </c>
      <c r="X37" s="86">
        <v>1248384941</v>
      </c>
    </row>
    <row r="38" spans="1:24" s="4" customFormat="1" ht="15.75" x14ac:dyDescent="0.25">
      <c r="A38" s="77" t="s">
        <v>1298</v>
      </c>
      <c r="B38" s="62" t="s">
        <v>551</v>
      </c>
      <c r="C38" s="32" t="s">
        <v>552</v>
      </c>
      <c r="D38" s="32">
        <v>46.93</v>
      </c>
      <c r="E38" s="33">
        <v>44012</v>
      </c>
      <c r="F38" s="34">
        <v>95.063000000000002</v>
      </c>
      <c r="G38" s="35">
        <v>10</v>
      </c>
      <c r="H38" s="84">
        <v>9506300</v>
      </c>
      <c r="I38" s="34">
        <v>2760.5929999999998</v>
      </c>
      <c r="J38" s="34">
        <v>3438.77</v>
      </c>
      <c r="K38" s="34">
        <v>328.71300000000002</v>
      </c>
      <c r="L38" s="34">
        <v>61.064999999999998</v>
      </c>
      <c r="M38" s="34">
        <v>-122.43600000000001</v>
      </c>
      <c r="N38" s="36">
        <v>-13.789000000000001</v>
      </c>
      <c r="O38" s="34">
        <v>-108.64700000000001</v>
      </c>
      <c r="P38" s="37">
        <v>0</v>
      </c>
      <c r="Q38" s="37">
        <v>0</v>
      </c>
      <c r="R38" s="38">
        <v>0</v>
      </c>
      <c r="S38" s="39">
        <v>1164</v>
      </c>
      <c r="T38" s="86">
        <v>446130659</v>
      </c>
      <c r="U38" s="108">
        <v>6.1878576249116293</v>
      </c>
      <c r="V38" s="86">
        <v>2760593000</v>
      </c>
      <c r="W38" s="85">
        <v>0.12973553305396987</v>
      </c>
      <c r="X38" s="86">
        <v>3438770000</v>
      </c>
    </row>
    <row r="39" spans="1:24" s="4" customFormat="1" ht="15.75" x14ac:dyDescent="0.25">
      <c r="A39" s="77" t="s">
        <v>1173</v>
      </c>
      <c r="B39" s="31" t="s">
        <v>602</v>
      </c>
      <c r="C39" s="32" t="s">
        <v>603</v>
      </c>
      <c r="D39" s="80">
        <v>23.23</v>
      </c>
      <c r="E39" s="33">
        <v>44104</v>
      </c>
      <c r="F39" s="34">
        <v>341.28453000000002</v>
      </c>
      <c r="G39" s="35">
        <v>10</v>
      </c>
      <c r="H39" s="84">
        <v>34128453</v>
      </c>
      <c r="I39" s="34">
        <v>4696.2824639999999</v>
      </c>
      <c r="J39" s="34">
        <v>5876.3649219999998</v>
      </c>
      <c r="K39" s="34">
        <v>3502.8365090000002</v>
      </c>
      <c r="L39" s="34">
        <v>231.17817500000001</v>
      </c>
      <c r="M39" s="34">
        <v>196.39121800000001</v>
      </c>
      <c r="N39" s="36">
        <v>-16.937528999999984</v>
      </c>
      <c r="O39" s="34">
        <v>213.32874699999999</v>
      </c>
      <c r="P39" s="37">
        <v>10</v>
      </c>
      <c r="Q39" s="37">
        <v>0</v>
      </c>
      <c r="R39" s="38">
        <v>10</v>
      </c>
      <c r="S39" s="39">
        <v>1266</v>
      </c>
      <c r="T39" s="86">
        <v>792803963.19000006</v>
      </c>
      <c r="U39" s="108">
        <v>5.9236364625418867</v>
      </c>
      <c r="V39" s="86">
        <v>4696282464</v>
      </c>
      <c r="W39" s="85">
        <v>0.13491401124901073</v>
      </c>
      <c r="X39" s="86">
        <v>5876364922</v>
      </c>
    </row>
    <row r="40" spans="1:24" s="4" customFormat="1" ht="15.75" x14ac:dyDescent="0.25">
      <c r="A40" s="77" t="s">
        <v>1283</v>
      </c>
      <c r="B40" s="31" t="s">
        <v>584</v>
      </c>
      <c r="C40" s="32" t="s">
        <v>585</v>
      </c>
      <c r="D40" s="80">
        <v>6.99</v>
      </c>
      <c r="E40" s="33">
        <v>44104</v>
      </c>
      <c r="F40" s="34">
        <v>792.61666000000002</v>
      </c>
      <c r="G40" s="35">
        <v>10</v>
      </c>
      <c r="H40" s="84">
        <v>79261666</v>
      </c>
      <c r="I40" s="34">
        <v>368.03278699999998</v>
      </c>
      <c r="J40" s="34">
        <v>3826.0621369999999</v>
      </c>
      <c r="K40" s="34">
        <v>58.427349999999997</v>
      </c>
      <c r="L40" s="34">
        <v>77.877791000000002</v>
      </c>
      <c r="M40" s="34">
        <v>-294.74297100000001</v>
      </c>
      <c r="N40" s="36">
        <v>-85.444884000000002</v>
      </c>
      <c r="O40" s="34">
        <v>-209.29808700000001</v>
      </c>
      <c r="P40" s="37">
        <v>0</v>
      </c>
      <c r="Q40" s="37">
        <v>0</v>
      </c>
      <c r="R40" s="38">
        <v>0</v>
      </c>
      <c r="S40" s="39">
        <v>2315</v>
      </c>
      <c r="T40" s="86">
        <v>554039045.34000003</v>
      </c>
      <c r="U40" s="108">
        <v>0.66427229289254763</v>
      </c>
      <c r="V40" s="86">
        <v>368032787</v>
      </c>
      <c r="W40" s="85">
        <v>0.14480659892638853</v>
      </c>
      <c r="X40" s="86">
        <v>3826062137</v>
      </c>
    </row>
    <row r="41" spans="1:24" s="4" customFormat="1" ht="15.75" x14ac:dyDescent="0.25">
      <c r="A41" s="77" t="s">
        <v>1270</v>
      </c>
      <c r="B41" s="62" t="s">
        <v>292</v>
      </c>
      <c r="C41" s="32" t="s">
        <v>293</v>
      </c>
      <c r="D41" s="80">
        <v>44.48</v>
      </c>
      <c r="E41" s="33">
        <v>44012</v>
      </c>
      <c r="F41" s="34">
        <v>226.601</v>
      </c>
      <c r="G41" s="35">
        <v>10</v>
      </c>
      <c r="H41" s="84">
        <v>22660100</v>
      </c>
      <c r="I41" s="34">
        <v>4696.9560000000001</v>
      </c>
      <c r="J41" s="34">
        <v>6829.4629999999997</v>
      </c>
      <c r="K41" s="34">
        <v>5517.1840000000002</v>
      </c>
      <c r="L41" s="34">
        <v>104.27</v>
      </c>
      <c r="M41" s="34">
        <v>51.817</v>
      </c>
      <c r="N41" s="36">
        <v>10.268999999999998</v>
      </c>
      <c r="O41" s="34">
        <v>41.548000000000002</v>
      </c>
      <c r="P41" s="37">
        <v>0</v>
      </c>
      <c r="Q41" s="37">
        <v>0</v>
      </c>
      <c r="R41" s="38">
        <v>0</v>
      </c>
      <c r="S41" s="39">
        <v>1460</v>
      </c>
      <c r="T41" s="86">
        <v>1007921247.9999999</v>
      </c>
      <c r="U41" s="108">
        <v>4.6600426465064464</v>
      </c>
      <c r="V41" s="86">
        <v>4696956000</v>
      </c>
      <c r="W41" s="85">
        <v>0.14758426072445224</v>
      </c>
      <c r="X41" s="86">
        <v>6829463000</v>
      </c>
    </row>
    <row r="42" spans="1:24" s="4" customFormat="1" ht="15.75" x14ac:dyDescent="0.25">
      <c r="A42" s="77" t="s">
        <v>1309</v>
      </c>
      <c r="B42" s="62" t="s">
        <v>458</v>
      </c>
      <c r="C42" s="32" t="s">
        <v>459</v>
      </c>
      <c r="D42" s="80">
        <v>35.39</v>
      </c>
      <c r="E42" s="33">
        <v>44012</v>
      </c>
      <c r="F42" s="34">
        <v>800</v>
      </c>
      <c r="G42" s="35">
        <v>10</v>
      </c>
      <c r="H42" s="84">
        <v>80000000</v>
      </c>
      <c r="I42" s="34">
        <v>8639.7039999999997</v>
      </c>
      <c r="J42" s="34">
        <v>18794.867999999999</v>
      </c>
      <c r="K42" s="34">
        <v>13264.004999999999</v>
      </c>
      <c r="L42" s="34">
        <v>480.86599999999999</v>
      </c>
      <c r="M42" s="34">
        <v>176.52600000000001</v>
      </c>
      <c r="N42" s="36">
        <v>142.92700000000002</v>
      </c>
      <c r="O42" s="34">
        <v>33.598999999999997</v>
      </c>
      <c r="P42" s="37">
        <v>0</v>
      </c>
      <c r="Q42" s="37">
        <v>0</v>
      </c>
      <c r="R42" s="38">
        <v>0</v>
      </c>
      <c r="S42" s="39">
        <v>2406</v>
      </c>
      <c r="T42" s="86">
        <v>2831200000</v>
      </c>
      <c r="U42" s="108">
        <v>3.0516049731562589</v>
      </c>
      <c r="V42" s="86">
        <v>8639704000</v>
      </c>
      <c r="W42" s="85">
        <v>0.15063686534004922</v>
      </c>
      <c r="X42" s="86">
        <v>18794868000</v>
      </c>
    </row>
    <row r="43" spans="1:24" s="4" customFormat="1" ht="15.75" x14ac:dyDescent="0.25">
      <c r="A43" s="77" t="s">
        <v>1192</v>
      </c>
      <c r="B43" s="62" t="s">
        <v>364</v>
      </c>
      <c r="C43" s="32" t="s">
        <v>365</v>
      </c>
      <c r="D43" s="80">
        <v>34</v>
      </c>
      <c r="E43" s="33">
        <v>44012</v>
      </c>
      <c r="F43" s="34">
        <v>179.71372</v>
      </c>
      <c r="G43" s="35">
        <v>10</v>
      </c>
      <c r="H43" s="84">
        <v>17971372</v>
      </c>
      <c r="I43" s="34">
        <v>2347.8488320000001</v>
      </c>
      <c r="J43" s="34">
        <v>4011.7751899999998</v>
      </c>
      <c r="K43" s="34">
        <v>4315.2365989999998</v>
      </c>
      <c r="L43" s="34">
        <v>78.241943000000006</v>
      </c>
      <c r="M43" s="34">
        <v>62.568432999999999</v>
      </c>
      <c r="N43" s="36">
        <v>16.966476</v>
      </c>
      <c r="O43" s="34">
        <v>45.601956999999999</v>
      </c>
      <c r="P43" s="37">
        <v>0</v>
      </c>
      <c r="Q43" s="37">
        <v>0</v>
      </c>
      <c r="R43" s="38">
        <v>0</v>
      </c>
      <c r="S43" s="39">
        <v>784</v>
      </c>
      <c r="T43" s="86">
        <v>611026648</v>
      </c>
      <c r="U43" s="108">
        <v>3.8424655286065361</v>
      </c>
      <c r="V43" s="86">
        <v>2347848832</v>
      </c>
      <c r="W43" s="85">
        <v>0.15230829721542796</v>
      </c>
      <c r="X43" s="86">
        <v>4011775190</v>
      </c>
    </row>
    <row r="44" spans="1:24" s="4" customFormat="1" ht="15.75" x14ac:dyDescent="0.25">
      <c r="A44" s="77" t="s">
        <v>1276</v>
      </c>
      <c r="B44" s="31" t="s">
        <v>708</v>
      </c>
      <c r="C44" s="32" t="s">
        <v>709</v>
      </c>
      <c r="D44" s="32">
        <v>3.91</v>
      </c>
      <c r="E44" s="33">
        <v>44012</v>
      </c>
      <c r="F44" s="34">
        <v>96653.179000000004</v>
      </c>
      <c r="G44" s="35">
        <v>3.5</v>
      </c>
      <c r="H44" s="84">
        <v>27615194000</v>
      </c>
      <c r="I44" s="34">
        <v>210658.37100000001</v>
      </c>
      <c r="J44" s="34">
        <v>703413.93400000001</v>
      </c>
      <c r="K44" s="34">
        <v>288807.38299999997</v>
      </c>
      <c r="L44" s="34">
        <v>16736.637999999999</v>
      </c>
      <c r="M44" s="34">
        <v>359.10700000000003</v>
      </c>
      <c r="N44" s="36">
        <v>3318.3179999999998</v>
      </c>
      <c r="O44" s="34">
        <v>-2959.2109999999998</v>
      </c>
      <c r="P44" s="37">
        <v>0</v>
      </c>
      <c r="Q44" s="37">
        <v>0</v>
      </c>
      <c r="R44" s="38">
        <v>0</v>
      </c>
      <c r="S44" s="39">
        <v>26333</v>
      </c>
      <c r="T44" s="86">
        <v>107975408540</v>
      </c>
      <c r="U44" s="108">
        <v>1.9509847089113872</v>
      </c>
      <c r="V44" s="86">
        <v>210658371000</v>
      </c>
      <c r="W44" s="85">
        <v>0.15350194717638335</v>
      </c>
      <c r="X44" s="86">
        <v>703413934000</v>
      </c>
    </row>
    <row r="45" spans="1:24" s="4" customFormat="1" ht="15.75" x14ac:dyDescent="0.25">
      <c r="A45" s="77" t="s">
        <v>1141</v>
      </c>
      <c r="B45" s="62" t="s">
        <v>448</v>
      </c>
      <c r="C45" s="32" t="s">
        <v>449</v>
      </c>
      <c r="D45" s="80">
        <v>48.94</v>
      </c>
      <c r="E45" s="33">
        <v>44012</v>
      </c>
      <c r="F45" s="34">
        <v>144.08248800000001</v>
      </c>
      <c r="G45" s="35">
        <v>10</v>
      </c>
      <c r="H45" s="84">
        <v>14408248.800000001</v>
      </c>
      <c r="I45" s="34">
        <v>1824.6627940000001</v>
      </c>
      <c r="J45" s="34">
        <v>4584.443456</v>
      </c>
      <c r="K45" s="34">
        <v>7351.4145369999997</v>
      </c>
      <c r="L45" s="34">
        <v>208.01887300000001</v>
      </c>
      <c r="M45" s="34">
        <v>194.351427</v>
      </c>
      <c r="N45" s="36">
        <v>73.320620000000005</v>
      </c>
      <c r="O45" s="34">
        <v>121.030807</v>
      </c>
      <c r="P45" s="37">
        <v>15</v>
      </c>
      <c r="Q45" s="37">
        <v>0</v>
      </c>
      <c r="R45" s="38">
        <v>15</v>
      </c>
      <c r="S45" s="39">
        <v>708</v>
      </c>
      <c r="T45" s="86">
        <v>705139696.27199996</v>
      </c>
      <c r="U45" s="108">
        <v>2.5876614288584263</v>
      </c>
      <c r="V45" s="86">
        <v>1824662794</v>
      </c>
      <c r="W45" s="85">
        <v>0.15381140656214912</v>
      </c>
      <c r="X45" s="86">
        <v>4584443456</v>
      </c>
    </row>
    <row r="46" spans="1:24" s="4" customFormat="1" ht="15.75" x14ac:dyDescent="0.25">
      <c r="A46" s="77" t="s">
        <v>1297</v>
      </c>
      <c r="B46" s="62" t="s">
        <v>955</v>
      </c>
      <c r="C46" s="32" t="s">
        <v>956</v>
      </c>
      <c r="D46" s="80">
        <v>20.5</v>
      </c>
      <c r="E46" s="33">
        <v>44012</v>
      </c>
      <c r="F46" s="34">
        <v>75</v>
      </c>
      <c r="G46" s="35">
        <v>10</v>
      </c>
      <c r="H46" s="84">
        <v>7500000</v>
      </c>
      <c r="I46" s="34">
        <v>407.99</v>
      </c>
      <c r="J46" s="34">
        <v>994.89200000000005</v>
      </c>
      <c r="K46" s="34">
        <v>660.88800000000003</v>
      </c>
      <c r="L46" s="34">
        <v>28.925999999999998</v>
      </c>
      <c r="M46" s="34">
        <v>11.238</v>
      </c>
      <c r="N46" s="36">
        <v>9.3099999999999987</v>
      </c>
      <c r="O46" s="34">
        <v>1.9279999999999999</v>
      </c>
      <c r="P46" s="37">
        <v>0</v>
      </c>
      <c r="Q46" s="37">
        <v>0</v>
      </c>
      <c r="R46" s="38">
        <v>0</v>
      </c>
      <c r="S46" s="39">
        <v>587</v>
      </c>
      <c r="T46" s="86">
        <v>153750000</v>
      </c>
      <c r="U46" s="108">
        <v>2.6535934959349592</v>
      </c>
      <c r="V46" s="86">
        <v>407990000</v>
      </c>
      <c r="W46" s="85">
        <v>0.15453938718976531</v>
      </c>
      <c r="X46" s="86">
        <v>994892000</v>
      </c>
    </row>
    <row r="47" spans="1:24" s="4" customFormat="1" ht="15.75" x14ac:dyDescent="0.25">
      <c r="A47" s="77" t="s">
        <v>1321</v>
      </c>
      <c r="B47" s="62" t="s">
        <v>318</v>
      </c>
      <c r="C47" s="32" t="s">
        <v>319</v>
      </c>
      <c r="D47" s="80">
        <v>34</v>
      </c>
      <c r="E47" s="33">
        <v>44012</v>
      </c>
      <c r="F47" s="34">
        <v>99.2</v>
      </c>
      <c r="G47" s="35">
        <v>10</v>
      </c>
      <c r="H47" s="84">
        <v>9920000</v>
      </c>
      <c r="I47" s="34">
        <v>690.28899999999999</v>
      </c>
      <c r="J47" s="34">
        <v>2114.36</v>
      </c>
      <c r="K47" s="34">
        <v>3923.7249999999999</v>
      </c>
      <c r="L47" s="34">
        <v>124.098</v>
      </c>
      <c r="M47" s="34">
        <v>146.66800000000001</v>
      </c>
      <c r="N47" s="36">
        <v>39.721000000000004</v>
      </c>
      <c r="O47" s="34">
        <v>106.947</v>
      </c>
      <c r="P47" s="37">
        <v>13</v>
      </c>
      <c r="Q47" s="37">
        <v>0</v>
      </c>
      <c r="R47" s="38">
        <v>13</v>
      </c>
      <c r="S47" s="39">
        <v>1443</v>
      </c>
      <c r="T47" s="86">
        <v>337280000</v>
      </c>
      <c r="U47" s="108">
        <v>2.0466348434535107</v>
      </c>
      <c r="V47" s="86">
        <v>690289000</v>
      </c>
      <c r="W47" s="85">
        <v>0.15951871961255412</v>
      </c>
      <c r="X47" s="86">
        <v>2114360000.0000002</v>
      </c>
    </row>
    <row r="48" spans="1:24" s="4" customFormat="1" ht="15.75" x14ac:dyDescent="0.25">
      <c r="A48" s="77" t="s">
        <v>1203</v>
      </c>
      <c r="B48" s="31" t="s">
        <v>618</v>
      </c>
      <c r="C48" s="32" t="s">
        <v>619</v>
      </c>
      <c r="D48" s="93">
        <v>63.96</v>
      </c>
      <c r="E48" s="33">
        <v>44104</v>
      </c>
      <c r="F48" s="34">
        <v>120.111</v>
      </c>
      <c r="G48" s="35">
        <v>10</v>
      </c>
      <c r="H48" s="84">
        <v>12011100</v>
      </c>
      <c r="I48" s="34">
        <v>2435.7449999999999</v>
      </c>
      <c r="J48" s="34">
        <v>4794.7370000000001</v>
      </c>
      <c r="K48" s="34">
        <v>4539.6790000000001</v>
      </c>
      <c r="L48" s="34">
        <v>138.785</v>
      </c>
      <c r="M48" s="34">
        <v>12.499000000000001</v>
      </c>
      <c r="N48" s="36">
        <v>70.95</v>
      </c>
      <c r="O48" s="34">
        <v>-58.451000000000001</v>
      </c>
      <c r="P48" s="37">
        <v>0</v>
      </c>
      <c r="Q48" s="37">
        <v>0</v>
      </c>
      <c r="R48" s="38">
        <v>0</v>
      </c>
      <c r="S48" s="39">
        <v>746</v>
      </c>
      <c r="T48" s="86">
        <v>768229956</v>
      </c>
      <c r="U48" s="108">
        <v>3.1705936236623398</v>
      </c>
      <c r="V48" s="86">
        <v>2435745000</v>
      </c>
      <c r="W48" s="85">
        <v>0.16022358598605096</v>
      </c>
      <c r="X48" s="86">
        <v>4794737000</v>
      </c>
    </row>
    <row r="49" spans="1:24" s="4" customFormat="1" ht="15.75" x14ac:dyDescent="0.25">
      <c r="A49" s="77" t="s">
        <v>1183</v>
      </c>
      <c r="B49" s="62" t="s">
        <v>342</v>
      </c>
      <c r="C49" s="32" t="s">
        <v>343</v>
      </c>
      <c r="D49" s="80">
        <v>265</v>
      </c>
      <c r="E49" s="33">
        <v>44012</v>
      </c>
      <c r="F49" s="34">
        <v>61.63</v>
      </c>
      <c r="G49" s="35">
        <v>10</v>
      </c>
      <c r="H49" s="84">
        <v>6163000</v>
      </c>
      <c r="I49" s="34">
        <v>2050.3301190000002</v>
      </c>
      <c r="J49" s="34">
        <v>9555.1861320000007</v>
      </c>
      <c r="K49" s="34">
        <v>8771.4137659999997</v>
      </c>
      <c r="L49" s="34">
        <v>568.08676700000001</v>
      </c>
      <c r="M49" s="34">
        <v>270.16729600000002</v>
      </c>
      <c r="N49" s="36">
        <v>88.715441000000027</v>
      </c>
      <c r="O49" s="34">
        <v>181.45185499999999</v>
      </c>
      <c r="P49" s="37">
        <v>80</v>
      </c>
      <c r="Q49" s="37">
        <v>0</v>
      </c>
      <c r="R49" s="38">
        <v>80</v>
      </c>
      <c r="S49" s="39">
        <v>744</v>
      </c>
      <c r="T49" s="86">
        <v>1633195000</v>
      </c>
      <c r="U49" s="108">
        <v>1.2554104800712715</v>
      </c>
      <c r="V49" s="86">
        <v>2050330119.0000002</v>
      </c>
      <c r="W49" s="85">
        <v>0.17092236377588546</v>
      </c>
      <c r="X49" s="86">
        <v>9555186132</v>
      </c>
    </row>
    <row r="50" spans="1:24" s="4" customFormat="1" ht="15.75" x14ac:dyDescent="0.25">
      <c r="A50" s="77" t="s">
        <v>1282</v>
      </c>
      <c r="B50" s="62" t="s">
        <v>504</v>
      </c>
      <c r="C50" s="32" t="s">
        <v>505</v>
      </c>
      <c r="D50" s="32">
        <v>35</v>
      </c>
      <c r="E50" s="33">
        <v>44012</v>
      </c>
      <c r="F50" s="34">
        <v>86.4</v>
      </c>
      <c r="G50" s="35">
        <v>10</v>
      </c>
      <c r="H50" s="84">
        <v>8640000</v>
      </c>
      <c r="I50" s="34">
        <v>533.61599999999999</v>
      </c>
      <c r="J50" s="34">
        <v>1723.904</v>
      </c>
      <c r="K50" s="34">
        <v>4175.2979999999998</v>
      </c>
      <c r="L50" s="34">
        <v>57.558</v>
      </c>
      <c r="M50" s="34">
        <v>-93.869</v>
      </c>
      <c r="N50" s="36">
        <v>46.336999999999989</v>
      </c>
      <c r="O50" s="34">
        <v>-140.20599999999999</v>
      </c>
      <c r="P50" s="37">
        <v>0</v>
      </c>
      <c r="Q50" s="37">
        <v>0</v>
      </c>
      <c r="R50" s="38">
        <v>0</v>
      </c>
      <c r="S50" s="39">
        <v>965</v>
      </c>
      <c r="T50" s="86">
        <v>302400000</v>
      </c>
      <c r="U50" s="108">
        <v>1.7646031746031745</v>
      </c>
      <c r="V50" s="86">
        <v>533616000</v>
      </c>
      <c r="W50" s="85">
        <v>0.1754158004158004</v>
      </c>
      <c r="X50" s="86">
        <v>1723904000</v>
      </c>
    </row>
    <row r="51" spans="1:24" s="4" customFormat="1" ht="15.75" x14ac:dyDescent="0.25">
      <c r="A51" s="77" t="s">
        <v>1145</v>
      </c>
      <c r="B51" s="62" t="s">
        <v>851</v>
      </c>
      <c r="C51" s="32" t="s">
        <v>852</v>
      </c>
      <c r="D51" s="80">
        <v>4.7300000000000004</v>
      </c>
      <c r="E51" s="33">
        <v>44196</v>
      </c>
      <c r="F51" s="34">
        <v>52345.11</v>
      </c>
      <c r="G51" s="35">
        <v>10</v>
      </c>
      <c r="H51" s="84">
        <v>5234511000</v>
      </c>
      <c r="I51" s="34">
        <v>-448766.81300000002</v>
      </c>
      <c r="J51" s="34">
        <v>140993.22500000001</v>
      </c>
      <c r="K51" s="34">
        <v>94989.391000000003</v>
      </c>
      <c r="L51" s="34">
        <v>29724.511999999999</v>
      </c>
      <c r="M51" s="34">
        <v>-35353.673000000003</v>
      </c>
      <c r="N51" s="36">
        <v>-710.86200000000099</v>
      </c>
      <c r="O51" s="34">
        <v>-34642.811000000002</v>
      </c>
      <c r="P51" s="37">
        <v>0</v>
      </c>
      <c r="Q51" s="37">
        <v>0</v>
      </c>
      <c r="R51" s="38">
        <v>0</v>
      </c>
      <c r="S51" s="39">
        <v>57093</v>
      </c>
      <c r="T51" s="113">
        <v>24759237030.000004</v>
      </c>
      <c r="U51" s="108">
        <v>-18.125227867734498</v>
      </c>
      <c r="V51" s="113">
        <v>-448766813000</v>
      </c>
      <c r="W51" s="114">
        <v>0.17560586354415259</v>
      </c>
      <c r="X51" s="113">
        <v>140993225000</v>
      </c>
    </row>
    <row r="52" spans="1:24" s="4" customFormat="1" ht="15.75" x14ac:dyDescent="0.25">
      <c r="A52" s="77" t="s">
        <v>1245</v>
      </c>
      <c r="B52" s="31" t="s">
        <v>706</v>
      </c>
      <c r="C52" s="32" t="s">
        <v>707</v>
      </c>
      <c r="D52" s="32">
        <v>27.2</v>
      </c>
      <c r="E52" s="33">
        <v>44012</v>
      </c>
      <c r="F52" s="34">
        <v>8802.5319999999992</v>
      </c>
      <c r="G52" s="35">
        <v>10</v>
      </c>
      <c r="H52" s="84">
        <v>880253199.99999988</v>
      </c>
      <c r="I52" s="34">
        <v>60350.510999999999</v>
      </c>
      <c r="J52" s="34">
        <v>134523.179</v>
      </c>
      <c r="K52" s="34">
        <v>71543.298999999999</v>
      </c>
      <c r="L52" s="34">
        <v>8457.4169999999995</v>
      </c>
      <c r="M52" s="34">
        <v>32954.243999999999</v>
      </c>
      <c r="N52" s="36">
        <v>9341.0509999999995</v>
      </c>
      <c r="O52" s="34">
        <v>23613.192999999999</v>
      </c>
      <c r="P52" s="37">
        <v>15</v>
      </c>
      <c r="Q52" s="37">
        <v>0</v>
      </c>
      <c r="R52" s="38">
        <v>15</v>
      </c>
      <c r="S52" s="39">
        <v>61586</v>
      </c>
      <c r="T52" s="86">
        <v>23942887039.999996</v>
      </c>
      <c r="U52" s="108">
        <v>2.5206029205741101</v>
      </c>
      <c r="V52" s="86">
        <v>60350511000</v>
      </c>
      <c r="W52" s="85">
        <v>0.17798335735137508</v>
      </c>
      <c r="X52" s="86">
        <v>134523179000</v>
      </c>
    </row>
    <row r="53" spans="1:24" s="4" customFormat="1" ht="15.75" x14ac:dyDescent="0.25">
      <c r="A53" s="77" t="s">
        <v>1151</v>
      </c>
      <c r="B53" s="62" t="s">
        <v>324</v>
      </c>
      <c r="C53" s="52" t="s">
        <v>325</v>
      </c>
      <c r="D53" s="81">
        <v>7.8</v>
      </c>
      <c r="E53" s="33">
        <v>44012</v>
      </c>
      <c r="F53" s="71">
        <v>126.0116</v>
      </c>
      <c r="G53" s="72">
        <v>10</v>
      </c>
      <c r="H53" s="84">
        <v>12601160</v>
      </c>
      <c r="I53" s="71">
        <v>261.27303699999999</v>
      </c>
      <c r="J53" s="71">
        <v>518.53451700000005</v>
      </c>
      <c r="K53" s="71">
        <v>932.14860599999997</v>
      </c>
      <c r="L53" s="71">
        <v>8.0051999999999998E-2</v>
      </c>
      <c r="M53" s="71">
        <v>20.693038000000001</v>
      </c>
      <c r="N53" s="73">
        <v>13.145000000000001</v>
      </c>
      <c r="O53" s="71">
        <v>7.548038</v>
      </c>
      <c r="P53" s="74">
        <v>0</v>
      </c>
      <c r="Q53" s="74">
        <v>0</v>
      </c>
      <c r="R53" s="75">
        <v>0</v>
      </c>
      <c r="S53" s="76">
        <v>1739</v>
      </c>
      <c r="T53" s="86">
        <v>98289048</v>
      </c>
      <c r="U53" s="108">
        <v>2.6582110857356152</v>
      </c>
      <c r="V53" s="86">
        <v>261273037</v>
      </c>
      <c r="W53" s="85">
        <v>0.18955160124856257</v>
      </c>
      <c r="X53" s="86">
        <v>518534517.00000006</v>
      </c>
    </row>
    <row r="54" spans="1:24" s="4" customFormat="1" ht="15.75" x14ac:dyDescent="0.25">
      <c r="A54" s="77" t="s">
        <v>1285</v>
      </c>
      <c r="B54" s="31" t="s">
        <v>61</v>
      </c>
      <c r="C54" s="32" t="s">
        <v>62</v>
      </c>
      <c r="D54" s="32">
        <v>3.1</v>
      </c>
      <c r="E54" s="33">
        <v>44012</v>
      </c>
      <c r="F54" s="34">
        <v>113.4</v>
      </c>
      <c r="G54" s="35">
        <v>10</v>
      </c>
      <c r="H54" s="84">
        <v>11340000</v>
      </c>
      <c r="I54" s="34">
        <v>106.90475000000001</v>
      </c>
      <c r="J54" s="34">
        <v>181.09690499999999</v>
      </c>
      <c r="K54" s="34">
        <v>38.367381000000002</v>
      </c>
      <c r="L54" s="34">
        <v>3.4350000000000001E-3</v>
      </c>
      <c r="M54" s="34">
        <v>-5.0641790000000002</v>
      </c>
      <c r="N54" s="36">
        <v>0.20803200000000022</v>
      </c>
      <c r="O54" s="34">
        <v>-5.2722110000000004</v>
      </c>
      <c r="P54" s="37">
        <v>0</v>
      </c>
      <c r="Q54" s="37">
        <v>0</v>
      </c>
      <c r="R54" s="38">
        <v>0</v>
      </c>
      <c r="S54" s="39">
        <v>4461</v>
      </c>
      <c r="T54" s="86">
        <v>35154000</v>
      </c>
      <c r="U54" s="108">
        <v>3.0410408488365479</v>
      </c>
      <c r="V54" s="86">
        <v>106904750</v>
      </c>
      <c r="W54" s="85">
        <v>0.19411706677151661</v>
      </c>
      <c r="X54" s="86">
        <v>181096905</v>
      </c>
    </row>
    <row r="55" spans="1:24" s="4" customFormat="1" ht="15.75" x14ac:dyDescent="0.25">
      <c r="A55" s="77" t="s">
        <v>1137</v>
      </c>
      <c r="B55" s="62" t="s">
        <v>310</v>
      </c>
      <c r="C55" s="32" t="s">
        <v>311</v>
      </c>
      <c r="D55" s="80">
        <v>95.9</v>
      </c>
      <c r="E55" s="33">
        <v>44012</v>
      </c>
      <c r="F55" s="34">
        <v>109.5</v>
      </c>
      <c r="G55" s="35">
        <v>10</v>
      </c>
      <c r="H55" s="84">
        <v>10950000</v>
      </c>
      <c r="I55" s="34">
        <v>1755.13104</v>
      </c>
      <c r="J55" s="34">
        <v>5377.4196240000001</v>
      </c>
      <c r="K55" s="34">
        <v>6152.9294630000004</v>
      </c>
      <c r="L55" s="34">
        <v>189.347115</v>
      </c>
      <c r="M55" s="34">
        <v>361.36921999999998</v>
      </c>
      <c r="N55" s="36">
        <v>135.48993899999999</v>
      </c>
      <c r="O55" s="34">
        <v>225.87928099999999</v>
      </c>
      <c r="P55" s="37">
        <v>0</v>
      </c>
      <c r="Q55" s="37">
        <v>0</v>
      </c>
      <c r="R55" s="38">
        <v>0</v>
      </c>
      <c r="S55" s="39">
        <v>479</v>
      </c>
      <c r="T55" s="86">
        <v>1050105000.0000001</v>
      </c>
      <c r="U55" s="108">
        <v>1.6713862328052906</v>
      </c>
      <c r="V55" s="86">
        <v>1755131040</v>
      </c>
      <c r="W55" s="85">
        <v>0.19528046413065273</v>
      </c>
      <c r="X55" s="86">
        <v>5377419624</v>
      </c>
    </row>
    <row r="56" spans="1:24" s="4" customFormat="1" ht="15.75" x14ac:dyDescent="0.25">
      <c r="A56" s="77" t="s">
        <v>1199</v>
      </c>
      <c r="B56" s="62" t="s">
        <v>302</v>
      </c>
      <c r="C56" s="32" t="s">
        <v>303</v>
      </c>
      <c r="D56" s="94">
        <v>46.71</v>
      </c>
      <c r="E56" s="33">
        <v>44012</v>
      </c>
      <c r="F56" s="34">
        <v>524.66749000000004</v>
      </c>
      <c r="G56" s="35">
        <v>10</v>
      </c>
      <c r="H56" s="84">
        <v>52466749.000000007</v>
      </c>
      <c r="I56" s="34">
        <v>3109.880275</v>
      </c>
      <c r="J56" s="34">
        <v>12457.734710000001</v>
      </c>
      <c r="K56" s="34">
        <v>12482.831244999999</v>
      </c>
      <c r="L56" s="34">
        <v>814.75298599999996</v>
      </c>
      <c r="M56" s="34">
        <v>177.72229300000001</v>
      </c>
      <c r="N56" s="36">
        <v>141.08674000000002</v>
      </c>
      <c r="O56" s="34">
        <v>36.635553000000002</v>
      </c>
      <c r="P56" s="37">
        <v>0</v>
      </c>
      <c r="Q56" s="37">
        <v>0</v>
      </c>
      <c r="R56" s="38">
        <v>0</v>
      </c>
      <c r="S56" s="39"/>
      <c r="T56" s="86">
        <v>2450721845.7900004</v>
      </c>
      <c r="U56" s="108">
        <v>1.2689650114076969</v>
      </c>
      <c r="V56" s="86">
        <v>3109880275</v>
      </c>
      <c r="W56" s="85">
        <v>0.19672291173633449</v>
      </c>
      <c r="X56" s="86">
        <v>12457734710</v>
      </c>
    </row>
    <row r="57" spans="1:24" s="4" customFormat="1" ht="15.75" x14ac:dyDescent="0.25">
      <c r="A57" s="77" t="s">
        <v>1186</v>
      </c>
      <c r="B57" s="62" t="s">
        <v>480</v>
      </c>
      <c r="C57" s="32" t="s">
        <v>481</v>
      </c>
      <c r="D57" s="94">
        <v>40</v>
      </c>
      <c r="E57" s="33">
        <v>44012</v>
      </c>
      <c r="F57" s="34">
        <v>509.11011000000002</v>
      </c>
      <c r="G57" s="35">
        <v>10</v>
      </c>
      <c r="H57" s="84">
        <v>50911011</v>
      </c>
      <c r="I57" s="34">
        <v>3959.1640379999999</v>
      </c>
      <c r="J57" s="34">
        <v>10292.382025000001</v>
      </c>
      <c r="K57" s="34">
        <v>11997.808169</v>
      </c>
      <c r="L57" s="34">
        <v>350.03067499999997</v>
      </c>
      <c r="M57" s="34">
        <v>485.807502</v>
      </c>
      <c r="N57" s="36">
        <v>120.59475500000002</v>
      </c>
      <c r="O57" s="34">
        <v>365.21274699999998</v>
      </c>
      <c r="P57" s="37">
        <v>0</v>
      </c>
      <c r="Q57" s="37">
        <v>0</v>
      </c>
      <c r="R57" s="38">
        <v>0</v>
      </c>
      <c r="S57" s="39">
        <v>1410</v>
      </c>
      <c r="T57" s="86">
        <v>2036440440</v>
      </c>
      <c r="U57" s="108">
        <v>1.9441590140490432</v>
      </c>
      <c r="V57" s="86">
        <v>3959164038</v>
      </c>
      <c r="W57" s="85">
        <v>0.19785900242077345</v>
      </c>
      <c r="X57" s="86">
        <v>10292382025</v>
      </c>
    </row>
    <row r="58" spans="1:24" s="4" customFormat="1" ht="15.75" x14ac:dyDescent="0.25">
      <c r="A58" s="77" t="s">
        <v>1211</v>
      </c>
      <c r="B58" s="31" t="s">
        <v>67</v>
      </c>
      <c r="C58" s="32" t="s">
        <v>68</v>
      </c>
      <c r="D58" s="94">
        <v>9.9</v>
      </c>
      <c r="E58" s="33">
        <v>44012</v>
      </c>
      <c r="F58" s="34">
        <v>1008</v>
      </c>
      <c r="G58" s="35">
        <v>5</v>
      </c>
      <c r="H58" s="84">
        <v>201600000</v>
      </c>
      <c r="I58" s="34">
        <v>3633.5540230000001</v>
      </c>
      <c r="J58" s="34">
        <v>9913.0572709999997</v>
      </c>
      <c r="K58" s="34">
        <v>1378.7666019999999</v>
      </c>
      <c r="L58" s="34">
        <v>765.34445000000005</v>
      </c>
      <c r="M58" s="34">
        <v>316.68307099999998</v>
      </c>
      <c r="N58" s="36">
        <v>0</v>
      </c>
      <c r="O58" s="34">
        <v>316.68307099999998</v>
      </c>
      <c r="P58" s="37">
        <v>28</v>
      </c>
      <c r="Q58" s="37">
        <v>0</v>
      </c>
      <c r="R58" s="38">
        <v>28</v>
      </c>
      <c r="S58" s="39">
        <v>4639</v>
      </c>
      <c r="T58" s="86">
        <v>1995840000</v>
      </c>
      <c r="U58" s="108">
        <v>1.8205637841710758</v>
      </c>
      <c r="V58" s="86">
        <v>3633554023</v>
      </c>
      <c r="W58" s="85">
        <v>0.20133445671081707</v>
      </c>
      <c r="X58" s="86">
        <v>9913057271</v>
      </c>
    </row>
    <row r="59" spans="1:24" s="4" customFormat="1" ht="15.75" x14ac:dyDescent="0.25">
      <c r="A59" s="77" t="s">
        <v>1188</v>
      </c>
      <c r="B59" s="31" t="s">
        <v>620</v>
      </c>
      <c r="C59" s="32" t="s">
        <v>621</v>
      </c>
      <c r="D59" s="80">
        <v>107.87</v>
      </c>
      <c r="E59" s="33">
        <v>44104</v>
      </c>
      <c r="F59" s="34">
        <v>211.18700000000001</v>
      </c>
      <c r="G59" s="35">
        <v>10</v>
      </c>
      <c r="H59" s="84">
        <v>21118700</v>
      </c>
      <c r="I59" s="34">
        <v>4779.0410000000002</v>
      </c>
      <c r="J59" s="34">
        <v>11311.536</v>
      </c>
      <c r="K59" s="34">
        <v>11143.607</v>
      </c>
      <c r="L59" s="34">
        <v>344.024</v>
      </c>
      <c r="M59" s="34">
        <v>931.58799999999997</v>
      </c>
      <c r="N59" s="36">
        <v>171.27299999999991</v>
      </c>
      <c r="O59" s="34">
        <v>760.31500000000005</v>
      </c>
      <c r="P59" s="37">
        <v>120</v>
      </c>
      <c r="Q59" s="37">
        <v>0</v>
      </c>
      <c r="R59" s="38">
        <v>120</v>
      </c>
      <c r="S59" s="39">
        <v>2366</v>
      </c>
      <c r="T59" s="86">
        <v>2278074169</v>
      </c>
      <c r="U59" s="108">
        <v>2.0978425834562895</v>
      </c>
      <c r="V59" s="86">
        <v>4779041000</v>
      </c>
      <c r="W59" s="85">
        <v>0.2013938839959489</v>
      </c>
      <c r="X59" s="86">
        <v>11311536000</v>
      </c>
    </row>
    <row r="60" spans="1:24" s="4" customFormat="1" ht="15.75" x14ac:dyDescent="0.25">
      <c r="A60" s="77" t="s">
        <v>1193</v>
      </c>
      <c r="B60" s="62" t="s">
        <v>466</v>
      </c>
      <c r="C60" s="32" t="s">
        <v>467</v>
      </c>
      <c r="D60" s="80">
        <v>36.75</v>
      </c>
      <c r="E60" s="33">
        <v>44012</v>
      </c>
      <c r="F60" s="34">
        <v>4277.9459999999999</v>
      </c>
      <c r="G60" s="35">
        <v>10</v>
      </c>
      <c r="H60" s="84">
        <v>427794600</v>
      </c>
      <c r="I60" s="34">
        <v>13963.2</v>
      </c>
      <c r="J60" s="34">
        <v>68721.195000000007</v>
      </c>
      <c r="K60" s="34">
        <v>53941.017</v>
      </c>
      <c r="L60" s="34">
        <v>2007.673</v>
      </c>
      <c r="M60" s="34">
        <v>-76.111999999999995</v>
      </c>
      <c r="N60" s="36">
        <v>403.25300000000004</v>
      </c>
      <c r="O60" s="34">
        <v>-479.36500000000001</v>
      </c>
      <c r="P60" s="37">
        <v>0</v>
      </c>
      <c r="Q60" s="37">
        <v>0</v>
      </c>
      <c r="R60" s="38">
        <v>0</v>
      </c>
      <c r="S60" s="39">
        <v>5503</v>
      </c>
      <c r="T60" s="86">
        <v>15721451550</v>
      </c>
      <c r="U60" s="108">
        <v>0.88816226387187514</v>
      </c>
      <c r="V60" s="86">
        <v>13963200000</v>
      </c>
      <c r="W60" s="85">
        <v>0.22877151001230406</v>
      </c>
      <c r="X60" s="86">
        <v>68721195000</v>
      </c>
    </row>
    <row r="61" spans="1:24" s="4" customFormat="1" ht="15.75" x14ac:dyDescent="0.25">
      <c r="A61" s="77" t="s">
        <v>1271</v>
      </c>
      <c r="B61" s="62" t="s">
        <v>294</v>
      </c>
      <c r="C61" s="32" t="s">
        <v>295</v>
      </c>
      <c r="D61" s="32">
        <v>49</v>
      </c>
      <c r="E61" s="33">
        <v>44012</v>
      </c>
      <c r="F61" s="34">
        <v>124.17876</v>
      </c>
      <c r="G61" s="35">
        <v>10</v>
      </c>
      <c r="H61" s="84">
        <v>12417876</v>
      </c>
      <c r="I61" s="34">
        <v>3262.03143</v>
      </c>
      <c r="J61" s="34">
        <v>2654.5316659999999</v>
      </c>
      <c r="K61" s="34">
        <v>5023.5701289999997</v>
      </c>
      <c r="L61" s="34">
        <v>144.53928999999999</v>
      </c>
      <c r="M61" s="34">
        <v>150.365768</v>
      </c>
      <c r="N61" s="36">
        <v>41.596557000000004</v>
      </c>
      <c r="O61" s="34">
        <v>108.769211</v>
      </c>
      <c r="P61" s="37">
        <v>0</v>
      </c>
      <c r="Q61" s="37">
        <v>0</v>
      </c>
      <c r="R61" s="38">
        <v>0</v>
      </c>
      <c r="S61" s="39">
        <v>1445</v>
      </c>
      <c r="T61" s="86">
        <v>608475924</v>
      </c>
      <c r="U61" s="108">
        <v>5.3609868547568036</v>
      </c>
      <c r="V61" s="86">
        <v>3262031430</v>
      </c>
      <c r="W61" s="85">
        <v>0.22922157297783766</v>
      </c>
      <c r="X61" s="86">
        <v>2654531666</v>
      </c>
    </row>
    <row r="62" spans="1:24" s="4" customFormat="1" ht="15.75" x14ac:dyDescent="0.25">
      <c r="A62" s="77" t="s">
        <v>1168</v>
      </c>
      <c r="B62" s="31" t="s">
        <v>99</v>
      </c>
      <c r="C62" s="32" t="s">
        <v>100</v>
      </c>
      <c r="D62" s="80">
        <v>8.6999999999999993</v>
      </c>
      <c r="E62" s="33">
        <v>44012</v>
      </c>
      <c r="F62" s="34">
        <v>450</v>
      </c>
      <c r="G62" s="35">
        <v>10</v>
      </c>
      <c r="H62" s="84">
        <v>45000000</v>
      </c>
      <c r="I62" s="34">
        <v>1609.97442</v>
      </c>
      <c r="J62" s="34">
        <v>1706.170652</v>
      </c>
      <c r="K62" s="34">
        <v>191.48440500000001</v>
      </c>
      <c r="L62" s="34">
        <v>0</v>
      </c>
      <c r="M62" s="34">
        <v>107.88476</v>
      </c>
      <c r="N62" s="36">
        <v>0</v>
      </c>
      <c r="O62" s="34">
        <v>107.88476</v>
      </c>
      <c r="P62" s="37">
        <v>13.5</v>
      </c>
      <c r="Q62" s="37">
        <v>0</v>
      </c>
      <c r="R62" s="38">
        <v>13.5</v>
      </c>
      <c r="S62" s="39">
        <v>763</v>
      </c>
      <c r="T62" s="86">
        <v>391499999.99999994</v>
      </c>
      <c r="U62" s="108">
        <v>4.1123229118773956</v>
      </c>
      <c r="V62" s="86">
        <v>1609974420</v>
      </c>
      <c r="W62" s="85">
        <v>0.22946122038910791</v>
      </c>
      <c r="X62" s="86">
        <v>1706170652</v>
      </c>
    </row>
    <row r="63" spans="1:24" s="4" customFormat="1" ht="15.75" x14ac:dyDescent="0.25">
      <c r="A63" s="77" t="s">
        <v>1266</v>
      </c>
      <c r="B63" s="31" t="s">
        <v>857</v>
      </c>
      <c r="C63" s="32" t="s">
        <v>858</v>
      </c>
      <c r="D63" s="80">
        <v>91.4</v>
      </c>
      <c r="E63" s="33">
        <v>44012</v>
      </c>
      <c r="F63" s="34">
        <v>1320.634</v>
      </c>
      <c r="G63" s="35">
        <v>10</v>
      </c>
      <c r="H63" s="84">
        <v>132063400</v>
      </c>
      <c r="I63" s="34">
        <v>10828.121999999999</v>
      </c>
      <c r="J63" s="34">
        <v>52349.025000000001</v>
      </c>
      <c r="K63" s="34">
        <v>1953.0419999999999</v>
      </c>
      <c r="L63" s="34">
        <v>1129.6610000000001</v>
      </c>
      <c r="M63" s="34">
        <v>-752.63599999999997</v>
      </c>
      <c r="N63" s="36">
        <v>88.206000000000017</v>
      </c>
      <c r="O63" s="34">
        <v>-840.84199999999998</v>
      </c>
      <c r="P63" s="37">
        <v>22.5</v>
      </c>
      <c r="Q63" s="37">
        <v>0</v>
      </c>
      <c r="R63" s="38">
        <v>22.5</v>
      </c>
      <c r="S63" s="39">
        <v>16400</v>
      </c>
      <c r="T63" s="86">
        <v>12070594760</v>
      </c>
      <c r="U63" s="108">
        <v>0.89706615252155142</v>
      </c>
      <c r="V63" s="86">
        <v>10828122000</v>
      </c>
      <c r="W63" s="85">
        <v>0.23057917048120763</v>
      </c>
      <c r="X63" s="86">
        <v>52349025000</v>
      </c>
    </row>
    <row r="64" spans="1:24" s="4" customFormat="1" ht="15.75" x14ac:dyDescent="0.25">
      <c r="A64" s="77" t="s">
        <v>1328</v>
      </c>
      <c r="B64" s="31" t="s">
        <v>669</v>
      </c>
      <c r="C64" s="32" t="s">
        <v>670</v>
      </c>
      <c r="D64" s="32">
        <v>9.8800000000000008</v>
      </c>
      <c r="E64" s="33">
        <v>44012</v>
      </c>
      <c r="F64" s="34">
        <v>10634.144</v>
      </c>
      <c r="G64" s="35">
        <v>10</v>
      </c>
      <c r="H64" s="84">
        <v>1063414400.0000001</v>
      </c>
      <c r="I64" s="34">
        <v>9228.3940000000002</v>
      </c>
      <c r="J64" s="34">
        <v>45194.966</v>
      </c>
      <c r="K64" s="34">
        <v>4132.3620000000001</v>
      </c>
      <c r="L64" s="34">
        <v>2991.0169999999998</v>
      </c>
      <c r="M64" s="34">
        <v>-3959.4839999999999</v>
      </c>
      <c r="N64" s="36">
        <v>-343.0319999999997</v>
      </c>
      <c r="O64" s="34">
        <v>-3616.4520000000002</v>
      </c>
      <c r="P64" s="37">
        <v>0</v>
      </c>
      <c r="Q64" s="37">
        <v>0</v>
      </c>
      <c r="R64" s="38">
        <v>0</v>
      </c>
      <c r="S64" s="39">
        <v>12326</v>
      </c>
      <c r="T64" s="86">
        <v>10506534272.000002</v>
      </c>
      <c r="U64" s="108">
        <v>0.87834806046307234</v>
      </c>
      <c r="V64" s="86">
        <v>9228394000</v>
      </c>
      <c r="W64" s="85">
        <v>0.23247133921950516</v>
      </c>
      <c r="X64" s="86">
        <v>45194966000</v>
      </c>
    </row>
    <row r="65" spans="1:24" s="4" customFormat="1" ht="15.75" x14ac:dyDescent="0.25">
      <c r="A65" s="77" t="s">
        <v>1164</v>
      </c>
      <c r="B65" s="62" t="s">
        <v>496</v>
      </c>
      <c r="C65" s="32" t="s">
        <v>497</v>
      </c>
      <c r="D65" s="32">
        <v>6.25</v>
      </c>
      <c r="E65" s="33">
        <v>44012</v>
      </c>
      <c r="F65" s="34">
        <v>492.92599999999999</v>
      </c>
      <c r="G65" s="35">
        <v>10</v>
      </c>
      <c r="H65" s="84">
        <v>49292600</v>
      </c>
      <c r="I65" s="34">
        <v>72.936870999999996</v>
      </c>
      <c r="J65" s="34">
        <v>1268.3721069999999</v>
      </c>
      <c r="K65" s="34">
        <v>355.475707</v>
      </c>
      <c r="L65" s="34">
        <v>0.12742400000000001</v>
      </c>
      <c r="M65" s="34">
        <v>25.548573000000001</v>
      </c>
      <c r="N65" s="36">
        <v>4.5957720000000002</v>
      </c>
      <c r="O65" s="34">
        <v>20.952801000000001</v>
      </c>
      <c r="P65" s="37">
        <v>0</v>
      </c>
      <c r="Q65" s="37">
        <v>0</v>
      </c>
      <c r="R65" s="38">
        <v>0</v>
      </c>
      <c r="S65" s="39">
        <v>899</v>
      </c>
      <c r="T65" s="86">
        <v>308078750</v>
      </c>
      <c r="U65" s="108">
        <v>0.23674749069840098</v>
      </c>
      <c r="V65" s="86">
        <v>72936871</v>
      </c>
      <c r="W65" s="85">
        <v>0.24289303454384464</v>
      </c>
      <c r="X65" s="86">
        <v>1268372107</v>
      </c>
    </row>
    <row r="66" spans="1:24" s="4" customFormat="1" ht="15.75" x14ac:dyDescent="0.25">
      <c r="A66" s="77" t="s">
        <v>1150</v>
      </c>
      <c r="B66" s="31" t="s">
        <v>65</v>
      </c>
      <c r="C66" s="32" t="s">
        <v>66</v>
      </c>
      <c r="D66" s="32">
        <v>3.5</v>
      </c>
      <c r="E66" s="33">
        <v>44012</v>
      </c>
      <c r="F66" s="34">
        <v>264.13803999999999</v>
      </c>
      <c r="G66" s="35">
        <v>10</v>
      </c>
      <c r="H66" s="84">
        <v>26413804</v>
      </c>
      <c r="I66" s="34">
        <v>336.35025999999999</v>
      </c>
      <c r="J66" s="34">
        <v>377.988629</v>
      </c>
      <c r="K66" s="34">
        <v>24.401717000000001</v>
      </c>
      <c r="L66" s="34">
        <v>0</v>
      </c>
      <c r="M66" s="34">
        <v>-4.6530009999999997</v>
      </c>
      <c r="N66" s="36">
        <v>0</v>
      </c>
      <c r="O66" s="34">
        <v>-4.6530009999999997</v>
      </c>
      <c r="P66" s="37">
        <v>0</v>
      </c>
      <c r="Q66" s="37">
        <v>0</v>
      </c>
      <c r="R66" s="38">
        <v>0</v>
      </c>
      <c r="S66" s="39">
        <v>7419</v>
      </c>
      <c r="T66" s="86">
        <v>92448314</v>
      </c>
      <c r="U66" s="108">
        <v>3.6382519642272761</v>
      </c>
      <c r="V66" s="86">
        <v>336350260</v>
      </c>
      <c r="W66" s="85">
        <v>0.24457961670587716</v>
      </c>
      <c r="X66" s="86">
        <v>377988629</v>
      </c>
    </row>
    <row r="67" spans="1:24" s="4" customFormat="1" ht="15.75" x14ac:dyDescent="0.25">
      <c r="A67" s="77" t="s">
        <v>1180</v>
      </c>
      <c r="B67" s="62" t="s">
        <v>1059</v>
      </c>
      <c r="C67" s="32" t="s">
        <v>1060</v>
      </c>
      <c r="D67" s="80">
        <v>31.33</v>
      </c>
      <c r="E67" s="33">
        <v>44012</v>
      </c>
      <c r="F67" s="34">
        <v>1698.3130000000001</v>
      </c>
      <c r="G67" s="35">
        <v>10</v>
      </c>
      <c r="H67" s="84">
        <v>169831300</v>
      </c>
      <c r="I67" s="34">
        <v>11253.976000000001</v>
      </c>
      <c r="J67" s="34">
        <v>21724.027999999998</v>
      </c>
      <c r="K67" s="34">
        <v>6040.1049999999996</v>
      </c>
      <c r="L67" s="34">
        <v>1113.6279999999999</v>
      </c>
      <c r="M67" s="34">
        <v>-104.723</v>
      </c>
      <c r="N67" s="36">
        <v>85.409000000000006</v>
      </c>
      <c r="O67" s="34">
        <v>-190.13200000000001</v>
      </c>
      <c r="P67" s="37">
        <v>0</v>
      </c>
      <c r="Q67" s="37">
        <v>0</v>
      </c>
      <c r="R67" s="38">
        <v>0</v>
      </c>
      <c r="S67" s="39">
        <v>7946</v>
      </c>
      <c r="T67" s="86">
        <v>5320814629</v>
      </c>
      <c r="U67" s="108">
        <v>2.1150851485527293</v>
      </c>
      <c r="V67" s="86">
        <v>11253976000</v>
      </c>
      <c r="W67" s="85">
        <v>0.24492762709567489</v>
      </c>
      <c r="X67" s="86">
        <v>21724028000</v>
      </c>
    </row>
    <row r="68" spans="1:24" s="4" customFormat="1" ht="15.75" x14ac:dyDescent="0.25">
      <c r="A68" s="77" t="s">
        <v>1216</v>
      </c>
      <c r="B68" s="31" t="s">
        <v>146</v>
      </c>
      <c r="C68" s="32" t="s">
        <v>147</v>
      </c>
      <c r="D68" s="32">
        <v>6.43</v>
      </c>
      <c r="E68" s="33">
        <v>44012</v>
      </c>
      <c r="F68" s="34">
        <v>650</v>
      </c>
      <c r="G68" s="35">
        <v>10</v>
      </c>
      <c r="H68" s="84">
        <v>65000000</v>
      </c>
      <c r="I68" s="34">
        <v>738.79042700000002</v>
      </c>
      <c r="J68" s="34">
        <v>1667.1855559999999</v>
      </c>
      <c r="K68" s="34">
        <v>154.76259899999999</v>
      </c>
      <c r="L68" s="34">
        <v>57.771363999999998</v>
      </c>
      <c r="M68" s="34">
        <v>37.809600000000003</v>
      </c>
      <c r="N68" s="36">
        <v>9.1061610000000037</v>
      </c>
      <c r="O68" s="34">
        <v>28.703438999999999</v>
      </c>
      <c r="P68" s="37">
        <v>0</v>
      </c>
      <c r="Q68" s="37">
        <v>0</v>
      </c>
      <c r="R68" s="38">
        <v>0</v>
      </c>
      <c r="S68" s="39">
        <v>912</v>
      </c>
      <c r="T68" s="86">
        <v>417950000</v>
      </c>
      <c r="U68" s="108">
        <v>1.7676526546237588</v>
      </c>
      <c r="V68" s="86">
        <v>738790427</v>
      </c>
      <c r="W68" s="85">
        <v>0.25069195117235049</v>
      </c>
      <c r="X68" s="86">
        <v>1667185556</v>
      </c>
    </row>
    <row r="69" spans="1:24" s="4" customFormat="1" ht="15.75" x14ac:dyDescent="0.25">
      <c r="A69" s="77" t="s">
        <v>1135</v>
      </c>
      <c r="B69" s="62" t="s">
        <v>965</v>
      </c>
      <c r="C69" s="32" t="s">
        <v>966</v>
      </c>
      <c r="D69" s="32">
        <v>310</v>
      </c>
      <c r="E69" s="33">
        <v>44012</v>
      </c>
      <c r="F69" s="34">
        <v>214.29407</v>
      </c>
      <c r="G69" s="35">
        <v>10</v>
      </c>
      <c r="H69" s="84">
        <v>21429407</v>
      </c>
      <c r="I69" s="34">
        <v>14692.554749999999</v>
      </c>
      <c r="J69" s="34">
        <v>26430.701797999998</v>
      </c>
      <c r="K69" s="34">
        <v>11792.672025</v>
      </c>
      <c r="L69" s="34">
        <v>994.98568699999998</v>
      </c>
      <c r="M69" s="34">
        <v>409.54384800000003</v>
      </c>
      <c r="N69" s="36">
        <v>110.78042100000005</v>
      </c>
      <c r="O69" s="34">
        <v>298.76342699999998</v>
      </c>
      <c r="P69" s="37">
        <v>100</v>
      </c>
      <c r="Q69" s="37">
        <v>0</v>
      </c>
      <c r="R69" s="38">
        <v>100</v>
      </c>
      <c r="S69" s="39">
        <v>1847</v>
      </c>
      <c r="T69" s="86">
        <v>6643116170</v>
      </c>
      <c r="U69" s="108">
        <v>2.2116961940769433</v>
      </c>
      <c r="V69" s="86">
        <v>14692554750</v>
      </c>
      <c r="W69" s="85">
        <v>0.25134089214773259</v>
      </c>
      <c r="X69" s="86">
        <v>26430701798</v>
      </c>
    </row>
    <row r="70" spans="1:24" s="4" customFormat="1" ht="15.75" x14ac:dyDescent="0.25">
      <c r="A70" s="77" t="s">
        <v>1155</v>
      </c>
      <c r="B70" s="62" t="s">
        <v>308</v>
      </c>
      <c r="C70" s="32" t="s">
        <v>309</v>
      </c>
      <c r="D70" s="80">
        <v>35</v>
      </c>
      <c r="E70" s="33">
        <v>44012</v>
      </c>
      <c r="F70" s="34">
        <v>13</v>
      </c>
      <c r="G70" s="35">
        <v>10</v>
      </c>
      <c r="H70" s="84">
        <v>1300000</v>
      </c>
      <c r="I70" s="34">
        <v>60.755603000000001</v>
      </c>
      <c r="J70" s="34">
        <v>180.23471699999999</v>
      </c>
      <c r="K70" s="34">
        <v>436.15602799999999</v>
      </c>
      <c r="L70" s="34">
        <v>5.1525000000000001E-2</v>
      </c>
      <c r="M70" s="34">
        <v>12.032629999999999</v>
      </c>
      <c r="N70" s="36">
        <v>5.6284169999999989</v>
      </c>
      <c r="O70" s="34">
        <v>6.4042130000000004</v>
      </c>
      <c r="P70" s="37">
        <v>0</v>
      </c>
      <c r="Q70" s="37">
        <v>0</v>
      </c>
      <c r="R70" s="38">
        <v>0</v>
      </c>
      <c r="S70" s="39">
        <v>130</v>
      </c>
      <c r="T70" s="86">
        <v>45500000</v>
      </c>
      <c r="U70" s="108">
        <v>1.335287978021978</v>
      </c>
      <c r="V70" s="86">
        <v>60755603</v>
      </c>
      <c r="W70" s="85">
        <v>0.25244858902516543</v>
      </c>
      <c r="X70" s="86">
        <v>180234717</v>
      </c>
    </row>
    <row r="71" spans="1:24" s="4" customFormat="1" ht="15.75" x14ac:dyDescent="0.25">
      <c r="A71" s="77" t="s">
        <v>1311</v>
      </c>
      <c r="B71" s="31" t="s">
        <v>63</v>
      </c>
      <c r="C71" s="32" t="s">
        <v>64</v>
      </c>
      <c r="D71" s="80">
        <v>3.15</v>
      </c>
      <c r="E71" s="33">
        <v>44012</v>
      </c>
      <c r="F71" s="34">
        <v>524.4</v>
      </c>
      <c r="G71" s="35">
        <v>10</v>
      </c>
      <c r="H71" s="84">
        <v>52440000</v>
      </c>
      <c r="I71" s="34">
        <v>592.84863499999994</v>
      </c>
      <c r="J71" s="34">
        <v>636.69071099999996</v>
      </c>
      <c r="K71" s="34">
        <v>16.691167</v>
      </c>
      <c r="L71" s="34">
        <v>3.5790000000000001E-3</v>
      </c>
      <c r="M71" s="34">
        <v>-5.8613099999999996</v>
      </c>
      <c r="N71" s="36">
        <v>0</v>
      </c>
      <c r="O71" s="34">
        <v>-5.8613099999999996</v>
      </c>
      <c r="P71" s="37">
        <v>0</v>
      </c>
      <c r="Q71" s="37">
        <v>0</v>
      </c>
      <c r="R71" s="38">
        <v>0</v>
      </c>
      <c r="S71" s="39">
        <v>5024</v>
      </c>
      <c r="T71" s="86">
        <v>165186000</v>
      </c>
      <c r="U71" s="108">
        <v>3.5889762752291356</v>
      </c>
      <c r="V71" s="86">
        <v>592848635</v>
      </c>
      <c r="W71" s="85">
        <v>0.25944465208319961</v>
      </c>
      <c r="X71" s="86">
        <v>636690711</v>
      </c>
    </row>
    <row r="72" spans="1:24" s="4" customFormat="1" ht="15.75" x14ac:dyDescent="0.25">
      <c r="A72" s="77" t="s">
        <v>1288</v>
      </c>
      <c r="B72" s="31" t="s">
        <v>982</v>
      </c>
      <c r="C72" s="32" t="s">
        <v>983</v>
      </c>
      <c r="D72" s="80">
        <v>15.3</v>
      </c>
      <c r="E72" s="33">
        <v>44012</v>
      </c>
      <c r="F72" s="34">
        <v>806.28398000000004</v>
      </c>
      <c r="G72" s="35">
        <v>10</v>
      </c>
      <c r="H72" s="84">
        <v>80628398</v>
      </c>
      <c r="I72" s="34">
        <v>571.29384400000004</v>
      </c>
      <c r="J72" s="34">
        <v>4713.4875650000004</v>
      </c>
      <c r="K72" s="34">
        <v>2158.3862650000001</v>
      </c>
      <c r="L72" s="34">
        <v>353.011461</v>
      </c>
      <c r="M72" s="34">
        <v>-769.44095000000004</v>
      </c>
      <c r="N72" s="36">
        <v>-76.761474000000021</v>
      </c>
      <c r="O72" s="34">
        <v>-692.67947600000002</v>
      </c>
      <c r="P72" s="37">
        <v>0</v>
      </c>
      <c r="Q72" s="37">
        <v>0</v>
      </c>
      <c r="R72" s="38">
        <v>0</v>
      </c>
      <c r="S72" s="39">
        <v>2526</v>
      </c>
      <c r="T72" s="86">
        <v>1233614489.4000001</v>
      </c>
      <c r="U72" s="108">
        <v>0.46310565327249303</v>
      </c>
      <c r="V72" s="86">
        <v>571293844</v>
      </c>
      <c r="W72" s="85">
        <v>0.26172011114661764</v>
      </c>
      <c r="X72" s="86">
        <v>4713487565</v>
      </c>
    </row>
    <row r="73" spans="1:24" s="4" customFormat="1" ht="15.75" x14ac:dyDescent="0.25">
      <c r="A73" s="77" t="s">
        <v>1313</v>
      </c>
      <c r="B73" s="31" t="s">
        <v>77</v>
      </c>
      <c r="C73" s="32" t="s">
        <v>78</v>
      </c>
      <c r="D73" s="80">
        <v>15.77</v>
      </c>
      <c r="E73" s="33">
        <v>44012</v>
      </c>
      <c r="F73" s="34">
        <v>1956</v>
      </c>
      <c r="G73" s="35">
        <v>10</v>
      </c>
      <c r="H73" s="84">
        <v>195600000</v>
      </c>
      <c r="I73" s="34">
        <v>-1006.377</v>
      </c>
      <c r="J73" s="34">
        <v>11551.425999999999</v>
      </c>
      <c r="K73" s="34">
        <v>4477.7870000000003</v>
      </c>
      <c r="L73" s="34">
        <v>614.78200000000004</v>
      </c>
      <c r="M73" s="34">
        <v>-3048.0410000000002</v>
      </c>
      <c r="N73" s="36">
        <v>1.1779999999998836</v>
      </c>
      <c r="O73" s="34">
        <v>-3049.2190000000001</v>
      </c>
      <c r="P73" s="37">
        <v>0</v>
      </c>
      <c r="Q73" s="37">
        <v>0</v>
      </c>
      <c r="R73" s="38">
        <v>0</v>
      </c>
      <c r="S73" s="39">
        <v>223</v>
      </c>
      <c r="T73" s="113">
        <v>3084612000</v>
      </c>
      <c r="U73" s="108">
        <v>-0.32625724078101231</v>
      </c>
      <c r="V73" s="86">
        <v>-1006377000</v>
      </c>
      <c r="W73" s="114">
        <v>0.26703300527571228</v>
      </c>
      <c r="X73" s="86">
        <v>11551426000</v>
      </c>
    </row>
    <row r="74" spans="1:24" s="4" customFormat="1" ht="15.75" x14ac:dyDescent="0.25">
      <c r="A74" s="77" t="s">
        <v>1236</v>
      </c>
      <c r="B74" s="31" t="s">
        <v>49</v>
      </c>
      <c r="C74" s="32" t="s">
        <v>50</v>
      </c>
      <c r="D74" s="80">
        <v>10.5</v>
      </c>
      <c r="E74" s="33">
        <v>44012</v>
      </c>
      <c r="F74" s="34">
        <v>2200</v>
      </c>
      <c r="G74" s="35">
        <v>10</v>
      </c>
      <c r="H74" s="84">
        <v>220000000</v>
      </c>
      <c r="I74" s="34">
        <v>5351.7184189999998</v>
      </c>
      <c r="J74" s="34">
        <v>8634.2826060000007</v>
      </c>
      <c r="K74" s="34">
        <v>3459.5470780000001</v>
      </c>
      <c r="L74" s="34">
        <v>300.21579400000002</v>
      </c>
      <c r="M74" s="34">
        <v>227.52091300000001</v>
      </c>
      <c r="N74" s="36">
        <v>0</v>
      </c>
      <c r="O74" s="34">
        <v>227.52091300000001</v>
      </c>
      <c r="P74" s="37">
        <v>7.5</v>
      </c>
      <c r="Q74" s="37">
        <v>0</v>
      </c>
      <c r="R74" s="38">
        <v>7.5</v>
      </c>
      <c r="S74" s="39">
        <v>439</v>
      </c>
      <c r="T74" s="86">
        <v>2310000000</v>
      </c>
      <c r="U74" s="108">
        <v>2.3167612203463204</v>
      </c>
      <c r="V74" s="86">
        <v>5351718419</v>
      </c>
      <c r="W74" s="85">
        <v>0.26753815058065983</v>
      </c>
      <c r="X74" s="86">
        <v>8634282606</v>
      </c>
    </row>
    <row r="75" spans="1:24" s="4" customFormat="1" ht="15.75" x14ac:dyDescent="0.25">
      <c r="A75" s="77" t="s">
        <v>1225</v>
      </c>
      <c r="B75" s="62" t="s">
        <v>560</v>
      </c>
      <c r="C75" s="32" t="s">
        <v>561</v>
      </c>
      <c r="D75" s="80">
        <v>20.47</v>
      </c>
      <c r="E75" s="33">
        <v>44012</v>
      </c>
      <c r="F75" s="34">
        <v>155.53174000000001</v>
      </c>
      <c r="G75" s="35">
        <v>10</v>
      </c>
      <c r="H75" s="84">
        <v>15553174.000000002</v>
      </c>
      <c r="I75" s="34">
        <v>806.40167199999996</v>
      </c>
      <c r="J75" s="34">
        <v>1168.6531419999999</v>
      </c>
      <c r="K75" s="34">
        <v>802.72853599999996</v>
      </c>
      <c r="L75" s="34">
        <v>6.6713800000000001</v>
      </c>
      <c r="M75" s="34">
        <v>-43.080022</v>
      </c>
      <c r="N75" s="36">
        <v>3.8270989999999969</v>
      </c>
      <c r="O75" s="34">
        <v>-46.907120999999997</v>
      </c>
      <c r="P75" s="37">
        <v>0</v>
      </c>
      <c r="Q75" s="37">
        <v>0</v>
      </c>
      <c r="R75" s="38">
        <v>0</v>
      </c>
      <c r="S75" s="39">
        <v>600</v>
      </c>
      <c r="T75" s="86">
        <v>318373471.78000003</v>
      </c>
      <c r="U75" s="108">
        <v>2.5328796004625453</v>
      </c>
      <c r="V75" s="86">
        <v>806401672</v>
      </c>
      <c r="W75" s="85">
        <v>0.2724276864862954</v>
      </c>
      <c r="X75" s="86">
        <v>1168653142</v>
      </c>
    </row>
    <row r="76" spans="1:24" s="4" customFormat="1" ht="15.75" x14ac:dyDescent="0.25">
      <c r="A76" s="77" t="s">
        <v>1318</v>
      </c>
      <c r="B76" s="62" t="s">
        <v>470</v>
      </c>
      <c r="C76" s="32" t="s">
        <v>471</v>
      </c>
      <c r="D76" s="32">
        <v>115</v>
      </c>
      <c r="E76" s="33">
        <v>44012</v>
      </c>
      <c r="F76" s="34">
        <v>12</v>
      </c>
      <c r="G76" s="35">
        <v>10</v>
      </c>
      <c r="H76" s="84">
        <v>1200000</v>
      </c>
      <c r="I76" s="34">
        <v>495.99681299999997</v>
      </c>
      <c r="J76" s="34">
        <v>506.02357499999999</v>
      </c>
      <c r="K76" s="34">
        <v>16.201841999999999</v>
      </c>
      <c r="L76" s="34">
        <v>1.4126E-2</v>
      </c>
      <c r="M76" s="34">
        <v>23.643356000000001</v>
      </c>
      <c r="N76" s="36">
        <v>2.9015860000000018</v>
      </c>
      <c r="O76" s="34">
        <v>20.741769999999999</v>
      </c>
      <c r="P76" s="37">
        <v>20</v>
      </c>
      <c r="Q76" s="37">
        <v>0</v>
      </c>
      <c r="R76" s="38">
        <v>20</v>
      </c>
      <c r="S76" s="39">
        <v>956</v>
      </c>
      <c r="T76" s="86">
        <v>138000000</v>
      </c>
      <c r="U76" s="108">
        <v>3.5941798043478261</v>
      </c>
      <c r="V76" s="86">
        <v>495996813</v>
      </c>
      <c r="W76" s="85">
        <v>0.27271456670768746</v>
      </c>
      <c r="X76" s="86">
        <v>506023575</v>
      </c>
    </row>
    <row r="77" spans="1:24" s="4" customFormat="1" ht="15.75" x14ac:dyDescent="0.25">
      <c r="A77" s="77" t="s">
        <v>1166</v>
      </c>
      <c r="B77" s="31" t="s">
        <v>228</v>
      </c>
      <c r="C77" s="32" t="s">
        <v>229</v>
      </c>
      <c r="D77" s="80">
        <v>39.32</v>
      </c>
      <c r="E77" s="33">
        <v>44196</v>
      </c>
      <c r="F77" s="34">
        <v>3500</v>
      </c>
      <c r="G77" s="35">
        <v>10</v>
      </c>
      <c r="H77" s="84">
        <v>350000000</v>
      </c>
      <c r="I77" s="34">
        <v>22234.859</v>
      </c>
      <c r="J77" s="34">
        <v>49520.148999999998</v>
      </c>
      <c r="K77" s="34">
        <v>14742.715</v>
      </c>
      <c r="L77" s="34">
        <v>15.044</v>
      </c>
      <c r="M77" s="34">
        <v>1910.1859999999999</v>
      </c>
      <c r="N77" s="36">
        <v>34.679999999999836</v>
      </c>
      <c r="O77" s="34">
        <v>1875.5060000000001</v>
      </c>
      <c r="P77" s="37">
        <v>25</v>
      </c>
      <c r="Q77" s="37">
        <v>0</v>
      </c>
      <c r="R77" s="38">
        <v>25</v>
      </c>
      <c r="S77" s="39">
        <v>4830</v>
      </c>
      <c r="T77" s="86">
        <v>13762000000</v>
      </c>
      <c r="U77" s="108">
        <v>1.6156706147362303</v>
      </c>
      <c r="V77" s="86">
        <v>22234859000</v>
      </c>
      <c r="W77" s="85">
        <v>0.2779070798030111</v>
      </c>
      <c r="X77" s="86">
        <v>49520149000</v>
      </c>
    </row>
    <row r="78" spans="1:24" s="4" customFormat="1" ht="15.75" x14ac:dyDescent="0.25">
      <c r="A78" s="77" t="s">
        <v>1284</v>
      </c>
      <c r="B78" s="62" t="s">
        <v>328</v>
      </c>
      <c r="C78" s="32" t="s">
        <v>329</v>
      </c>
      <c r="D78" s="80">
        <v>43</v>
      </c>
      <c r="E78" s="33">
        <v>44012</v>
      </c>
      <c r="F78" s="34">
        <v>730.83900000000006</v>
      </c>
      <c r="G78" s="35">
        <v>10</v>
      </c>
      <c r="H78" s="84">
        <v>73083900</v>
      </c>
      <c r="I78" s="34">
        <v>5424.9830000000002</v>
      </c>
      <c r="J78" s="34">
        <v>11251.715</v>
      </c>
      <c r="K78" s="34">
        <v>14827.225</v>
      </c>
      <c r="L78" s="34">
        <v>396.61799999999999</v>
      </c>
      <c r="M78" s="34">
        <v>1306.8920000000001</v>
      </c>
      <c r="N78" s="36">
        <v>164.92000000000007</v>
      </c>
      <c r="O78" s="34">
        <v>1141.972</v>
      </c>
      <c r="P78" s="37">
        <v>10</v>
      </c>
      <c r="Q78" s="37">
        <v>40</v>
      </c>
      <c r="R78" s="38">
        <v>50</v>
      </c>
      <c r="S78" s="39">
        <v>257</v>
      </c>
      <c r="T78" s="86">
        <v>3142607700</v>
      </c>
      <c r="U78" s="108">
        <v>1.7262679652951909</v>
      </c>
      <c r="V78" s="86">
        <v>5424983000</v>
      </c>
      <c r="W78" s="85">
        <v>0.27930032888319689</v>
      </c>
      <c r="X78" s="86">
        <v>11251715000</v>
      </c>
    </row>
    <row r="79" spans="1:24" s="4" customFormat="1" ht="15.75" x14ac:dyDescent="0.25">
      <c r="A79" s="77" t="s">
        <v>1240</v>
      </c>
      <c r="B79" s="31" t="s">
        <v>1078</v>
      </c>
      <c r="C79" s="32" t="s">
        <v>1079</v>
      </c>
      <c r="D79" s="32">
        <v>33</v>
      </c>
      <c r="E79" s="33">
        <v>44012</v>
      </c>
      <c r="F79" s="34">
        <v>145.48676</v>
      </c>
      <c r="G79" s="35">
        <v>10</v>
      </c>
      <c r="H79" s="84">
        <v>14548676</v>
      </c>
      <c r="I79" s="34">
        <v>579.64092100000005</v>
      </c>
      <c r="J79" s="34">
        <v>1706.519528</v>
      </c>
      <c r="K79" s="34">
        <v>927.01302199999998</v>
      </c>
      <c r="L79" s="34">
        <v>81.28407</v>
      </c>
      <c r="M79" s="34">
        <v>-95.049475999999999</v>
      </c>
      <c r="N79" s="36">
        <v>-51.275771999999996</v>
      </c>
      <c r="O79" s="34">
        <v>-43.773704000000002</v>
      </c>
      <c r="P79" s="37">
        <v>0</v>
      </c>
      <c r="Q79" s="37">
        <v>0</v>
      </c>
      <c r="R79" s="38">
        <v>0</v>
      </c>
      <c r="S79" s="39">
        <v>346</v>
      </c>
      <c r="T79" s="86">
        <v>480106308</v>
      </c>
      <c r="U79" s="108">
        <v>1.2073178613599886</v>
      </c>
      <c r="V79" s="86">
        <v>579640921</v>
      </c>
      <c r="W79" s="85">
        <v>0.28133654501022504</v>
      </c>
      <c r="X79" s="86">
        <v>1706519528</v>
      </c>
    </row>
    <row r="80" spans="1:24" s="4" customFormat="1" ht="15.75" x14ac:dyDescent="0.25">
      <c r="A80" s="77" t="s">
        <v>1153</v>
      </c>
      <c r="B80" s="62" t="s">
        <v>454</v>
      </c>
      <c r="C80" s="32" t="s">
        <v>455</v>
      </c>
      <c r="D80" s="80">
        <v>832.51</v>
      </c>
      <c r="E80" s="33">
        <v>44012</v>
      </c>
      <c r="F80" s="34">
        <v>30</v>
      </c>
      <c r="G80" s="35">
        <v>10</v>
      </c>
      <c r="H80" s="84">
        <v>3000000</v>
      </c>
      <c r="I80" s="34">
        <v>4919.1200500000004</v>
      </c>
      <c r="J80" s="34">
        <v>8788.8703089999999</v>
      </c>
      <c r="K80" s="34">
        <v>8923.6114469999993</v>
      </c>
      <c r="L80" s="34">
        <v>181.44044199999999</v>
      </c>
      <c r="M80" s="34">
        <v>455.63625500000001</v>
      </c>
      <c r="N80" s="36">
        <v>126.23737399999999</v>
      </c>
      <c r="O80" s="34">
        <v>329.39888100000002</v>
      </c>
      <c r="P80" s="37">
        <v>500</v>
      </c>
      <c r="Q80" s="37">
        <v>0</v>
      </c>
      <c r="R80" s="38">
        <v>500</v>
      </c>
      <c r="S80" s="39">
        <v>385</v>
      </c>
      <c r="T80" s="86">
        <v>2497530000</v>
      </c>
      <c r="U80" s="108">
        <v>1.969593978851105</v>
      </c>
      <c r="V80" s="86">
        <v>4919120050</v>
      </c>
      <c r="W80" s="85">
        <v>0.28416962728901274</v>
      </c>
      <c r="X80" s="86">
        <v>8788870309</v>
      </c>
    </row>
    <row r="81" spans="1:24" s="4" customFormat="1" ht="15.75" x14ac:dyDescent="0.25">
      <c r="A81" s="77" t="s">
        <v>1307</v>
      </c>
      <c r="B81" s="62" t="s">
        <v>354</v>
      </c>
      <c r="C81" s="32" t="s">
        <v>355</v>
      </c>
      <c r="D81" s="80">
        <v>20.03</v>
      </c>
      <c r="E81" s="33">
        <v>44012</v>
      </c>
      <c r="F81" s="34">
        <v>176.36718999999999</v>
      </c>
      <c r="G81" s="35">
        <v>10</v>
      </c>
      <c r="H81" s="84">
        <v>17636719</v>
      </c>
      <c r="I81" s="34">
        <v>501.80444399999999</v>
      </c>
      <c r="J81" s="34">
        <v>1209.6842859999999</v>
      </c>
      <c r="K81" s="34">
        <v>111.55421200000001</v>
      </c>
      <c r="L81" s="34">
        <v>0.39787699999999998</v>
      </c>
      <c r="M81" s="34">
        <v>10.51946</v>
      </c>
      <c r="N81" s="36">
        <v>9.5109510000000004</v>
      </c>
      <c r="O81" s="34">
        <v>1.0085090000000001</v>
      </c>
      <c r="P81" s="37">
        <v>0</v>
      </c>
      <c r="Q81" s="37">
        <v>0</v>
      </c>
      <c r="R81" s="38">
        <v>0</v>
      </c>
      <c r="S81" s="39">
        <v>1146</v>
      </c>
      <c r="T81" s="86">
        <v>353263481.56999999</v>
      </c>
      <c r="U81" s="108">
        <v>1.4204820769184607</v>
      </c>
      <c r="V81" s="86">
        <v>501804444</v>
      </c>
      <c r="W81" s="85">
        <v>0.29202948708056542</v>
      </c>
      <c r="X81" s="86">
        <v>1209684286</v>
      </c>
    </row>
    <row r="82" spans="1:24" s="4" customFormat="1" ht="15.75" x14ac:dyDescent="0.25">
      <c r="A82" s="77" t="s">
        <v>1237</v>
      </c>
      <c r="B82" s="62" t="s">
        <v>334</v>
      </c>
      <c r="C82" s="32" t="s">
        <v>335</v>
      </c>
      <c r="D82" s="32">
        <v>3.95</v>
      </c>
      <c r="E82" s="33">
        <v>44012</v>
      </c>
      <c r="F82" s="34">
        <v>1078.5714250000001</v>
      </c>
      <c r="G82" s="35">
        <v>5</v>
      </c>
      <c r="H82" s="84">
        <v>215714285.00000003</v>
      </c>
      <c r="I82" s="34">
        <v>-722.76327700000002</v>
      </c>
      <c r="J82" s="34">
        <v>2824.8560499999999</v>
      </c>
      <c r="K82" s="34">
        <v>1662.98236</v>
      </c>
      <c r="L82" s="34">
        <v>8.3384680000000007</v>
      </c>
      <c r="M82" s="34">
        <v>-220.29688300000001</v>
      </c>
      <c r="N82" s="36">
        <v>24.744734999999991</v>
      </c>
      <c r="O82" s="34">
        <v>-245.041618</v>
      </c>
      <c r="P82" s="37">
        <v>0</v>
      </c>
      <c r="Q82" s="37">
        <v>0</v>
      </c>
      <c r="R82" s="38">
        <v>0</v>
      </c>
      <c r="S82" s="39">
        <v>2434</v>
      </c>
      <c r="T82" s="113">
        <v>852071425.75000012</v>
      </c>
      <c r="U82" s="108">
        <v>-0.84824259464377405</v>
      </c>
      <c r="V82" s="113">
        <v>-722763277</v>
      </c>
      <c r="W82" s="114">
        <v>0.30163357377095379</v>
      </c>
      <c r="X82" s="113">
        <v>2824856050</v>
      </c>
    </row>
    <row r="83" spans="1:24" s="4" customFormat="1" ht="15.75" x14ac:dyDescent="0.25">
      <c r="A83" s="77" t="s">
        <v>1162</v>
      </c>
      <c r="B83" s="62" t="s">
        <v>423</v>
      </c>
      <c r="C83" s="32" t="s">
        <v>424</v>
      </c>
      <c r="D83" s="80">
        <v>11</v>
      </c>
      <c r="E83" s="33">
        <v>44012</v>
      </c>
      <c r="F83" s="34">
        <v>349.85</v>
      </c>
      <c r="G83" s="35">
        <v>10</v>
      </c>
      <c r="H83" s="84">
        <v>34985000</v>
      </c>
      <c r="I83" s="34">
        <v>978.60510199999999</v>
      </c>
      <c r="J83" s="34">
        <v>1202.897886</v>
      </c>
      <c r="K83" s="34">
        <v>387.08536400000003</v>
      </c>
      <c r="L83" s="34">
        <v>0.46530899999999997</v>
      </c>
      <c r="M83" s="34">
        <v>17.252797999999999</v>
      </c>
      <c r="N83" s="36">
        <v>2.1580649999999988</v>
      </c>
      <c r="O83" s="34">
        <v>15.094733</v>
      </c>
      <c r="P83" s="37">
        <v>0</v>
      </c>
      <c r="Q83" s="37">
        <v>10</v>
      </c>
      <c r="R83" s="38">
        <v>10</v>
      </c>
      <c r="S83" s="39">
        <v>525</v>
      </c>
      <c r="T83" s="86">
        <v>384835000</v>
      </c>
      <c r="U83" s="108">
        <v>2.5429212571621602</v>
      </c>
      <c r="V83" s="86">
        <v>978605102</v>
      </c>
      <c r="W83" s="85">
        <v>0.31992324907951497</v>
      </c>
      <c r="X83" s="86">
        <v>1202897886</v>
      </c>
    </row>
    <row r="84" spans="1:24" s="4" customFormat="1" ht="15.75" x14ac:dyDescent="0.25">
      <c r="A84" s="77" t="s">
        <v>1231</v>
      </c>
      <c r="B84" s="31" t="s">
        <v>85</v>
      </c>
      <c r="C84" s="32" t="s">
        <v>86</v>
      </c>
      <c r="D84" s="80">
        <v>4.75</v>
      </c>
      <c r="E84" s="33">
        <v>44012</v>
      </c>
      <c r="F84" s="34">
        <v>184.23945000000001</v>
      </c>
      <c r="G84" s="35">
        <v>10</v>
      </c>
      <c r="H84" s="84">
        <v>18423945</v>
      </c>
      <c r="I84" s="34">
        <v>248.759669</v>
      </c>
      <c r="J84" s="34">
        <v>272.31555200000003</v>
      </c>
      <c r="K84" s="34">
        <v>25.979586999999999</v>
      </c>
      <c r="L84" s="34">
        <v>0</v>
      </c>
      <c r="M84" s="34">
        <v>19.291502999999999</v>
      </c>
      <c r="N84" s="36">
        <v>0.68447899999999962</v>
      </c>
      <c r="O84" s="34">
        <v>18.607023999999999</v>
      </c>
      <c r="P84" s="37">
        <v>7</v>
      </c>
      <c r="Q84" s="37">
        <v>0</v>
      </c>
      <c r="R84" s="38">
        <v>7</v>
      </c>
      <c r="S84" s="39">
        <v>3530</v>
      </c>
      <c r="T84" s="86">
        <v>87513738.75</v>
      </c>
      <c r="U84" s="108">
        <v>2.8425213292581448</v>
      </c>
      <c r="V84" s="86">
        <v>248759669</v>
      </c>
      <c r="W84" s="85">
        <v>0.32136886089414385</v>
      </c>
      <c r="X84" s="86">
        <v>272315552</v>
      </c>
    </row>
    <row r="85" spans="1:24" s="4" customFormat="1" ht="15.75" x14ac:dyDescent="0.25">
      <c r="A85" s="77" t="s">
        <v>1330</v>
      </c>
      <c r="B85" s="62" t="s">
        <v>298</v>
      </c>
      <c r="C85" s="32" t="s">
        <v>299</v>
      </c>
      <c r="D85" s="32">
        <v>2.31</v>
      </c>
      <c r="E85" s="33">
        <v>44012</v>
      </c>
      <c r="F85" s="34">
        <v>607.88099999999997</v>
      </c>
      <c r="G85" s="35">
        <v>5</v>
      </c>
      <c r="H85" s="84">
        <v>121576200</v>
      </c>
      <c r="I85" s="34">
        <v>-2.6938680000000002</v>
      </c>
      <c r="J85" s="34">
        <v>868.90005199999996</v>
      </c>
      <c r="K85" s="34">
        <v>146.54853199999999</v>
      </c>
      <c r="L85" s="34">
        <v>2.8378E-2</v>
      </c>
      <c r="M85" s="34">
        <v>-48.275267999999997</v>
      </c>
      <c r="N85" s="36">
        <v>2.1982280000000003</v>
      </c>
      <c r="O85" s="34">
        <v>-50.473495999999997</v>
      </c>
      <c r="P85" s="37">
        <v>0</v>
      </c>
      <c r="Q85" s="37">
        <v>0</v>
      </c>
      <c r="R85" s="38">
        <v>0</v>
      </c>
      <c r="S85" s="39">
        <v>1450</v>
      </c>
      <c r="T85" s="113">
        <v>280841022</v>
      </c>
      <c r="U85" s="108">
        <v>-9.5921456944420315E-3</v>
      </c>
      <c r="V85" s="86">
        <v>-2693868</v>
      </c>
      <c r="W85" s="114">
        <v>0.32321441499925241</v>
      </c>
      <c r="X85" s="86">
        <v>868900052</v>
      </c>
    </row>
    <row r="86" spans="1:24" s="4" customFormat="1" ht="15.75" x14ac:dyDescent="0.25">
      <c r="A86" s="77" t="s">
        <v>1138</v>
      </c>
      <c r="B86" s="62" t="s">
        <v>492</v>
      </c>
      <c r="C86" s="32" t="s">
        <v>493</v>
      </c>
      <c r="D86" s="32">
        <v>101.77</v>
      </c>
      <c r="E86" s="33">
        <v>44012</v>
      </c>
      <c r="F86" s="34">
        <v>3515.9989999999998</v>
      </c>
      <c r="G86" s="35">
        <v>10</v>
      </c>
      <c r="H86" s="84">
        <v>351599900</v>
      </c>
      <c r="I86" s="34">
        <v>71427.86</v>
      </c>
      <c r="J86" s="34">
        <v>110660.914</v>
      </c>
      <c r="K86" s="34">
        <v>60904.095999999998</v>
      </c>
      <c r="L86" s="34">
        <v>1502.412</v>
      </c>
      <c r="M86" s="34">
        <v>4479.2839999999997</v>
      </c>
      <c r="N86" s="36">
        <v>972.99999999999955</v>
      </c>
      <c r="O86" s="34">
        <v>3506.2840000000001</v>
      </c>
      <c r="P86" s="37">
        <v>40</v>
      </c>
      <c r="Q86" s="37">
        <v>0</v>
      </c>
      <c r="R86" s="38">
        <v>40</v>
      </c>
      <c r="S86" s="39">
        <v>12501</v>
      </c>
      <c r="T86" s="86">
        <v>35782321823</v>
      </c>
      <c r="U86" s="108">
        <v>1.9961773401212863</v>
      </c>
      <c r="V86" s="86">
        <v>71427860000</v>
      </c>
      <c r="W86" s="85">
        <v>0.32335104175083895</v>
      </c>
      <c r="X86" s="86">
        <v>110660914000</v>
      </c>
    </row>
    <row r="87" spans="1:24" s="4" customFormat="1" ht="15.75" x14ac:dyDescent="0.25">
      <c r="A87" s="77" t="s">
        <v>1303</v>
      </c>
      <c r="B87" s="31" t="s">
        <v>610</v>
      </c>
      <c r="C87" s="32" t="s">
        <v>611</v>
      </c>
      <c r="D87" s="80">
        <v>84.09</v>
      </c>
      <c r="E87" s="33">
        <v>44104</v>
      </c>
      <c r="F87" s="34">
        <v>165.17500000000001</v>
      </c>
      <c r="G87" s="35">
        <v>10</v>
      </c>
      <c r="H87" s="84">
        <v>16517500.000000002</v>
      </c>
      <c r="I87" s="34">
        <v>1133.01</v>
      </c>
      <c r="J87" s="34">
        <v>4273.3909999999996</v>
      </c>
      <c r="K87" s="34">
        <v>6138.1660000000002</v>
      </c>
      <c r="L87" s="34">
        <v>335.44900000000001</v>
      </c>
      <c r="M87" s="34">
        <v>322.36799999999999</v>
      </c>
      <c r="N87" s="36">
        <v>66.307999999999993</v>
      </c>
      <c r="O87" s="34">
        <v>256.06</v>
      </c>
      <c r="P87" s="37">
        <v>35</v>
      </c>
      <c r="Q87" s="37">
        <v>0</v>
      </c>
      <c r="R87" s="38">
        <v>35</v>
      </c>
      <c r="S87" s="39">
        <v>1799</v>
      </c>
      <c r="T87" s="86">
        <v>1388956575.0000002</v>
      </c>
      <c r="U87" s="108">
        <v>0.81572744633863004</v>
      </c>
      <c r="V87" s="86">
        <v>1133010000</v>
      </c>
      <c r="W87" s="85">
        <v>0.32502445364816851</v>
      </c>
      <c r="X87" s="86">
        <v>4273390999.9999995</v>
      </c>
    </row>
    <row r="88" spans="1:24" s="4" customFormat="1" ht="15.75" x14ac:dyDescent="0.25">
      <c r="A88" s="77" t="s">
        <v>1291</v>
      </c>
      <c r="B88" s="31" t="s">
        <v>95</v>
      </c>
      <c r="C88" s="52" t="s">
        <v>96</v>
      </c>
      <c r="D88" s="81">
        <v>7.5</v>
      </c>
      <c r="E88" s="33">
        <v>44012</v>
      </c>
      <c r="F88" s="34">
        <v>750</v>
      </c>
      <c r="G88" s="35">
        <v>10</v>
      </c>
      <c r="H88" s="84">
        <v>75000000</v>
      </c>
      <c r="I88" s="34">
        <v>827.79059199999995</v>
      </c>
      <c r="J88" s="34">
        <v>1677.154841</v>
      </c>
      <c r="K88" s="34">
        <v>1161.0601280000001</v>
      </c>
      <c r="L88" s="34">
        <v>68.796688000000003</v>
      </c>
      <c r="M88" s="34">
        <v>30.304554</v>
      </c>
      <c r="N88" s="36">
        <v>0</v>
      </c>
      <c r="O88" s="34">
        <v>30.304554</v>
      </c>
      <c r="P88" s="37">
        <v>1.8</v>
      </c>
      <c r="Q88" s="37">
        <v>0</v>
      </c>
      <c r="R88" s="38">
        <v>1.8</v>
      </c>
      <c r="S88" s="39">
        <v>733</v>
      </c>
      <c r="T88" s="86">
        <v>562500000</v>
      </c>
      <c r="U88" s="108">
        <v>1.4716277191111111</v>
      </c>
      <c r="V88" s="86">
        <v>827790592</v>
      </c>
      <c r="W88" s="85">
        <v>0.33538942633621743</v>
      </c>
      <c r="X88" s="86">
        <v>1677154841</v>
      </c>
    </row>
    <row r="89" spans="1:24" s="4" customFormat="1" ht="15.75" x14ac:dyDescent="0.25">
      <c r="A89" s="77" t="s">
        <v>1269</v>
      </c>
      <c r="B89" s="31" t="s">
        <v>234</v>
      </c>
      <c r="C89" s="32" t="s">
        <v>235</v>
      </c>
      <c r="D89" s="80">
        <v>22.75</v>
      </c>
      <c r="E89" s="33">
        <v>44196</v>
      </c>
      <c r="F89" s="34">
        <v>502.96803</v>
      </c>
      <c r="G89" s="35">
        <v>10</v>
      </c>
      <c r="H89" s="84">
        <v>50296803</v>
      </c>
      <c r="I89" s="34">
        <v>2049.065552</v>
      </c>
      <c r="J89" s="34">
        <v>3402.8482199999999</v>
      </c>
      <c r="K89" s="34">
        <v>1012.006134</v>
      </c>
      <c r="L89" s="34">
        <v>6.240748</v>
      </c>
      <c r="M89" s="34">
        <v>342.41678100000001</v>
      </c>
      <c r="N89" s="36">
        <v>99.814471000000026</v>
      </c>
      <c r="O89" s="34">
        <v>242.60230999999999</v>
      </c>
      <c r="P89" s="37">
        <v>20</v>
      </c>
      <c r="Q89" s="37">
        <v>0</v>
      </c>
      <c r="R89" s="38">
        <v>20</v>
      </c>
      <c r="S89" s="39">
        <v>1195</v>
      </c>
      <c r="T89" s="86">
        <v>1144252268.25</v>
      </c>
      <c r="U89" s="108">
        <v>1.7907463317803216</v>
      </c>
      <c r="V89" s="86">
        <v>2049065552</v>
      </c>
      <c r="W89" s="85">
        <v>0.33626309323017645</v>
      </c>
      <c r="X89" s="86">
        <v>3402848220</v>
      </c>
    </row>
    <row r="90" spans="1:24" s="4" customFormat="1" ht="15.75" x14ac:dyDescent="0.25">
      <c r="A90" s="77" t="s">
        <v>1308</v>
      </c>
      <c r="B90" s="62" t="s">
        <v>478</v>
      </c>
      <c r="C90" s="32" t="s">
        <v>479</v>
      </c>
      <c r="D90" s="80">
        <v>273.05</v>
      </c>
      <c r="E90" s="33">
        <v>44012</v>
      </c>
      <c r="F90" s="34">
        <v>12.275029999999999</v>
      </c>
      <c r="G90" s="35">
        <v>10</v>
      </c>
      <c r="H90" s="84">
        <v>1227503</v>
      </c>
      <c r="I90" s="34">
        <v>904.85859100000005</v>
      </c>
      <c r="J90" s="34">
        <v>995.15178700000001</v>
      </c>
      <c r="K90" s="34">
        <v>8.0616000000000003</v>
      </c>
      <c r="L90" s="34">
        <v>4.2960000000000003E-3</v>
      </c>
      <c r="M90" s="34">
        <v>-3.998853</v>
      </c>
      <c r="N90" s="36">
        <v>-1.8737460000000001</v>
      </c>
      <c r="O90" s="34">
        <v>-2.1251069999999999</v>
      </c>
      <c r="P90" s="37">
        <v>0</v>
      </c>
      <c r="Q90" s="37">
        <v>0</v>
      </c>
      <c r="R90" s="38">
        <v>0</v>
      </c>
      <c r="S90" s="39">
        <v>475</v>
      </c>
      <c r="T90" s="86">
        <v>335169694.15000004</v>
      </c>
      <c r="U90" s="108">
        <v>2.6997028872038906</v>
      </c>
      <c r="V90" s="86">
        <v>904858591</v>
      </c>
      <c r="W90" s="85">
        <v>0.33680258482015873</v>
      </c>
      <c r="X90" s="86">
        <v>995151787</v>
      </c>
    </row>
    <row r="91" spans="1:24" s="4" customFormat="1" ht="15.75" x14ac:dyDescent="0.25">
      <c r="A91" s="77" t="s">
        <v>1136</v>
      </c>
      <c r="B91" s="62" t="s">
        <v>486</v>
      </c>
      <c r="C91" s="32" t="s">
        <v>487</v>
      </c>
      <c r="D91" s="32">
        <v>460</v>
      </c>
      <c r="E91" s="33">
        <v>44012</v>
      </c>
      <c r="F91" s="34">
        <v>187.5</v>
      </c>
      <c r="G91" s="35">
        <v>10</v>
      </c>
      <c r="H91" s="84">
        <v>18750000</v>
      </c>
      <c r="I91" s="34">
        <v>8582.4792170000001</v>
      </c>
      <c r="J91" s="34">
        <v>25447.918491</v>
      </c>
      <c r="K91" s="34">
        <v>24465.188294</v>
      </c>
      <c r="L91" s="34">
        <v>1526.7653780000001</v>
      </c>
      <c r="M91" s="34">
        <v>302.18382500000001</v>
      </c>
      <c r="N91" s="36">
        <v>230.55076000000003</v>
      </c>
      <c r="O91" s="34">
        <v>71.633065000000002</v>
      </c>
      <c r="P91" s="37">
        <v>0</v>
      </c>
      <c r="Q91" s="37">
        <v>0</v>
      </c>
      <c r="R91" s="38">
        <v>0</v>
      </c>
      <c r="S91" s="39">
        <v>151</v>
      </c>
      <c r="T91" s="86">
        <v>8625000000</v>
      </c>
      <c r="U91" s="108">
        <v>0.99507005414492755</v>
      </c>
      <c r="V91" s="86">
        <v>8582479217</v>
      </c>
      <c r="W91" s="85">
        <v>0.33892752379925878</v>
      </c>
      <c r="X91" s="86">
        <v>25447918491</v>
      </c>
    </row>
    <row r="92" spans="1:24" s="4" customFormat="1" ht="15.75" x14ac:dyDescent="0.25">
      <c r="A92" s="77" t="s">
        <v>1293</v>
      </c>
      <c r="B92" s="62" t="s">
        <v>562</v>
      </c>
      <c r="C92" s="32" t="s">
        <v>563</v>
      </c>
      <c r="D92" s="80">
        <v>20.99</v>
      </c>
      <c r="E92" s="33">
        <v>44012</v>
      </c>
      <c r="F92" s="34">
        <v>840.6</v>
      </c>
      <c r="G92" s="35">
        <v>10</v>
      </c>
      <c r="H92" s="84">
        <v>84060000</v>
      </c>
      <c r="I92" s="34">
        <v>1602.2529999999999</v>
      </c>
      <c r="J92" s="34">
        <v>5099.8149999999996</v>
      </c>
      <c r="K92" s="34">
        <v>6587.1549999999997</v>
      </c>
      <c r="L92" s="34">
        <v>389.303</v>
      </c>
      <c r="M92" s="34">
        <v>-99.108999999999995</v>
      </c>
      <c r="N92" s="36">
        <v>-6.599999999998829E-2</v>
      </c>
      <c r="O92" s="34">
        <v>-99.043000000000006</v>
      </c>
      <c r="P92" s="37">
        <v>0</v>
      </c>
      <c r="Q92" s="37">
        <v>0</v>
      </c>
      <c r="R92" s="38">
        <v>0</v>
      </c>
      <c r="S92" s="39">
        <v>1390</v>
      </c>
      <c r="T92" s="86">
        <v>1764419399.9999998</v>
      </c>
      <c r="U92" s="108">
        <v>0.90809078612488625</v>
      </c>
      <c r="V92" s="86">
        <v>1602253000</v>
      </c>
      <c r="W92" s="85">
        <v>0.34597713838639238</v>
      </c>
      <c r="X92" s="86">
        <v>5099815000</v>
      </c>
    </row>
    <row r="93" spans="1:24" s="4" customFormat="1" ht="15.75" x14ac:dyDescent="0.25">
      <c r="A93" s="77" t="s">
        <v>1244</v>
      </c>
      <c r="B93" s="31" t="s">
        <v>150</v>
      </c>
      <c r="C93" s="32" t="s">
        <v>151</v>
      </c>
      <c r="D93" s="80">
        <v>2.21</v>
      </c>
      <c r="E93" s="33">
        <v>44012</v>
      </c>
      <c r="F93" s="34">
        <v>1483.90023</v>
      </c>
      <c r="G93" s="35">
        <v>10</v>
      </c>
      <c r="H93" s="84">
        <v>148390023</v>
      </c>
      <c r="I93" s="34">
        <v>475.173407</v>
      </c>
      <c r="J93" s="34">
        <v>941.74345700000003</v>
      </c>
      <c r="K93" s="34">
        <v>9.7017559999999996</v>
      </c>
      <c r="L93" s="34">
        <v>8.6938390000000005</v>
      </c>
      <c r="M93" s="34">
        <v>11.125714</v>
      </c>
      <c r="N93" s="36">
        <v>74.534836999999996</v>
      </c>
      <c r="O93" s="34">
        <v>-63.409123000000001</v>
      </c>
      <c r="P93" s="37">
        <v>0</v>
      </c>
      <c r="Q93" s="37">
        <v>0</v>
      </c>
      <c r="R93" s="38">
        <v>0</v>
      </c>
      <c r="S93" s="39">
        <v>4149</v>
      </c>
      <c r="T93" s="86">
        <v>327941950.82999998</v>
      </c>
      <c r="U93" s="108">
        <v>1.448955846598359</v>
      </c>
      <c r="V93" s="86">
        <v>475173407</v>
      </c>
      <c r="W93" s="85">
        <v>0.34822854185224245</v>
      </c>
      <c r="X93" s="86">
        <v>941743457</v>
      </c>
    </row>
    <row r="94" spans="1:24" s="4" customFormat="1" ht="15.75" x14ac:dyDescent="0.25">
      <c r="A94" s="77" t="s">
        <v>1329</v>
      </c>
      <c r="B94" s="62" t="s">
        <v>967</v>
      </c>
      <c r="C94" s="32" t="s">
        <v>968</v>
      </c>
      <c r="D94" s="80">
        <v>22.99</v>
      </c>
      <c r="E94" s="33">
        <v>44012</v>
      </c>
      <c r="F94" s="34">
        <v>551</v>
      </c>
      <c r="G94" s="35">
        <v>10</v>
      </c>
      <c r="H94" s="84">
        <v>55100000</v>
      </c>
      <c r="I94" s="34">
        <v>2029.46263</v>
      </c>
      <c r="J94" s="34">
        <v>3604.44479</v>
      </c>
      <c r="K94" s="34">
        <v>1745.3558989999999</v>
      </c>
      <c r="L94" s="34">
        <v>81.996212999999997</v>
      </c>
      <c r="M94" s="34">
        <v>88.955149000000006</v>
      </c>
      <c r="N94" s="36">
        <v>14.713173000000012</v>
      </c>
      <c r="O94" s="34">
        <v>74.241975999999994</v>
      </c>
      <c r="P94" s="37">
        <v>0</v>
      </c>
      <c r="Q94" s="37">
        <v>0</v>
      </c>
      <c r="R94" s="38">
        <v>0</v>
      </c>
      <c r="S94" s="39">
        <v>7517</v>
      </c>
      <c r="T94" s="86">
        <v>1266749000</v>
      </c>
      <c r="U94" s="108">
        <v>1.6021032027655044</v>
      </c>
      <c r="V94" s="86">
        <v>2029462630</v>
      </c>
      <c r="W94" s="85">
        <v>0.35144081094386798</v>
      </c>
      <c r="X94" s="86">
        <v>3604444790</v>
      </c>
    </row>
    <row r="95" spans="1:24" s="4" customFormat="1" ht="15.75" x14ac:dyDescent="0.25">
      <c r="A95" s="77" t="s">
        <v>1213</v>
      </c>
      <c r="B95" s="31" t="s">
        <v>110</v>
      </c>
      <c r="C95" s="32" t="s">
        <v>111</v>
      </c>
      <c r="D95" s="80">
        <v>4.92</v>
      </c>
      <c r="E95" s="33">
        <v>44012</v>
      </c>
      <c r="F95" s="34">
        <v>215</v>
      </c>
      <c r="G95" s="35">
        <v>10</v>
      </c>
      <c r="H95" s="84">
        <v>21500000</v>
      </c>
      <c r="I95" s="34">
        <v>63.742939999999997</v>
      </c>
      <c r="J95" s="34">
        <v>297.54413599999998</v>
      </c>
      <c r="K95" s="34">
        <v>18.912787999999999</v>
      </c>
      <c r="L95" s="34">
        <v>7.0447800000000003</v>
      </c>
      <c r="M95" s="34">
        <v>-2.9469750000000001</v>
      </c>
      <c r="N95" s="36">
        <v>0.92367700000000008</v>
      </c>
      <c r="O95" s="34">
        <v>-3.8706520000000002</v>
      </c>
      <c r="P95" s="37">
        <v>0</v>
      </c>
      <c r="Q95" s="37">
        <v>0</v>
      </c>
      <c r="R95" s="38">
        <v>0</v>
      </c>
      <c r="S95" s="39">
        <v>405</v>
      </c>
      <c r="T95" s="86">
        <v>105780000</v>
      </c>
      <c r="U95" s="108">
        <v>0.60259916808470415</v>
      </c>
      <c r="V95" s="86">
        <v>63742940</v>
      </c>
      <c r="W95" s="85">
        <v>0.35551028301898713</v>
      </c>
      <c r="X95" s="86">
        <v>297544136</v>
      </c>
    </row>
    <row r="96" spans="1:24" s="4" customFormat="1" ht="15.75" x14ac:dyDescent="0.25">
      <c r="A96" s="77" t="s">
        <v>1177</v>
      </c>
      <c r="B96" s="31" t="s">
        <v>653</v>
      </c>
      <c r="C96" s="32" t="s">
        <v>654</v>
      </c>
      <c r="D96" s="32">
        <v>34.31</v>
      </c>
      <c r="E96" s="33">
        <v>44012</v>
      </c>
      <c r="F96" s="34">
        <v>501.6</v>
      </c>
      <c r="G96" s="35">
        <v>10</v>
      </c>
      <c r="H96" s="84">
        <v>50160000</v>
      </c>
      <c r="I96" s="34">
        <v>3508.011</v>
      </c>
      <c r="J96" s="34">
        <v>4833.8059999999996</v>
      </c>
      <c r="K96" s="34">
        <v>3463.904</v>
      </c>
      <c r="L96" s="34">
        <v>28.573</v>
      </c>
      <c r="M96" s="34">
        <v>-1034.2460000000001</v>
      </c>
      <c r="N96" s="36">
        <v>-264.17500000000007</v>
      </c>
      <c r="O96" s="34">
        <v>-770.07100000000003</v>
      </c>
      <c r="P96" s="37">
        <v>0</v>
      </c>
      <c r="Q96" s="37">
        <v>0</v>
      </c>
      <c r="R96" s="38">
        <v>0</v>
      </c>
      <c r="S96" s="39">
        <v>2205</v>
      </c>
      <c r="T96" s="86">
        <v>1720989600</v>
      </c>
      <c r="U96" s="108">
        <v>2.0383685061199674</v>
      </c>
      <c r="V96" s="86">
        <v>3508011000</v>
      </c>
      <c r="W96" s="85">
        <v>0.35603199631925653</v>
      </c>
      <c r="X96" s="86">
        <v>4833806000</v>
      </c>
    </row>
    <row r="97" spans="1:24" s="4" customFormat="1" ht="15.75" x14ac:dyDescent="0.25">
      <c r="A97" s="77" t="s">
        <v>1207</v>
      </c>
      <c r="B97" s="31" t="s">
        <v>53</v>
      </c>
      <c r="C97" s="32" t="s">
        <v>54</v>
      </c>
      <c r="D97" s="80">
        <v>6.3</v>
      </c>
      <c r="E97" s="33">
        <v>44012</v>
      </c>
      <c r="F97" s="34">
        <v>75.151587000000006</v>
      </c>
      <c r="G97" s="35">
        <v>10</v>
      </c>
      <c r="H97" s="84">
        <v>7515158.7000000002</v>
      </c>
      <c r="I97" s="34">
        <v>126.53064000000001</v>
      </c>
      <c r="J97" s="34">
        <v>131.40410499999999</v>
      </c>
      <c r="K97" s="34">
        <v>10.866536999999999</v>
      </c>
      <c r="L97" s="34">
        <v>0</v>
      </c>
      <c r="M97" s="34">
        <v>3.9854769999999999</v>
      </c>
      <c r="N97" s="36">
        <v>1.3289249999999999</v>
      </c>
      <c r="O97" s="34">
        <v>2.656552</v>
      </c>
      <c r="P97" s="37">
        <v>0</v>
      </c>
      <c r="Q97" s="37">
        <v>0</v>
      </c>
      <c r="R97" s="38">
        <v>0</v>
      </c>
      <c r="S97" s="39">
        <v>1189</v>
      </c>
      <c r="T97" s="86">
        <v>47345499.810000002</v>
      </c>
      <c r="U97" s="108">
        <v>2.6724956016469181</v>
      </c>
      <c r="V97" s="86">
        <v>126530640</v>
      </c>
      <c r="W97" s="85">
        <v>0.36030457199187199</v>
      </c>
      <c r="X97" s="86">
        <v>131404104.99999999</v>
      </c>
    </row>
    <row r="98" spans="1:24" s="4" customFormat="1" ht="15.75" x14ac:dyDescent="0.25">
      <c r="A98" s="77" t="s">
        <v>1178</v>
      </c>
      <c r="B98" s="62" t="s">
        <v>840</v>
      </c>
      <c r="C98" s="32" t="s">
        <v>841</v>
      </c>
      <c r="D98" s="32">
        <v>40.130000000000003</v>
      </c>
      <c r="E98" s="33">
        <v>44196</v>
      </c>
      <c r="F98" s="34">
        <v>4976.8159999999998</v>
      </c>
      <c r="G98" s="35">
        <v>10</v>
      </c>
      <c r="H98" s="84">
        <v>497681600</v>
      </c>
      <c r="I98" s="34">
        <v>31714.722000000002</v>
      </c>
      <c r="J98" s="34">
        <v>54793.343000000001</v>
      </c>
      <c r="K98" s="34">
        <v>28799.018</v>
      </c>
      <c r="L98" s="34">
        <v>2198.36</v>
      </c>
      <c r="M98" s="34">
        <v>355.94</v>
      </c>
      <c r="N98" s="36">
        <v>132.09100000000001</v>
      </c>
      <c r="O98" s="34">
        <v>223.84899999999999</v>
      </c>
      <c r="P98" s="37">
        <v>0</v>
      </c>
      <c r="Q98" s="37">
        <v>0</v>
      </c>
      <c r="R98" s="38">
        <v>0</v>
      </c>
      <c r="S98" s="39">
        <v>9538</v>
      </c>
      <c r="T98" s="86">
        <v>19971962608</v>
      </c>
      <c r="U98" s="108">
        <v>1.5879622159564981</v>
      </c>
      <c r="V98" s="86">
        <v>31714722000</v>
      </c>
      <c r="W98" s="85">
        <v>0.36449615070940278</v>
      </c>
      <c r="X98" s="86">
        <v>54793343000</v>
      </c>
    </row>
    <row r="99" spans="1:24" s="4" customFormat="1" ht="15.75" x14ac:dyDescent="0.25">
      <c r="A99" s="77" t="s">
        <v>1241</v>
      </c>
      <c r="B99" s="62" t="s">
        <v>691</v>
      </c>
      <c r="C99" s="32" t="s">
        <v>692</v>
      </c>
      <c r="D99" s="80">
        <v>8.85</v>
      </c>
      <c r="E99" s="33">
        <v>44012</v>
      </c>
      <c r="F99" s="34">
        <v>53298.847000000002</v>
      </c>
      <c r="G99" s="35">
        <v>10</v>
      </c>
      <c r="H99" s="84">
        <v>5329884700.000001</v>
      </c>
      <c r="I99" s="34">
        <v>26200.815999999999</v>
      </c>
      <c r="J99" s="34">
        <v>126016.15300000001</v>
      </c>
      <c r="K99" s="34">
        <v>173898.93</v>
      </c>
      <c r="L99" s="34">
        <v>3960.395</v>
      </c>
      <c r="M99" s="34">
        <v>-2430.799</v>
      </c>
      <c r="N99" s="36">
        <v>0</v>
      </c>
      <c r="O99" s="34">
        <v>-2430.799</v>
      </c>
      <c r="P99" s="37">
        <v>0</v>
      </c>
      <c r="Q99" s="37">
        <v>0</v>
      </c>
      <c r="R99" s="38">
        <v>0</v>
      </c>
      <c r="S99" s="39">
        <v>16460</v>
      </c>
      <c r="T99" s="86">
        <v>47169479595.000008</v>
      </c>
      <c r="U99" s="108">
        <v>0.55546120552869749</v>
      </c>
      <c r="V99" s="86">
        <v>26200816000</v>
      </c>
      <c r="W99" s="85">
        <v>0.3743129628389783</v>
      </c>
      <c r="X99" s="86">
        <v>126016153000</v>
      </c>
    </row>
    <row r="100" spans="1:24" s="4" customFormat="1" ht="15.75" x14ac:dyDescent="0.25">
      <c r="A100" s="77" t="s">
        <v>1260</v>
      </c>
      <c r="B100" s="31" t="s">
        <v>1023</v>
      </c>
      <c r="C100" s="32" t="s">
        <v>1024</v>
      </c>
      <c r="D100" s="80">
        <v>15.54</v>
      </c>
      <c r="E100" s="33">
        <v>44012</v>
      </c>
      <c r="F100" s="34">
        <v>1999.5930000000001</v>
      </c>
      <c r="G100" s="35">
        <v>10</v>
      </c>
      <c r="H100" s="84">
        <v>199959300</v>
      </c>
      <c r="I100" s="34">
        <v>5318.6790000000001</v>
      </c>
      <c r="J100" s="34">
        <v>8282.8690000000006</v>
      </c>
      <c r="K100" s="34">
        <v>3912.0059999999999</v>
      </c>
      <c r="L100" s="34">
        <v>297.87700000000001</v>
      </c>
      <c r="M100" s="34">
        <v>152.465</v>
      </c>
      <c r="N100" s="36">
        <v>-20.310000000000002</v>
      </c>
      <c r="O100" s="34">
        <v>172.77500000000001</v>
      </c>
      <c r="P100" s="37">
        <v>0</v>
      </c>
      <c r="Q100" s="37">
        <v>0</v>
      </c>
      <c r="R100" s="38">
        <v>0</v>
      </c>
      <c r="S100" s="39">
        <v>5392</v>
      </c>
      <c r="T100" s="86">
        <v>3107367522</v>
      </c>
      <c r="U100" s="108">
        <v>1.7116349972586216</v>
      </c>
      <c r="V100" s="86">
        <v>5318679000</v>
      </c>
      <c r="W100" s="85">
        <v>0.37515594198097296</v>
      </c>
      <c r="X100" s="86">
        <v>8282869000.000001</v>
      </c>
    </row>
    <row r="101" spans="1:24" s="4" customFormat="1" ht="15.75" x14ac:dyDescent="0.25">
      <c r="A101" s="77" t="s">
        <v>1242</v>
      </c>
      <c r="B101" s="31" t="s">
        <v>671</v>
      </c>
      <c r="C101" s="32" t="s">
        <v>672</v>
      </c>
      <c r="D101" s="80">
        <v>7.55</v>
      </c>
      <c r="E101" s="33">
        <v>44012</v>
      </c>
      <c r="F101" s="34">
        <v>250</v>
      </c>
      <c r="G101" s="35">
        <v>10</v>
      </c>
      <c r="H101" s="84">
        <v>25000000</v>
      </c>
      <c r="I101" s="34">
        <v>177.35603499999999</v>
      </c>
      <c r="J101" s="34">
        <v>490.06278700000001</v>
      </c>
      <c r="K101" s="34">
        <v>409.44782700000002</v>
      </c>
      <c r="L101" s="34">
        <v>12.952980999999999</v>
      </c>
      <c r="M101" s="34">
        <v>-110.022623</v>
      </c>
      <c r="N101" s="36">
        <v>-11.245581999999999</v>
      </c>
      <c r="O101" s="34">
        <v>-98.777040999999997</v>
      </c>
      <c r="P101" s="37">
        <v>0</v>
      </c>
      <c r="Q101" s="37">
        <v>0</v>
      </c>
      <c r="R101" s="38">
        <v>0</v>
      </c>
      <c r="S101" s="39">
        <v>1022</v>
      </c>
      <c r="T101" s="86">
        <v>188750000</v>
      </c>
      <c r="U101" s="108">
        <v>0.93963462251655627</v>
      </c>
      <c r="V101" s="86">
        <v>177356035</v>
      </c>
      <c r="W101" s="85">
        <v>0.38515472916330618</v>
      </c>
      <c r="X101" s="86">
        <v>490062787</v>
      </c>
    </row>
    <row r="102" spans="1:24" s="4" customFormat="1" ht="15.75" x14ac:dyDescent="0.25">
      <c r="A102" s="77" t="s">
        <v>1154</v>
      </c>
      <c r="B102" s="31" t="s">
        <v>838</v>
      </c>
      <c r="C102" s="32" t="s">
        <v>839</v>
      </c>
      <c r="D102" s="32">
        <v>29.71</v>
      </c>
      <c r="E102" s="33">
        <v>44012</v>
      </c>
      <c r="F102" s="34">
        <v>350</v>
      </c>
      <c r="G102" s="35">
        <v>10</v>
      </c>
      <c r="H102" s="84">
        <v>35000000</v>
      </c>
      <c r="I102" s="34">
        <v>1473.5766920000001</v>
      </c>
      <c r="J102" s="34">
        <v>2691.161298</v>
      </c>
      <c r="K102" s="34">
        <v>1598.0328609999999</v>
      </c>
      <c r="L102" s="34">
        <v>97.378232999999994</v>
      </c>
      <c r="M102" s="34">
        <v>163.07831899999999</v>
      </c>
      <c r="N102" s="36">
        <v>45.179355999999999</v>
      </c>
      <c r="O102" s="34">
        <v>117.89896299999999</v>
      </c>
      <c r="P102" s="37">
        <v>0</v>
      </c>
      <c r="Q102" s="37">
        <v>0</v>
      </c>
      <c r="R102" s="38">
        <v>0</v>
      </c>
      <c r="S102" s="39">
        <v>669</v>
      </c>
      <c r="T102" s="86">
        <v>1039850000</v>
      </c>
      <c r="U102" s="108">
        <v>1.4171050555368563</v>
      </c>
      <c r="V102" s="86">
        <v>1473576692</v>
      </c>
      <c r="W102" s="85">
        <v>0.3863945281811198</v>
      </c>
      <c r="X102" s="86">
        <v>2691161298</v>
      </c>
    </row>
    <row r="103" spans="1:24" s="4" customFormat="1" ht="15.75" x14ac:dyDescent="0.25">
      <c r="A103" s="77" t="s">
        <v>1224</v>
      </c>
      <c r="B103" s="62" t="s">
        <v>346</v>
      </c>
      <c r="C103" s="32" t="s">
        <v>347</v>
      </c>
      <c r="D103" s="80">
        <v>7.75</v>
      </c>
      <c r="E103" s="33">
        <v>44012</v>
      </c>
      <c r="F103" s="34">
        <v>522.14400000000001</v>
      </c>
      <c r="G103" s="35">
        <v>10</v>
      </c>
      <c r="H103" s="84">
        <v>52214400</v>
      </c>
      <c r="I103" s="34">
        <v>685.00019199999997</v>
      </c>
      <c r="J103" s="34">
        <v>1034.175225</v>
      </c>
      <c r="K103" s="34">
        <v>275.02725500000003</v>
      </c>
      <c r="L103" s="34">
        <v>6.2823370000000001</v>
      </c>
      <c r="M103" s="34">
        <v>-32.970320000000001</v>
      </c>
      <c r="N103" s="36">
        <v>-4.8778640000000024</v>
      </c>
      <c r="O103" s="34">
        <v>-28.092455999999999</v>
      </c>
      <c r="P103" s="37">
        <v>0</v>
      </c>
      <c r="Q103" s="37">
        <v>0</v>
      </c>
      <c r="R103" s="38">
        <v>0</v>
      </c>
      <c r="S103" s="39">
        <v>985</v>
      </c>
      <c r="T103" s="86">
        <v>404661600</v>
      </c>
      <c r="U103" s="108">
        <v>1.6927729045701396</v>
      </c>
      <c r="V103" s="86">
        <v>685000192</v>
      </c>
      <c r="W103" s="85">
        <v>0.39128920343261947</v>
      </c>
      <c r="X103" s="86">
        <v>1034175225</v>
      </c>
    </row>
    <row r="104" spans="1:24" s="4" customFormat="1" ht="15.75" x14ac:dyDescent="0.25">
      <c r="A104" s="77" t="s">
        <v>1256</v>
      </c>
      <c r="B104" s="31" t="s">
        <v>763</v>
      </c>
      <c r="C104" s="32" t="s">
        <v>764</v>
      </c>
      <c r="D104" s="80">
        <v>48.26</v>
      </c>
      <c r="E104" s="33">
        <v>44012</v>
      </c>
      <c r="F104" s="34">
        <v>2970.114</v>
      </c>
      <c r="G104" s="35">
        <v>10</v>
      </c>
      <c r="H104" s="84">
        <v>297011400</v>
      </c>
      <c r="I104" s="34">
        <v>11113.186</v>
      </c>
      <c r="J104" s="34">
        <v>35469.446000000004</v>
      </c>
      <c r="K104" s="34">
        <v>26532.144</v>
      </c>
      <c r="L104" s="34">
        <v>2299.2710000000002</v>
      </c>
      <c r="M104" s="34">
        <v>-1780.463</v>
      </c>
      <c r="N104" s="36">
        <v>-653.846</v>
      </c>
      <c r="O104" s="34">
        <v>-1126.617</v>
      </c>
      <c r="P104" s="37">
        <v>0</v>
      </c>
      <c r="Q104" s="37">
        <v>0</v>
      </c>
      <c r="R104" s="38">
        <v>0</v>
      </c>
      <c r="S104" s="39">
        <v>11110</v>
      </c>
      <c r="T104" s="86">
        <v>14333770164</v>
      </c>
      <c r="U104" s="108">
        <v>0.77531492920901834</v>
      </c>
      <c r="V104" s="86">
        <v>11113186000</v>
      </c>
      <c r="W104" s="85">
        <v>0.40411598658744202</v>
      </c>
      <c r="X104" s="86">
        <v>35469446000</v>
      </c>
    </row>
    <row r="105" spans="1:24" s="4" customFormat="1" ht="15.75" x14ac:dyDescent="0.25">
      <c r="A105" s="77" t="s">
        <v>1197</v>
      </c>
      <c r="B105" s="31" t="s">
        <v>134</v>
      </c>
      <c r="C105" s="32" t="s">
        <v>135</v>
      </c>
      <c r="D105" s="80">
        <v>11</v>
      </c>
      <c r="E105" s="33">
        <v>44196</v>
      </c>
      <c r="F105" s="34">
        <v>1000</v>
      </c>
      <c r="G105" s="35">
        <v>10</v>
      </c>
      <c r="H105" s="84">
        <v>100000000</v>
      </c>
      <c r="I105" s="34">
        <v>782.19899999999996</v>
      </c>
      <c r="J105" s="34">
        <v>2680.7130000000002</v>
      </c>
      <c r="K105" s="34">
        <v>503.27099999999996</v>
      </c>
      <c r="L105" s="34">
        <v>25.381</v>
      </c>
      <c r="M105" s="34">
        <v>137.995</v>
      </c>
      <c r="N105" s="36">
        <v>43.995000000000005</v>
      </c>
      <c r="O105" s="34">
        <v>94</v>
      </c>
      <c r="P105" s="37">
        <v>0</v>
      </c>
      <c r="Q105" s="37">
        <v>0</v>
      </c>
      <c r="R105" s="38">
        <v>0</v>
      </c>
      <c r="S105" s="39">
        <v>4283</v>
      </c>
      <c r="T105" s="86">
        <v>1100000000</v>
      </c>
      <c r="U105" s="108">
        <v>0.71109</v>
      </c>
      <c r="V105" s="86">
        <v>782199000</v>
      </c>
      <c r="W105" s="85">
        <v>0.41033859275498719</v>
      </c>
      <c r="X105" s="86">
        <v>2680713000</v>
      </c>
    </row>
    <row r="106" spans="1:24" s="4" customFormat="1" ht="15.75" x14ac:dyDescent="0.25">
      <c r="A106" s="77" t="s">
        <v>1251</v>
      </c>
      <c r="B106" s="31" t="s">
        <v>929</v>
      </c>
      <c r="C106" s="32" t="s">
        <v>930</v>
      </c>
      <c r="D106" s="80">
        <v>91.5</v>
      </c>
      <c r="E106" s="33">
        <v>44012</v>
      </c>
      <c r="F106" s="34">
        <v>204.59700000000001</v>
      </c>
      <c r="G106" s="35">
        <v>10</v>
      </c>
      <c r="H106" s="84">
        <v>20459700</v>
      </c>
      <c r="I106" s="34">
        <v>2055.0219999999999</v>
      </c>
      <c r="J106" s="34">
        <v>4554.96</v>
      </c>
      <c r="K106" s="34">
        <v>4177.951</v>
      </c>
      <c r="L106" s="34">
        <v>190.05</v>
      </c>
      <c r="M106" s="34">
        <v>114.532</v>
      </c>
      <c r="N106" s="36">
        <v>40.224999999999994</v>
      </c>
      <c r="O106" s="34">
        <v>74.307000000000002</v>
      </c>
      <c r="P106" s="37">
        <v>10</v>
      </c>
      <c r="Q106" s="37">
        <v>0</v>
      </c>
      <c r="R106" s="38">
        <v>10</v>
      </c>
      <c r="S106" s="39"/>
      <c r="T106" s="86">
        <v>1872062550</v>
      </c>
      <c r="U106" s="108">
        <v>1.0977314833844627</v>
      </c>
      <c r="V106" s="86">
        <v>2055022000</v>
      </c>
      <c r="W106" s="85">
        <v>0.41099428974129298</v>
      </c>
      <c r="X106" s="86">
        <v>4554960000</v>
      </c>
    </row>
    <row r="107" spans="1:24" s="4" customFormat="1" ht="15.75" x14ac:dyDescent="0.25">
      <c r="A107" s="77" t="s">
        <v>1324</v>
      </c>
      <c r="B107" s="31" t="s">
        <v>93</v>
      </c>
      <c r="C107" s="52" t="s">
        <v>94</v>
      </c>
      <c r="D107" s="81">
        <v>5.5</v>
      </c>
      <c r="E107" s="33">
        <v>44012</v>
      </c>
      <c r="F107" s="34">
        <v>100</v>
      </c>
      <c r="G107" s="35">
        <v>10</v>
      </c>
      <c r="H107" s="84">
        <v>10000000</v>
      </c>
      <c r="I107" s="34">
        <v>88.123930000000001</v>
      </c>
      <c r="J107" s="34">
        <v>131.956639</v>
      </c>
      <c r="K107" s="34">
        <v>35.491039000000001</v>
      </c>
      <c r="L107" s="34">
        <v>0</v>
      </c>
      <c r="M107" s="34">
        <v>5.5431819999999998</v>
      </c>
      <c r="N107" s="36">
        <v>0</v>
      </c>
      <c r="O107" s="34">
        <v>5.5431819999999998</v>
      </c>
      <c r="P107" s="37">
        <v>4.0350000000000001</v>
      </c>
      <c r="Q107" s="37">
        <v>0</v>
      </c>
      <c r="R107" s="38">
        <v>4.0350000000000001</v>
      </c>
      <c r="S107" s="39">
        <v>1014</v>
      </c>
      <c r="T107" s="86">
        <v>55000000</v>
      </c>
      <c r="U107" s="108">
        <v>1.6022532727272727</v>
      </c>
      <c r="V107" s="86">
        <v>88123930</v>
      </c>
      <c r="W107" s="85">
        <v>0.41680358348623897</v>
      </c>
      <c r="X107" s="86">
        <v>131956639</v>
      </c>
    </row>
    <row r="108" spans="1:24" s="4" customFormat="1" ht="15.75" x14ac:dyDescent="0.25">
      <c r="A108" s="77" t="s">
        <v>1201</v>
      </c>
      <c r="B108" s="31" t="s">
        <v>999</v>
      </c>
      <c r="C108" s="32" t="s">
        <v>1000</v>
      </c>
      <c r="D108" s="80">
        <v>190.5</v>
      </c>
      <c r="E108" s="33">
        <v>44012</v>
      </c>
      <c r="F108" s="34">
        <v>53.90652</v>
      </c>
      <c r="G108" s="35">
        <v>10</v>
      </c>
      <c r="H108" s="84">
        <v>5390652</v>
      </c>
      <c r="I108" s="34">
        <v>1289.14588</v>
      </c>
      <c r="J108" s="34">
        <v>2417.1743999999999</v>
      </c>
      <c r="K108" s="34">
        <v>5268.4623499999998</v>
      </c>
      <c r="L108" s="34">
        <v>21.685075999999999</v>
      </c>
      <c r="M108" s="34">
        <v>206.79934700000001</v>
      </c>
      <c r="N108" s="36">
        <v>122.62118600000001</v>
      </c>
      <c r="O108" s="34">
        <v>84.178161000000003</v>
      </c>
      <c r="P108" s="37">
        <v>0</v>
      </c>
      <c r="Q108" s="37">
        <v>0</v>
      </c>
      <c r="R108" s="38">
        <v>0</v>
      </c>
      <c r="S108" s="39">
        <v>1112</v>
      </c>
      <c r="T108" s="86">
        <v>1026919206</v>
      </c>
      <c r="U108" s="108">
        <v>1.2553527799148008</v>
      </c>
      <c r="V108" s="86">
        <v>1289145880</v>
      </c>
      <c r="W108" s="85">
        <v>0.42484282722835393</v>
      </c>
      <c r="X108" s="86">
        <v>2417174400</v>
      </c>
    </row>
    <row r="109" spans="1:24" s="4" customFormat="1" ht="15.75" x14ac:dyDescent="0.25">
      <c r="A109" s="77" t="s">
        <v>1143</v>
      </c>
      <c r="B109" s="62" t="s">
        <v>356</v>
      </c>
      <c r="C109" s="32" t="s">
        <v>357</v>
      </c>
      <c r="D109" s="32">
        <v>35.5</v>
      </c>
      <c r="E109" s="33">
        <v>44012</v>
      </c>
      <c r="F109" s="34">
        <v>166</v>
      </c>
      <c r="G109" s="35">
        <v>10</v>
      </c>
      <c r="H109" s="84">
        <v>16600000.000000002</v>
      </c>
      <c r="I109" s="34">
        <v>854.60400000000004</v>
      </c>
      <c r="J109" s="34">
        <v>1376.4580000000001</v>
      </c>
      <c r="K109" s="34">
        <v>2290.54</v>
      </c>
      <c r="L109" s="34">
        <v>10.644</v>
      </c>
      <c r="M109" s="34">
        <v>63.335999999999999</v>
      </c>
      <c r="N109" s="36">
        <v>22.485999999999997</v>
      </c>
      <c r="O109" s="34">
        <v>40.85</v>
      </c>
      <c r="P109" s="37">
        <v>5</v>
      </c>
      <c r="Q109" s="37">
        <v>0</v>
      </c>
      <c r="R109" s="38">
        <v>5</v>
      </c>
      <c r="S109" s="39">
        <v>493</v>
      </c>
      <c r="T109" s="86">
        <v>589300000.00000012</v>
      </c>
      <c r="U109" s="108">
        <v>1.4502019344985573</v>
      </c>
      <c r="V109" s="86">
        <v>854604000</v>
      </c>
      <c r="W109" s="85">
        <v>0.42812784698116479</v>
      </c>
      <c r="X109" s="86">
        <v>1376458000</v>
      </c>
    </row>
    <row r="110" spans="1:24" s="4" customFormat="1" ht="15.75" x14ac:dyDescent="0.25">
      <c r="A110" s="77" t="s">
        <v>1214</v>
      </c>
      <c r="B110" s="62" t="s">
        <v>320</v>
      </c>
      <c r="C110" s="32" t="s">
        <v>321</v>
      </c>
      <c r="D110" s="80">
        <v>520.11</v>
      </c>
      <c r="E110" s="33">
        <v>44012</v>
      </c>
      <c r="F110" s="34">
        <v>180.73699999999999</v>
      </c>
      <c r="G110" s="35">
        <v>10</v>
      </c>
      <c r="H110" s="84">
        <v>18073700</v>
      </c>
      <c r="I110" s="34">
        <v>12467.5</v>
      </c>
      <c r="J110" s="34">
        <v>21850.637999999999</v>
      </c>
      <c r="K110" s="34">
        <v>27076.261999999999</v>
      </c>
      <c r="L110" s="34">
        <v>383.31299999999999</v>
      </c>
      <c r="M110" s="34">
        <v>1244.989</v>
      </c>
      <c r="N110" s="36">
        <v>287.12400000000002</v>
      </c>
      <c r="O110" s="34">
        <v>957.86500000000001</v>
      </c>
      <c r="P110" s="37">
        <v>300</v>
      </c>
      <c r="Q110" s="37">
        <v>0</v>
      </c>
      <c r="R110" s="38">
        <v>300</v>
      </c>
      <c r="S110" s="39">
        <v>1233</v>
      </c>
      <c r="T110" s="86">
        <v>9400312107</v>
      </c>
      <c r="U110" s="108">
        <v>1.3262857507375738</v>
      </c>
      <c r="V110" s="86">
        <v>12467500000</v>
      </c>
      <c r="W110" s="85">
        <v>0.43020767205973576</v>
      </c>
      <c r="X110" s="86">
        <v>21850638000</v>
      </c>
    </row>
    <row r="111" spans="1:24" s="4" customFormat="1" ht="15.75" x14ac:dyDescent="0.25">
      <c r="A111" s="77" t="s">
        <v>1220</v>
      </c>
      <c r="B111" s="62" t="s">
        <v>433</v>
      </c>
      <c r="C111" s="32" t="s">
        <v>434</v>
      </c>
      <c r="D111" s="80">
        <v>4.8499999999999996</v>
      </c>
      <c r="E111" s="33">
        <v>44012</v>
      </c>
      <c r="F111" s="34">
        <v>900</v>
      </c>
      <c r="G111" s="35">
        <v>10</v>
      </c>
      <c r="H111" s="84">
        <v>90000000</v>
      </c>
      <c r="I111" s="34">
        <v>-120.607872</v>
      </c>
      <c r="J111" s="34">
        <v>985.72274600000003</v>
      </c>
      <c r="K111" s="34">
        <v>415.49458900000002</v>
      </c>
      <c r="L111" s="34">
        <v>0.177623</v>
      </c>
      <c r="M111" s="34">
        <v>-69.176890999999998</v>
      </c>
      <c r="N111" s="36">
        <v>6.3036189999999976</v>
      </c>
      <c r="O111" s="34">
        <v>-75.480509999999995</v>
      </c>
      <c r="P111" s="37">
        <v>0</v>
      </c>
      <c r="Q111" s="37">
        <v>0</v>
      </c>
      <c r="R111" s="38">
        <v>0</v>
      </c>
      <c r="S111" s="39">
        <v>1641</v>
      </c>
      <c r="T111" s="86">
        <v>436499999.99999994</v>
      </c>
      <c r="U111" s="108">
        <v>-0.27630669415807563</v>
      </c>
      <c r="V111" s="86">
        <v>-120607872</v>
      </c>
      <c r="W111" s="85">
        <v>0.44282228625776271</v>
      </c>
      <c r="X111" s="86">
        <v>985722746</v>
      </c>
    </row>
    <row r="112" spans="1:24" s="4" customFormat="1" ht="15.75" x14ac:dyDescent="0.25">
      <c r="A112" s="77" t="s">
        <v>1280</v>
      </c>
      <c r="B112" s="62" t="s">
        <v>283</v>
      </c>
      <c r="C112" s="32" t="s">
        <v>284</v>
      </c>
      <c r="D112" s="80">
        <v>10.6</v>
      </c>
      <c r="E112" s="33">
        <v>44012</v>
      </c>
      <c r="F112" s="34">
        <v>22237</v>
      </c>
      <c r="G112" s="35">
        <v>10</v>
      </c>
      <c r="H112" s="84">
        <v>2223700000</v>
      </c>
      <c r="I112" s="34">
        <v>51282.373</v>
      </c>
      <c r="J112" s="34">
        <v>52034.42</v>
      </c>
      <c r="K112" s="34">
        <v>3156.95</v>
      </c>
      <c r="L112" s="34">
        <v>0</v>
      </c>
      <c r="M112" s="34">
        <v>8117.8829999999998</v>
      </c>
      <c r="N112" s="36">
        <v>0</v>
      </c>
      <c r="O112" s="34">
        <v>8117.8829999999998</v>
      </c>
      <c r="P112" s="37">
        <v>12.5</v>
      </c>
      <c r="Q112" s="37">
        <v>0</v>
      </c>
      <c r="R112" s="38">
        <v>12.5</v>
      </c>
      <c r="S112" s="39">
        <v>4042</v>
      </c>
      <c r="T112" s="86">
        <v>23571220000</v>
      </c>
      <c r="U112" s="108">
        <v>2.175635075316424</v>
      </c>
      <c r="V112" s="86">
        <v>51282373000</v>
      </c>
      <c r="W112" s="85">
        <v>0.4529928458893171</v>
      </c>
      <c r="X112" s="86">
        <v>52034420000</v>
      </c>
    </row>
    <row r="113" spans="1:24" s="4" customFormat="1" ht="15.75" x14ac:dyDescent="0.25">
      <c r="A113" s="77" t="s">
        <v>1268</v>
      </c>
      <c r="B113" s="31" t="s">
        <v>594</v>
      </c>
      <c r="C113" s="32" t="s">
        <v>595</v>
      </c>
      <c r="D113" s="80">
        <v>33.909999999999997</v>
      </c>
      <c r="E113" s="33">
        <v>44104</v>
      </c>
      <c r="F113" s="34">
        <v>750</v>
      </c>
      <c r="G113" s="35">
        <v>5</v>
      </c>
      <c r="H113" s="84">
        <v>150000000</v>
      </c>
      <c r="I113" s="34">
        <v>8622.9619999999995</v>
      </c>
      <c r="J113" s="34">
        <v>11106.205</v>
      </c>
      <c r="K113" s="34">
        <v>10138.210999999999</v>
      </c>
      <c r="L113" s="34">
        <v>274.00299999999999</v>
      </c>
      <c r="M113" s="34">
        <v>804.29499999999996</v>
      </c>
      <c r="N113" s="36">
        <v>110</v>
      </c>
      <c r="O113" s="34">
        <v>694.29499999999996</v>
      </c>
      <c r="P113" s="37">
        <v>55</v>
      </c>
      <c r="Q113" s="37">
        <v>0</v>
      </c>
      <c r="R113" s="38">
        <v>55</v>
      </c>
      <c r="S113" s="39">
        <v>4928</v>
      </c>
      <c r="T113" s="86">
        <v>5086499999.999999</v>
      </c>
      <c r="U113" s="108">
        <v>1.6952643271404702</v>
      </c>
      <c r="V113" s="86">
        <v>8622962000</v>
      </c>
      <c r="W113" s="85">
        <v>0.45798722425887139</v>
      </c>
      <c r="X113" s="86">
        <v>11106205000</v>
      </c>
    </row>
    <row r="114" spans="1:24" s="4" customFormat="1" ht="15.75" x14ac:dyDescent="0.25">
      <c r="A114" s="77" t="s">
        <v>1219</v>
      </c>
      <c r="B114" s="62" t="s">
        <v>474</v>
      </c>
      <c r="C114" s="32" t="s">
        <v>475</v>
      </c>
      <c r="D114" s="80">
        <v>15</v>
      </c>
      <c r="E114" s="33">
        <v>44012</v>
      </c>
      <c r="F114" s="34">
        <v>96.75</v>
      </c>
      <c r="G114" s="35">
        <v>10</v>
      </c>
      <c r="H114" s="84">
        <v>9675000</v>
      </c>
      <c r="I114" s="34">
        <v>123.788498</v>
      </c>
      <c r="J114" s="34">
        <v>312.027536</v>
      </c>
      <c r="K114" s="34">
        <v>537.45742299999995</v>
      </c>
      <c r="L114" s="34">
        <v>13.304144000000001</v>
      </c>
      <c r="M114" s="34">
        <v>16.865217000000001</v>
      </c>
      <c r="N114" s="36">
        <v>9.1300710000000009</v>
      </c>
      <c r="O114" s="34">
        <v>7.7351460000000003</v>
      </c>
      <c r="P114" s="37">
        <v>5</v>
      </c>
      <c r="Q114" s="37">
        <v>0</v>
      </c>
      <c r="R114" s="38">
        <v>5</v>
      </c>
      <c r="S114" s="39">
        <v>1272</v>
      </c>
      <c r="T114" s="86">
        <v>145125000</v>
      </c>
      <c r="U114" s="108">
        <v>0.85297845305770892</v>
      </c>
      <c r="V114" s="86">
        <v>123788498</v>
      </c>
      <c r="W114" s="85">
        <v>0.46510318243195048</v>
      </c>
      <c r="X114" s="86">
        <v>312027536</v>
      </c>
    </row>
    <row r="115" spans="1:24" s="4" customFormat="1" ht="15.75" x14ac:dyDescent="0.25">
      <c r="A115" s="77" t="s">
        <v>1278</v>
      </c>
      <c r="B115" s="31" t="s">
        <v>698</v>
      </c>
      <c r="C115" s="32" t="s">
        <v>699</v>
      </c>
      <c r="D115" s="80">
        <v>10.23</v>
      </c>
      <c r="E115" s="33">
        <v>44012</v>
      </c>
      <c r="F115" s="34">
        <v>80</v>
      </c>
      <c r="G115" s="35">
        <v>10</v>
      </c>
      <c r="H115" s="84">
        <v>8000000</v>
      </c>
      <c r="I115" s="34">
        <v>97.250789999999995</v>
      </c>
      <c r="J115" s="34">
        <v>174.727833</v>
      </c>
      <c r="K115" s="34">
        <v>0</v>
      </c>
      <c r="L115" s="34">
        <v>2.0140000000000002E-3</v>
      </c>
      <c r="M115" s="34">
        <v>-25.859210999999998</v>
      </c>
      <c r="N115" s="36">
        <v>0</v>
      </c>
      <c r="O115" s="34">
        <v>-25.859210999999998</v>
      </c>
      <c r="P115" s="37">
        <v>0</v>
      </c>
      <c r="Q115" s="37">
        <v>0</v>
      </c>
      <c r="R115" s="38">
        <v>0</v>
      </c>
      <c r="S115" s="39">
        <v>371</v>
      </c>
      <c r="T115" s="86">
        <v>81840000</v>
      </c>
      <c r="U115" s="108">
        <v>1.1883038856304986</v>
      </c>
      <c r="V115" s="86">
        <v>97250790</v>
      </c>
      <c r="W115" s="85">
        <v>0.46838559486970804</v>
      </c>
      <c r="X115" s="86">
        <v>174727833</v>
      </c>
    </row>
    <row r="116" spans="1:24" s="4" customFormat="1" ht="15.75" x14ac:dyDescent="0.25">
      <c r="A116" s="77" t="s">
        <v>1314</v>
      </c>
      <c r="B116" s="31" t="s">
        <v>1097</v>
      </c>
      <c r="C116" s="32" t="s">
        <v>1098</v>
      </c>
      <c r="D116" s="80">
        <v>23.51</v>
      </c>
      <c r="E116" s="33">
        <v>44012</v>
      </c>
      <c r="F116" s="34">
        <v>593.01149999999996</v>
      </c>
      <c r="G116" s="35">
        <v>10</v>
      </c>
      <c r="H116" s="84">
        <v>59301149.999999993</v>
      </c>
      <c r="I116" s="34">
        <v>1211.8270809999999</v>
      </c>
      <c r="J116" s="34">
        <v>2973.9521450000002</v>
      </c>
      <c r="K116" s="34">
        <v>2164.9538560000001</v>
      </c>
      <c r="L116" s="34">
        <v>157.005124</v>
      </c>
      <c r="M116" s="34">
        <v>-161.40845400000001</v>
      </c>
      <c r="N116" s="36">
        <v>-98.553356000000008</v>
      </c>
      <c r="O116" s="34">
        <v>-62.855097999999998</v>
      </c>
      <c r="P116" s="37">
        <v>0</v>
      </c>
      <c r="Q116" s="37">
        <v>0</v>
      </c>
      <c r="R116" s="38">
        <v>0</v>
      </c>
      <c r="S116" s="39">
        <v>1040</v>
      </c>
      <c r="T116" s="86">
        <v>1394170036.5</v>
      </c>
      <c r="U116" s="108">
        <v>0.86921038989063082</v>
      </c>
      <c r="V116" s="86">
        <v>1211827081</v>
      </c>
      <c r="W116" s="85">
        <v>0.4687937022940899</v>
      </c>
      <c r="X116" s="86">
        <v>2973952145</v>
      </c>
    </row>
    <row r="117" spans="1:24" s="4" customFormat="1" ht="15.75" x14ac:dyDescent="0.25">
      <c r="A117" s="77" t="s">
        <v>1133</v>
      </c>
      <c r="B117" s="31" t="s">
        <v>158</v>
      </c>
      <c r="C117" s="32" t="s">
        <v>159</v>
      </c>
      <c r="D117" s="32">
        <v>83</v>
      </c>
      <c r="E117" s="33">
        <v>44196</v>
      </c>
      <c r="F117" s="34">
        <v>305.57</v>
      </c>
      <c r="G117" s="35">
        <v>10</v>
      </c>
      <c r="H117" s="84">
        <v>30557000</v>
      </c>
      <c r="I117" s="34">
        <v>2446.4386220000001</v>
      </c>
      <c r="J117" s="34">
        <v>5390.7308949999997</v>
      </c>
      <c r="K117" s="34">
        <v>884.49151499999994</v>
      </c>
      <c r="L117" s="34">
        <v>16.910731999999999</v>
      </c>
      <c r="M117" s="34">
        <v>289.61326000000003</v>
      </c>
      <c r="N117" s="36">
        <v>82.658888000000019</v>
      </c>
      <c r="O117" s="34">
        <v>206.95437200000001</v>
      </c>
      <c r="P117" s="37">
        <v>0</v>
      </c>
      <c r="Q117" s="37">
        <v>0</v>
      </c>
      <c r="R117" s="38">
        <v>0</v>
      </c>
      <c r="S117" s="39">
        <v>945</v>
      </c>
      <c r="T117" s="86">
        <v>2536231000</v>
      </c>
      <c r="U117" s="108">
        <v>0.96459613576208159</v>
      </c>
      <c r="V117" s="86">
        <v>2446438622</v>
      </c>
      <c r="W117" s="85">
        <v>0.47047998674027669</v>
      </c>
      <c r="X117" s="86">
        <v>5390730895</v>
      </c>
    </row>
    <row r="118" spans="1:24" s="4" customFormat="1" ht="15.75" x14ac:dyDescent="0.25">
      <c r="A118" s="77" t="s">
        <v>1131</v>
      </c>
      <c r="B118" s="62" t="s">
        <v>508</v>
      </c>
      <c r="C118" s="32" t="s">
        <v>509</v>
      </c>
      <c r="D118" s="32">
        <v>100.19</v>
      </c>
      <c r="E118" s="33">
        <v>44012</v>
      </c>
      <c r="F118" s="34">
        <v>170</v>
      </c>
      <c r="G118" s="35">
        <v>10</v>
      </c>
      <c r="H118" s="84">
        <v>17000000</v>
      </c>
      <c r="I118" s="34">
        <v>2714.2506760000001</v>
      </c>
      <c r="J118" s="34">
        <v>3549.6986270000002</v>
      </c>
      <c r="K118" s="34">
        <v>3772.254058</v>
      </c>
      <c r="L118" s="34">
        <v>6.3882810000000001</v>
      </c>
      <c r="M118" s="34">
        <v>314.91547100000003</v>
      </c>
      <c r="N118" s="36">
        <v>39.02112500000004</v>
      </c>
      <c r="O118" s="34">
        <v>275.89434599999998</v>
      </c>
      <c r="P118" s="37">
        <v>0</v>
      </c>
      <c r="Q118" s="37">
        <v>0</v>
      </c>
      <c r="R118" s="38">
        <v>0</v>
      </c>
      <c r="S118" s="39">
        <v>556</v>
      </c>
      <c r="T118" s="86">
        <v>1703230000</v>
      </c>
      <c r="U118" s="108">
        <v>1.5935902232816472</v>
      </c>
      <c r="V118" s="86">
        <v>2714250676</v>
      </c>
      <c r="W118" s="85">
        <v>0.47982383266138612</v>
      </c>
      <c r="X118" s="86">
        <v>3549698627</v>
      </c>
    </row>
    <row r="119" spans="1:24" s="4" customFormat="1" ht="15.75" x14ac:dyDescent="0.25">
      <c r="A119" s="77" t="s">
        <v>1300</v>
      </c>
      <c r="B119" s="31" t="s">
        <v>626</v>
      </c>
      <c r="C119" s="32" t="s">
        <v>627</v>
      </c>
      <c r="D119" s="80">
        <v>275.2</v>
      </c>
      <c r="E119" s="33">
        <v>44104</v>
      </c>
      <c r="F119" s="34">
        <v>150.23231999999999</v>
      </c>
      <c r="G119" s="35">
        <v>10</v>
      </c>
      <c r="H119" s="84">
        <v>15023231.999999998</v>
      </c>
      <c r="I119" s="34">
        <v>3472.4039240000002</v>
      </c>
      <c r="J119" s="34">
        <v>8611.6179630000006</v>
      </c>
      <c r="K119" s="34">
        <v>16220.377603000001</v>
      </c>
      <c r="L119" s="34">
        <v>775.92470500000002</v>
      </c>
      <c r="M119" s="34">
        <v>1597.273719</v>
      </c>
      <c r="N119" s="36">
        <v>333.50286600000004</v>
      </c>
      <c r="O119" s="34">
        <v>1263.770853</v>
      </c>
      <c r="P119" s="37">
        <v>30</v>
      </c>
      <c r="Q119" s="37">
        <v>0</v>
      </c>
      <c r="R119" s="38">
        <v>30</v>
      </c>
      <c r="S119" s="39">
        <v>1017</v>
      </c>
      <c r="T119" s="86">
        <v>4134393446.3999991</v>
      </c>
      <c r="U119" s="108">
        <v>0.8398823114001347</v>
      </c>
      <c r="V119" s="86">
        <v>3472403924</v>
      </c>
      <c r="W119" s="85">
        <v>0.48009485141625052</v>
      </c>
      <c r="X119" s="86">
        <v>8611617963</v>
      </c>
    </row>
    <row r="120" spans="1:24" s="4" customFormat="1" ht="15.75" x14ac:dyDescent="0.25">
      <c r="A120" s="77" t="s">
        <v>1160</v>
      </c>
      <c r="B120" s="62" t="s">
        <v>500</v>
      </c>
      <c r="C120" s="32" t="s">
        <v>501</v>
      </c>
      <c r="D120" s="32">
        <v>985</v>
      </c>
      <c r="E120" s="33">
        <v>44012</v>
      </c>
      <c r="F120" s="34">
        <v>216.89791</v>
      </c>
      <c r="G120" s="35">
        <v>10</v>
      </c>
      <c r="H120" s="84">
        <v>21689791</v>
      </c>
      <c r="I120" s="34">
        <v>16476.547946999999</v>
      </c>
      <c r="J120" s="34">
        <v>44446.280135000001</v>
      </c>
      <c r="K120" s="34">
        <v>34030.186287999997</v>
      </c>
      <c r="L120" s="34">
        <v>2556.9768789999998</v>
      </c>
      <c r="M120" s="34">
        <v>1309.085345</v>
      </c>
      <c r="N120" s="36">
        <v>129.99634500000002</v>
      </c>
      <c r="O120" s="34">
        <v>1179.0889999999999</v>
      </c>
      <c r="P120" s="37">
        <v>0</v>
      </c>
      <c r="Q120" s="37">
        <v>0</v>
      </c>
      <c r="R120" s="38">
        <v>0</v>
      </c>
      <c r="S120" s="39">
        <v>470</v>
      </c>
      <c r="T120" s="86">
        <v>21364444135</v>
      </c>
      <c r="U120" s="108">
        <v>0.77121350983373016</v>
      </c>
      <c r="V120" s="86">
        <v>16476547947</v>
      </c>
      <c r="W120" s="85">
        <v>0.48068013948767324</v>
      </c>
      <c r="X120" s="86">
        <v>44446280135</v>
      </c>
    </row>
    <row r="121" spans="1:24" s="4" customFormat="1" ht="15.75" x14ac:dyDescent="0.25">
      <c r="A121" s="77" t="s">
        <v>1281</v>
      </c>
      <c r="B121" s="31" t="s">
        <v>55</v>
      </c>
      <c r="C121" s="32" t="s">
        <v>56</v>
      </c>
      <c r="D121" s="80">
        <v>12.13</v>
      </c>
      <c r="E121" s="33">
        <v>44012</v>
      </c>
      <c r="F121" s="34">
        <v>863.62262999999996</v>
      </c>
      <c r="G121" s="35">
        <v>10</v>
      </c>
      <c r="H121" s="84">
        <v>86362263</v>
      </c>
      <c r="I121" s="34">
        <v>1731.1609570000001</v>
      </c>
      <c r="J121" s="34">
        <v>2113.4319059999998</v>
      </c>
      <c r="K121" s="34">
        <v>342.942635</v>
      </c>
      <c r="L121" s="34">
        <v>10.473549999999999</v>
      </c>
      <c r="M121" s="34">
        <v>149.10381000000001</v>
      </c>
      <c r="N121" s="36">
        <v>0</v>
      </c>
      <c r="O121" s="34">
        <v>149.10381000000001</v>
      </c>
      <c r="P121" s="37">
        <v>7.8</v>
      </c>
      <c r="Q121" s="37">
        <v>0</v>
      </c>
      <c r="R121" s="38">
        <v>7.8</v>
      </c>
      <c r="S121" s="39">
        <v>7758</v>
      </c>
      <c r="T121" s="86">
        <v>1047574250.1900001</v>
      </c>
      <c r="U121" s="108">
        <v>1.6525424872614203</v>
      </c>
      <c r="V121" s="86">
        <v>1731160957</v>
      </c>
      <c r="W121" s="85">
        <v>0.49567447487470656</v>
      </c>
      <c r="X121" s="86">
        <v>2113431905.9999998</v>
      </c>
    </row>
    <row r="122" spans="1:24" s="4" customFormat="1" ht="15.75" x14ac:dyDescent="0.25">
      <c r="A122" s="77" t="s">
        <v>1158</v>
      </c>
      <c r="B122" s="31" t="s">
        <v>829</v>
      </c>
      <c r="C122" s="32" t="s">
        <v>830</v>
      </c>
      <c r="D122" s="32">
        <v>19.47</v>
      </c>
      <c r="E122" s="33">
        <v>44012</v>
      </c>
      <c r="F122" s="34">
        <v>1512.5</v>
      </c>
      <c r="G122" s="35">
        <v>10</v>
      </c>
      <c r="H122" s="84">
        <v>151250000</v>
      </c>
      <c r="I122" s="34">
        <v>2761.628643</v>
      </c>
      <c r="J122" s="34">
        <v>5744.7144520000002</v>
      </c>
      <c r="K122" s="34">
        <v>2778.6306370000002</v>
      </c>
      <c r="L122" s="34">
        <v>360.35676999999998</v>
      </c>
      <c r="M122" s="34">
        <v>-194.79182700000001</v>
      </c>
      <c r="N122" s="36">
        <v>-57.460597000000007</v>
      </c>
      <c r="O122" s="34">
        <v>-137.33123000000001</v>
      </c>
      <c r="P122" s="37">
        <v>0</v>
      </c>
      <c r="Q122" s="37">
        <v>0</v>
      </c>
      <c r="R122" s="38">
        <v>0</v>
      </c>
      <c r="S122" s="39">
        <v>8857</v>
      </c>
      <c r="T122" s="86">
        <v>2944837500</v>
      </c>
      <c r="U122" s="108">
        <v>0.93778642896254882</v>
      </c>
      <c r="V122" s="86">
        <v>2761628643</v>
      </c>
      <c r="W122" s="85">
        <v>0.51261686278850049</v>
      </c>
      <c r="X122" s="86">
        <v>5744714452</v>
      </c>
    </row>
    <row r="123" spans="1:24" s="4" customFormat="1" ht="15.75" x14ac:dyDescent="0.25">
      <c r="A123" s="77" t="s">
        <v>1235</v>
      </c>
      <c r="B123" s="62" t="s">
        <v>752</v>
      </c>
      <c r="C123" s="32" t="s">
        <v>753</v>
      </c>
      <c r="D123" s="80">
        <v>103.77</v>
      </c>
      <c r="E123" s="33">
        <v>44012</v>
      </c>
      <c r="F123" s="34">
        <v>43009.284</v>
      </c>
      <c r="G123" s="35">
        <v>10</v>
      </c>
      <c r="H123" s="84">
        <v>4300928400</v>
      </c>
      <c r="I123" s="34">
        <v>688858.00699999998</v>
      </c>
      <c r="J123" s="34">
        <v>861463.64500000002</v>
      </c>
      <c r="K123" s="34">
        <v>244856.75399999999</v>
      </c>
      <c r="L123" s="34">
        <v>3011.4540000000002</v>
      </c>
      <c r="M123" s="34">
        <v>143064.90400000001</v>
      </c>
      <c r="N123" s="36">
        <v>42983.233000000007</v>
      </c>
      <c r="O123" s="34">
        <v>100081.671</v>
      </c>
      <c r="P123" s="37">
        <v>67.5</v>
      </c>
      <c r="Q123" s="37">
        <v>0</v>
      </c>
      <c r="R123" s="38">
        <v>67.5</v>
      </c>
      <c r="S123" s="39">
        <v>26519</v>
      </c>
      <c r="T123" s="86">
        <v>446307340068</v>
      </c>
      <c r="U123" s="108">
        <v>1.5434610752649613</v>
      </c>
      <c r="V123" s="86">
        <v>688858007000</v>
      </c>
      <c r="W123" s="85">
        <v>0.51808029585276349</v>
      </c>
      <c r="X123" s="86">
        <v>861463645000</v>
      </c>
    </row>
    <row r="124" spans="1:24" s="4" customFormat="1" ht="15.75" x14ac:dyDescent="0.25">
      <c r="A124" s="77" t="s">
        <v>1258</v>
      </c>
      <c r="B124" s="31" t="s">
        <v>806</v>
      </c>
      <c r="C124" s="32" t="s">
        <v>807</v>
      </c>
      <c r="D124" s="80">
        <v>404.67</v>
      </c>
      <c r="E124" s="33">
        <v>43921</v>
      </c>
      <c r="F124" s="34">
        <v>124.006</v>
      </c>
      <c r="G124" s="35">
        <v>10</v>
      </c>
      <c r="H124" s="84">
        <v>12400600</v>
      </c>
      <c r="I124" s="34">
        <v>1709.088</v>
      </c>
      <c r="J124" s="34">
        <v>9456.76</v>
      </c>
      <c r="K124" s="34">
        <v>13191.06</v>
      </c>
      <c r="L124" s="34">
        <v>1034.779</v>
      </c>
      <c r="M124" s="34">
        <v>-1843.998</v>
      </c>
      <c r="N124" s="36">
        <v>210.97800000000007</v>
      </c>
      <c r="O124" s="34">
        <v>-2054.9760000000001</v>
      </c>
      <c r="P124" s="37">
        <v>0</v>
      </c>
      <c r="Q124" s="37">
        <v>0</v>
      </c>
      <c r="R124" s="38">
        <v>0</v>
      </c>
      <c r="S124" s="39">
        <v>1592</v>
      </c>
      <c r="T124" s="86">
        <v>5018150802</v>
      </c>
      <c r="U124" s="108">
        <v>0.34058123548595581</v>
      </c>
      <c r="V124" s="86">
        <v>1709088000</v>
      </c>
      <c r="W124" s="85">
        <v>0.53064165760789106</v>
      </c>
      <c r="X124" s="86">
        <v>9456760000</v>
      </c>
    </row>
    <row r="125" spans="1:24" s="4" customFormat="1" ht="15.75" x14ac:dyDescent="0.25">
      <c r="A125" s="77" t="s">
        <v>1264</v>
      </c>
      <c r="B125" s="31" t="s">
        <v>232</v>
      </c>
      <c r="C125" s="32" t="s">
        <v>233</v>
      </c>
      <c r="D125" s="80">
        <v>61.54</v>
      </c>
      <c r="E125" s="33">
        <v>44196</v>
      </c>
      <c r="F125" s="34">
        <v>848.95299999999997</v>
      </c>
      <c r="G125" s="35">
        <v>10</v>
      </c>
      <c r="H125" s="84">
        <v>84895299.999999985</v>
      </c>
      <c r="I125" s="34">
        <v>4775.2269999999999</v>
      </c>
      <c r="J125" s="34">
        <v>9661.7450000000008</v>
      </c>
      <c r="K125" s="34">
        <v>1692.9940000000001</v>
      </c>
      <c r="L125" s="34">
        <v>9.9540000000000006</v>
      </c>
      <c r="M125" s="34">
        <v>907.77499999999998</v>
      </c>
      <c r="N125" s="36">
        <v>262.34799999999996</v>
      </c>
      <c r="O125" s="34">
        <v>645.42700000000002</v>
      </c>
      <c r="P125" s="37">
        <v>70</v>
      </c>
      <c r="Q125" s="37">
        <v>0</v>
      </c>
      <c r="R125" s="38">
        <v>70</v>
      </c>
      <c r="S125" s="39">
        <v>1202</v>
      </c>
      <c r="T125" s="86">
        <v>5224456761.999999</v>
      </c>
      <c r="U125" s="108">
        <v>0.91401407218689901</v>
      </c>
      <c r="V125" s="86">
        <v>4775227000</v>
      </c>
      <c r="W125" s="85">
        <v>0.54073635373320239</v>
      </c>
      <c r="X125" s="86">
        <v>9661745000</v>
      </c>
    </row>
    <row r="126" spans="1:24" s="4" customFormat="1" ht="15.75" x14ac:dyDescent="0.25">
      <c r="A126" s="77" t="s">
        <v>1210</v>
      </c>
      <c r="B126" s="62" t="s">
        <v>1103</v>
      </c>
      <c r="C126" s="32" t="s">
        <v>1104</v>
      </c>
      <c r="D126" s="80">
        <v>950</v>
      </c>
      <c r="E126" s="33">
        <v>44012</v>
      </c>
      <c r="F126" s="34">
        <v>325.24200000000002</v>
      </c>
      <c r="G126" s="35">
        <v>10</v>
      </c>
      <c r="H126" s="84">
        <v>32524200</v>
      </c>
      <c r="I126" s="34">
        <v>34925.294999999998</v>
      </c>
      <c r="J126" s="34">
        <v>55509.17</v>
      </c>
      <c r="K126" s="34">
        <v>8129.7179999999998</v>
      </c>
      <c r="L126" s="34">
        <v>1728.614</v>
      </c>
      <c r="M126" s="34">
        <v>-1843.4829999999999</v>
      </c>
      <c r="N126" s="36">
        <v>-99.469000000000051</v>
      </c>
      <c r="O126" s="34">
        <v>-1744.0139999999999</v>
      </c>
      <c r="P126" s="37">
        <v>0</v>
      </c>
      <c r="Q126" s="37">
        <v>0</v>
      </c>
      <c r="R126" s="38">
        <v>0</v>
      </c>
      <c r="S126" s="39"/>
      <c r="T126" s="86">
        <v>30897990000</v>
      </c>
      <c r="U126" s="108">
        <v>1.1303419737012019</v>
      </c>
      <c r="V126" s="86">
        <v>34925295000</v>
      </c>
      <c r="W126" s="85">
        <v>0.55662857145945432</v>
      </c>
      <c r="X126" s="86">
        <v>55509170000</v>
      </c>
    </row>
    <row r="127" spans="1:24" s="4" customFormat="1" ht="15.75" x14ac:dyDescent="0.25">
      <c r="A127" s="77" t="s">
        <v>1247</v>
      </c>
      <c r="B127" s="62" t="s">
        <v>1082</v>
      </c>
      <c r="C127" s="32" t="s">
        <v>1083</v>
      </c>
      <c r="D127" s="80">
        <v>87.78</v>
      </c>
      <c r="E127" s="33">
        <v>44012</v>
      </c>
      <c r="F127" s="34">
        <v>1101.8699999999999</v>
      </c>
      <c r="G127" s="35">
        <v>10</v>
      </c>
      <c r="H127" s="84">
        <v>110186999.99999999</v>
      </c>
      <c r="I127" s="34">
        <v>6741.5605919999998</v>
      </c>
      <c r="J127" s="34">
        <v>17206.605695999999</v>
      </c>
      <c r="K127" s="34">
        <v>13587.297888999999</v>
      </c>
      <c r="L127" s="34">
        <v>567.74343699999997</v>
      </c>
      <c r="M127" s="34">
        <v>1045.462272</v>
      </c>
      <c r="N127" s="36">
        <v>283.87300500000003</v>
      </c>
      <c r="O127" s="34">
        <v>761.58926699999995</v>
      </c>
      <c r="P127" s="37">
        <v>0</v>
      </c>
      <c r="Q127" s="37">
        <v>50</v>
      </c>
      <c r="R127" s="38">
        <v>50</v>
      </c>
      <c r="S127" s="39">
        <v>3166</v>
      </c>
      <c r="T127" s="86">
        <v>9672214859.9999981</v>
      </c>
      <c r="U127" s="108">
        <v>0.69700277439866565</v>
      </c>
      <c r="V127" s="86">
        <v>6741560592</v>
      </c>
      <c r="W127" s="85">
        <v>0.56212218905257338</v>
      </c>
      <c r="X127" s="86">
        <v>17206605696</v>
      </c>
    </row>
    <row r="128" spans="1:24" s="4" customFormat="1" ht="15.75" x14ac:dyDescent="0.25">
      <c r="A128" s="77" t="s">
        <v>1255</v>
      </c>
      <c r="B128" s="62" t="s">
        <v>502</v>
      </c>
      <c r="C128" s="32" t="s">
        <v>503</v>
      </c>
      <c r="D128" s="80">
        <v>944</v>
      </c>
      <c r="E128" s="33">
        <v>44012</v>
      </c>
      <c r="F128" s="34">
        <v>206.71875</v>
      </c>
      <c r="G128" s="35">
        <v>10</v>
      </c>
      <c r="H128" s="84">
        <v>20671875</v>
      </c>
      <c r="I128" s="34">
        <v>15888.229934999999</v>
      </c>
      <c r="J128" s="34">
        <v>34316.762152000003</v>
      </c>
      <c r="K128" s="34">
        <v>22491.61881</v>
      </c>
      <c r="L128" s="34">
        <v>1463.422255</v>
      </c>
      <c r="M128" s="34">
        <v>1511.069487</v>
      </c>
      <c r="N128" s="36">
        <v>385.74626399999988</v>
      </c>
      <c r="O128" s="34">
        <v>1125.3232230000001</v>
      </c>
      <c r="P128" s="37">
        <v>0</v>
      </c>
      <c r="Q128" s="37">
        <v>0</v>
      </c>
      <c r="R128" s="38">
        <v>0</v>
      </c>
      <c r="S128" s="39">
        <v>654</v>
      </c>
      <c r="T128" s="86">
        <v>19514250000</v>
      </c>
      <c r="U128" s="108">
        <v>0.81418604020139129</v>
      </c>
      <c r="V128" s="86">
        <v>15888229935</v>
      </c>
      <c r="W128" s="85">
        <v>0.56865067612046538</v>
      </c>
      <c r="X128" s="86">
        <v>34316762152.000004</v>
      </c>
    </row>
    <row r="129" spans="1:24" s="4" customFormat="1" ht="15.75" x14ac:dyDescent="0.25">
      <c r="A129" s="77" t="s">
        <v>1272</v>
      </c>
      <c r="B129" s="62" t="s">
        <v>986</v>
      </c>
      <c r="C129" s="32" t="s">
        <v>987</v>
      </c>
      <c r="D129" s="80">
        <v>98.01</v>
      </c>
      <c r="E129" s="33">
        <v>44012</v>
      </c>
      <c r="F129" s="34">
        <v>80</v>
      </c>
      <c r="G129" s="35">
        <v>10</v>
      </c>
      <c r="H129" s="84">
        <v>8000000</v>
      </c>
      <c r="I129" s="34">
        <v>955.04999599999996</v>
      </c>
      <c r="J129" s="34">
        <v>1376.352142</v>
      </c>
      <c r="K129" s="34">
        <v>913.309572</v>
      </c>
      <c r="L129" s="34">
        <v>22.825348999999999</v>
      </c>
      <c r="M129" s="34">
        <v>21.615673000000001</v>
      </c>
      <c r="N129" s="36">
        <v>6.0453090000000014</v>
      </c>
      <c r="O129" s="34">
        <v>15.570364</v>
      </c>
      <c r="P129" s="37">
        <v>12.5</v>
      </c>
      <c r="Q129" s="37">
        <v>0</v>
      </c>
      <c r="R129" s="38">
        <v>12.5</v>
      </c>
      <c r="S129" s="39">
        <v>774</v>
      </c>
      <c r="T129" s="86">
        <v>784080000</v>
      </c>
      <c r="U129" s="108">
        <v>1.2180517243138456</v>
      </c>
      <c r="V129" s="86">
        <v>955049996</v>
      </c>
      <c r="W129" s="85">
        <v>0.56967979056627205</v>
      </c>
      <c r="X129" s="86">
        <v>1376352142</v>
      </c>
    </row>
    <row r="130" spans="1:24" s="4" customFormat="1" ht="15.75" x14ac:dyDescent="0.25">
      <c r="A130" s="77" t="s">
        <v>1157</v>
      </c>
      <c r="B130" s="31" t="s">
        <v>673</v>
      </c>
      <c r="C130" s="32" t="s">
        <v>674</v>
      </c>
      <c r="D130" s="32">
        <v>20.079999999999998</v>
      </c>
      <c r="E130" s="33">
        <v>44012</v>
      </c>
      <c r="F130" s="34">
        <v>997.18100000000004</v>
      </c>
      <c r="G130" s="35">
        <v>10</v>
      </c>
      <c r="H130" s="84">
        <v>99718100</v>
      </c>
      <c r="I130" s="34">
        <v>2464.5790000000002</v>
      </c>
      <c r="J130" s="34">
        <v>3477.1</v>
      </c>
      <c r="K130" s="34">
        <v>1755.2270000000001</v>
      </c>
      <c r="L130" s="34">
        <v>44.152999999999999</v>
      </c>
      <c r="M130" s="34">
        <v>-140.934</v>
      </c>
      <c r="N130" s="36">
        <v>17.084000000000003</v>
      </c>
      <c r="O130" s="34">
        <v>-158.018</v>
      </c>
      <c r="P130" s="37">
        <v>0</v>
      </c>
      <c r="Q130" s="37">
        <v>0</v>
      </c>
      <c r="R130" s="38">
        <v>0</v>
      </c>
      <c r="S130" s="39">
        <v>2633</v>
      </c>
      <c r="T130" s="86">
        <v>2002339447.9999998</v>
      </c>
      <c r="U130" s="108">
        <v>1.2308497455122804</v>
      </c>
      <c r="V130" s="86">
        <v>2464579000</v>
      </c>
      <c r="W130" s="85">
        <v>0.57586478617238501</v>
      </c>
      <c r="X130" s="86">
        <v>3477100000</v>
      </c>
    </row>
    <row r="131" spans="1:24" s="4" customFormat="1" ht="15.75" x14ac:dyDescent="0.25">
      <c r="A131" s="77" t="s">
        <v>1189</v>
      </c>
      <c r="B131" s="31" t="s">
        <v>1093</v>
      </c>
      <c r="C131" s="32" t="s">
        <v>1094</v>
      </c>
      <c r="D131" s="80">
        <v>32.94</v>
      </c>
      <c r="E131" s="33">
        <v>44012</v>
      </c>
      <c r="F131" s="34">
        <v>381.48899999999998</v>
      </c>
      <c r="G131" s="35">
        <v>10</v>
      </c>
      <c r="H131" s="84">
        <v>38148900</v>
      </c>
      <c r="I131" s="34">
        <v>804.62900000000002</v>
      </c>
      <c r="J131" s="34">
        <v>2155.4899999999998</v>
      </c>
      <c r="K131" s="34">
        <v>3053.9470000000001</v>
      </c>
      <c r="L131" s="34">
        <v>157.21299999999999</v>
      </c>
      <c r="M131" s="34">
        <v>-144.881</v>
      </c>
      <c r="N131" s="36">
        <v>-41.180999999999997</v>
      </c>
      <c r="O131" s="34">
        <v>-103.7</v>
      </c>
      <c r="P131" s="37">
        <v>0</v>
      </c>
      <c r="Q131" s="37">
        <v>0</v>
      </c>
      <c r="R131" s="38">
        <v>0</v>
      </c>
      <c r="S131" s="39"/>
      <c r="T131" s="86">
        <v>1256624766</v>
      </c>
      <c r="U131" s="108">
        <v>0.64030967856955323</v>
      </c>
      <c r="V131" s="86">
        <v>804629000</v>
      </c>
      <c r="W131" s="85">
        <v>0.5829879823149261</v>
      </c>
      <c r="X131" s="86">
        <v>2155490000</v>
      </c>
    </row>
    <row r="132" spans="1:24" s="4" customFormat="1" ht="15.75" x14ac:dyDescent="0.25">
      <c r="A132" s="77" t="s">
        <v>1172</v>
      </c>
      <c r="B132" s="31" t="s">
        <v>657</v>
      </c>
      <c r="C132" s="32" t="s">
        <v>658</v>
      </c>
      <c r="D132" s="32">
        <v>37.520000000000003</v>
      </c>
      <c r="E132" s="33">
        <v>44012</v>
      </c>
      <c r="F132" s="34">
        <v>4002.739</v>
      </c>
      <c r="G132" s="35">
        <v>10</v>
      </c>
      <c r="H132" s="84">
        <v>400273900</v>
      </c>
      <c r="I132" s="34">
        <v>14506.114</v>
      </c>
      <c r="J132" s="34">
        <v>25510.081999999999</v>
      </c>
      <c r="K132" s="34">
        <v>8714.0889999999999</v>
      </c>
      <c r="L132" s="34">
        <v>606.60699999999997</v>
      </c>
      <c r="M132" s="34">
        <v>-561.68899999999996</v>
      </c>
      <c r="N132" s="36">
        <v>-693.00599999999997</v>
      </c>
      <c r="O132" s="34">
        <v>131.31700000000001</v>
      </c>
      <c r="P132" s="37">
        <v>0</v>
      </c>
      <c r="Q132" s="37">
        <v>0</v>
      </c>
      <c r="R132" s="38">
        <v>0</v>
      </c>
      <c r="S132" s="39">
        <v>3771</v>
      </c>
      <c r="T132" s="86">
        <v>15018276728.000002</v>
      </c>
      <c r="U132" s="108">
        <v>0.96589737043231272</v>
      </c>
      <c r="V132" s="86">
        <v>14506114000</v>
      </c>
      <c r="W132" s="85">
        <v>0.58871926511251516</v>
      </c>
      <c r="X132" s="86">
        <v>25510082000</v>
      </c>
    </row>
    <row r="133" spans="1:24" s="4" customFormat="1" ht="15.75" x14ac:dyDescent="0.25">
      <c r="A133" s="77" t="s">
        <v>1170</v>
      </c>
      <c r="B133" s="62" t="s">
        <v>450</v>
      </c>
      <c r="C133" s="32" t="s">
        <v>451</v>
      </c>
      <c r="D133" s="32">
        <v>28.54</v>
      </c>
      <c r="E133" s="33">
        <v>44012</v>
      </c>
      <c r="F133" s="34">
        <v>4854.0973100000001</v>
      </c>
      <c r="G133" s="35">
        <v>10</v>
      </c>
      <c r="H133" s="84">
        <v>485409731</v>
      </c>
      <c r="I133" s="34">
        <v>1119.972119</v>
      </c>
      <c r="J133" s="34">
        <v>22981.326174000002</v>
      </c>
      <c r="K133" s="34">
        <v>16909.29938</v>
      </c>
      <c r="L133" s="34">
        <v>1282.483682</v>
      </c>
      <c r="M133" s="34">
        <v>-223.26377099999999</v>
      </c>
      <c r="N133" s="36">
        <v>166.18538200000003</v>
      </c>
      <c r="O133" s="34">
        <v>-389.44915300000002</v>
      </c>
      <c r="P133" s="37">
        <v>0</v>
      </c>
      <c r="Q133" s="37">
        <v>0</v>
      </c>
      <c r="R133" s="38">
        <v>0</v>
      </c>
      <c r="S133" s="39">
        <v>3754</v>
      </c>
      <c r="T133" s="86">
        <v>13853593722.74</v>
      </c>
      <c r="U133" s="108">
        <v>8.0843436108684219E-2</v>
      </c>
      <c r="V133" s="86">
        <v>1119972119</v>
      </c>
      <c r="W133" s="85">
        <v>0.60281959438934851</v>
      </c>
      <c r="X133" s="86">
        <v>22981326174</v>
      </c>
    </row>
    <row r="134" spans="1:24" s="4" customFormat="1" ht="15.75" x14ac:dyDescent="0.25">
      <c r="A134" s="77" t="s">
        <v>1139</v>
      </c>
      <c r="B134" s="31" t="s">
        <v>130</v>
      </c>
      <c r="C134" s="32" t="s">
        <v>131</v>
      </c>
      <c r="D134" s="32">
        <v>70.489999999999995</v>
      </c>
      <c r="E134" s="33">
        <v>44012</v>
      </c>
      <c r="F134" s="34">
        <v>594</v>
      </c>
      <c r="G134" s="35">
        <v>10</v>
      </c>
      <c r="H134" s="84">
        <v>59400000</v>
      </c>
      <c r="I134" s="34">
        <v>3266.4281470000001</v>
      </c>
      <c r="J134" s="34">
        <v>6892.6620590000002</v>
      </c>
      <c r="K134" s="34">
        <v>847.37213599999995</v>
      </c>
      <c r="L134" s="34">
        <v>362.15051299999999</v>
      </c>
      <c r="M134" s="34">
        <v>129.28516500000001</v>
      </c>
      <c r="N134" s="36">
        <v>69.428731999999997</v>
      </c>
      <c r="O134" s="34">
        <v>59.856433000000003</v>
      </c>
      <c r="P134" s="37">
        <v>25</v>
      </c>
      <c r="Q134" s="37">
        <v>0</v>
      </c>
      <c r="R134" s="38">
        <v>25</v>
      </c>
      <c r="S134" s="39">
        <v>3208</v>
      </c>
      <c r="T134" s="86">
        <v>4187105999.9999995</v>
      </c>
      <c r="U134" s="108">
        <v>0.78011594332696621</v>
      </c>
      <c r="V134" s="86">
        <v>3266428147</v>
      </c>
      <c r="W134" s="85">
        <v>0.60747298564170027</v>
      </c>
      <c r="X134" s="86">
        <v>6892662059</v>
      </c>
    </row>
    <row r="135" spans="1:24" s="4" customFormat="1" ht="15.75" x14ac:dyDescent="0.25">
      <c r="A135" s="77" t="s">
        <v>1286</v>
      </c>
      <c r="B135" s="31" t="s">
        <v>154</v>
      </c>
      <c r="C135" s="32" t="s">
        <v>155</v>
      </c>
      <c r="D135" s="80">
        <v>2.11</v>
      </c>
      <c r="E135" s="33">
        <v>44012</v>
      </c>
      <c r="F135" s="34">
        <v>2848.66896</v>
      </c>
      <c r="G135" s="35">
        <v>10</v>
      </c>
      <c r="H135" s="84">
        <v>284866896</v>
      </c>
      <c r="I135" s="34">
        <v>291.45007399999997</v>
      </c>
      <c r="J135" s="34">
        <v>968.39036299999998</v>
      </c>
      <c r="K135" s="34">
        <v>127.78344300000001</v>
      </c>
      <c r="L135" s="34">
        <v>21.246345000000002</v>
      </c>
      <c r="M135" s="34">
        <v>68.887828999999996</v>
      </c>
      <c r="N135" s="36">
        <v>22.765007999999995</v>
      </c>
      <c r="O135" s="34">
        <v>46.122821000000002</v>
      </c>
      <c r="P135" s="37">
        <v>0</v>
      </c>
      <c r="Q135" s="37">
        <v>0</v>
      </c>
      <c r="R135" s="38">
        <v>0</v>
      </c>
      <c r="S135" s="39">
        <v>9493</v>
      </c>
      <c r="T135" s="86">
        <v>601069150.55999994</v>
      </c>
      <c r="U135" s="108">
        <v>0.48488609626440454</v>
      </c>
      <c r="V135" s="86">
        <v>291450074</v>
      </c>
      <c r="W135" s="85">
        <v>0.6206889014239394</v>
      </c>
      <c r="X135" s="86">
        <v>968390363</v>
      </c>
    </row>
    <row r="136" spans="1:24" s="4" customFormat="1" ht="15.75" x14ac:dyDescent="0.25">
      <c r="A136" s="77" t="s">
        <v>1302</v>
      </c>
      <c r="B136" s="31" t="s">
        <v>160</v>
      </c>
      <c r="C136" s="32" t="s">
        <v>161</v>
      </c>
      <c r="D136" s="80">
        <v>23.25</v>
      </c>
      <c r="E136" s="33">
        <v>44196</v>
      </c>
      <c r="F136" s="34">
        <v>617.74256000000003</v>
      </c>
      <c r="G136" s="35">
        <v>10</v>
      </c>
      <c r="H136" s="84">
        <v>61774256</v>
      </c>
      <c r="I136" s="34">
        <v>1774.9867850000001</v>
      </c>
      <c r="J136" s="34">
        <v>2305.2891639999998</v>
      </c>
      <c r="K136" s="34">
        <v>348.46722499999998</v>
      </c>
      <c r="L136" s="34">
        <v>35.002110000000002</v>
      </c>
      <c r="M136" s="34">
        <v>-22.992308999999999</v>
      </c>
      <c r="N136" s="36">
        <v>16.808691000000003</v>
      </c>
      <c r="O136" s="34">
        <v>-39.801000000000002</v>
      </c>
      <c r="P136" s="37">
        <v>0</v>
      </c>
      <c r="Q136" s="37">
        <v>0</v>
      </c>
      <c r="R136" s="38">
        <v>0</v>
      </c>
      <c r="S136" s="39">
        <v>1587</v>
      </c>
      <c r="T136" s="86">
        <v>1436251452</v>
      </c>
      <c r="U136" s="108">
        <v>1.2358468167452896</v>
      </c>
      <c r="V136" s="86">
        <v>1774986785</v>
      </c>
      <c r="W136" s="85">
        <v>0.6230244233256631</v>
      </c>
      <c r="X136" s="86">
        <v>2305289164</v>
      </c>
    </row>
    <row r="137" spans="1:24" s="4" customFormat="1" ht="15.75" x14ac:dyDescent="0.25">
      <c r="A137" s="77" t="s">
        <v>1132</v>
      </c>
      <c r="B137" s="31" t="s">
        <v>704</v>
      </c>
      <c r="C137" s="32" t="s">
        <v>705</v>
      </c>
      <c r="D137" s="32">
        <v>79.33</v>
      </c>
      <c r="E137" s="33">
        <v>44012</v>
      </c>
      <c r="F137" s="34">
        <v>12971.544</v>
      </c>
      <c r="G137" s="35">
        <v>10</v>
      </c>
      <c r="H137" s="84">
        <v>1297154400</v>
      </c>
      <c r="I137" s="34">
        <v>42679.68</v>
      </c>
      <c r="J137" s="34">
        <v>164521.29300000001</v>
      </c>
      <c r="K137" s="34">
        <v>27523.564999999999</v>
      </c>
      <c r="L137" s="34">
        <v>9395.2649999999994</v>
      </c>
      <c r="M137" s="34">
        <v>10748.951999999999</v>
      </c>
      <c r="N137" s="36">
        <v>582.21299999999974</v>
      </c>
      <c r="O137" s="34">
        <v>10166.739</v>
      </c>
      <c r="P137" s="37">
        <v>0</v>
      </c>
      <c r="Q137" s="37">
        <v>0</v>
      </c>
      <c r="R137" s="38">
        <v>0</v>
      </c>
      <c r="S137" s="39">
        <v>15063</v>
      </c>
      <c r="T137" s="86">
        <v>102903258552</v>
      </c>
      <c r="U137" s="108">
        <v>0.4147553789896043</v>
      </c>
      <c r="V137" s="86">
        <v>42679680000</v>
      </c>
      <c r="W137" s="85">
        <v>0.62547076232861842</v>
      </c>
      <c r="X137" s="86">
        <v>164521293000</v>
      </c>
    </row>
    <row r="138" spans="1:24" s="4" customFormat="1" ht="15.75" x14ac:dyDescent="0.25">
      <c r="A138" s="77" t="s">
        <v>1289</v>
      </c>
      <c r="B138" s="62" t="s">
        <v>506</v>
      </c>
      <c r="C138" s="32" t="s">
        <v>507</v>
      </c>
      <c r="D138" s="80">
        <v>224.5</v>
      </c>
      <c r="E138" s="33">
        <v>44012</v>
      </c>
      <c r="F138" s="34">
        <v>366.71300000000002</v>
      </c>
      <c r="G138" s="35">
        <v>10</v>
      </c>
      <c r="H138" s="84">
        <v>36671300</v>
      </c>
      <c r="I138" s="34">
        <v>6616.6130000000003</v>
      </c>
      <c r="J138" s="34">
        <v>13011.465</v>
      </c>
      <c r="K138" s="34">
        <v>12882.572</v>
      </c>
      <c r="L138" s="34">
        <v>189.56299999999999</v>
      </c>
      <c r="M138" s="34">
        <v>851.20100000000002</v>
      </c>
      <c r="N138" s="36">
        <v>131.65200000000004</v>
      </c>
      <c r="O138" s="34">
        <v>719.54899999999998</v>
      </c>
      <c r="P138" s="37">
        <v>40</v>
      </c>
      <c r="Q138" s="37">
        <v>10</v>
      </c>
      <c r="R138" s="38">
        <v>50</v>
      </c>
      <c r="S138" s="39">
        <v>711</v>
      </c>
      <c r="T138" s="86">
        <v>8232706850</v>
      </c>
      <c r="U138" s="108">
        <v>0.80369836076454004</v>
      </c>
      <c r="V138" s="86">
        <v>6616613000</v>
      </c>
      <c r="W138" s="85">
        <v>0.63272712565418265</v>
      </c>
      <c r="X138" s="86">
        <v>13011465000</v>
      </c>
    </row>
    <row r="139" spans="1:24" s="4" customFormat="1" ht="15.75" x14ac:dyDescent="0.25">
      <c r="A139" s="77" t="s">
        <v>1274</v>
      </c>
      <c r="B139" s="62" t="s">
        <v>750</v>
      </c>
      <c r="C139" s="32" t="s">
        <v>751</v>
      </c>
      <c r="D139" s="83">
        <v>1339.82</v>
      </c>
      <c r="E139" s="33">
        <v>44012</v>
      </c>
      <c r="F139" s="34">
        <v>1334.0250000000001</v>
      </c>
      <c r="G139" s="35">
        <v>10</v>
      </c>
      <c r="H139" s="84">
        <v>133402500</v>
      </c>
      <c r="I139" s="34">
        <v>93149.106</v>
      </c>
      <c r="J139" s="34">
        <v>282077.30300000001</v>
      </c>
      <c r="K139" s="34">
        <v>72014.895999999993</v>
      </c>
      <c r="L139" s="34">
        <v>985.57600000000002</v>
      </c>
      <c r="M139" s="34">
        <v>41279.445</v>
      </c>
      <c r="N139" s="36">
        <v>10966.572</v>
      </c>
      <c r="O139" s="34">
        <v>30312.873</v>
      </c>
      <c r="P139" s="37">
        <v>61</v>
      </c>
      <c r="Q139" s="37">
        <v>0</v>
      </c>
      <c r="R139" s="38">
        <v>61</v>
      </c>
      <c r="S139" s="39">
        <v>2731</v>
      </c>
      <c r="T139" s="86">
        <v>178735337550</v>
      </c>
      <c r="U139" s="108">
        <v>0.52115662899588711</v>
      </c>
      <c r="V139" s="86">
        <v>93149106000</v>
      </c>
      <c r="W139" s="85">
        <v>0.63363955784134818</v>
      </c>
      <c r="X139" s="86">
        <v>282077303000</v>
      </c>
    </row>
    <row r="140" spans="1:24" s="4" customFormat="1" ht="15.75" x14ac:dyDescent="0.25">
      <c r="A140" s="77" t="s">
        <v>1156</v>
      </c>
      <c r="B140" s="31" t="s">
        <v>1049</v>
      </c>
      <c r="C140" s="32" t="s">
        <v>1050</v>
      </c>
      <c r="D140" s="32">
        <v>4.78</v>
      </c>
      <c r="E140" s="33">
        <v>44012</v>
      </c>
      <c r="F140" s="34">
        <v>984.61828000000003</v>
      </c>
      <c r="G140" s="35">
        <v>10</v>
      </c>
      <c r="H140" s="84">
        <v>98461828</v>
      </c>
      <c r="I140" s="34">
        <v>523.76978499999996</v>
      </c>
      <c r="J140" s="34">
        <v>736.50886700000001</v>
      </c>
      <c r="K140" s="34">
        <v>186.68820600000001</v>
      </c>
      <c r="L140" s="34">
        <v>0.208541</v>
      </c>
      <c r="M140" s="34">
        <v>-37.248282000000003</v>
      </c>
      <c r="N140" s="36">
        <v>2.1957859999999982</v>
      </c>
      <c r="O140" s="34">
        <v>-39.444068000000001</v>
      </c>
      <c r="P140" s="37">
        <v>0</v>
      </c>
      <c r="Q140" s="37">
        <v>0</v>
      </c>
      <c r="R140" s="38">
        <v>0</v>
      </c>
      <c r="S140" s="39">
        <v>5357</v>
      </c>
      <c r="T140" s="86">
        <v>470647537.84000003</v>
      </c>
      <c r="U140" s="108">
        <v>1.1128705515039987</v>
      </c>
      <c r="V140" s="86">
        <v>523769784.99999994</v>
      </c>
      <c r="W140" s="85">
        <v>0.63902494447497271</v>
      </c>
      <c r="X140" s="86">
        <v>736508867</v>
      </c>
    </row>
    <row r="141" spans="1:24" s="4" customFormat="1" ht="15.75" x14ac:dyDescent="0.25">
      <c r="A141" s="77" t="s">
        <v>1232</v>
      </c>
      <c r="B141" s="62" t="s">
        <v>1055</v>
      </c>
      <c r="C141" s="32" t="s">
        <v>1056</v>
      </c>
      <c r="D141" s="80">
        <v>350.52</v>
      </c>
      <c r="E141" s="33">
        <v>44012</v>
      </c>
      <c r="F141" s="34">
        <v>87.846000000000004</v>
      </c>
      <c r="G141" s="35">
        <v>10</v>
      </c>
      <c r="H141" s="84">
        <v>8784600.0000000019</v>
      </c>
      <c r="I141" s="34">
        <v>1949.653</v>
      </c>
      <c r="J141" s="34">
        <v>4769.1369999999997</v>
      </c>
      <c r="K141" s="34">
        <v>7313.0420000000004</v>
      </c>
      <c r="L141" s="34">
        <v>206.98599999999999</v>
      </c>
      <c r="M141" s="34">
        <v>-302.67</v>
      </c>
      <c r="N141" s="36">
        <v>-66.886000000000024</v>
      </c>
      <c r="O141" s="34">
        <v>-235.78399999999999</v>
      </c>
      <c r="P141" s="37">
        <v>0</v>
      </c>
      <c r="Q141" s="37">
        <v>0</v>
      </c>
      <c r="R141" s="38">
        <v>0</v>
      </c>
      <c r="S141" s="39">
        <v>664</v>
      </c>
      <c r="T141" s="86">
        <v>3079177992.0000005</v>
      </c>
      <c r="U141" s="108">
        <v>0.63317320566248048</v>
      </c>
      <c r="V141" s="86">
        <v>1949653000</v>
      </c>
      <c r="W141" s="85">
        <v>0.64564678934574549</v>
      </c>
      <c r="X141" s="86">
        <v>4769137000</v>
      </c>
    </row>
    <row r="142" spans="1:24" s="4" customFormat="1" ht="15.75" x14ac:dyDescent="0.25">
      <c r="A142" s="77" t="s">
        <v>1218</v>
      </c>
      <c r="B142" s="62" t="s">
        <v>558</v>
      </c>
      <c r="C142" s="32" t="s">
        <v>559</v>
      </c>
      <c r="D142" s="80">
        <v>124.03</v>
      </c>
      <c r="E142" s="33">
        <v>44012</v>
      </c>
      <c r="F142" s="34">
        <v>3105.0699500000001</v>
      </c>
      <c r="G142" s="35">
        <v>10</v>
      </c>
      <c r="H142" s="84">
        <v>310506995</v>
      </c>
      <c r="I142" s="34">
        <v>37865.163709</v>
      </c>
      <c r="J142" s="34">
        <v>59587.801348000001</v>
      </c>
      <c r="K142" s="34">
        <v>47078.366163999999</v>
      </c>
      <c r="L142" s="34">
        <v>1658.07491</v>
      </c>
      <c r="M142" s="34">
        <v>-850.81536500000004</v>
      </c>
      <c r="N142" s="36">
        <v>444.66657599999996</v>
      </c>
      <c r="O142" s="34">
        <v>-1295.481941</v>
      </c>
      <c r="P142" s="37">
        <v>0</v>
      </c>
      <c r="Q142" s="37">
        <v>0</v>
      </c>
      <c r="R142" s="38">
        <v>0</v>
      </c>
      <c r="S142" s="39">
        <v>2120</v>
      </c>
      <c r="T142" s="86">
        <v>38512182589.849998</v>
      </c>
      <c r="U142" s="108">
        <v>0.98319963093910645</v>
      </c>
      <c r="V142" s="86">
        <v>37865163709</v>
      </c>
      <c r="W142" s="85">
        <v>0.6463098439382613</v>
      </c>
      <c r="X142" s="86">
        <v>59587801348</v>
      </c>
    </row>
    <row r="143" spans="1:24" s="4" customFormat="1" ht="15.75" x14ac:dyDescent="0.25">
      <c r="A143" s="77" t="s">
        <v>1140</v>
      </c>
      <c r="B143" s="62" t="s">
        <v>733</v>
      </c>
      <c r="C143" s="32" t="s">
        <v>734</v>
      </c>
      <c r="D143" s="32">
        <v>334.63</v>
      </c>
      <c r="E143" s="33">
        <v>44012</v>
      </c>
      <c r="F143" s="34">
        <v>995.32799999999997</v>
      </c>
      <c r="G143" s="35">
        <v>10</v>
      </c>
      <c r="H143" s="84">
        <v>99532800</v>
      </c>
      <c r="I143" s="34">
        <v>18446.021000000001</v>
      </c>
      <c r="J143" s="34">
        <v>51238.332000000002</v>
      </c>
      <c r="K143" s="34">
        <v>201078.72</v>
      </c>
      <c r="L143" s="34">
        <v>1597.1990000000001</v>
      </c>
      <c r="M143" s="34">
        <v>1503.086</v>
      </c>
      <c r="N143" s="36">
        <v>494.79200000000003</v>
      </c>
      <c r="O143" s="34">
        <v>1008.294</v>
      </c>
      <c r="P143" s="37">
        <v>90</v>
      </c>
      <c r="Q143" s="37">
        <v>0</v>
      </c>
      <c r="R143" s="38">
        <v>90</v>
      </c>
      <c r="S143" s="39">
        <v>3857</v>
      </c>
      <c r="T143" s="86">
        <v>33306660864</v>
      </c>
      <c r="U143" s="108">
        <v>0.55382378543799493</v>
      </c>
      <c r="V143" s="86">
        <v>18446021000</v>
      </c>
      <c r="W143" s="85">
        <v>0.6500340577831456</v>
      </c>
      <c r="X143" s="86">
        <v>51238332000</v>
      </c>
    </row>
    <row r="144" spans="1:24" s="4" customFormat="1" ht="15.75" x14ac:dyDescent="0.25">
      <c r="A144" s="77" t="s">
        <v>1292</v>
      </c>
      <c r="B144" s="31" t="s">
        <v>582</v>
      </c>
      <c r="C144" s="32" t="s">
        <v>583</v>
      </c>
      <c r="D144" s="80">
        <v>250.74</v>
      </c>
      <c r="E144" s="33">
        <v>44104</v>
      </c>
      <c r="F144" s="34">
        <v>173.62299999999999</v>
      </c>
      <c r="G144" s="35">
        <v>10</v>
      </c>
      <c r="H144" s="84">
        <v>17362299.999999996</v>
      </c>
      <c r="I144" s="34">
        <v>3394.65</v>
      </c>
      <c r="J144" s="34">
        <v>6489.2420000000002</v>
      </c>
      <c r="K144" s="34">
        <v>8153.5439999999999</v>
      </c>
      <c r="L144" s="34">
        <v>52.978999999999999</v>
      </c>
      <c r="M144" s="34">
        <v>1370.241</v>
      </c>
      <c r="N144" s="36">
        <v>125.89400000000001</v>
      </c>
      <c r="O144" s="34">
        <v>1244.347</v>
      </c>
      <c r="P144" s="37">
        <v>500</v>
      </c>
      <c r="Q144" s="37">
        <v>0</v>
      </c>
      <c r="R144" s="38">
        <v>500</v>
      </c>
      <c r="S144" s="39">
        <v>1020</v>
      </c>
      <c r="T144" s="86">
        <v>4353423101.999999</v>
      </c>
      <c r="U144" s="108">
        <v>0.77976569712244814</v>
      </c>
      <c r="V144" s="86">
        <v>3394650000</v>
      </c>
      <c r="W144" s="85">
        <v>0.67086773801932476</v>
      </c>
      <c r="X144" s="86">
        <v>6489242000</v>
      </c>
    </row>
    <row r="145" spans="1:24" s="4" customFormat="1" ht="15.75" x14ac:dyDescent="0.25">
      <c r="A145" s="77" t="s">
        <v>1184</v>
      </c>
      <c r="B145" s="31" t="s">
        <v>51</v>
      </c>
      <c r="C145" s="32" t="s">
        <v>52</v>
      </c>
      <c r="D145" s="93">
        <v>8.81</v>
      </c>
      <c r="E145" s="33">
        <v>44012</v>
      </c>
      <c r="F145" s="34">
        <v>1000</v>
      </c>
      <c r="G145" s="35">
        <v>10</v>
      </c>
      <c r="H145" s="84">
        <v>100000000</v>
      </c>
      <c r="I145" s="34">
        <v>1199.498124</v>
      </c>
      <c r="J145" s="34">
        <v>1243.6912339999999</v>
      </c>
      <c r="K145" s="34">
        <v>176.32474199999999</v>
      </c>
      <c r="L145" s="34">
        <v>0.10158399999999999</v>
      </c>
      <c r="M145" s="34">
        <v>102.646351</v>
      </c>
      <c r="N145" s="36">
        <v>0</v>
      </c>
      <c r="O145" s="34">
        <v>102.646351</v>
      </c>
      <c r="P145" s="37">
        <v>8</v>
      </c>
      <c r="Q145" s="37">
        <v>0</v>
      </c>
      <c r="R145" s="38">
        <v>8</v>
      </c>
      <c r="S145" s="39">
        <v>292</v>
      </c>
      <c r="T145" s="86">
        <v>881000000</v>
      </c>
      <c r="U145" s="108">
        <v>1.3615188694665152</v>
      </c>
      <c r="V145" s="86">
        <v>1199498124</v>
      </c>
      <c r="W145" s="85">
        <v>0.70837517859356403</v>
      </c>
      <c r="X145" s="86">
        <v>1243691234</v>
      </c>
    </row>
    <row r="146" spans="1:24" s="4" customFormat="1" ht="15.75" x14ac:dyDescent="0.25">
      <c r="A146" s="77" t="s">
        <v>1144</v>
      </c>
      <c r="B146" s="62" t="s">
        <v>446</v>
      </c>
      <c r="C146" s="32" t="s">
        <v>447</v>
      </c>
      <c r="D146" s="32">
        <v>128.62</v>
      </c>
      <c r="E146" s="33">
        <v>44012</v>
      </c>
      <c r="F146" s="34">
        <v>840</v>
      </c>
      <c r="G146" s="35">
        <v>10</v>
      </c>
      <c r="H146" s="84">
        <v>84000000</v>
      </c>
      <c r="I146" s="34">
        <v>6611.62</v>
      </c>
      <c r="J146" s="34">
        <v>14679.528</v>
      </c>
      <c r="K146" s="34">
        <v>7940.5709999999999</v>
      </c>
      <c r="L146" s="34">
        <v>166.74700000000001</v>
      </c>
      <c r="M146" s="34">
        <v>222.352</v>
      </c>
      <c r="N146" s="36">
        <v>108.66200000000001</v>
      </c>
      <c r="O146" s="34">
        <v>113.69</v>
      </c>
      <c r="P146" s="37">
        <v>30</v>
      </c>
      <c r="Q146" s="37">
        <v>0</v>
      </c>
      <c r="R146" s="38">
        <v>30</v>
      </c>
      <c r="S146" s="39">
        <v>588</v>
      </c>
      <c r="T146" s="86">
        <v>10804080000</v>
      </c>
      <c r="U146" s="108">
        <v>0.61195585371452266</v>
      </c>
      <c r="V146" s="86">
        <v>6611620000</v>
      </c>
      <c r="W146" s="85">
        <v>0.7359964162335465</v>
      </c>
      <c r="X146" s="86">
        <v>14679528000</v>
      </c>
    </row>
    <row r="147" spans="1:24" s="4" customFormat="1" ht="15.75" x14ac:dyDescent="0.25">
      <c r="A147" s="77" t="s">
        <v>1317</v>
      </c>
      <c r="B147" s="31" t="s">
        <v>781</v>
      </c>
      <c r="C147" s="32" t="s">
        <v>782</v>
      </c>
      <c r="D147" s="80">
        <v>75.73</v>
      </c>
      <c r="E147" s="33">
        <v>44012</v>
      </c>
      <c r="F147" s="34">
        <v>2515.9965000000002</v>
      </c>
      <c r="G147" s="35">
        <v>10</v>
      </c>
      <c r="H147" s="84">
        <v>251599650.00000003</v>
      </c>
      <c r="I147" s="34">
        <v>8157.5735759999998</v>
      </c>
      <c r="J147" s="34">
        <v>25606.107478000002</v>
      </c>
      <c r="K147" s="34">
        <v>27304.991322999998</v>
      </c>
      <c r="L147" s="34">
        <v>1514.7858799999999</v>
      </c>
      <c r="M147" s="34">
        <v>553.72699499999999</v>
      </c>
      <c r="N147" s="36">
        <v>-39.145070000000032</v>
      </c>
      <c r="O147" s="34">
        <v>592.87206500000002</v>
      </c>
      <c r="P147" s="37">
        <v>0</v>
      </c>
      <c r="Q147" s="37">
        <v>0</v>
      </c>
      <c r="R147" s="38">
        <v>0</v>
      </c>
      <c r="S147" s="39">
        <v>7079</v>
      </c>
      <c r="T147" s="86">
        <v>19053641494.500004</v>
      </c>
      <c r="U147" s="108">
        <v>0.42813724496468314</v>
      </c>
      <c r="V147" s="86">
        <v>8157573576</v>
      </c>
      <c r="W147" s="85">
        <v>0.74410534716650401</v>
      </c>
      <c r="X147" s="86">
        <v>25606107478</v>
      </c>
    </row>
    <row r="148" spans="1:24" s="4" customFormat="1" ht="15.75" x14ac:dyDescent="0.25">
      <c r="A148" s="77" t="s">
        <v>1190</v>
      </c>
      <c r="B148" s="31" t="s">
        <v>665</v>
      </c>
      <c r="C148" s="32" t="s">
        <v>666</v>
      </c>
      <c r="D148" s="80">
        <v>45.01</v>
      </c>
      <c r="E148" s="33">
        <v>44012</v>
      </c>
      <c r="F148" s="34">
        <v>10983.462</v>
      </c>
      <c r="G148" s="35">
        <v>10</v>
      </c>
      <c r="H148" s="84">
        <v>1098346200</v>
      </c>
      <c r="I148" s="34">
        <v>31320.830999999998</v>
      </c>
      <c r="J148" s="34">
        <v>66009.770999999993</v>
      </c>
      <c r="K148" s="34">
        <v>29117.734</v>
      </c>
      <c r="L148" s="34">
        <v>2981.7220000000002</v>
      </c>
      <c r="M148" s="34">
        <v>-5269.0410000000002</v>
      </c>
      <c r="N148" s="36">
        <v>-425.77599999999984</v>
      </c>
      <c r="O148" s="34">
        <v>-4843.2650000000003</v>
      </c>
      <c r="P148" s="37">
        <v>0</v>
      </c>
      <c r="Q148" s="37">
        <v>0</v>
      </c>
      <c r="R148" s="38">
        <v>0</v>
      </c>
      <c r="S148" s="39">
        <v>15921</v>
      </c>
      <c r="T148" s="86">
        <v>49436562462</v>
      </c>
      <c r="U148" s="108">
        <v>0.63355600470957352</v>
      </c>
      <c r="V148" s="86">
        <v>31320831000</v>
      </c>
      <c r="W148" s="85">
        <v>0.74892794980306787</v>
      </c>
      <c r="X148" s="86">
        <v>66009770999.999992</v>
      </c>
    </row>
    <row r="149" spans="1:24" s="4" customFormat="1" ht="15.75" x14ac:dyDescent="0.25">
      <c r="A149" s="77" t="s">
        <v>1301</v>
      </c>
      <c r="B149" s="31" t="s">
        <v>641</v>
      </c>
      <c r="C149" s="32" t="s">
        <v>642</v>
      </c>
      <c r="D149" s="80">
        <v>150.05000000000001</v>
      </c>
      <c r="E149" s="33">
        <v>44012</v>
      </c>
      <c r="F149" s="34">
        <v>1374.27</v>
      </c>
      <c r="G149" s="35">
        <v>10</v>
      </c>
      <c r="H149" s="84">
        <v>137427000</v>
      </c>
      <c r="I149" s="34">
        <v>16552.655999999999</v>
      </c>
      <c r="J149" s="34">
        <v>27422.444</v>
      </c>
      <c r="K149" s="34">
        <v>18500.574000000001</v>
      </c>
      <c r="L149" s="34">
        <v>525.89400000000001</v>
      </c>
      <c r="M149" s="34">
        <v>1532.491</v>
      </c>
      <c r="N149" s="36">
        <v>425</v>
      </c>
      <c r="O149" s="34">
        <v>1107.491</v>
      </c>
      <c r="P149" s="37">
        <v>35</v>
      </c>
      <c r="Q149" s="37">
        <v>0</v>
      </c>
      <c r="R149" s="38">
        <v>35</v>
      </c>
      <c r="S149" s="39">
        <v>2261</v>
      </c>
      <c r="T149" s="86">
        <v>20620921350</v>
      </c>
      <c r="U149" s="108">
        <v>0.80271175662090377</v>
      </c>
      <c r="V149" s="86">
        <v>16552655999.999998</v>
      </c>
      <c r="W149" s="85">
        <v>0.75197241172231033</v>
      </c>
      <c r="X149" s="86">
        <v>27422444000</v>
      </c>
    </row>
    <row r="150" spans="1:24" s="4" customFormat="1" ht="15.75" x14ac:dyDescent="0.25">
      <c r="A150" s="77" t="s">
        <v>1246</v>
      </c>
      <c r="B150" s="62" t="s">
        <v>959</v>
      </c>
      <c r="C150" s="32" t="s">
        <v>960</v>
      </c>
      <c r="D150" s="80">
        <v>9.51</v>
      </c>
      <c r="E150" s="33">
        <v>44012</v>
      </c>
      <c r="F150" s="34">
        <v>1413.21064</v>
      </c>
      <c r="G150" s="35">
        <v>5</v>
      </c>
      <c r="H150" s="84">
        <v>282642128</v>
      </c>
      <c r="I150" s="34">
        <v>1712.1215970000001</v>
      </c>
      <c r="J150" s="34">
        <v>3529.190713</v>
      </c>
      <c r="K150" s="34">
        <v>4499.1047120000003</v>
      </c>
      <c r="L150" s="34">
        <v>185.128264</v>
      </c>
      <c r="M150" s="34">
        <v>187.03973099999999</v>
      </c>
      <c r="N150" s="36">
        <v>59.824729999999988</v>
      </c>
      <c r="O150" s="34">
        <v>127.215001</v>
      </c>
      <c r="P150" s="37">
        <v>0</v>
      </c>
      <c r="Q150" s="37">
        <v>0</v>
      </c>
      <c r="R150" s="38">
        <v>0</v>
      </c>
      <c r="S150" s="39">
        <v>5655</v>
      </c>
      <c r="T150" s="86">
        <v>2687926637.2799997</v>
      </c>
      <c r="U150" s="108">
        <v>0.63696738342998505</v>
      </c>
      <c r="V150" s="86">
        <v>1712121597</v>
      </c>
      <c r="W150" s="85">
        <v>0.76162691559253226</v>
      </c>
      <c r="X150" s="86">
        <v>3529190713</v>
      </c>
    </row>
    <row r="151" spans="1:24" s="4" customFormat="1" ht="15.75" x14ac:dyDescent="0.25">
      <c r="A151" s="77" t="s">
        <v>1196</v>
      </c>
      <c r="B151" s="31">
        <v>786</v>
      </c>
      <c r="C151" s="32" t="s">
        <v>129</v>
      </c>
      <c r="D151" s="80">
        <v>11.81</v>
      </c>
      <c r="E151" s="33">
        <v>44012</v>
      </c>
      <c r="F151" s="34">
        <v>149.73750000000001</v>
      </c>
      <c r="G151" s="35">
        <v>10</v>
      </c>
      <c r="H151" s="84">
        <v>14973750</v>
      </c>
      <c r="I151" s="34">
        <v>208.70282599999999</v>
      </c>
      <c r="J151" s="34">
        <v>227.87854100000001</v>
      </c>
      <c r="K151" s="34">
        <v>20.045919000000001</v>
      </c>
      <c r="L151" s="34">
        <v>6.8739999999999999E-3</v>
      </c>
      <c r="M151" s="34">
        <v>4.336697</v>
      </c>
      <c r="N151" s="36">
        <v>1.511968</v>
      </c>
      <c r="O151" s="34">
        <v>2.824729</v>
      </c>
      <c r="P151" s="37">
        <v>0</v>
      </c>
      <c r="Q151" s="37">
        <v>0</v>
      </c>
      <c r="R151" s="38">
        <v>0</v>
      </c>
      <c r="S151" s="39">
        <v>553</v>
      </c>
      <c r="T151" s="86">
        <v>176839987.5</v>
      </c>
      <c r="U151" s="108">
        <v>1.1801789230504216</v>
      </c>
      <c r="V151" s="86">
        <v>208702826</v>
      </c>
      <c r="W151" s="85">
        <v>0.77602738162168594</v>
      </c>
      <c r="X151" s="86">
        <v>227878541</v>
      </c>
    </row>
    <row r="152" spans="1:24" s="4" customFormat="1" ht="15.75" x14ac:dyDescent="0.25">
      <c r="A152" s="77" t="s">
        <v>1209</v>
      </c>
      <c r="B152" s="62" t="s">
        <v>897</v>
      </c>
      <c r="C152" s="32" t="s">
        <v>898</v>
      </c>
      <c r="D152" s="80">
        <v>108.5</v>
      </c>
      <c r="E152" s="33">
        <v>44196</v>
      </c>
      <c r="F152" s="34">
        <v>12722.382</v>
      </c>
      <c r="G152" s="35">
        <v>10</v>
      </c>
      <c r="H152" s="84">
        <v>1272238200</v>
      </c>
      <c r="I152" s="34">
        <v>42535.671000000002</v>
      </c>
      <c r="J152" s="34">
        <v>172948.758</v>
      </c>
      <c r="K152" s="34">
        <v>97654.752999999997</v>
      </c>
      <c r="L152" s="34">
        <v>1873.508</v>
      </c>
      <c r="M152" s="34">
        <v>29591.458999999999</v>
      </c>
      <c r="N152" s="36">
        <v>8772</v>
      </c>
      <c r="O152" s="34">
        <v>20819.458999999999</v>
      </c>
      <c r="P152" s="37">
        <v>112</v>
      </c>
      <c r="Q152" s="37">
        <v>0</v>
      </c>
      <c r="R152" s="38">
        <v>112</v>
      </c>
      <c r="S152" s="39">
        <v>14811</v>
      </c>
      <c r="T152" s="86">
        <v>138037844700</v>
      </c>
      <c r="U152" s="108">
        <v>0.30814499525433403</v>
      </c>
      <c r="V152" s="86">
        <v>42535671000</v>
      </c>
      <c r="W152" s="85">
        <v>0.79814302395857617</v>
      </c>
      <c r="X152" s="86">
        <v>172948758000</v>
      </c>
    </row>
    <row r="153" spans="1:24" s="4" customFormat="1" ht="15.75" x14ac:dyDescent="0.25">
      <c r="A153" s="77" t="s">
        <v>1147</v>
      </c>
      <c r="B153" s="31" t="s">
        <v>91</v>
      </c>
      <c r="C153" s="52" t="s">
        <v>92</v>
      </c>
      <c r="D153" s="52">
        <v>9.24</v>
      </c>
      <c r="E153" s="33">
        <v>44012</v>
      </c>
      <c r="F153" s="34">
        <v>300</v>
      </c>
      <c r="G153" s="35">
        <v>10</v>
      </c>
      <c r="H153" s="84">
        <v>30000000</v>
      </c>
      <c r="I153" s="34">
        <v>331.87078300000002</v>
      </c>
      <c r="J153" s="34">
        <v>345.91723999999999</v>
      </c>
      <c r="K153" s="34">
        <v>50.714486000000001</v>
      </c>
      <c r="L153" s="34">
        <v>0.14735699999999999</v>
      </c>
      <c r="M153" s="34">
        <v>28.013895000000002</v>
      </c>
      <c r="N153" s="36">
        <v>0</v>
      </c>
      <c r="O153" s="34">
        <v>28.013895000000002</v>
      </c>
      <c r="P153" s="37">
        <v>7</v>
      </c>
      <c r="Q153" s="37">
        <v>0</v>
      </c>
      <c r="R153" s="38">
        <v>7</v>
      </c>
      <c r="S153" s="39">
        <v>1122</v>
      </c>
      <c r="T153" s="86">
        <v>277200000</v>
      </c>
      <c r="U153" s="108">
        <v>1.1972250468975469</v>
      </c>
      <c r="V153" s="86">
        <v>331870783</v>
      </c>
      <c r="W153" s="85">
        <v>0.80134774433329781</v>
      </c>
      <c r="X153" s="86">
        <v>345917240</v>
      </c>
    </row>
    <row r="154" spans="1:24" s="4" customFormat="1" ht="15.75" x14ac:dyDescent="0.25">
      <c r="A154" s="77" t="s">
        <v>1316</v>
      </c>
      <c r="B154" s="62" t="s">
        <v>1016</v>
      </c>
      <c r="C154" s="32" t="s">
        <v>1017</v>
      </c>
      <c r="D154" s="80">
        <v>834.15</v>
      </c>
      <c r="E154" s="33">
        <v>44196</v>
      </c>
      <c r="F154" s="34">
        <v>234.93700000000001</v>
      </c>
      <c r="G154" s="35">
        <v>10</v>
      </c>
      <c r="H154" s="84">
        <v>23493700</v>
      </c>
      <c r="I154" s="34">
        <v>7282.5919999999996</v>
      </c>
      <c r="J154" s="34">
        <v>24451.218000000001</v>
      </c>
      <c r="K154" s="34">
        <v>24442.491999999998</v>
      </c>
      <c r="L154" s="34">
        <v>1084.627</v>
      </c>
      <c r="M154" s="34">
        <v>1161.184</v>
      </c>
      <c r="N154" s="36">
        <v>471.15999999999997</v>
      </c>
      <c r="O154" s="34">
        <v>690.024</v>
      </c>
      <c r="P154" s="37">
        <v>150</v>
      </c>
      <c r="Q154" s="37">
        <v>100</v>
      </c>
      <c r="R154" s="38">
        <v>250</v>
      </c>
      <c r="S154" s="39">
        <v>1771</v>
      </c>
      <c r="T154" s="86">
        <v>19597269855</v>
      </c>
      <c r="U154" s="108">
        <v>0.37161257939926451</v>
      </c>
      <c r="V154" s="86">
        <v>7282592000</v>
      </c>
      <c r="W154" s="85">
        <v>0.80148440274018251</v>
      </c>
      <c r="X154" s="86">
        <v>24451218000</v>
      </c>
    </row>
    <row r="155" spans="1:24" s="4" customFormat="1" ht="15.75" x14ac:dyDescent="0.25">
      <c r="A155" s="77" t="s">
        <v>1194</v>
      </c>
      <c r="B155" s="62" t="s">
        <v>961</v>
      </c>
      <c r="C155" s="32" t="s">
        <v>962</v>
      </c>
      <c r="D155" s="80">
        <v>153.33000000000001</v>
      </c>
      <c r="E155" s="33">
        <v>44196</v>
      </c>
      <c r="F155" s="34">
        <v>390.60399999999998</v>
      </c>
      <c r="G155" s="35">
        <v>10</v>
      </c>
      <c r="H155" s="84">
        <v>39060400</v>
      </c>
      <c r="I155" s="34">
        <v>4501.8249999999998</v>
      </c>
      <c r="J155" s="34">
        <v>7389.1769999999997</v>
      </c>
      <c r="K155" s="34">
        <v>5545.1369999999997</v>
      </c>
      <c r="L155" s="34">
        <v>163.589</v>
      </c>
      <c r="M155" s="34">
        <v>452.71699999999998</v>
      </c>
      <c r="N155" s="36">
        <v>106.43599999999998</v>
      </c>
      <c r="O155" s="34">
        <v>346.28100000000001</v>
      </c>
      <c r="P155" s="37">
        <v>0</v>
      </c>
      <c r="Q155" s="37">
        <v>20</v>
      </c>
      <c r="R155" s="38">
        <v>20</v>
      </c>
      <c r="S155" s="39">
        <v>2395</v>
      </c>
      <c r="T155" s="86">
        <v>5989131132.000001</v>
      </c>
      <c r="U155" s="108">
        <v>0.75166579271351963</v>
      </c>
      <c r="V155" s="86">
        <v>4501825000</v>
      </c>
      <c r="W155" s="85">
        <v>0.81052749609327279</v>
      </c>
      <c r="X155" s="86">
        <v>7389177000</v>
      </c>
    </row>
    <row r="156" spans="1:24" s="4" customFormat="1" ht="15.75" x14ac:dyDescent="0.25">
      <c r="A156" s="77" t="s">
        <v>1261</v>
      </c>
      <c r="B156" s="31" t="s">
        <v>1105</v>
      </c>
      <c r="C156" s="32" t="s">
        <v>1106</v>
      </c>
      <c r="D156" s="80">
        <v>199.99</v>
      </c>
      <c r="E156" s="33">
        <v>44012</v>
      </c>
      <c r="F156" s="34">
        <v>619.74900000000002</v>
      </c>
      <c r="G156" s="35">
        <v>10</v>
      </c>
      <c r="H156" s="84">
        <v>61974900.000000007</v>
      </c>
      <c r="I156" s="34">
        <v>7767.5479999999998</v>
      </c>
      <c r="J156" s="34">
        <v>15259.253000000001</v>
      </c>
      <c r="K156" s="34">
        <v>12151.762000000001</v>
      </c>
      <c r="L156" s="34">
        <v>478.59800000000001</v>
      </c>
      <c r="M156" s="34">
        <v>797.45299999999997</v>
      </c>
      <c r="N156" s="36">
        <v>292.262</v>
      </c>
      <c r="O156" s="34">
        <v>505.19099999999997</v>
      </c>
      <c r="P156" s="37">
        <v>0</v>
      </c>
      <c r="Q156" s="37">
        <v>0</v>
      </c>
      <c r="R156" s="38">
        <v>0</v>
      </c>
      <c r="S156" s="39">
        <v>2225</v>
      </c>
      <c r="T156" s="86">
        <v>12394360251.000002</v>
      </c>
      <c r="U156" s="108">
        <v>0.62670019611325234</v>
      </c>
      <c r="V156" s="86">
        <v>7767548000</v>
      </c>
      <c r="W156" s="85">
        <v>0.81225209720292346</v>
      </c>
      <c r="X156" s="86">
        <v>15259253000</v>
      </c>
    </row>
    <row r="157" spans="1:24" s="4" customFormat="1" ht="15.75" x14ac:dyDescent="0.25">
      <c r="A157" s="77" t="s">
        <v>1305</v>
      </c>
      <c r="B157" s="31" t="s">
        <v>612</v>
      </c>
      <c r="C157" s="32" t="s">
        <v>613</v>
      </c>
      <c r="D157" s="80">
        <v>446</v>
      </c>
      <c r="E157" s="33">
        <v>44104</v>
      </c>
      <c r="F157" s="34">
        <v>37.5</v>
      </c>
      <c r="G157" s="35">
        <v>10</v>
      </c>
      <c r="H157" s="84">
        <v>3750000</v>
      </c>
      <c r="I157" s="34">
        <v>1324.441</v>
      </c>
      <c r="J157" s="34">
        <v>2030.4639999999999</v>
      </c>
      <c r="K157" s="34">
        <v>938.404</v>
      </c>
      <c r="L157" s="34">
        <v>95.617999999999995</v>
      </c>
      <c r="M157" s="34">
        <v>-48.47</v>
      </c>
      <c r="N157" s="36">
        <v>0.27900000000000347</v>
      </c>
      <c r="O157" s="34">
        <v>-48.749000000000002</v>
      </c>
      <c r="P157" s="37">
        <v>0</v>
      </c>
      <c r="Q157" s="37">
        <v>0</v>
      </c>
      <c r="R157" s="38">
        <v>0</v>
      </c>
      <c r="S157" s="39">
        <v>1287</v>
      </c>
      <c r="T157" s="86">
        <v>1672500000</v>
      </c>
      <c r="U157" s="108">
        <v>0.7918929745889387</v>
      </c>
      <c r="V157" s="86">
        <v>1324441000</v>
      </c>
      <c r="W157" s="85">
        <v>0.82370335056420596</v>
      </c>
      <c r="X157" s="86">
        <v>2030464000</v>
      </c>
    </row>
    <row r="158" spans="1:24" s="4" customFormat="1" ht="15.75" x14ac:dyDescent="0.25">
      <c r="A158" s="77" t="s">
        <v>1234</v>
      </c>
      <c r="B158" s="62" t="s">
        <v>1117</v>
      </c>
      <c r="C158" s="32" t="s">
        <v>1118</v>
      </c>
      <c r="D158" s="80">
        <v>62</v>
      </c>
      <c r="E158" s="33">
        <v>44012</v>
      </c>
      <c r="F158" s="34">
        <v>352.71300000000002</v>
      </c>
      <c r="G158" s="35">
        <v>10</v>
      </c>
      <c r="H158" s="84">
        <v>35271300</v>
      </c>
      <c r="I158" s="34">
        <v>2225.7860000000001</v>
      </c>
      <c r="J158" s="34">
        <v>2649.4340000000002</v>
      </c>
      <c r="K158" s="34">
        <v>644.31799999999998</v>
      </c>
      <c r="L158" s="34">
        <v>17.385999999999999</v>
      </c>
      <c r="M158" s="34">
        <v>-276.81900000000002</v>
      </c>
      <c r="N158" s="36">
        <v>-53.78000000000003</v>
      </c>
      <c r="O158" s="34">
        <v>-223.03899999999999</v>
      </c>
      <c r="P158" s="37">
        <v>0</v>
      </c>
      <c r="Q158" s="37">
        <v>0</v>
      </c>
      <c r="R158" s="38">
        <v>0</v>
      </c>
      <c r="S158" s="39"/>
      <c r="T158" s="86">
        <v>2186820600</v>
      </c>
      <c r="U158" s="108">
        <v>1.0178182883406166</v>
      </c>
      <c r="V158" s="86">
        <v>2225786000</v>
      </c>
      <c r="W158" s="85">
        <v>0.82539161194428701</v>
      </c>
      <c r="X158" s="86">
        <v>2649434000</v>
      </c>
    </row>
    <row r="159" spans="1:24" s="4" customFormat="1" ht="15.75" x14ac:dyDescent="0.25">
      <c r="A159" s="77" t="s">
        <v>1204</v>
      </c>
      <c r="B159" s="31" t="s">
        <v>682</v>
      </c>
      <c r="C159" s="32" t="s">
        <v>683</v>
      </c>
      <c r="D159" s="80">
        <v>454.67</v>
      </c>
      <c r="E159" s="33">
        <v>44012</v>
      </c>
      <c r="F159" s="34">
        <v>48.073639999999997</v>
      </c>
      <c r="G159" s="35">
        <v>10</v>
      </c>
      <c r="H159" s="84">
        <v>4807364</v>
      </c>
      <c r="I159" s="34">
        <v>1298.4722730000001</v>
      </c>
      <c r="J159" s="34">
        <v>2602.3306790000001</v>
      </c>
      <c r="K159" s="34">
        <v>1828.7032899999999</v>
      </c>
      <c r="L159" s="34">
        <v>19.913983999999999</v>
      </c>
      <c r="M159" s="34">
        <v>42.012779999999999</v>
      </c>
      <c r="N159" s="36">
        <v>3.4759409999999988</v>
      </c>
      <c r="O159" s="34">
        <v>38.536839000000001</v>
      </c>
      <c r="P159" s="37">
        <v>0</v>
      </c>
      <c r="Q159" s="37">
        <v>0</v>
      </c>
      <c r="R159" s="38">
        <v>0</v>
      </c>
      <c r="S159" s="39">
        <v>1173</v>
      </c>
      <c r="T159" s="86">
        <v>2185764189.8800001</v>
      </c>
      <c r="U159" s="108">
        <v>0.59405871823313516</v>
      </c>
      <c r="V159" s="86">
        <v>1298472273</v>
      </c>
      <c r="W159" s="85">
        <v>0.83992561265116616</v>
      </c>
      <c r="X159" s="86">
        <v>2602330679</v>
      </c>
    </row>
    <row r="160" spans="1:24" s="4" customFormat="1" ht="15.75" x14ac:dyDescent="0.25">
      <c r="A160" s="77" t="s">
        <v>1312</v>
      </c>
      <c r="B160" s="31" t="s">
        <v>645</v>
      </c>
      <c r="C160" s="32" t="s">
        <v>646</v>
      </c>
      <c r="D160" s="80">
        <v>146.19</v>
      </c>
      <c r="E160" s="33">
        <v>44012</v>
      </c>
      <c r="F160" s="34">
        <v>1942.95</v>
      </c>
      <c r="G160" s="35">
        <v>10</v>
      </c>
      <c r="H160" s="84">
        <v>194295000.00000003</v>
      </c>
      <c r="I160" s="34">
        <v>10053.558000000001</v>
      </c>
      <c r="J160" s="34">
        <v>32921.845000000001</v>
      </c>
      <c r="K160" s="34">
        <v>17090.154999999999</v>
      </c>
      <c r="L160" s="34">
        <v>2526.9969999999998</v>
      </c>
      <c r="M160" s="34">
        <v>-2722.7269999999999</v>
      </c>
      <c r="N160" s="36">
        <v>-829.61899999999991</v>
      </c>
      <c r="O160" s="34">
        <v>-1893.1079999999999</v>
      </c>
      <c r="P160" s="37">
        <v>0</v>
      </c>
      <c r="Q160" s="37">
        <v>0</v>
      </c>
      <c r="R160" s="38">
        <v>0</v>
      </c>
      <c r="S160" s="39">
        <v>5806</v>
      </c>
      <c r="T160" s="86">
        <v>28403986050.000004</v>
      </c>
      <c r="U160" s="108">
        <v>0.35394884303571184</v>
      </c>
      <c r="V160" s="86">
        <v>10053558000</v>
      </c>
      <c r="W160" s="85">
        <v>0.86277017737007156</v>
      </c>
      <c r="X160" s="86">
        <v>32921845000</v>
      </c>
    </row>
    <row r="161" spans="1:24" s="4" customFormat="1" ht="15.75" x14ac:dyDescent="0.25">
      <c r="A161" s="77" t="s">
        <v>1223</v>
      </c>
      <c r="B161" s="62" t="s">
        <v>464</v>
      </c>
      <c r="C161" s="32" t="s">
        <v>465</v>
      </c>
      <c r="D161" s="80">
        <v>99.38</v>
      </c>
      <c r="E161" s="33">
        <v>44012</v>
      </c>
      <c r="F161" s="34">
        <v>3768.009</v>
      </c>
      <c r="G161" s="35">
        <v>10</v>
      </c>
      <c r="H161" s="84">
        <v>376800900</v>
      </c>
      <c r="I161" s="34">
        <v>21147.058000000001</v>
      </c>
      <c r="J161" s="34">
        <v>43096.656999999999</v>
      </c>
      <c r="K161" s="34">
        <v>31205.677</v>
      </c>
      <c r="L161" s="34">
        <v>346.959</v>
      </c>
      <c r="M161" s="34">
        <v>3283.625</v>
      </c>
      <c r="N161" s="36">
        <v>346.404</v>
      </c>
      <c r="O161" s="34">
        <v>2937.221</v>
      </c>
      <c r="P161" s="37">
        <v>23.4</v>
      </c>
      <c r="Q161" s="37">
        <v>0</v>
      </c>
      <c r="R161" s="38">
        <v>23.4</v>
      </c>
      <c r="S161" s="39">
        <v>1068</v>
      </c>
      <c r="T161" s="86">
        <v>37446473442</v>
      </c>
      <c r="U161" s="108">
        <v>0.5647276246921944</v>
      </c>
      <c r="V161" s="86">
        <v>21147058000</v>
      </c>
      <c r="W161" s="85">
        <v>0.86889508487862532</v>
      </c>
      <c r="X161" s="86">
        <v>43096657000</v>
      </c>
    </row>
    <row r="162" spans="1:24" s="4" customFormat="1" ht="15.75" x14ac:dyDescent="0.25">
      <c r="A162" s="77" t="s">
        <v>1233</v>
      </c>
      <c r="B162" s="62" t="s">
        <v>957</v>
      </c>
      <c r="C162" s="32" t="s">
        <v>958</v>
      </c>
      <c r="D162" s="80">
        <v>86</v>
      </c>
      <c r="E162" s="33">
        <v>44012</v>
      </c>
      <c r="F162" s="34">
        <v>1105.9054599999999</v>
      </c>
      <c r="G162" s="35">
        <v>10</v>
      </c>
      <c r="H162" s="84">
        <v>110590545.99999999</v>
      </c>
      <c r="I162" s="34">
        <v>3623.3240430000001</v>
      </c>
      <c r="J162" s="34">
        <v>10848.594058999999</v>
      </c>
      <c r="K162" s="34">
        <v>17172.579881000001</v>
      </c>
      <c r="L162" s="34">
        <v>601.53826700000002</v>
      </c>
      <c r="M162" s="34">
        <v>1349.1125549999999</v>
      </c>
      <c r="N162" s="36">
        <v>422.63528999999994</v>
      </c>
      <c r="O162" s="34">
        <v>926.47726499999999</v>
      </c>
      <c r="P162" s="37">
        <v>30</v>
      </c>
      <c r="Q162" s="37">
        <v>0</v>
      </c>
      <c r="R162" s="38">
        <v>30</v>
      </c>
      <c r="S162" s="39">
        <v>1840</v>
      </c>
      <c r="T162" s="86">
        <v>9510786955.9999981</v>
      </c>
      <c r="U162" s="108">
        <v>0.38096995125247557</v>
      </c>
      <c r="V162" s="86">
        <v>3623324043</v>
      </c>
      <c r="W162" s="85">
        <v>0.87668382688813429</v>
      </c>
      <c r="X162" s="86">
        <v>10848594059</v>
      </c>
    </row>
    <row r="163" spans="1:24" s="4" customFormat="1" ht="15.75" x14ac:dyDescent="0.25">
      <c r="A163" s="77" t="s">
        <v>1315</v>
      </c>
      <c r="B163" s="31" t="s">
        <v>162</v>
      </c>
      <c r="C163" s="32" t="s">
        <v>163</v>
      </c>
      <c r="D163" s="80">
        <v>28.09</v>
      </c>
      <c r="E163" s="33">
        <v>44012</v>
      </c>
      <c r="F163" s="34">
        <v>720</v>
      </c>
      <c r="G163" s="35">
        <v>10</v>
      </c>
      <c r="H163" s="84">
        <v>72000000</v>
      </c>
      <c r="I163" s="34">
        <v>1550.695426</v>
      </c>
      <c r="J163" s="34">
        <v>2265.5724009999999</v>
      </c>
      <c r="K163" s="34">
        <v>840.44955000000004</v>
      </c>
      <c r="L163" s="34">
        <v>8.2370300000000007</v>
      </c>
      <c r="M163" s="34">
        <v>345.10088999999999</v>
      </c>
      <c r="N163" s="36">
        <v>87.431777000000011</v>
      </c>
      <c r="O163" s="34">
        <v>257.66911299999998</v>
      </c>
      <c r="P163" s="37">
        <v>32.5</v>
      </c>
      <c r="Q163" s="37">
        <v>0</v>
      </c>
      <c r="R163" s="38">
        <v>32.5</v>
      </c>
      <c r="S163" s="39">
        <v>843</v>
      </c>
      <c r="T163" s="86">
        <v>2022480000</v>
      </c>
      <c r="U163" s="108">
        <v>0.7667296714924251</v>
      </c>
      <c r="V163" s="86">
        <v>1550695426</v>
      </c>
      <c r="W163" s="85">
        <v>0.89270155264395812</v>
      </c>
      <c r="X163" s="86">
        <v>2265572401</v>
      </c>
    </row>
    <row r="164" spans="1:24" s="4" customFormat="1" ht="15.75" x14ac:dyDescent="0.25">
      <c r="A164" s="77" t="s">
        <v>1250</v>
      </c>
      <c r="B164" s="31" t="s">
        <v>980</v>
      </c>
      <c r="C164" s="32" t="s">
        <v>981</v>
      </c>
      <c r="D164" s="80">
        <v>237.18</v>
      </c>
      <c r="E164" s="33">
        <v>44012</v>
      </c>
      <c r="F164" s="34">
        <v>425.06900000000002</v>
      </c>
      <c r="G164" s="35">
        <v>10</v>
      </c>
      <c r="H164" s="84">
        <v>42506900</v>
      </c>
      <c r="I164" s="34">
        <v>4774.4040000000005</v>
      </c>
      <c r="J164" s="34">
        <v>11160.731</v>
      </c>
      <c r="K164" s="34">
        <v>9436.1929999999993</v>
      </c>
      <c r="L164" s="34">
        <v>783.50300000000004</v>
      </c>
      <c r="M164" s="34">
        <v>98.677999999999997</v>
      </c>
      <c r="N164" s="36">
        <v>28.442999999999998</v>
      </c>
      <c r="O164" s="34">
        <v>70.234999999999999</v>
      </c>
      <c r="P164" s="37">
        <v>10</v>
      </c>
      <c r="Q164" s="37">
        <v>0</v>
      </c>
      <c r="R164" s="38">
        <v>10</v>
      </c>
      <c r="S164" s="39">
        <v>2167</v>
      </c>
      <c r="T164" s="86">
        <v>10081786542</v>
      </c>
      <c r="U164" s="108">
        <v>0.47356725716321957</v>
      </c>
      <c r="V164" s="86">
        <v>4774404000</v>
      </c>
      <c r="W164" s="85">
        <v>0.90332672134110215</v>
      </c>
      <c r="X164" s="86">
        <v>11160731000</v>
      </c>
    </row>
    <row r="165" spans="1:24" s="4" customFormat="1" ht="15.75" x14ac:dyDescent="0.25">
      <c r="A165" s="77" t="s">
        <v>1187</v>
      </c>
      <c r="B165" s="62" t="s">
        <v>1003</v>
      </c>
      <c r="C165" s="32" t="s">
        <v>1004</v>
      </c>
      <c r="D165" s="80">
        <v>32.06</v>
      </c>
      <c r="E165" s="33">
        <v>44012</v>
      </c>
      <c r="F165" s="34">
        <v>5440.5</v>
      </c>
      <c r="G165" s="35">
        <v>10</v>
      </c>
      <c r="H165" s="84">
        <v>544050000</v>
      </c>
      <c r="I165" s="34">
        <v>5849.6909740000001</v>
      </c>
      <c r="J165" s="34">
        <v>18943.389566000002</v>
      </c>
      <c r="K165" s="34">
        <v>29872.020641999999</v>
      </c>
      <c r="L165" s="34">
        <v>544.98872100000006</v>
      </c>
      <c r="M165" s="34">
        <v>194.55028999999999</v>
      </c>
      <c r="N165" s="36">
        <v>-15.078506000000004</v>
      </c>
      <c r="O165" s="34">
        <v>209.62879599999999</v>
      </c>
      <c r="P165" s="37">
        <v>0</v>
      </c>
      <c r="Q165" s="37">
        <v>0</v>
      </c>
      <c r="R165" s="38">
        <v>0</v>
      </c>
      <c r="S165" s="39">
        <v>8738</v>
      </c>
      <c r="T165" s="86">
        <v>17442243000</v>
      </c>
      <c r="U165" s="108">
        <v>0.3353749270664329</v>
      </c>
      <c r="V165" s="86">
        <v>5849690974</v>
      </c>
      <c r="W165" s="85">
        <v>0.92075617931152676</v>
      </c>
      <c r="X165" s="86">
        <v>18943389566</v>
      </c>
    </row>
    <row r="166" spans="1:24" s="4" customFormat="1" ht="15.75" x14ac:dyDescent="0.25">
      <c r="A166" s="77" t="s">
        <v>1306</v>
      </c>
      <c r="B166" s="31" t="s">
        <v>1080</v>
      </c>
      <c r="C166" s="32" t="s">
        <v>1081</v>
      </c>
      <c r="D166" s="80">
        <v>21.25</v>
      </c>
      <c r="E166" s="33">
        <v>44012</v>
      </c>
      <c r="F166" s="34">
        <v>1196.5999999999999</v>
      </c>
      <c r="G166" s="35">
        <v>5</v>
      </c>
      <c r="H166" s="84">
        <v>239320000</v>
      </c>
      <c r="I166" s="34">
        <v>1719.048</v>
      </c>
      <c r="J166" s="34">
        <v>5388.8810000000003</v>
      </c>
      <c r="K166" s="34">
        <v>6474.4690000000001</v>
      </c>
      <c r="L166" s="34">
        <v>87.078000000000003</v>
      </c>
      <c r="M166" s="34">
        <v>-280.81700000000001</v>
      </c>
      <c r="N166" s="36">
        <v>44.956999999999994</v>
      </c>
      <c r="O166" s="34">
        <v>-325.774</v>
      </c>
      <c r="P166" s="37">
        <v>0</v>
      </c>
      <c r="Q166" s="37">
        <v>0</v>
      </c>
      <c r="R166" s="38">
        <v>0</v>
      </c>
      <c r="S166" s="39">
        <v>4904</v>
      </c>
      <c r="T166" s="86">
        <v>5085550000</v>
      </c>
      <c r="U166" s="108">
        <v>0.33802597555819919</v>
      </c>
      <c r="V166" s="86">
        <v>1719048000</v>
      </c>
      <c r="W166" s="85">
        <v>0.94371169079443395</v>
      </c>
      <c r="X166" s="86">
        <v>5388881000</v>
      </c>
    </row>
    <row r="167" spans="1:24" s="4" customFormat="1" ht="15.75" x14ac:dyDescent="0.25">
      <c r="A167" s="77" t="s">
        <v>1171</v>
      </c>
      <c r="B167" s="31" t="s">
        <v>144</v>
      </c>
      <c r="C167" s="32" t="s">
        <v>145</v>
      </c>
      <c r="D167" s="32">
        <v>10.039999999999999</v>
      </c>
      <c r="E167" s="33">
        <v>44012</v>
      </c>
      <c r="F167" s="34">
        <v>1356</v>
      </c>
      <c r="G167" s="35">
        <v>10</v>
      </c>
      <c r="H167" s="84">
        <v>135600000</v>
      </c>
      <c r="I167" s="34">
        <v>919.66486099999997</v>
      </c>
      <c r="J167" s="34">
        <v>1376.3454380000001</v>
      </c>
      <c r="K167" s="34">
        <v>147.43753100000001</v>
      </c>
      <c r="L167" s="34">
        <v>4.5226699999999997</v>
      </c>
      <c r="M167" s="34">
        <v>-28.214580999999999</v>
      </c>
      <c r="N167" s="36">
        <v>1.6951660000000004</v>
      </c>
      <c r="O167" s="34">
        <v>-29.909746999999999</v>
      </c>
      <c r="P167" s="37">
        <v>0</v>
      </c>
      <c r="Q167" s="37">
        <v>0</v>
      </c>
      <c r="R167" s="38">
        <v>0</v>
      </c>
      <c r="S167" s="39">
        <v>1132</v>
      </c>
      <c r="T167" s="86">
        <v>1361424000</v>
      </c>
      <c r="U167" s="108">
        <v>0.67551685661483862</v>
      </c>
      <c r="V167" s="86">
        <v>919664861</v>
      </c>
      <c r="W167" s="85">
        <v>0.98915865335254594</v>
      </c>
      <c r="X167" s="86">
        <v>1376345438</v>
      </c>
    </row>
    <row r="168" spans="1:24" s="4" customFormat="1" ht="15.75" x14ac:dyDescent="0.25">
      <c r="A168" s="77" t="s">
        <v>1320</v>
      </c>
      <c r="B168" s="62" t="s">
        <v>429</v>
      </c>
      <c r="C168" s="32" t="s">
        <v>430</v>
      </c>
      <c r="D168" s="80">
        <v>3.91</v>
      </c>
      <c r="E168" s="33">
        <v>44012</v>
      </c>
      <c r="F168" s="34">
        <v>267.27999999999997</v>
      </c>
      <c r="G168" s="35">
        <v>10</v>
      </c>
      <c r="H168" s="84">
        <v>26727999.999999996</v>
      </c>
      <c r="I168" s="34">
        <v>-61.353133999999997</v>
      </c>
      <c r="J168" s="34">
        <v>104.15383</v>
      </c>
      <c r="K168" s="34">
        <v>0</v>
      </c>
      <c r="L168" s="34">
        <v>13.426486000000001</v>
      </c>
      <c r="M168" s="34">
        <v>-1.9033880000000001</v>
      </c>
      <c r="N168" s="36">
        <v>0</v>
      </c>
      <c r="O168" s="34">
        <v>-1.9033880000000001</v>
      </c>
      <c r="P168" s="37">
        <v>0</v>
      </c>
      <c r="Q168" s="37">
        <v>0</v>
      </c>
      <c r="R168" s="38">
        <v>0</v>
      </c>
      <c r="S168" s="39">
        <v>710</v>
      </c>
      <c r="T168" s="113">
        <v>104506479.99999999</v>
      </c>
      <c r="U168" s="108">
        <v>-0.58707492588019428</v>
      </c>
      <c r="V168" s="113">
        <v>-61353134</v>
      </c>
      <c r="W168" s="114">
        <v>1.00338585724596</v>
      </c>
      <c r="X168" s="113">
        <v>104153830</v>
      </c>
    </row>
    <row r="169" spans="1:24" s="4" customFormat="1" ht="15.75" x14ac:dyDescent="0.25">
      <c r="A169" s="77" t="s">
        <v>1202</v>
      </c>
      <c r="B169" s="31" t="s">
        <v>168</v>
      </c>
      <c r="C169" s="32" t="s">
        <v>169</v>
      </c>
      <c r="D169" s="80">
        <v>14.82</v>
      </c>
      <c r="E169" s="33">
        <v>44012</v>
      </c>
      <c r="F169" s="34">
        <v>8014.7659999999996</v>
      </c>
      <c r="G169" s="35">
        <v>10</v>
      </c>
      <c r="H169" s="84">
        <v>801476600</v>
      </c>
      <c r="I169" s="34">
        <v>9061.8809999999994</v>
      </c>
      <c r="J169" s="34">
        <v>11635.194</v>
      </c>
      <c r="K169" s="34">
        <v>1372.623</v>
      </c>
      <c r="L169" s="34">
        <v>0</v>
      </c>
      <c r="M169" s="34">
        <v>190.48599999999999</v>
      </c>
      <c r="N169" s="36">
        <v>-3.7439999999999998</v>
      </c>
      <c r="O169" s="34">
        <v>194.23</v>
      </c>
      <c r="P169" s="37">
        <v>0</v>
      </c>
      <c r="Q169" s="37">
        <v>0</v>
      </c>
      <c r="R169" s="38">
        <v>0</v>
      </c>
      <c r="S169" s="39">
        <v>2597</v>
      </c>
      <c r="T169" s="86">
        <v>11877883212</v>
      </c>
      <c r="U169" s="108">
        <v>0.76292053375680213</v>
      </c>
      <c r="V169" s="86">
        <v>9061881000</v>
      </c>
      <c r="W169" s="85">
        <v>1.0208582007313329</v>
      </c>
      <c r="X169" s="86">
        <v>11635194000</v>
      </c>
    </row>
    <row r="170" spans="1:24" s="4" customFormat="1" ht="15.75" x14ac:dyDescent="0.25">
      <c r="A170" s="77" t="s">
        <v>1294</v>
      </c>
      <c r="B170" s="31" t="s">
        <v>802</v>
      </c>
      <c r="C170" s="32" t="s">
        <v>803</v>
      </c>
      <c r="D170" s="80">
        <v>124.32</v>
      </c>
      <c r="E170" s="33">
        <v>44012</v>
      </c>
      <c r="F170" s="34">
        <v>570.02499999999998</v>
      </c>
      <c r="G170" s="35">
        <v>10</v>
      </c>
      <c r="H170" s="84">
        <v>57002500</v>
      </c>
      <c r="I170" s="34">
        <v>5878.64</v>
      </c>
      <c r="J170" s="34">
        <v>6901.8519999999999</v>
      </c>
      <c r="K170" s="34">
        <v>1663.08</v>
      </c>
      <c r="L170" s="34">
        <v>64.093999999999994</v>
      </c>
      <c r="M170" s="34">
        <v>-215.93199999999999</v>
      </c>
      <c r="N170" s="36">
        <v>-9.3089999999999975</v>
      </c>
      <c r="O170" s="34">
        <v>-206.62299999999999</v>
      </c>
      <c r="P170" s="37">
        <v>0</v>
      </c>
      <c r="Q170" s="37">
        <v>0</v>
      </c>
      <c r="R170" s="38">
        <v>0</v>
      </c>
      <c r="S170" s="39">
        <v>6258</v>
      </c>
      <c r="T170" s="86">
        <v>7086550800</v>
      </c>
      <c r="U170" s="108">
        <v>0.82954884060098744</v>
      </c>
      <c r="V170" s="86">
        <v>5878640000</v>
      </c>
      <c r="W170" s="85">
        <v>1.0267607592860584</v>
      </c>
      <c r="X170" s="86">
        <v>6901852000</v>
      </c>
    </row>
    <row r="171" spans="1:24" s="4" customFormat="1" ht="15.75" x14ac:dyDescent="0.25">
      <c r="A171" s="77" t="s">
        <v>1277</v>
      </c>
      <c r="B171" s="31" t="s">
        <v>172</v>
      </c>
      <c r="C171" s="32" t="s">
        <v>173</v>
      </c>
      <c r="D171" s="80">
        <v>10.46</v>
      </c>
      <c r="E171" s="33">
        <v>44012</v>
      </c>
      <c r="F171" s="34">
        <v>300</v>
      </c>
      <c r="G171" s="35">
        <v>10</v>
      </c>
      <c r="H171" s="84">
        <v>30000000</v>
      </c>
      <c r="I171" s="34">
        <v>205.13091600000001</v>
      </c>
      <c r="J171" s="34">
        <v>297.87861800000002</v>
      </c>
      <c r="K171" s="34">
        <v>140.52673100000001</v>
      </c>
      <c r="L171" s="34">
        <v>0.82553799999999999</v>
      </c>
      <c r="M171" s="34">
        <v>30.189274999999999</v>
      </c>
      <c r="N171" s="36">
        <v>-4.7013390000000008</v>
      </c>
      <c r="O171" s="34">
        <v>34.890613999999999</v>
      </c>
      <c r="P171" s="37">
        <v>0</v>
      </c>
      <c r="Q171" s="37">
        <v>0</v>
      </c>
      <c r="R171" s="38">
        <v>0</v>
      </c>
      <c r="S171" s="39">
        <v>860</v>
      </c>
      <c r="T171" s="86">
        <v>313800000</v>
      </c>
      <c r="U171" s="108">
        <v>0.65369954110898665</v>
      </c>
      <c r="V171" s="86">
        <v>205130916</v>
      </c>
      <c r="W171" s="85">
        <v>1.0534492274299461</v>
      </c>
      <c r="X171" s="86">
        <v>297878618</v>
      </c>
    </row>
    <row r="172" spans="1:24" s="4" customFormat="1" ht="15.75" x14ac:dyDescent="0.25">
      <c r="A172" s="77" t="s">
        <v>1146</v>
      </c>
      <c r="B172" s="62" t="s">
        <v>244</v>
      </c>
      <c r="C172" s="32" t="s">
        <v>245</v>
      </c>
      <c r="D172" s="32">
        <v>7.77</v>
      </c>
      <c r="E172" s="33">
        <v>44196</v>
      </c>
      <c r="F172" s="34">
        <v>1501.72</v>
      </c>
      <c r="G172" s="35">
        <v>10</v>
      </c>
      <c r="H172" s="84">
        <v>150172000</v>
      </c>
      <c r="I172" s="34">
        <v>450.86900000000003</v>
      </c>
      <c r="J172" s="34">
        <v>1050.172</v>
      </c>
      <c r="K172" s="34">
        <v>846.20800000000008</v>
      </c>
      <c r="L172" s="34">
        <v>0</v>
      </c>
      <c r="M172" s="34">
        <v>-238.35400000000001</v>
      </c>
      <c r="N172" s="36">
        <v>0.44699999999997431</v>
      </c>
      <c r="O172" s="34">
        <v>-238.80099999999999</v>
      </c>
      <c r="P172" s="37">
        <v>0</v>
      </c>
      <c r="Q172" s="37">
        <v>0</v>
      </c>
      <c r="R172" s="38">
        <v>0</v>
      </c>
      <c r="S172" s="39">
        <v>585</v>
      </c>
      <c r="T172" s="86">
        <v>1166836440</v>
      </c>
      <c r="U172" s="108">
        <v>0.38640291350516959</v>
      </c>
      <c r="V172" s="86">
        <v>450869000</v>
      </c>
      <c r="W172" s="85">
        <v>1.1110907927463312</v>
      </c>
      <c r="X172" s="86">
        <v>1050172000</v>
      </c>
    </row>
    <row r="173" spans="1:24" s="4" customFormat="1" ht="15.75" x14ac:dyDescent="0.25">
      <c r="A173" s="77" t="s">
        <v>1198</v>
      </c>
      <c r="B173" s="31" t="s">
        <v>1091</v>
      </c>
      <c r="C173" s="32" t="s">
        <v>1092</v>
      </c>
      <c r="D173" s="80">
        <v>112.39</v>
      </c>
      <c r="E173" s="33">
        <v>44012</v>
      </c>
      <c r="F173" s="34">
        <v>40</v>
      </c>
      <c r="G173" s="35">
        <v>10</v>
      </c>
      <c r="H173" s="84">
        <v>4000000</v>
      </c>
      <c r="I173" s="34">
        <v>371.38223299999999</v>
      </c>
      <c r="J173" s="34">
        <v>375.662308</v>
      </c>
      <c r="K173" s="34">
        <v>17.360576999999999</v>
      </c>
      <c r="L173" s="34">
        <v>6.7380000000000001E-3</v>
      </c>
      <c r="M173" s="34">
        <v>192.62913800000001</v>
      </c>
      <c r="N173" s="36">
        <v>2.2258429999999976</v>
      </c>
      <c r="O173" s="34">
        <v>190.40329500000001</v>
      </c>
      <c r="P173" s="37">
        <v>0</v>
      </c>
      <c r="Q173" s="37">
        <v>0</v>
      </c>
      <c r="R173" s="38">
        <v>0</v>
      </c>
      <c r="S173" s="39">
        <v>836</v>
      </c>
      <c r="T173" s="86">
        <v>449560000</v>
      </c>
      <c r="U173" s="108">
        <v>0.82610159489278401</v>
      </c>
      <c r="V173" s="86">
        <v>371382233</v>
      </c>
      <c r="W173" s="85">
        <v>1.1967130862646993</v>
      </c>
      <c r="X173" s="86">
        <v>375662308</v>
      </c>
    </row>
    <row r="174" spans="1:24" s="4" customFormat="1" ht="15.75" x14ac:dyDescent="0.25">
      <c r="A174" s="77" t="s">
        <v>1200</v>
      </c>
      <c r="B174" s="62" t="s">
        <v>754</v>
      </c>
      <c r="C174" s="32" t="s">
        <v>755</v>
      </c>
      <c r="D174" s="80">
        <v>395.41</v>
      </c>
      <c r="E174" s="33">
        <v>44012</v>
      </c>
      <c r="F174" s="34">
        <v>2838.5509999999999</v>
      </c>
      <c r="G174" s="35">
        <v>10</v>
      </c>
      <c r="H174" s="84">
        <v>283855100</v>
      </c>
      <c r="I174" s="34">
        <v>40266.870000000003</v>
      </c>
      <c r="J174" s="34">
        <v>91595.925000000003</v>
      </c>
      <c r="K174" s="34">
        <v>38195.803999999996</v>
      </c>
      <c r="L174" s="34">
        <v>2211.6170000000002</v>
      </c>
      <c r="M174" s="34">
        <v>21734.396000000001</v>
      </c>
      <c r="N174" s="36">
        <v>5358.5460000000003</v>
      </c>
      <c r="O174" s="34">
        <v>16375.85</v>
      </c>
      <c r="P174" s="37">
        <v>500</v>
      </c>
      <c r="Q174" s="37">
        <v>0</v>
      </c>
      <c r="R174" s="38">
        <v>500</v>
      </c>
      <c r="S174" s="39">
        <v>7090</v>
      </c>
      <c r="T174" s="86">
        <v>112239145091</v>
      </c>
      <c r="U174" s="108">
        <v>0.35875959289740561</v>
      </c>
      <c r="V174" s="86">
        <v>40266870000</v>
      </c>
      <c r="W174" s="85">
        <v>1.2253726908811717</v>
      </c>
      <c r="X174" s="86">
        <v>91595925000</v>
      </c>
    </row>
    <row r="175" spans="1:24" s="4" customFormat="1" ht="15.75" x14ac:dyDescent="0.25">
      <c r="A175" s="77" t="s">
        <v>1243</v>
      </c>
      <c r="B175" s="62" t="s">
        <v>472</v>
      </c>
      <c r="C175" s="32" t="s">
        <v>473</v>
      </c>
      <c r="D175" s="80">
        <v>68.069999999999993</v>
      </c>
      <c r="E175" s="33">
        <v>44012</v>
      </c>
      <c r="F175" s="34">
        <v>8694</v>
      </c>
      <c r="G175" s="35">
        <v>10</v>
      </c>
      <c r="H175" s="84">
        <v>869400000</v>
      </c>
      <c r="I175" s="34">
        <v>17279.691999999999</v>
      </c>
      <c r="J175" s="34">
        <v>45367.328999999998</v>
      </c>
      <c r="K175" s="34">
        <v>36302.794000000002</v>
      </c>
      <c r="L175" s="34">
        <v>99.001000000000005</v>
      </c>
      <c r="M175" s="34">
        <v>2115.8310000000001</v>
      </c>
      <c r="N175" s="36">
        <v>319.42800000000011</v>
      </c>
      <c r="O175" s="34">
        <v>1796.403</v>
      </c>
      <c r="P175" s="37">
        <v>20</v>
      </c>
      <c r="Q175" s="37">
        <v>0</v>
      </c>
      <c r="R175" s="38">
        <v>20</v>
      </c>
      <c r="S175" s="39">
        <v>4377</v>
      </c>
      <c r="T175" s="86">
        <v>59180057999.999992</v>
      </c>
      <c r="U175" s="108">
        <v>0.29198504671962305</v>
      </c>
      <c r="V175" s="86">
        <v>17279692000</v>
      </c>
      <c r="W175" s="85">
        <v>1.3044642323994871</v>
      </c>
      <c r="X175" s="86">
        <v>45367329000</v>
      </c>
    </row>
    <row r="176" spans="1:24" s="4" customFormat="1" ht="15.75" x14ac:dyDescent="0.25">
      <c r="A176" s="77" t="s">
        <v>1181</v>
      </c>
      <c r="B176" s="31" t="s">
        <v>79</v>
      </c>
      <c r="C176" s="32" t="s">
        <v>80</v>
      </c>
      <c r="D176" s="32">
        <v>11.99</v>
      </c>
      <c r="E176" s="33">
        <v>44012</v>
      </c>
      <c r="F176" s="34">
        <v>211.63104000000001</v>
      </c>
      <c r="G176" s="35">
        <v>10</v>
      </c>
      <c r="H176" s="84">
        <v>21163104</v>
      </c>
      <c r="I176" s="34">
        <v>182.38981699999999</v>
      </c>
      <c r="J176" s="34">
        <v>194.18123800000001</v>
      </c>
      <c r="K176" s="34">
        <v>26.755134999999999</v>
      </c>
      <c r="L176" s="34">
        <v>2.7520000000000001E-3</v>
      </c>
      <c r="M176" s="34">
        <v>2.2742659999999999</v>
      </c>
      <c r="N176" s="36">
        <v>0</v>
      </c>
      <c r="O176" s="34">
        <v>2.2742659999999999</v>
      </c>
      <c r="P176" s="37">
        <v>1</v>
      </c>
      <c r="Q176" s="37">
        <v>0</v>
      </c>
      <c r="R176" s="38">
        <v>1</v>
      </c>
      <c r="S176" s="39">
        <v>2577</v>
      </c>
      <c r="T176" s="86">
        <v>253745616.96000001</v>
      </c>
      <c r="U176" s="108">
        <v>0.7187900196469269</v>
      </c>
      <c r="V176" s="86">
        <v>182389817</v>
      </c>
      <c r="W176" s="85">
        <v>1.3067463137710555</v>
      </c>
      <c r="X176" s="86">
        <v>194181238</v>
      </c>
    </row>
    <row r="177" spans="1:24" s="4" customFormat="1" ht="15.75" x14ac:dyDescent="0.25">
      <c r="A177" s="77" t="s">
        <v>1265</v>
      </c>
      <c r="B177" s="31" t="s">
        <v>904</v>
      </c>
      <c r="C177" s="32" t="s">
        <v>905</v>
      </c>
      <c r="D177" s="80">
        <v>330.39</v>
      </c>
      <c r="E177" s="33">
        <v>44012</v>
      </c>
      <c r="F177" s="34">
        <v>301.86840999999998</v>
      </c>
      <c r="G177" s="35">
        <v>10</v>
      </c>
      <c r="H177" s="84">
        <v>30186840.999999996</v>
      </c>
      <c r="I177" s="34">
        <v>5619.842353</v>
      </c>
      <c r="J177" s="34">
        <v>7524.6022510000003</v>
      </c>
      <c r="K177" s="34">
        <v>5394.043009</v>
      </c>
      <c r="L177" s="34">
        <v>27.133700000000001</v>
      </c>
      <c r="M177" s="34">
        <v>560.52988000000005</v>
      </c>
      <c r="N177" s="36">
        <v>164.87479900000005</v>
      </c>
      <c r="O177" s="34">
        <v>395.655081</v>
      </c>
      <c r="P177" s="37">
        <v>40</v>
      </c>
      <c r="Q177" s="37">
        <v>20</v>
      </c>
      <c r="R177" s="38">
        <v>60</v>
      </c>
      <c r="S177" s="39">
        <v>5689</v>
      </c>
      <c r="T177" s="86">
        <v>9973430397.9899979</v>
      </c>
      <c r="U177" s="108">
        <v>0.56348138290839211</v>
      </c>
      <c r="V177" s="86">
        <v>5619842353</v>
      </c>
      <c r="W177" s="85">
        <v>1.3254428693110729</v>
      </c>
      <c r="X177" s="86">
        <v>7524602251</v>
      </c>
    </row>
    <row r="178" spans="1:24" s="4" customFormat="1" ht="15.75" x14ac:dyDescent="0.25">
      <c r="A178" s="77" t="s">
        <v>1239</v>
      </c>
      <c r="B178" s="31" t="s">
        <v>765</v>
      </c>
      <c r="C178" s="32" t="s">
        <v>766</v>
      </c>
      <c r="D178" s="80">
        <v>112.81</v>
      </c>
      <c r="E178" s="33">
        <v>44012</v>
      </c>
      <c r="F178" s="34">
        <v>114.72529</v>
      </c>
      <c r="G178" s="35">
        <v>10</v>
      </c>
      <c r="H178" s="84">
        <v>11472529</v>
      </c>
      <c r="I178" s="34">
        <v>94.39255</v>
      </c>
      <c r="J178" s="34">
        <v>933.11444800000004</v>
      </c>
      <c r="K178" s="34">
        <v>1332.5681199999999</v>
      </c>
      <c r="L178" s="34">
        <v>78.330090999999996</v>
      </c>
      <c r="M178" s="34">
        <v>-259.61747700000001</v>
      </c>
      <c r="N178" s="36">
        <v>12.070847000000015</v>
      </c>
      <c r="O178" s="34">
        <v>-271.68832400000002</v>
      </c>
      <c r="P178" s="37">
        <v>0</v>
      </c>
      <c r="Q178" s="37">
        <v>0</v>
      </c>
      <c r="R178" s="38">
        <v>0</v>
      </c>
      <c r="S178" s="39">
        <v>1221</v>
      </c>
      <c r="T178" s="86">
        <v>1294215996.49</v>
      </c>
      <c r="U178" s="108">
        <v>7.2934154929315417E-2</v>
      </c>
      <c r="V178" s="86">
        <v>94392550</v>
      </c>
      <c r="W178" s="85">
        <v>1.3869852720252811</v>
      </c>
      <c r="X178" s="86">
        <v>933114448</v>
      </c>
    </row>
    <row r="179" spans="1:24" s="4" customFormat="1" ht="15.75" x14ac:dyDescent="0.25">
      <c r="A179" s="77" t="s">
        <v>1230</v>
      </c>
      <c r="B179" s="31" t="s">
        <v>819</v>
      </c>
      <c r="C179" s="32" t="s">
        <v>820</v>
      </c>
      <c r="D179" s="80">
        <v>234.25</v>
      </c>
      <c r="E179" s="33">
        <v>44012</v>
      </c>
      <c r="F179" s="34">
        <v>144</v>
      </c>
      <c r="G179" s="35">
        <v>5</v>
      </c>
      <c r="H179" s="84">
        <v>28800000</v>
      </c>
      <c r="I179" s="34">
        <v>3911.4</v>
      </c>
      <c r="J179" s="34">
        <v>4682.375</v>
      </c>
      <c r="K179" s="34">
        <v>3768.7559999999999</v>
      </c>
      <c r="L179" s="34">
        <v>2.9910000000000001</v>
      </c>
      <c r="M179" s="34">
        <v>10.416</v>
      </c>
      <c r="N179" s="36">
        <v>40.213999999999999</v>
      </c>
      <c r="O179" s="34">
        <v>-29.797999999999998</v>
      </c>
      <c r="P179" s="37">
        <v>20</v>
      </c>
      <c r="Q179" s="37">
        <v>0</v>
      </c>
      <c r="R179" s="38">
        <v>20</v>
      </c>
      <c r="S179" s="39">
        <v>3435</v>
      </c>
      <c r="T179" s="86">
        <v>6746400000</v>
      </c>
      <c r="U179" s="108">
        <v>0.57977588046958373</v>
      </c>
      <c r="V179" s="86">
        <v>3911400000</v>
      </c>
      <c r="W179" s="85">
        <v>1.4408072826290077</v>
      </c>
      <c r="X179" s="86">
        <v>4682375000</v>
      </c>
    </row>
    <row r="180" spans="1:24" s="4" customFormat="1" ht="15.75" x14ac:dyDescent="0.25">
      <c r="A180" s="77" t="s">
        <v>1238</v>
      </c>
      <c r="B180" s="62" t="s">
        <v>1041</v>
      </c>
      <c r="C180" s="32" t="s">
        <v>1042</v>
      </c>
      <c r="D180" s="80">
        <v>627.41999999999996</v>
      </c>
      <c r="E180" s="33">
        <v>44012</v>
      </c>
      <c r="F180" s="34">
        <v>276.63600000000002</v>
      </c>
      <c r="G180" s="35">
        <v>10</v>
      </c>
      <c r="H180" s="84">
        <v>27663600.000000004</v>
      </c>
      <c r="I180" s="34">
        <v>9985.6720000000005</v>
      </c>
      <c r="J180" s="34">
        <v>12040.294</v>
      </c>
      <c r="K180" s="34">
        <v>8996.9089999999997</v>
      </c>
      <c r="L180" s="34">
        <v>28.064</v>
      </c>
      <c r="M180" s="34">
        <v>1037.972</v>
      </c>
      <c r="N180" s="36">
        <v>356.24400000000003</v>
      </c>
      <c r="O180" s="34">
        <v>681.72799999999995</v>
      </c>
      <c r="P180" s="37">
        <v>250</v>
      </c>
      <c r="Q180" s="37">
        <v>0</v>
      </c>
      <c r="R180" s="38">
        <v>250</v>
      </c>
      <c r="S180" s="39">
        <v>1254</v>
      </c>
      <c r="T180" s="86">
        <v>17356695912</v>
      </c>
      <c r="U180" s="108">
        <v>0.57532102023497156</v>
      </c>
      <c r="V180" s="86">
        <v>9985672000</v>
      </c>
      <c r="W180" s="85">
        <v>1.441550838542647</v>
      </c>
      <c r="X180" s="86">
        <v>12040294000</v>
      </c>
    </row>
    <row r="181" spans="1:24" s="4" customFormat="1" ht="15.75" x14ac:dyDescent="0.25">
      <c r="A181" s="77" t="s">
        <v>1174</v>
      </c>
      <c r="B181" s="31" t="s">
        <v>804</v>
      </c>
      <c r="C181" s="32" t="s">
        <v>805</v>
      </c>
      <c r="D181" s="32">
        <v>328.11</v>
      </c>
      <c r="E181" s="33">
        <v>43921</v>
      </c>
      <c r="F181" s="34">
        <v>1428</v>
      </c>
      <c r="G181" s="35">
        <v>10</v>
      </c>
      <c r="H181" s="84">
        <v>142800000</v>
      </c>
      <c r="I181" s="34">
        <v>16557.254000000001</v>
      </c>
      <c r="J181" s="34">
        <v>31841.813999999998</v>
      </c>
      <c r="K181" s="34">
        <v>55046.264000000003</v>
      </c>
      <c r="L181" s="34">
        <v>727.44399999999996</v>
      </c>
      <c r="M181" s="34">
        <v>1547.2</v>
      </c>
      <c r="N181" s="36">
        <v>865.44800000000009</v>
      </c>
      <c r="O181" s="34">
        <v>681.75199999999995</v>
      </c>
      <c r="P181" s="37">
        <v>10</v>
      </c>
      <c r="Q181" s="37">
        <v>0</v>
      </c>
      <c r="R181" s="38">
        <v>10</v>
      </c>
      <c r="S181" s="39">
        <v>6374</v>
      </c>
      <c r="T181" s="86">
        <v>46854108000</v>
      </c>
      <c r="U181" s="108">
        <v>0.35337891823700923</v>
      </c>
      <c r="V181" s="86">
        <v>16557254000</v>
      </c>
      <c r="W181" s="85">
        <v>1.4714647852663167</v>
      </c>
      <c r="X181" s="86">
        <v>31841814000</v>
      </c>
    </row>
    <row r="182" spans="1:24" s="4" customFormat="1" ht="15.75" x14ac:dyDescent="0.25">
      <c r="A182" s="77" t="s">
        <v>1253</v>
      </c>
      <c r="B182" s="62" t="s">
        <v>140</v>
      </c>
      <c r="C182" s="32" t="s">
        <v>141</v>
      </c>
      <c r="D182" s="80">
        <v>121.54</v>
      </c>
      <c r="E182" s="33">
        <v>44196</v>
      </c>
      <c r="F182" s="34">
        <v>4812.8710000000001</v>
      </c>
      <c r="G182" s="35">
        <v>10</v>
      </c>
      <c r="H182" s="84">
        <v>481287100</v>
      </c>
      <c r="I182" s="34">
        <v>31002.411</v>
      </c>
      <c r="J182" s="34">
        <v>39171.730000000003</v>
      </c>
      <c r="K182" s="34">
        <v>6970.1279999999997</v>
      </c>
      <c r="L182" s="34">
        <v>1019.432</v>
      </c>
      <c r="M182" s="34">
        <v>4924.2370000000001</v>
      </c>
      <c r="N182" s="36">
        <v>1196.2429999999999</v>
      </c>
      <c r="O182" s="34">
        <v>3727.9940000000001</v>
      </c>
      <c r="P182" s="37">
        <v>90</v>
      </c>
      <c r="Q182" s="37">
        <v>0</v>
      </c>
      <c r="R182" s="38">
        <v>90</v>
      </c>
      <c r="S182" s="39">
        <v>3839</v>
      </c>
      <c r="T182" s="86">
        <v>58495634134</v>
      </c>
      <c r="U182" s="108">
        <v>0.52999529723843375</v>
      </c>
      <c r="V182" s="86">
        <v>31002411000</v>
      </c>
      <c r="W182" s="85">
        <v>1.4933125020008051</v>
      </c>
      <c r="X182" s="86">
        <v>39171730000</v>
      </c>
    </row>
    <row r="183" spans="1:24" s="4" customFormat="1" ht="15.75" x14ac:dyDescent="0.25">
      <c r="A183" s="77" t="s">
        <v>1148</v>
      </c>
      <c r="B183" s="31" t="s">
        <v>914</v>
      </c>
      <c r="C183" s="32" t="s">
        <v>915</v>
      </c>
      <c r="D183" s="32">
        <v>152.65</v>
      </c>
      <c r="E183" s="33">
        <v>44012</v>
      </c>
      <c r="F183" s="34">
        <v>391.44400000000002</v>
      </c>
      <c r="G183" s="35">
        <v>10</v>
      </c>
      <c r="H183" s="84">
        <v>39144400.000000007</v>
      </c>
      <c r="I183" s="34">
        <v>1167.7180000000001</v>
      </c>
      <c r="J183" s="34">
        <v>3957.6909999999998</v>
      </c>
      <c r="K183" s="34">
        <v>5528.1390000000001</v>
      </c>
      <c r="L183" s="34">
        <v>232.38800000000001</v>
      </c>
      <c r="M183" s="34">
        <v>62.533000000000001</v>
      </c>
      <c r="N183" s="36">
        <v>47.603000000000002</v>
      </c>
      <c r="O183" s="34">
        <v>14.93</v>
      </c>
      <c r="P183" s="37">
        <v>0</v>
      </c>
      <c r="Q183" s="37">
        <v>0</v>
      </c>
      <c r="R183" s="38">
        <v>0</v>
      </c>
      <c r="S183" s="39">
        <v>987</v>
      </c>
      <c r="T183" s="86">
        <v>5975392660.000001</v>
      </c>
      <c r="U183" s="108">
        <v>0.19542113237458772</v>
      </c>
      <c r="V183" s="86">
        <v>1167718000</v>
      </c>
      <c r="W183" s="85">
        <v>1.5098178862372027</v>
      </c>
      <c r="X183" s="86">
        <v>3957691000</v>
      </c>
    </row>
    <row r="184" spans="1:24" s="4" customFormat="1" ht="15.75" x14ac:dyDescent="0.25">
      <c r="A184" s="77" t="s">
        <v>1206</v>
      </c>
      <c r="B184" s="31" t="s">
        <v>1074</v>
      </c>
      <c r="C184" s="32" t="s">
        <v>1075</v>
      </c>
      <c r="D184" s="80">
        <v>71.88</v>
      </c>
      <c r="E184" s="33">
        <v>44012</v>
      </c>
      <c r="F184" s="34">
        <v>5415.4266600000001</v>
      </c>
      <c r="G184" s="35">
        <v>10</v>
      </c>
      <c r="H184" s="84">
        <v>541542666</v>
      </c>
      <c r="I184" s="34">
        <v>16050.051562000001</v>
      </c>
      <c r="J184" s="34">
        <v>25209.322172</v>
      </c>
      <c r="K184" s="34">
        <v>17096.244083000001</v>
      </c>
      <c r="L184" s="34">
        <v>33.971798999999997</v>
      </c>
      <c r="M184" s="34">
        <v>1603.363417</v>
      </c>
      <c r="N184" s="36">
        <v>90.287958000000117</v>
      </c>
      <c r="O184" s="34">
        <v>1513.0754589999999</v>
      </c>
      <c r="P184" s="37">
        <v>20</v>
      </c>
      <c r="Q184" s="37">
        <v>0</v>
      </c>
      <c r="R184" s="38">
        <v>20</v>
      </c>
      <c r="S184" s="39">
        <v>2408</v>
      </c>
      <c r="T184" s="86">
        <v>38926086832.079994</v>
      </c>
      <c r="U184" s="108">
        <v>0.4123212187044894</v>
      </c>
      <c r="V184" s="86">
        <v>16050051562</v>
      </c>
      <c r="W184" s="85">
        <v>1.5441147749428665</v>
      </c>
      <c r="X184" s="86">
        <v>25209322172</v>
      </c>
    </row>
    <row r="185" spans="1:24" s="4" customFormat="1" ht="15.75" x14ac:dyDescent="0.25">
      <c r="A185" s="77" t="s">
        <v>1257</v>
      </c>
      <c r="B185" s="62" t="s">
        <v>949</v>
      </c>
      <c r="C185" s="32" t="s">
        <v>950</v>
      </c>
      <c r="D185" s="80">
        <v>760.09</v>
      </c>
      <c r="E185" s="33">
        <v>44012</v>
      </c>
      <c r="F185" s="34">
        <v>923.59100000000001</v>
      </c>
      <c r="G185" s="35">
        <v>10</v>
      </c>
      <c r="H185" s="84">
        <v>92359100</v>
      </c>
      <c r="I185" s="34">
        <v>20763.055</v>
      </c>
      <c r="J185" s="34">
        <v>42123.385999999999</v>
      </c>
      <c r="K185" s="34">
        <v>53598.536999999997</v>
      </c>
      <c r="L185" s="34">
        <v>1594.7760000000001</v>
      </c>
      <c r="M185" s="34">
        <v>4235.7209999999995</v>
      </c>
      <c r="N185" s="36">
        <v>1206.7179999999994</v>
      </c>
      <c r="O185" s="34">
        <v>3029.0030000000002</v>
      </c>
      <c r="P185" s="37">
        <v>160</v>
      </c>
      <c r="Q185" s="37">
        <v>0</v>
      </c>
      <c r="R185" s="38">
        <v>160</v>
      </c>
      <c r="S185" s="39">
        <v>9993</v>
      </c>
      <c r="T185" s="86">
        <v>70201228319</v>
      </c>
      <c r="U185" s="108">
        <v>0.29576483912291412</v>
      </c>
      <c r="V185" s="86">
        <v>20763055000</v>
      </c>
      <c r="W185" s="85">
        <v>1.6665618551889443</v>
      </c>
      <c r="X185" s="86">
        <v>42123386000</v>
      </c>
    </row>
    <row r="186" spans="1:24" s="4" customFormat="1" ht="15.75" x14ac:dyDescent="0.25">
      <c r="A186" s="77" t="s">
        <v>1249</v>
      </c>
      <c r="B186" s="31" t="s">
        <v>248</v>
      </c>
      <c r="C186" s="32" t="s">
        <v>249</v>
      </c>
      <c r="D186" s="80">
        <v>203.44</v>
      </c>
      <c r="E186" s="33">
        <v>44196</v>
      </c>
      <c r="F186" s="34">
        <v>1426.3050000000001</v>
      </c>
      <c r="G186" s="35">
        <v>10</v>
      </c>
      <c r="H186" s="84">
        <v>142630500</v>
      </c>
      <c r="I186" s="34">
        <v>14291.633</v>
      </c>
      <c r="J186" s="34">
        <v>16327.633</v>
      </c>
      <c r="K186" s="34">
        <v>1111.3969999999999</v>
      </c>
      <c r="L186" s="34">
        <v>192.40199999999999</v>
      </c>
      <c r="M186" s="34">
        <v>974.84500000000003</v>
      </c>
      <c r="N186" s="36">
        <v>30.517000000000053</v>
      </c>
      <c r="O186" s="34">
        <v>944.32799999999997</v>
      </c>
      <c r="P186" s="37">
        <v>50</v>
      </c>
      <c r="Q186" s="37">
        <v>0</v>
      </c>
      <c r="R186" s="38">
        <v>50</v>
      </c>
      <c r="S186" s="39">
        <v>3432</v>
      </c>
      <c r="T186" s="86">
        <v>29016748920</v>
      </c>
      <c r="U186" s="108">
        <v>0.49253047057071891</v>
      </c>
      <c r="V186" s="86">
        <v>14291633000</v>
      </c>
      <c r="W186" s="85">
        <v>1.777155875563837</v>
      </c>
      <c r="X186" s="86">
        <v>16327633000</v>
      </c>
    </row>
    <row r="187" spans="1:24" s="4" customFormat="1" ht="15.75" x14ac:dyDescent="0.25">
      <c r="A187" s="77" t="s">
        <v>1267</v>
      </c>
      <c r="B187" s="62" t="s">
        <v>1076</v>
      </c>
      <c r="C187" s="32" t="s">
        <v>1077</v>
      </c>
      <c r="D187" s="80">
        <v>43.47</v>
      </c>
      <c r="E187" s="33">
        <v>44012</v>
      </c>
      <c r="F187" s="34">
        <v>580.31272999999999</v>
      </c>
      <c r="G187" s="35">
        <v>10</v>
      </c>
      <c r="H187" s="84">
        <v>58031273</v>
      </c>
      <c r="I187" s="34">
        <v>951.03268000000003</v>
      </c>
      <c r="J187" s="34">
        <v>1314.2184669999999</v>
      </c>
      <c r="K187" s="34">
        <v>1639.594746</v>
      </c>
      <c r="L187" s="34">
        <v>0</v>
      </c>
      <c r="M187" s="34">
        <v>229.37628900000001</v>
      </c>
      <c r="N187" s="36">
        <v>-0.80119399999998109</v>
      </c>
      <c r="O187" s="34">
        <v>230.177483</v>
      </c>
      <c r="P187" s="37">
        <v>50</v>
      </c>
      <c r="Q187" s="37">
        <v>0</v>
      </c>
      <c r="R187" s="38">
        <v>50</v>
      </c>
      <c r="S187" s="39">
        <v>1063</v>
      </c>
      <c r="T187" s="86">
        <v>2522619437.3099999</v>
      </c>
      <c r="U187" s="108">
        <v>0.37700204237470536</v>
      </c>
      <c r="V187" s="86">
        <v>951032680</v>
      </c>
      <c r="W187" s="85">
        <v>1.919482567512879</v>
      </c>
      <c r="X187" s="86">
        <v>1314218467</v>
      </c>
    </row>
    <row r="188" spans="1:24" s="4" customFormat="1" ht="15.75" x14ac:dyDescent="0.25">
      <c r="A188" s="77" t="s">
        <v>1179</v>
      </c>
      <c r="B188" s="62" t="s">
        <v>939</v>
      </c>
      <c r="C188" s="32" t="s">
        <v>940</v>
      </c>
      <c r="D188" s="32">
        <v>36.200000000000003</v>
      </c>
      <c r="E188" s="33">
        <v>44012</v>
      </c>
      <c r="F188" s="34">
        <v>1508.8889999999999</v>
      </c>
      <c r="G188" s="35">
        <v>10</v>
      </c>
      <c r="H188" s="84">
        <v>150888899.99999997</v>
      </c>
      <c r="I188" s="34">
        <v>1935.3150000000001</v>
      </c>
      <c r="J188" s="34">
        <v>2836.6849999999999</v>
      </c>
      <c r="K188" s="34">
        <v>2641.6149999999998</v>
      </c>
      <c r="L188" s="34">
        <v>81.42</v>
      </c>
      <c r="M188" s="34">
        <v>588.86199999999997</v>
      </c>
      <c r="N188" s="36">
        <v>170.43899999999996</v>
      </c>
      <c r="O188" s="34">
        <v>418.423</v>
      </c>
      <c r="P188" s="37">
        <v>10</v>
      </c>
      <c r="Q188" s="37">
        <v>16</v>
      </c>
      <c r="R188" s="38">
        <v>26</v>
      </c>
      <c r="S188" s="39">
        <v>3860</v>
      </c>
      <c r="T188" s="86">
        <v>5462178179.999999</v>
      </c>
      <c r="U188" s="108">
        <v>0.35431194959663515</v>
      </c>
      <c r="V188" s="86">
        <v>1935315000</v>
      </c>
      <c r="W188" s="85">
        <v>1.9255497808181026</v>
      </c>
      <c r="X188" s="86">
        <v>2836685000</v>
      </c>
    </row>
    <row r="189" spans="1:24" s="4" customFormat="1" ht="15.75" x14ac:dyDescent="0.25">
      <c r="A189" s="77" t="s">
        <v>1228</v>
      </c>
      <c r="B189" s="31" t="s">
        <v>1037</v>
      </c>
      <c r="C189" s="32" t="s">
        <v>1038</v>
      </c>
      <c r="D189" s="80">
        <v>362.1</v>
      </c>
      <c r="E189" s="33">
        <v>44104</v>
      </c>
      <c r="F189" s="34">
        <v>78.75</v>
      </c>
      <c r="G189" s="35">
        <v>10</v>
      </c>
      <c r="H189" s="84">
        <v>7875000</v>
      </c>
      <c r="I189" s="34">
        <v>74.309776999999997</v>
      </c>
      <c r="J189" s="34">
        <v>1380.619277</v>
      </c>
      <c r="K189" s="34">
        <v>2112.4925760000001</v>
      </c>
      <c r="L189" s="34">
        <v>74.272355000000005</v>
      </c>
      <c r="M189" s="34">
        <v>-27.256193</v>
      </c>
      <c r="N189" s="36">
        <v>28.189242000000004</v>
      </c>
      <c r="O189" s="34">
        <v>-55.445435000000003</v>
      </c>
      <c r="P189" s="37">
        <v>0</v>
      </c>
      <c r="Q189" s="37">
        <v>0</v>
      </c>
      <c r="R189" s="38">
        <v>0</v>
      </c>
      <c r="S189" s="39">
        <v>896</v>
      </c>
      <c r="T189" s="86">
        <v>2851537500</v>
      </c>
      <c r="U189" s="108">
        <v>2.6059547524800216E-2</v>
      </c>
      <c r="V189" s="86">
        <v>74309777</v>
      </c>
      <c r="W189" s="85">
        <v>2.0654046684008454</v>
      </c>
      <c r="X189" s="86">
        <v>1380619277</v>
      </c>
    </row>
    <row r="190" spans="1:24" s="4" customFormat="1" ht="15.75" x14ac:dyDescent="0.25">
      <c r="A190" s="77" t="s">
        <v>1287</v>
      </c>
      <c r="B190" s="31" t="s">
        <v>700</v>
      </c>
      <c r="C190" s="32" t="s">
        <v>701</v>
      </c>
      <c r="D190" s="80">
        <v>24.61</v>
      </c>
      <c r="E190" s="33">
        <v>44012</v>
      </c>
      <c r="F190" s="34">
        <v>3633.8</v>
      </c>
      <c r="G190" s="35">
        <v>10</v>
      </c>
      <c r="H190" s="84">
        <v>363380000</v>
      </c>
      <c r="I190" s="34">
        <v>4200.7950000000001</v>
      </c>
      <c r="J190" s="34">
        <v>4317.8329999999996</v>
      </c>
      <c r="K190" s="34">
        <v>116.80200000000001</v>
      </c>
      <c r="L190" s="34">
        <v>14.941000000000001</v>
      </c>
      <c r="M190" s="34">
        <v>1691.837</v>
      </c>
      <c r="N190" s="36">
        <v>2.2159999999998945</v>
      </c>
      <c r="O190" s="34">
        <v>1689.6210000000001</v>
      </c>
      <c r="P190" s="37">
        <v>26.5</v>
      </c>
      <c r="Q190" s="37">
        <v>0</v>
      </c>
      <c r="R190" s="38">
        <v>26.5</v>
      </c>
      <c r="S190" s="39">
        <v>437</v>
      </c>
      <c r="T190" s="86">
        <v>8942781800</v>
      </c>
      <c r="U190" s="108">
        <v>0.46974141759782173</v>
      </c>
      <c r="V190" s="86">
        <v>4200795000</v>
      </c>
      <c r="W190" s="85">
        <v>2.0711272992725749</v>
      </c>
      <c r="X190" s="86">
        <v>4317833000</v>
      </c>
    </row>
    <row r="191" spans="1:24" s="4" customFormat="1" ht="15.75" x14ac:dyDescent="0.25">
      <c r="A191" s="77" t="s">
        <v>1191</v>
      </c>
      <c r="B191" s="31" t="s">
        <v>920</v>
      </c>
      <c r="C191" s="32" t="s">
        <v>921</v>
      </c>
      <c r="D191" s="80">
        <v>249.23</v>
      </c>
      <c r="E191" s="33">
        <v>44012</v>
      </c>
      <c r="F191" s="34">
        <v>2124.2530000000002</v>
      </c>
      <c r="G191" s="35">
        <v>10</v>
      </c>
      <c r="H191" s="84">
        <v>212425300.00000003</v>
      </c>
      <c r="I191" s="34">
        <v>16870.817999999999</v>
      </c>
      <c r="J191" s="34">
        <v>25381.165000000001</v>
      </c>
      <c r="K191" s="34">
        <v>16567.219000000001</v>
      </c>
      <c r="L191" s="34">
        <v>641.49099999999999</v>
      </c>
      <c r="M191" s="34">
        <v>3304.4780000000001</v>
      </c>
      <c r="N191" s="36">
        <v>849.40099999999984</v>
      </c>
      <c r="O191" s="34">
        <v>2455.0770000000002</v>
      </c>
      <c r="P191" s="37">
        <v>25</v>
      </c>
      <c r="Q191" s="37">
        <v>0</v>
      </c>
      <c r="R191" s="38">
        <v>25</v>
      </c>
      <c r="S191" s="39">
        <v>12592</v>
      </c>
      <c r="T191" s="86">
        <v>52942757519.000008</v>
      </c>
      <c r="U191" s="108">
        <v>0.31866149008096961</v>
      </c>
      <c r="V191" s="86">
        <v>16870818000</v>
      </c>
      <c r="W191" s="85">
        <v>2.085907306421908</v>
      </c>
      <c r="X191" s="86">
        <v>25381165000</v>
      </c>
    </row>
    <row r="192" spans="1:24" s="4" customFormat="1" ht="15.75" x14ac:dyDescent="0.25">
      <c r="A192" s="77" t="s">
        <v>1161</v>
      </c>
      <c r="B192" s="31" t="s">
        <v>152</v>
      </c>
      <c r="C192" s="32" t="s">
        <v>153</v>
      </c>
      <c r="D192" s="32">
        <v>13.63</v>
      </c>
      <c r="E192" s="33">
        <v>44012</v>
      </c>
      <c r="F192" s="34">
        <v>2672.8633100000002</v>
      </c>
      <c r="G192" s="35">
        <v>10</v>
      </c>
      <c r="H192" s="84">
        <v>267286331.00000003</v>
      </c>
      <c r="I192" s="34">
        <v>978.29746599999999</v>
      </c>
      <c r="J192" s="34">
        <v>1722.1778790000001</v>
      </c>
      <c r="K192" s="34">
        <v>29.628052</v>
      </c>
      <c r="L192" s="34">
        <v>22.666014000000001</v>
      </c>
      <c r="M192" s="34">
        <v>92.333331000000001</v>
      </c>
      <c r="N192" s="36">
        <v>-21.547179999999997</v>
      </c>
      <c r="O192" s="34">
        <v>113.880511</v>
      </c>
      <c r="P192" s="37">
        <v>0</v>
      </c>
      <c r="Q192" s="37">
        <v>0</v>
      </c>
      <c r="R192" s="38">
        <v>0</v>
      </c>
      <c r="S192" s="39">
        <v>1068</v>
      </c>
      <c r="T192" s="86">
        <v>3643112691.5300007</v>
      </c>
      <c r="U192" s="108">
        <v>0.26853340778463369</v>
      </c>
      <c r="V192" s="86">
        <v>978297466</v>
      </c>
      <c r="W192" s="85">
        <v>2.1154102232722969</v>
      </c>
      <c r="X192" s="86">
        <v>1722177879</v>
      </c>
    </row>
    <row r="193" spans="1:24" s="4" customFormat="1" ht="15.75" x14ac:dyDescent="0.25">
      <c r="A193" s="77" t="s">
        <v>1208</v>
      </c>
      <c r="B193" s="31" t="s">
        <v>814</v>
      </c>
      <c r="C193" s="32" t="s">
        <v>815</v>
      </c>
      <c r="D193" s="80">
        <v>181.32</v>
      </c>
      <c r="E193" s="33">
        <v>44012</v>
      </c>
      <c r="F193" s="34">
        <v>357.66842000000003</v>
      </c>
      <c r="G193" s="35">
        <v>10</v>
      </c>
      <c r="H193" s="84">
        <v>35766842.000000007</v>
      </c>
      <c r="I193" s="34">
        <v>1768.959112</v>
      </c>
      <c r="J193" s="34">
        <v>2820.1701899999998</v>
      </c>
      <c r="K193" s="34">
        <v>2891.7545019999998</v>
      </c>
      <c r="L193" s="34">
        <v>64.061566999999997</v>
      </c>
      <c r="M193" s="34">
        <v>40.773628000000002</v>
      </c>
      <c r="N193" s="36">
        <v>13.140081000000002</v>
      </c>
      <c r="O193" s="34">
        <v>27.633547</v>
      </c>
      <c r="P193" s="37">
        <v>0</v>
      </c>
      <c r="Q193" s="37">
        <v>30</v>
      </c>
      <c r="R193" s="38">
        <v>30</v>
      </c>
      <c r="S193" s="39">
        <v>2920</v>
      </c>
      <c r="T193" s="86">
        <v>6485243791.4400015</v>
      </c>
      <c r="U193" s="108">
        <v>0.27276678701498985</v>
      </c>
      <c r="V193" s="86">
        <v>1768959112</v>
      </c>
      <c r="W193" s="85">
        <v>2.299593058048742</v>
      </c>
      <c r="X193" s="86">
        <v>2820170190</v>
      </c>
    </row>
    <row r="194" spans="1:24" s="4" customFormat="1" ht="15.75" x14ac:dyDescent="0.25">
      <c r="A194" s="77" t="s">
        <v>1217</v>
      </c>
      <c r="B194" s="62" t="s">
        <v>556</v>
      </c>
      <c r="C194" s="32" t="s">
        <v>557</v>
      </c>
      <c r="D194" s="80">
        <v>620</v>
      </c>
      <c r="E194" s="33">
        <v>44012</v>
      </c>
      <c r="F194" s="34">
        <v>383.64499999999998</v>
      </c>
      <c r="G194" s="35">
        <v>10</v>
      </c>
      <c r="H194" s="84">
        <v>38364500</v>
      </c>
      <c r="I194" s="34">
        <v>5332.7290000000003</v>
      </c>
      <c r="J194" s="34">
        <v>10285.279</v>
      </c>
      <c r="K194" s="34">
        <v>12938.377</v>
      </c>
      <c r="L194" s="34">
        <v>205.68100000000001</v>
      </c>
      <c r="M194" s="34">
        <v>1458.319</v>
      </c>
      <c r="N194" s="36">
        <v>397.68599999999992</v>
      </c>
      <c r="O194" s="34">
        <v>1060.633</v>
      </c>
      <c r="P194" s="37">
        <v>125</v>
      </c>
      <c r="Q194" s="37">
        <v>0</v>
      </c>
      <c r="R194" s="38">
        <v>125</v>
      </c>
      <c r="S194" s="39">
        <v>1239</v>
      </c>
      <c r="T194" s="86">
        <v>23785990000</v>
      </c>
      <c r="U194" s="108">
        <v>0.22419621802582107</v>
      </c>
      <c r="V194" s="86">
        <v>5332729000</v>
      </c>
      <c r="W194" s="85">
        <v>2.3126246745469907</v>
      </c>
      <c r="X194" s="86">
        <v>10285279000</v>
      </c>
    </row>
    <row r="195" spans="1:24" s="4" customFormat="1" ht="15.75" x14ac:dyDescent="0.25">
      <c r="A195" s="77" t="s">
        <v>1182</v>
      </c>
      <c r="B195" s="62" t="s">
        <v>931</v>
      </c>
      <c r="C195" s="32" t="s">
        <v>932</v>
      </c>
      <c r="D195" s="93">
        <v>154.16</v>
      </c>
      <c r="E195" s="33">
        <v>44012</v>
      </c>
      <c r="F195" s="34">
        <v>348.48</v>
      </c>
      <c r="G195" s="35">
        <v>10</v>
      </c>
      <c r="H195" s="84">
        <v>34848000</v>
      </c>
      <c r="I195" s="34">
        <v>1477.7692259999999</v>
      </c>
      <c r="J195" s="34">
        <v>2252.5052470000001</v>
      </c>
      <c r="K195" s="34">
        <v>1586.550076</v>
      </c>
      <c r="L195" s="34">
        <v>71.602784999999997</v>
      </c>
      <c r="M195" s="34">
        <v>304.52720799999997</v>
      </c>
      <c r="N195" s="36">
        <v>58.656560999999982</v>
      </c>
      <c r="O195" s="34">
        <v>245.87064699999999</v>
      </c>
      <c r="P195" s="37">
        <v>40</v>
      </c>
      <c r="Q195" s="37">
        <v>20</v>
      </c>
      <c r="R195" s="38">
        <v>60</v>
      </c>
      <c r="S195" s="39">
        <v>1499</v>
      </c>
      <c r="T195" s="86">
        <v>5372167680</v>
      </c>
      <c r="U195" s="108">
        <v>0.27507876038597512</v>
      </c>
      <c r="V195" s="86">
        <v>1477769226</v>
      </c>
      <c r="W195" s="85">
        <v>2.384974546521001</v>
      </c>
      <c r="X195" s="86">
        <v>2252505247</v>
      </c>
    </row>
    <row r="196" spans="1:24" s="4" customFormat="1" ht="15.75" x14ac:dyDescent="0.25">
      <c r="A196" s="77" t="s">
        <v>1319</v>
      </c>
      <c r="B196" s="31" t="s">
        <v>1025</v>
      </c>
      <c r="C196" s="32" t="s">
        <v>1026</v>
      </c>
      <c r="D196" s="80">
        <v>80.3</v>
      </c>
      <c r="E196" s="33">
        <v>44012</v>
      </c>
      <c r="F196" s="34">
        <v>311.43099999999998</v>
      </c>
      <c r="G196" s="35">
        <v>10</v>
      </c>
      <c r="H196" s="84">
        <v>31143099.999999996</v>
      </c>
      <c r="I196" s="34">
        <v>872.14800000000002</v>
      </c>
      <c r="J196" s="34">
        <v>967.31399999999996</v>
      </c>
      <c r="K196" s="34">
        <v>394.428</v>
      </c>
      <c r="L196" s="34">
        <v>3.0459999999999998</v>
      </c>
      <c r="M196" s="34">
        <v>-152.74199999999999</v>
      </c>
      <c r="N196" s="36">
        <v>2.4759999999999991</v>
      </c>
      <c r="O196" s="34">
        <v>-155.21799999999999</v>
      </c>
      <c r="P196" s="37">
        <v>0</v>
      </c>
      <c r="Q196" s="37">
        <v>25</v>
      </c>
      <c r="R196" s="38">
        <v>25</v>
      </c>
      <c r="S196" s="39">
        <v>2041</v>
      </c>
      <c r="T196" s="86">
        <v>2500790929.9999995</v>
      </c>
      <c r="U196" s="108">
        <v>0.34874886562388491</v>
      </c>
      <c r="V196" s="86">
        <v>872148000</v>
      </c>
      <c r="W196" s="85">
        <v>2.5852938446047502</v>
      </c>
      <c r="X196" s="86">
        <v>967314000</v>
      </c>
    </row>
    <row r="197" spans="1:24" s="4" customFormat="1" ht="15.75" x14ac:dyDescent="0.25">
      <c r="A197" s="77" t="s">
        <v>1275</v>
      </c>
      <c r="B197" s="31" t="s">
        <v>242</v>
      </c>
      <c r="C197" s="32" t="s">
        <v>243</v>
      </c>
      <c r="D197" s="80">
        <v>89.26</v>
      </c>
      <c r="E197" s="33">
        <v>44196</v>
      </c>
      <c r="F197" s="34">
        <v>1183.3579999999999</v>
      </c>
      <c r="G197" s="35">
        <v>10</v>
      </c>
      <c r="H197" s="84">
        <v>118335799.99999999</v>
      </c>
      <c r="I197" s="34">
        <v>1648.7660000000001</v>
      </c>
      <c r="J197" s="34">
        <v>3961.277</v>
      </c>
      <c r="K197" s="34">
        <v>1949.0700000000002</v>
      </c>
      <c r="L197" s="34">
        <v>1.645</v>
      </c>
      <c r="M197" s="34">
        <v>297.399</v>
      </c>
      <c r="N197" s="36">
        <v>66.024000000000001</v>
      </c>
      <c r="O197" s="34">
        <v>231.375</v>
      </c>
      <c r="P197" s="37">
        <v>0</v>
      </c>
      <c r="Q197" s="37">
        <v>15</v>
      </c>
      <c r="R197" s="38">
        <v>15</v>
      </c>
      <c r="S197" s="39">
        <v>276</v>
      </c>
      <c r="T197" s="86">
        <v>10562653508</v>
      </c>
      <c r="U197" s="108">
        <v>0.15609392078905635</v>
      </c>
      <c r="V197" s="86">
        <v>1648766000</v>
      </c>
      <c r="W197" s="85">
        <v>2.6664768729881803</v>
      </c>
      <c r="X197" s="86">
        <v>3961277000</v>
      </c>
    </row>
    <row r="198" spans="1:24" s="4" customFormat="1" ht="15.75" x14ac:dyDescent="0.25">
      <c r="A198" s="77" t="s">
        <v>1195</v>
      </c>
      <c r="B198" s="31" t="s">
        <v>912</v>
      </c>
      <c r="C198" s="32" t="s">
        <v>913</v>
      </c>
      <c r="D198" s="80">
        <v>115.28</v>
      </c>
      <c r="E198" s="33">
        <v>44012</v>
      </c>
      <c r="F198" s="34">
        <v>540.87699999999995</v>
      </c>
      <c r="G198" s="35">
        <v>10</v>
      </c>
      <c r="H198" s="84">
        <v>54087700</v>
      </c>
      <c r="I198" s="34">
        <v>1421.982</v>
      </c>
      <c r="J198" s="34">
        <v>2252.0239999999999</v>
      </c>
      <c r="K198" s="34">
        <v>2664.6039999999998</v>
      </c>
      <c r="L198" s="34">
        <v>30.995000000000001</v>
      </c>
      <c r="M198" s="34">
        <v>321.80900000000003</v>
      </c>
      <c r="N198" s="36">
        <v>101.77900000000002</v>
      </c>
      <c r="O198" s="34">
        <v>220.03</v>
      </c>
      <c r="P198" s="37">
        <v>20</v>
      </c>
      <c r="Q198" s="37">
        <v>0</v>
      </c>
      <c r="R198" s="38">
        <v>20</v>
      </c>
      <c r="S198" s="39">
        <v>5233</v>
      </c>
      <c r="T198" s="86">
        <v>6235230056</v>
      </c>
      <c r="U198" s="108">
        <v>0.22805606003769879</v>
      </c>
      <c r="V198" s="86">
        <v>1421982000</v>
      </c>
      <c r="W198" s="85">
        <v>2.7687227383011903</v>
      </c>
      <c r="X198" s="86">
        <v>2252024000</v>
      </c>
    </row>
    <row r="199" spans="1:24" s="4" customFormat="1" ht="15.75" x14ac:dyDescent="0.25">
      <c r="A199" s="77" t="s">
        <v>1227</v>
      </c>
      <c r="B199" s="31" t="s">
        <v>900</v>
      </c>
      <c r="C199" s="32" t="s">
        <v>901</v>
      </c>
      <c r="D199" s="80">
        <v>755.37</v>
      </c>
      <c r="E199" s="33">
        <v>44196</v>
      </c>
      <c r="F199" s="34">
        <v>979.00300000000004</v>
      </c>
      <c r="G199" s="35">
        <v>10</v>
      </c>
      <c r="H199" s="84">
        <v>97900300</v>
      </c>
      <c r="I199" s="34">
        <v>15590.252</v>
      </c>
      <c r="J199" s="34">
        <v>24915.743999999999</v>
      </c>
      <c r="K199" s="34">
        <v>35283.377</v>
      </c>
      <c r="L199" s="34">
        <v>76.905000000000001</v>
      </c>
      <c r="M199" s="34">
        <v>6243.5590000000002</v>
      </c>
      <c r="N199" s="36">
        <v>1708.3000000000002</v>
      </c>
      <c r="O199" s="34">
        <v>4535.259</v>
      </c>
      <c r="P199" s="37">
        <v>400</v>
      </c>
      <c r="Q199" s="37">
        <v>0</v>
      </c>
      <c r="R199" s="38">
        <v>400</v>
      </c>
      <c r="S199" s="39">
        <v>2535</v>
      </c>
      <c r="T199" s="86">
        <v>73950949611</v>
      </c>
      <c r="U199" s="108">
        <v>0.21081882088071244</v>
      </c>
      <c r="V199" s="86">
        <v>15590252000</v>
      </c>
      <c r="W199" s="85">
        <v>2.9680409949227284</v>
      </c>
      <c r="X199" s="86">
        <v>24915744000</v>
      </c>
    </row>
    <row r="200" spans="1:24" s="4" customFormat="1" ht="15.75" x14ac:dyDescent="0.25">
      <c r="A200" s="77" t="s">
        <v>1159</v>
      </c>
      <c r="B200" s="62" t="s">
        <v>460</v>
      </c>
      <c r="C200" s="32" t="s">
        <v>461</v>
      </c>
      <c r="D200" s="32">
        <v>234.77</v>
      </c>
      <c r="E200" s="33">
        <v>44196</v>
      </c>
      <c r="F200" s="34">
        <v>592.99800000000005</v>
      </c>
      <c r="G200" s="35">
        <v>10</v>
      </c>
      <c r="H200" s="84">
        <v>59299800.000000007</v>
      </c>
      <c r="I200" s="34">
        <v>3760.4639999999999</v>
      </c>
      <c r="J200" s="34">
        <v>4603.6019999999999</v>
      </c>
      <c r="K200" s="34">
        <v>1.962</v>
      </c>
      <c r="L200" s="34">
        <v>94.087999999999994</v>
      </c>
      <c r="M200" s="34">
        <v>619.68100000000004</v>
      </c>
      <c r="N200" s="36">
        <v>128.75700000000006</v>
      </c>
      <c r="O200" s="34">
        <v>490.92399999999998</v>
      </c>
      <c r="P200" s="37">
        <v>40</v>
      </c>
      <c r="Q200" s="37">
        <v>0</v>
      </c>
      <c r="R200" s="38">
        <v>40</v>
      </c>
      <c r="S200" s="39">
        <v>5619</v>
      </c>
      <c r="T200" s="86">
        <v>13921814046.000002</v>
      </c>
      <c r="U200" s="108">
        <v>0.27011307488914865</v>
      </c>
      <c r="V200" s="86">
        <v>3760464000</v>
      </c>
      <c r="W200" s="85">
        <v>3.0241133021490567</v>
      </c>
      <c r="X200" s="86">
        <v>4603602000</v>
      </c>
    </row>
    <row r="201" spans="1:24" s="4" customFormat="1" ht="15.75" x14ac:dyDescent="0.25">
      <c r="A201" s="77" t="s">
        <v>1175</v>
      </c>
      <c r="B201" s="31" t="s">
        <v>810</v>
      </c>
      <c r="C201" s="32" t="s">
        <v>811</v>
      </c>
      <c r="D201" s="78">
        <v>1094.0899999999999</v>
      </c>
      <c r="E201" s="33">
        <v>44012</v>
      </c>
      <c r="F201" s="34">
        <v>498.29199999999997</v>
      </c>
      <c r="G201" s="35">
        <v>10</v>
      </c>
      <c r="H201" s="84">
        <v>49829200</v>
      </c>
      <c r="I201" s="34">
        <v>4072.076</v>
      </c>
      <c r="J201" s="34">
        <v>10804.611999999999</v>
      </c>
      <c r="K201" s="34">
        <v>22942.275000000001</v>
      </c>
      <c r="L201" s="34">
        <v>217.83600000000001</v>
      </c>
      <c r="M201" s="34">
        <v>2969.6350000000002</v>
      </c>
      <c r="N201" s="36">
        <v>819.08700000000044</v>
      </c>
      <c r="O201" s="34">
        <v>2150.5479999999998</v>
      </c>
      <c r="P201" s="37">
        <v>500</v>
      </c>
      <c r="Q201" s="37">
        <v>0</v>
      </c>
      <c r="R201" s="38">
        <v>500</v>
      </c>
      <c r="S201" s="39">
        <v>4748</v>
      </c>
      <c r="T201" s="86">
        <v>54517629427.999992</v>
      </c>
      <c r="U201" s="108">
        <v>7.4692829507157582E-2</v>
      </c>
      <c r="V201" s="86">
        <v>4072076000</v>
      </c>
      <c r="W201" s="85">
        <v>5.0457739183970691</v>
      </c>
      <c r="X201" s="86">
        <v>10804612000</v>
      </c>
    </row>
    <row r="202" spans="1:24" s="4" customFormat="1" ht="15.75" x14ac:dyDescent="0.25">
      <c r="A202" s="77" t="s">
        <v>1167</v>
      </c>
      <c r="B202" s="62" t="s">
        <v>874</v>
      </c>
      <c r="C202" s="32" t="s">
        <v>875</v>
      </c>
      <c r="D202" s="32">
        <v>419.23</v>
      </c>
      <c r="E202" s="33">
        <v>44196</v>
      </c>
      <c r="F202" s="34">
        <v>1246.06014</v>
      </c>
      <c r="G202" s="35">
        <v>10</v>
      </c>
      <c r="H202" s="84">
        <v>124606014</v>
      </c>
      <c r="I202" s="34">
        <v>7253.6860509999997</v>
      </c>
      <c r="J202" s="34">
        <v>9834.6390179999999</v>
      </c>
      <c r="K202" s="34">
        <v>7513.7668450000001</v>
      </c>
      <c r="L202" s="34">
        <v>49.914194999999999</v>
      </c>
      <c r="M202" s="34">
        <v>2267.329045</v>
      </c>
      <c r="N202" s="36">
        <v>73.414103000000068</v>
      </c>
      <c r="O202" s="34">
        <v>2193.9149419999999</v>
      </c>
      <c r="P202" s="37">
        <v>35</v>
      </c>
      <c r="Q202" s="37">
        <v>10</v>
      </c>
      <c r="R202" s="38">
        <v>45</v>
      </c>
      <c r="S202" s="39">
        <v>2646</v>
      </c>
      <c r="T202" s="86">
        <v>52238579249.220001</v>
      </c>
      <c r="U202" s="108">
        <v>0.13885687848427286</v>
      </c>
      <c r="V202" s="86">
        <v>7253686051</v>
      </c>
      <c r="W202" s="85">
        <v>5.3116925952858596</v>
      </c>
      <c r="X202" s="86">
        <v>9834639018</v>
      </c>
    </row>
    <row r="203" spans="1:24" s="4" customFormat="1" ht="15.75" x14ac:dyDescent="0.25">
      <c r="A203" s="77" t="s">
        <v>1176</v>
      </c>
      <c r="B203" s="62" t="s">
        <v>935</v>
      </c>
      <c r="C203" s="32" t="s">
        <v>936</v>
      </c>
      <c r="D203" s="78">
        <v>2900</v>
      </c>
      <c r="E203" s="33">
        <v>44012</v>
      </c>
      <c r="F203" s="34">
        <v>575.45899999999995</v>
      </c>
      <c r="G203" s="35">
        <v>10</v>
      </c>
      <c r="H203" s="84">
        <v>57545899.999999993</v>
      </c>
      <c r="I203" s="34">
        <v>17251.181</v>
      </c>
      <c r="J203" s="34">
        <v>22508.614000000001</v>
      </c>
      <c r="K203" s="34">
        <v>43530.322</v>
      </c>
      <c r="L203" s="34">
        <v>95.813000000000002</v>
      </c>
      <c r="M203" s="34">
        <v>6711.7669999999998</v>
      </c>
      <c r="N203" s="36">
        <v>1846.951</v>
      </c>
      <c r="O203" s="34">
        <v>4864.8159999999998</v>
      </c>
      <c r="P203" s="37">
        <v>460</v>
      </c>
      <c r="Q203" s="37">
        <v>10</v>
      </c>
      <c r="R203" s="38">
        <v>470</v>
      </c>
      <c r="S203" s="39">
        <v>800</v>
      </c>
      <c r="T203" s="86">
        <v>166883109999.99997</v>
      </c>
      <c r="U203" s="108">
        <v>0.10337283982782922</v>
      </c>
      <c r="V203" s="86">
        <v>17251181000</v>
      </c>
      <c r="W203" s="85">
        <v>7.4141886301839808</v>
      </c>
      <c r="X203" s="86">
        <v>22508614000</v>
      </c>
    </row>
    <row r="204" spans="1:24" s="4" customFormat="1" ht="15.75" x14ac:dyDescent="0.25">
      <c r="A204" t="s">
        <v>1331</v>
      </c>
      <c r="B204" s="91"/>
      <c r="C204" s="91"/>
      <c r="D204" s="91" t="s">
        <v>1332</v>
      </c>
      <c r="E204" s="91"/>
      <c r="F204" s="97" t="s">
        <v>30</v>
      </c>
      <c r="G204" s="99"/>
      <c r="H204" s="101"/>
      <c r="I204" s="97" t="s">
        <v>30</v>
      </c>
      <c r="J204" s="97" t="s">
        <v>30</v>
      </c>
      <c r="K204" s="97" t="s">
        <v>30</v>
      </c>
      <c r="L204" s="97" t="s">
        <v>30</v>
      </c>
      <c r="M204" s="97" t="s">
        <v>30</v>
      </c>
      <c r="N204" s="101" t="s">
        <v>30</v>
      </c>
      <c r="O204" s="97" t="s">
        <v>30</v>
      </c>
      <c r="P204" s="97" t="s">
        <v>32</v>
      </c>
      <c r="Q204" s="97" t="s">
        <v>32</v>
      </c>
      <c r="R204" s="101" t="s">
        <v>32</v>
      </c>
      <c r="S204" s="91" t="s">
        <v>33</v>
      </c>
      <c r="T204" s="107" t="s">
        <v>1333</v>
      </c>
      <c r="U204" s="107"/>
      <c r="V204" s="109"/>
      <c r="W204" s="107"/>
      <c r="X204" s="109"/>
    </row>
    <row r="205" spans="1:24" ht="14.25" x14ac:dyDescent="0.2">
      <c r="D205" s="82"/>
    </row>
    <row r="206" spans="1:24" ht="14.25" x14ac:dyDescent="0.2">
      <c r="D206" s="82"/>
    </row>
  </sheetData>
  <sortState xmlns:xlrd2="http://schemas.microsoft.com/office/spreadsheetml/2017/richdata2" ref="B4:X203">
    <sortCondition ref="W4:W203"/>
  </sortState>
  <phoneticPr fontId="1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21"/>
  <sheetViews>
    <sheetView workbookViewId="0">
      <selection activeCell="G13" sqref="G13"/>
    </sheetView>
  </sheetViews>
  <sheetFormatPr defaultRowHeight="12.75" x14ac:dyDescent="0.2"/>
  <cols>
    <col min="3" max="3" width="12.28515625" customWidth="1"/>
    <col min="4" max="4" width="12.140625" customWidth="1"/>
    <col min="5" max="5" width="12" customWidth="1"/>
  </cols>
  <sheetData>
    <row r="1" spans="1:13" x14ac:dyDescent="0.2">
      <c r="A1" t="s">
        <v>1346</v>
      </c>
      <c r="B1" t="s">
        <v>1347</v>
      </c>
      <c r="C1" t="s">
        <v>1344</v>
      </c>
      <c r="D1" t="s">
        <v>1345</v>
      </c>
      <c r="E1" t="s">
        <v>1343</v>
      </c>
      <c r="H1" t="s">
        <v>1349</v>
      </c>
      <c r="I1" t="s">
        <v>1350</v>
      </c>
      <c r="J1" t="s">
        <v>1351</v>
      </c>
      <c r="K1" t="s">
        <v>1352</v>
      </c>
      <c r="L1" t="s">
        <v>1353</v>
      </c>
      <c r="M1" t="s">
        <v>1354</v>
      </c>
    </row>
    <row r="2" spans="1:13" ht="15.75" x14ac:dyDescent="0.25">
      <c r="A2" s="111" t="s">
        <v>193</v>
      </c>
      <c r="B2" s="31" t="s">
        <v>763</v>
      </c>
      <c r="C2" s="90" t="s">
        <v>851</v>
      </c>
      <c r="D2" s="62" t="s">
        <v>446</v>
      </c>
      <c r="E2" s="31" t="s">
        <v>1023</v>
      </c>
      <c r="H2" s="62" t="s">
        <v>851</v>
      </c>
      <c r="I2" s="31" t="s">
        <v>584</v>
      </c>
      <c r="J2" s="31" t="s">
        <v>1023</v>
      </c>
      <c r="K2" s="62" t="s">
        <v>429</v>
      </c>
      <c r="L2" s="62" t="s">
        <v>446</v>
      </c>
      <c r="M2" s="62" t="s">
        <v>283</v>
      </c>
    </row>
    <row r="3" spans="1:13" ht="15.75" x14ac:dyDescent="0.25">
      <c r="A3" s="31" t="s">
        <v>205</v>
      </c>
      <c r="B3" s="31" t="s">
        <v>134</v>
      </c>
      <c r="C3" s="62" t="s">
        <v>334</v>
      </c>
      <c r="D3" s="31" t="s">
        <v>1105</v>
      </c>
      <c r="E3" s="62" t="s">
        <v>328</v>
      </c>
      <c r="H3" s="62" t="s">
        <v>334</v>
      </c>
      <c r="I3" s="31" t="s">
        <v>610</v>
      </c>
      <c r="J3" s="62" t="s">
        <v>328</v>
      </c>
      <c r="K3" s="62" t="s">
        <v>433</v>
      </c>
      <c r="L3" s="31" t="s">
        <v>1105</v>
      </c>
    </row>
    <row r="4" spans="1:13" ht="15.75" x14ac:dyDescent="0.25">
      <c r="A4" s="62" t="s">
        <v>494</v>
      </c>
      <c r="B4" s="31" t="s">
        <v>929</v>
      </c>
      <c r="C4" s="62" t="s">
        <v>429</v>
      </c>
      <c r="D4" s="62" t="s">
        <v>1055</v>
      </c>
      <c r="E4" s="62" t="s">
        <v>504</v>
      </c>
      <c r="G4" s="40"/>
      <c r="H4" s="31" t="s">
        <v>77</v>
      </c>
      <c r="I4" s="31" t="s">
        <v>207</v>
      </c>
      <c r="J4" s="62" t="s">
        <v>504</v>
      </c>
      <c r="K4" s="31" t="s">
        <v>1037</v>
      </c>
      <c r="L4" s="62" t="s">
        <v>1055</v>
      </c>
    </row>
    <row r="5" spans="1:13" ht="15.75" x14ac:dyDescent="0.25">
      <c r="A5" s="31" t="s">
        <v>219</v>
      </c>
      <c r="B5" s="31" t="s">
        <v>93</v>
      </c>
      <c r="C5" s="31" t="s">
        <v>77</v>
      </c>
      <c r="D5" s="31" t="s">
        <v>665</v>
      </c>
      <c r="E5" s="31" t="s">
        <v>146</v>
      </c>
      <c r="G5" s="40"/>
      <c r="H5" s="62" t="s">
        <v>298</v>
      </c>
      <c r="I5" s="31" t="s">
        <v>669</v>
      </c>
      <c r="J5" s="31" t="s">
        <v>146</v>
      </c>
      <c r="K5" s="31" t="s">
        <v>765</v>
      </c>
      <c r="L5" s="31" t="s">
        <v>665</v>
      </c>
    </row>
    <row r="6" spans="1:13" ht="15.75" x14ac:dyDescent="0.25">
      <c r="A6" s="62" t="s">
        <v>925</v>
      </c>
      <c r="B6" s="31" t="s">
        <v>999</v>
      </c>
      <c r="C6" s="62" t="s">
        <v>433</v>
      </c>
      <c r="D6" s="62" t="s">
        <v>959</v>
      </c>
      <c r="E6" s="31" t="s">
        <v>73</v>
      </c>
      <c r="G6" s="64"/>
      <c r="H6" s="62" t="s">
        <v>496</v>
      </c>
      <c r="I6" s="62" t="s">
        <v>466</v>
      </c>
      <c r="J6" s="31" t="s">
        <v>73</v>
      </c>
      <c r="K6" s="31" t="s">
        <v>810</v>
      </c>
      <c r="L6" s="62" t="s">
        <v>959</v>
      </c>
    </row>
    <row r="7" spans="1:13" ht="15.75" x14ac:dyDescent="0.25">
      <c r="A7" s="62" t="s">
        <v>348</v>
      </c>
      <c r="B7" s="62" t="s">
        <v>356</v>
      </c>
      <c r="C7" s="62" t="s">
        <v>298</v>
      </c>
      <c r="D7" s="31" t="s">
        <v>1093</v>
      </c>
      <c r="E7" s="31" t="s">
        <v>234</v>
      </c>
      <c r="G7" s="40"/>
      <c r="H7" s="31" t="s">
        <v>982</v>
      </c>
      <c r="I7" s="31" t="s">
        <v>857</v>
      </c>
      <c r="J7" s="31" t="s">
        <v>234</v>
      </c>
      <c r="K7" s="62" t="s">
        <v>450</v>
      </c>
      <c r="L7" s="31" t="s">
        <v>1093</v>
      </c>
    </row>
    <row r="8" spans="1:13" ht="15.75" x14ac:dyDescent="0.25">
      <c r="A8" s="31" t="s">
        <v>199</v>
      </c>
      <c r="B8" s="62" t="s">
        <v>320</v>
      </c>
      <c r="C8" s="31" t="s">
        <v>1037</v>
      </c>
      <c r="D8" s="31" t="s">
        <v>172</v>
      </c>
      <c r="E8" s="31" t="s">
        <v>67</v>
      </c>
      <c r="G8" s="64"/>
      <c r="H8" s="62" t="s">
        <v>691</v>
      </c>
      <c r="I8" s="62" t="s">
        <v>562</v>
      </c>
      <c r="J8" s="31" t="s">
        <v>67</v>
      </c>
      <c r="K8" s="62" t="s">
        <v>935</v>
      </c>
      <c r="L8" s="31" t="s">
        <v>172</v>
      </c>
    </row>
    <row r="9" spans="1:13" ht="15.75" x14ac:dyDescent="0.25">
      <c r="A9" s="31" t="s">
        <v>73</v>
      </c>
      <c r="B9" s="62" t="s">
        <v>433</v>
      </c>
      <c r="C9" s="31" t="s">
        <v>765</v>
      </c>
      <c r="D9" s="31" t="s">
        <v>584</v>
      </c>
      <c r="E9" s="62" t="s">
        <v>480</v>
      </c>
      <c r="G9" s="64"/>
      <c r="H9" s="31" t="s">
        <v>110</v>
      </c>
      <c r="I9" s="62" t="s">
        <v>494</v>
      </c>
      <c r="J9" s="62" t="s">
        <v>480</v>
      </c>
      <c r="K9" s="62" t="s">
        <v>874</v>
      </c>
      <c r="L9" s="31" t="s">
        <v>144</v>
      </c>
    </row>
    <row r="10" spans="1:13" ht="15.75" x14ac:dyDescent="0.25">
      <c r="A10" s="31" t="s">
        <v>616</v>
      </c>
      <c r="B10" s="62" t="s">
        <v>283</v>
      </c>
      <c r="C10" s="31" t="s">
        <v>810</v>
      </c>
      <c r="D10" s="31" t="s">
        <v>144</v>
      </c>
      <c r="E10" s="31" t="s">
        <v>708</v>
      </c>
      <c r="G10" s="40"/>
      <c r="I10" s="31" t="s">
        <v>671</v>
      </c>
      <c r="J10" s="31" t="s">
        <v>708</v>
      </c>
      <c r="K10" s="31" t="s">
        <v>242</v>
      </c>
      <c r="L10" s="62" t="s">
        <v>1082</v>
      </c>
    </row>
    <row r="11" spans="1:13" ht="15.75" x14ac:dyDescent="0.25">
      <c r="A11" s="31" t="s">
        <v>189</v>
      </c>
      <c r="B11" s="31" t="s">
        <v>594</v>
      </c>
      <c r="C11" s="62" t="s">
        <v>450</v>
      </c>
      <c r="D11" s="62" t="s">
        <v>1082</v>
      </c>
      <c r="E11" s="62" t="s">
        <v>454</v>
      </c>
      <c r="G11" s="40"/>
      <c r="I11" s="62" t="s">
        <v>486</v>
      </c>
      <c r="J11" s="62" t="s">
        <v>454</v>
      </c>
      <c r="K11" s="31" t="s">
        <v>914</v>
      </c>
      <c r="L11" s="31" t="s">
        <v>134</v>
      </c>
    </row>
    <row r="12" spans="1:13" ht="15.75" x14ac:dyDescent="0.25">
      <c r="A12" s="62" t="s">
        <v>468</v>
      </c>
      <c r="B12" s="62" t="s">
        <v>474</v>
      </c>
      <c r="C12" s="62" t="s">
        <v>935</v>
      </c>
      <c r="D12" s="31" t="s">
        <v>134</v>
      </c>
      <c r="E12" s="62" t="s">
        <v>492</v>
      </c>
      <c r="G12" s="40"/>
      <c r="I12" s="31" t="s">
        <v>221</v>
      </c>
      <c r="J12" s="62" t="s">
        <v>492</v>
      </c>
      <c r="K12" s="31" t="s">
        <v>900</v>
      </c>
      <c r="L12" s="31" t="s">
        <v>79</v>
      </c>
    </row>
    <row r="13" spans="1:13" ht="15.75" x14ac:dyDescent="0.25">
      <c r="A13" s="62" t="s">
        <v>185</v>
      </c>
      <c r="B13" s="31" t="s">
        <v>698</v>
      </c>
      <c r="C13" s="62" t="s">
        <v>874</v>
      </c>
      <c r="D13" s="31" t="s">
        <v>79</v>
      </c>
      <c r="E13" s="31" t="s">
        <v>653</v>
      </c>
      <c r="G13" s="40"/>
      <c r="I13" s="31" t="s">
        <v>1078</v>
      </c>
      <c r="J13" s="31" t="s">
        <v>653</v>
      </c>
      <c r="K13" s="62" t="s">
        <v>556</v>
      </c>
      <c r="L13" s="62" t="s">
        <v>961</v>
      </c>
    </row>
    <row r="14" spans="1:13" ht="15.75" x14ac:dyDescent="0.25">
      <c r="A14" s="62" t="s">
        <v>290</v>
      </c>
      <c r="B14" s="31" t="s">
        <v>1097</v>
      </c>
      <c r="C14" s="31" t="s">
        <v>242</v>
      </c>
      <c r="D14" s="62" t="s">
        <v>961</v>
      </c>
      <c r="E14" s="62" t="s">
        <v>318</v>
      </c>
      <c r="G14" s="64"/>
      <c r="I14" s="62" t="s">
        <v>342</v>
      </c>
      <c r="J14" s="62" t="s">
        <v>318</v>
      </c>
      <c r="K14" s="31" t="s">
        <v>912</v>
      </c>
      <c r="L14" s="31" t="s">
        <v>168</v>
      </c>
    </row>
    <row r="15" spans="1:13" ht="15.75" x14ac:dyDescent="0.25">
      <c r="A15" s="62" t="s">
        <v>498</v>
      </c>
      <c r="B15" s="31" t="s">
        <v>158</v>
      </c>
      <c r="C15" s="31" t="s">
        <v>914</v>
      </c>
      <c r="D15" s="31" t="s">
        <v>168</v>
      </c>
      <c r="E15" s="62" t="s">
        <v>286</v>
      </c>
      <c r="G15" s="64"/>
      <c r="I15" s="62" t="s">
        <v>302</v>
      </c>
      <c r="J15" s="62" t="s">
        <v>286</v>
      </c>
      <c r="K15" s="31" t="s">
        <v>152</v>
      </c>
      <c r="L15" s="31" t="s">
        <v>162</v>
      </c>
    </row>
    <row r="16" spans="1:13" ht="15.75" x14ac:dyDescent="0.25">
      <c r="A16" s="62" t="s">
        <v>326</v>
      </c>
      <c r="B16" s="62" t="s">
        <v>508</v>
      </c>
      <c r="C16" s="31" t="s">
        <v>900</v>
      </c>
      <c r="D16" s="31" t="s">
        <v>162</v>
      </c>
      <c r="E16" s="31" t="s">
        <v>620</v>
      </c>
      <c r="G16" s="64"/>
      <c r="I16" s="62" t="s">
        <v>308</v>
      </c>
      <c r="J16" s="31" t="s">
        <v>620</v>
      </c>
      <c r="K16" s="62" t="s">
        <v>460</v>
      </c>
      <c r="L16" s="62" t="s">
        <v>500</v>
      </c>
    </row>
    <row r="17" spans="1:12" ht="15.75" x14ac:dyDescent="0.25">
      <c r="A17" s="31" t="s">
        <v>221</v>
      </c>
      <c r="B17" s="31" t="s">
        <v>626</v>
      </c>
      <c r="C17" s="62" t="s">
        <v>556</v>
      </c>
      <c r="D17" s="62" t="s">
        <v>500</v>
      </c>
      <c r="E17" s="31" t="s">
        <v>219</v>
      </c>
      <c r="G17" s="64"/>
      <c r="I17" s="62" t="s">
        <v>185</v>
      </c>
      <c r="J17" s="31" t="s">
        <v>219</v>
      </c>
      <c r="K17" s="31" t="s">
        <v>814</v>
      </c>
      <c r="L17" s="31" t="s">
        <v>763</v>
      </c>
    </row>
    <row r="18" spans="1:12" ht="15.75" x14ac:dyDescent="0.25">
      <c r="A18" s="62" t="s">
        <v>316</v>
      </c>
      <c r="B18" s="62" t="s">
        <v>500</v>
      </c>
      <c r="C18" s="31" t="s">
        <v>912</v>
      </c>
      <c r="D18" s="31" t="s">
        <v>763</v>
      </c>
      <c r="E18" s="62" t="s">
        <v>1059</v>
      </c>
      <c r="G18" s="64"/>
      <c r="I18" s="31" t="s">
        <v>838</v>
      </c>
      <c r="J18" s="62" t="s">
        <v>1059</v>
      </c>
      <c r="K18" s="62" t="s">
        <v>931</v>
      </c>
      <c r="L18" s="31" t="s">
        <v>582</v>
      </c>
    </row>
    <row r="19" spans="1:12" ht="15.75" x14ac:dyDescent="0.25">
      <c r="A19" s="62" t="s">
        <v>312</v>
      </c>
      <c r="B19" s="31" t="s">
        <v>55</v>
      </c>
      <c r="C19" s="62" t="s">
        <v>496</v>
      </c>
      <c r="D19" s="31" t="s">
        <v>582</v>
      </c>
      <c r="E19" s="62" t="s">
        <v>488</v>
      </c>
      <c r="G19" s="40"/>
      <c r="I19" s="62" t="s">
        <v>354</v>
      </c>
      <c r="J19" s="62" t="s">
        <v>488</v>
      </c>
      <c r="K19" s="62" t="s">
        <v>472</v>
      </c>
      <c r="L19" s="31" t="s">
        <v>130</v>
      </c>
    </row>
    <row r="20" spans="1:12" ht="15.75" x14ac:dyDescent="0.25">
      <c r="A20" s="62" t="s">
        <v>352</v>
      </c>
      <c r="B20" s="31" t="s">
        <v>829</v>
      </c>
      <c r="C20" s="31" t="s">
        <v>152</v>
      </c>
      <c r="D20" s="31" t="s">
        <v>130</v>
      </c>
      <c r="E20" s="62" t="s">
        <v>283</v>
      </c>
      <c r="G20" s="64"/>
      <c r="I20" s="31" t="s">
        <v>150</v>
      </c>
      <c r="J20" s="62" t="s">
        <v>338</v>
      </c>
      <c r="K20" s="62" t="s">
        <v>949</v>
      </c>
      <c r="L20" s="31" t="s">
        <v>612</v>
      </c>
    </row>
    <row r="21" spans="1:12" ht="15.75" x14ac:dyDescent="0.25">
      <c r="A21" s="62" t="s">
        <v>332</v>
      </c>
      <c r="B21" s="62" t="s">
        <v>752</v>
      </c>
      <c r="C21" s="62" t="s">
        <v>460</v>
      </c>
      <c r="D21" s="31" t="s">
        <v>612</v>
      </c>
      <c r="E21" s="62" t="s">
        <v>338</v>
      </c>
      <c r="G21" s="64"/>
      <c r="I21" s="31" t="s">
        <v>189</v>
      </c>
      <c r="J21" s="62" t="s">
        <v>965</v>
      </c>
      <c r="K21" s="62" t="s">
        <v>897</v>
      </c>
      <c r="L21" s="31" t="s">
        <v>641</v>
      </c>
    </row>
    <row r="22" spans="1:12" ht="15.75" x14ac:dyDescent="0.25">
      <c r="A22" s="62" t="s">
        <v>322</v>
      </c>
      <c r="B22" s="31" t="s">
        <v>806</v>
      </c>
      <c r="C22" s="31" t="s">
        <v>814</v>
      </c>
      <c r="D22" s="31" t="s">
        <v>641</v>
      </c>
      <c r="E22" s="62" t="s">
        <v>965</v>
      </c>
      <c r="G22" s="64"/>
      <c r="I22" s="31" t="s">
        <v>95</v>
      </c>
      <c r="J22" s="31" t="s">
        <v>199</v>
      </c>
      <c r="K22" s="31" t="s">
        <v>920</v>
      </c>
      <c r="L22" s="62" t="s">
        <v>506</v>
      </c>
    </row>
    <row r="23" spans="1:12" ht="15.75" x14ac:dyDescent="0.25">
      <c r="A23" s="62" t="s">
        <v>296</v>
      </c>
      <c r="B23" s="31" t="s">
        <v>232</v>
      </c>
      <c r="C23" s="62" t="s">
        <v>931</v>
      </c>
      <c r="D23" s="62" t="s">
        <v>506</v>
      </c>
      <c r="E23" s="31" t="s">
        <v>199</v>
      </c>
      <c r="G23" s="64"/>
      <c r="I23" s="31" t="s">
        <v>97</v>
      </c>
      <c r="J23" s="31" t="s">
        <v>49</v>
      </c>
      <c r="K23" s="62" t="s">
        <v>1003</v>
      </c>
      <c r="L23" s="62" t="s">
        <v>502</v>
      </c>
    </row>
    <row r="24" spans="1:12" ht="15.75" x14ac:dyDescent="0.25">
      <c r="A24" s="62" t="s">
        <v>304</v>
      </c>
      <c r="B24" s="62" t="s">
        <v>1103</v>
      </c>
      <c r="C24" s="62" t="s">
        <v>472</v>
      </c>
      <c r="D24" s="62" t="s">
        <v>502</v>
      </c>
      <c r="E24" s="31" t="s">
        <v>49</v>
      </c>
      <c r="G24" s="64"/>
      <c r="I24" s="31" t="s">
        <v>193</v>
      </c>
      <c r="J24" s="62" t="s">
        <v>452</v>
      </c>
      <c r="K24" s="31" t="s">
        <v>1080</v>
      </c>
      <c r="L24" s="31" t="s">
        <v>1091</v>
      </c>
    </row>
    <row r="25" spans="1:12" ht="15.75" x14ac:dyDescent="0.25">
      <c r="A25" s="31" t="s">
        <v>720</v>
      </c>
      <c r="B25" s="62" t="s">
        <v>1082</v>
      </c>
      <c r="C25" s="62" t="s">
        <v>949</v>
      </c>
      <c r="D25" s="31" t="s">
        <v>610</v>
      </c>
      <c r="E25" s="62" t="s">
        <v>452</v>
      </c>
      <c r="G25" s="64"/>
      <c r="I25" s="62" t="s">
        <v>840</v>
      </c>
      <c r="J25" s="31" t="s">
        <v>706</v>
      </c>
      <c r="K25" s="31" t="s">
        <v>806</v>
      </c>
      <c r="L25" s="31" t="s">
        <v>802</v>
      </c>
    </row>
    <row r="26" spans="1:12" ht="15.75" x14ac:dyDescent="0.25">
      <c r="A26" s="62" t="s">
        <v>350</v>
      </c>
      <c r="B26" s="62" t="s">
        <v>502</v>
      </c>
      <c r="C26" s="62" t="s">
        <v>897</v>
      </c>
      <c r="D26" s="31" t="s">
        <v>1091</v>
      </c>
      <c r="E26" s="31" t="s">
        <v>706</v>
      </c>
      <c r="G26" s="64"/>
      <c r="I26" s="62" t="s">
        <v>967</v>
      </c>
      <c r="J26" s="62" t="s">
        <v>560</v>
      </c>
      <c r="K26" s="31" t="s">
        <v>1025</v>
      </c>
      <c r="L26" s="31" t="s">
        <v>626</v>
      </c>
    </row>
    <row r="27" spans="1:12" ht="15.75" x14ac:dyDescent="0.25">
      <c r="A27" s="31" t="s">
        <v>114</v>
      </c>
      <c r="B27" s="62" t="s">
        <v>986</v>
      </c>
      <c r="C27" s="31" t="s">
        <v>920</v>
      </c>
      <c r="D27" s="31" t="s">
        <v>802</v>
      </c>
      <c r="E27" s="62" t="s">
        <v>560</v>
      </c>
      <c r="G27" s="40"/>
      <c r="I27" s="31" t="s">
        <v>228</v>
      </c>
      <c r="J27" s="62" t="s">
        <v>423</v>
      </c>
      <c r="K27" s="31" t="s">
        <v>804</v>
      </c>
      <c r="L27" s="62" t="s">
        <v>474</v>
      </c>
    </row>
    <row r="28" spans="1:12" ht="15.75" x14ac:dyDescent="0.25">
      <c r="A28" s="31" t="s">
        <v>97</v>
      </c>
      <c r="B28" s="31" t="s">
        <v>673</v>
      </c>
      <c r="C28" s="62" t="s">
        <v>1003</v>
      </c>
      <c r="D28" s="31" t="s">
        <v>626</v>
      </c>
      <c r="E28" s="62" t="s">
        <v>423</v>
      </c>
      <c r="G28" s="64"/>
      <c r="I28" s="62" t="s">
        <v>310</v>
      </c>
      <c r="J28" s="62" t="s">
        <v>448</v>
      </c>
      <c r="K28" s="31" t="s">
        <v>645</v>
      </c>
      <c r="L28" s="31" t="s">
        <v>1097</v>
      </c>
    </row>
    <row r="29" spans="1:12" ht="15.75" x14ac:dyDescent="0.25">
      <c r="A29" s="62" t="s">
        <v>488</v>
      </c>
      <c r="B29" s="31" t="s">
        <v>1093</v>
      </c>
      <c r="C29" s="31" t="s">
        <v>1080</v>
      </c>
      <c r="D29" s="62" t="s">
        <v>474</v>
      </c>
      <c r="E29" s="62" t="s">
        <v>448</v>
      </c>
      <c r="G29" s="40"/>
      <c r="I29" s="62" t="s">
        <v>346</v>
      </c>
      <c r="J29" s="31" t="s">
        <v>114</v>
      </c>
      <c r="K29" s="62" t="s">
        <v>939</v>
      </c>
      <c r="L29" s="31" t="s">
        <v>232</v>
      </c>
    </row>
    <row r="30" spans="1:12" ht="15.75" x14ac:dyDescent="0.25">
      <c r="A30" s="31" t="s">
        <v>148</v>
      </c>
      <c r="B30" s="31" t="s">
        <v>657</v>
      </c>
      <c r="C30" s="31" t="s">
        <v>806</v>
      </c>
      <c r="D30" s="31" t="s">
        <v>207</v>
      </c>
      <c r="E30" s="31" t="s">
        <v>114</v>
      </c>
      <c r="G30" s="40"/>
      <c r="J30" s="62" t="s">
        <v>955</v>
      </c>
      <c r="K30" s="62" t="s">
        <v>754</v>
      </c>
      <c r="L30" s="31" t="s">
        <v>829</v>
      </c>
    </row>
    <row r="31" spans="1:12" ht="15.75" x14ac:dyDescent="0.25">
      <c r="A31" s="31" t="s">
        <v>586</v>
      </c>
      <c r="B31" s="62" t="s">
        <v>450</v>
      </c>
      <c r="C31" s="31" t="s">
        <v>1025</v>
      </c>
      <c r="D31" s="31" t="s">
        <v>1097</v>
      </c>
      <c r="E31" s="62" t="s">
        <v>955</v>
      </c>
      <c r="G31" s="64"/>
      <c r="J31" s="62" t="s">
        <v>324</v>
      </c>
      <c r="K31" s="62" t="s">
        <v>1016</v>
      </c>
      <c r="L31" s="31" t="s">
        <v>158</v>
      </c>
    </row>
    <row r="32" spans="1:12" ht="15.75" x14ac:dyDescent="0.25">
      <c r="A32" s="62" t="s">
        <v>286</v>
      </c>
      <c r="B32" s="31" t="s">
        <v>130</v>
      </c>
      <c r="C32" s="31" t="s">
        <v>804</v>
      </c>
      <c r="D32" s="31" t="s">
        <v>669</v>
      </c>
      <c r="E32" s="62" t="s">
        <v>324</v>
      </c>
      <c r="G32" s="40"/>
      <c r="J32" s="31" t="s">
        <v>53</v>
      </c>
      <c r="K32" s="62" t="s">
        <v>1076</v>
      </c>
      <c r="L32" s="31" t="s">
        <v>657</v>
      </c>
    </row>
    <row r="33" spans="1:12" ht="15.75" x14ac:dyDescent="0.25">
      <c r="A33" s="62" t="s">
        <v>338</v>
      </c>
      <c r="B33" s="31" t="s">
        <v>154</v>
      </c>
      <c r="C33" s="31" t="s">
        <v>645</v>
      </c>
      <c r="D33" s="62" t="s">
        <v>466</v>
      </c>
      <c r="E33" s="31" t="s">
        <v>53</v>
      </c>
      <c r="G33" s="40"/>
      <c r="J33" s="62" t="s">
        <v>478</v>
      </c>
      <c r="K33" s="62" t="s">
        <v>957</v>
      </c>
      <c r="L33" s="62" t="s">
        <v>558</v>
      </c>
    </row>
    <row r="34" spans="1:12" ht="15.75" x14ac:dyDescent="0.25">
      <c r="A34" s="31" t="s">
        <v>207</v>
      </c>
      <c r="B34" s="31" t="s">
        <v>160</v>
      </c>
      <c r="C34" s="62" t="s">
        <v>939</v>
      </c>
      <c r="D34" s="31" t="s">
        <v>857</v>
      </c>
      <c r="E34" s="62" t="s">
        <v>478</v>
      </c>
      <c r="G34" s="64"/>
      <c r="J34" s="31" t="s">
        <v>85</v>
      </c>
      <c r="K34" s="62" t="s">
        <v>244</v>
      </c>
      <c r="L34" s="62" t="s">
        <v>1117</v>
      </c>
    </row>
    <row r="35" spans="1:12" ht="15.75" x14ac:dyDescent="0.25">
      <c r="A35" s="62" t="s">
        <v>452</v>
      </c>
      <c r="B35" s="31" t="s">
        <v>704</v>
      </c>
      <c r="C35" s="62" t="s">
        <v>754</v>
      </c>
      <c r="D35" s="62" t="s">
        <v>562</v>
      </c>
      <c r="E35" s="31" t="s">
        <v>85</v>
      </c>
      <c r="G35" s="64"/>
      <c r="J35" s="31" t="s">
        <v>61</v>
      </c>
      <c r="K35" s="31" t="s">
        <v>1074</v>
      </c>
      <c r="L35" s="31" t="s">
        <v>929</v>
      </c>
    </row>
    <row r="36" spans="1:12" ht="15.75" x14ac:dyDescent="0.25">
      <c r="A36" s="62" t="s">
        <v>551</v>
      </c>
      <c r="B36" s="62" t="s">
        <v>506</v>
      </c>
      <c r="C36" s="62" t="s">
        <v>1016</v>
      </c>
      <c r="D36" s="62" t="s">
        <v>494</v>
      </c>
      <c r="E36" s="31" t="s">
        <v>61</v>
      </c>
      <c r="G36" s="40"/>
      <c r="J36" s="62" t="s">
        <v>458</v>
      </c>
      <c r="K36" s="31" t="s">
        <v>704</v>
      </c>
      <c r="L36" s="31" t="s">
        <v>1049</v>
      </c>
    </row>
    <row r="37" spans="1:12" ht="15.75" x14ac:dyDescent="0.25">
      <c r="A37" s="31" t="s">
        <v>602</v>
      </c>
      <c r="B37" s="62" t="s">
        <v>750</v>
      </c>
      <c r="C37" s="62" t="s">
        <v>1076</v>
      </c>
      <c r="D37" s="31" t="s">
        <v>232</v>
      </c>
      <c r="E37" s="62" t="s">
        <v>458</v>
      </c>
      <c r="G37" s="64"/>
      <c r="J37" s="31" t="s">
        <v>586</v>
      </c>
      <c r="K37" s="31" t="s">
        <v>781</v>
      </c>
      <c r="L37" s="62" t="s">
        <v>1103</v>
      </c>
    </row>
    <row r="38" spans="1:12" ht="15.75" x14ac:dyDescent="0.25">
      <c r="A38" s="31" t="s">
        <v>584</v>
      </c>
      <c r="B38" s="31" t="s">
        <v>1049</v>
      </c>
      <c r="C38" s="62" t="s">
        <v>957</v>
      </c>
      <c r="D38" s="31" t="s">
        <v>829</v>
      </c>
      <c r="E38" s="31" t="s">
        <v>586</v>
      </c>
      <c r="G38" s="64"/>
      <c r="J38" s="31" t="s">
        <v>205</v>
      </c>
      <c r="K38" s="31" t="s">
        <v>700</v>
      </c>
      <c r="L38" s="31">
        <v>786</v>
      </c>
    </row>
    <row r="39" spans="1:12" ht="15.75" x14ac:dyDescent="0.25">
      <c r="A39" s="62" t="s">
        <v>292</v>
      </c>
      <c r="B39" s="62" t="s">
        <v>1055</v>
      </c>
      <c r="C39" s="62" t="s">
        <v>244</v>
      </c>
      <c r="D39" s="31" t="s">
        <v>671</v>
      </c>
      <c r="E39" s="31" t="s">
        <v>205</v>
      </c>
      <c r="G39" s="40"/>
      <c r="J39" s="31" t="s">
        <v>618</v>
      </c>
      <c r="K39" s="31" t="s">
        <v>980</v>
      </c>
      <c r="L39" s="31" t="s">
        <v>698</v>
      </c>
    </row>
    <row r="40" spans="1:12" ht="15.75" x14ac:dyDescent="0.25">
      <c r="A40" s="62" t="s">
        <v>458</v>
      </c>
      <c r="B40" s="62" t="s">
        <v>558</v>
      </c>
      <c r="C40" s="31" t="s">
        <v>1074</v>
      </c>
      <c r="D40" s="31" t="s">
        <v>158</v>
      </c>
      <c r="E40" s="31" t="s">
        <v>618</v>
      </c>
      <c r="G40" s="40"/>
      <c r="J40" s="62" t="s">
        <v>925</v>
      </c>
      <c r="K40" s="31" t="s">
        <v>154</v>
      </c>
      <c r="L40" s="31" t="s">
        <v>91</v>
      </c>
    </row>
    <row r="41" spans="1:12" ht="15.75" x14ac:dyDescent="0.25">
      <c r="A41" s="62" t="s">
        <v>364</v>
      </c>
      <c r="B41" s="62" t="s">
        <v>733</v>
      </c>
      <c r="C41" s="31" t="s">
        <v>704</v>
      </c>
      <c r="D41" s="31" t="s">
        <v>657</v>
      </c>
      <c r="E41" s="62" t="s">
        <v>925</v>
      </c>
      <c r="G41" s="64"/>
      <c r="J41" s="62" t="s">
        <v>498</v>
      </c>
      <c r="K41" s="31" t="s">
        <v>248</v>
      </c>
    </row>
    <row r="42" spans="1:12" ht="15.75" x14ac:dyDescent="0.25">
      <c r="A42" s="31" t="s">
        <v>708</v>
      </c>
      <c r="B42" s="31" t="s">
        <v>582</v>
      </c>
      <c r="C42" s="31" t="s">
        <v>781</v>
      </c>
      <c r="D42" s="62" t="s">
        <v>558</v>
      </c>
      <c r="E42" s="62" t="s">
        <v>498</v>
      </c>
      <c r="G42" s="64"/>
      <c r="J42" s="62" t="s">
        <v>296</v>
      </c>
      <c r="K42" s="62" t="s">
        <v>750</v>
      </c>
    </row>
    <row r="43" spans="1:12" ht="15.75" x14ac:dyDescent="0.25">
      <c r="A43" s="62" t="s">
        <v>448</v>
      </c>
      <c r="B43" s="31" t="s">
        <v>51</v>
      </c>
      <c r="C43" s="31" t="s">
        <v>982</v>
      </c>
      <c r="D43" s="62" t="s">
        <v>486</v>
      </c>
      <c r="E43" s="62" t="s">
        <v>296</v>
      </c>
      <c r="G43" s="64"/>
      <c r="J43" s="31" t="s">
        <v>63</v>
      </c>
      <c r="K43" s="62" t="s">
        <v>140</v>
      </c>
    </row>
    <row r="44" spans="1:12" ht="15.75" x14ac:dyDescent="0.25">
      <c r="A44" s="62" t="s">
        <v>955</v>
      </c>
      <c r="B44" s="62" t="s">
        <v>446</v>
      </c>
      <c r="C44" s="31" t="s">
        <v>700</v>
      </c>
      <c r="D44" s="62" t="s">
        <v>1117</v>
      </c>
      <c r="E44" s="31" t="s">
        <v>63</v>
      </c>
      <c r="G44" s="40"/>
      <c r="J44" s="62" t="s">
        <v>470</v>
      </c>
      <c r="K44" s="62" t="s">
        <v>733</v>
      </c>
    </row>
    <row r="45" spans="1:12" ht="15.75" x14ac:dyDescent="0.25">
      <c r="A45" s="62" t="s">
        <v>318</v>
      </c>
      <c r="B45" s="31" t="s">
        <v>781</v>
      </c>
      <c r="C45" s="31" t="s">
        <v>980</v>
      </c>
      <c r="D45" s="31" t="s">
        <v>929</v>
      </c>
      <c r="E45" s="62" t="s">
        <v>470</v>
      </c>
      <c r="G45" s="64"/>
      <c r="J45" s="31" t="s">
        <v>65</v>
      </c>
      <c r="K45" s="31" t="s">
        <v>904</v>
      </c>
    </row>
    <row r="46" spans="1:12" ht="15.75" x14ac:dyDescent="0.25">
      <c r="A46" s="31" t="s">
        <v>618</v>
      </c>
      <c r="B46" s="31" t="s">
        <v>665</v>
      </c>
      <c r="C46" s="31" t="s">
        <v>154</v>
      </c>
      <c r="D46" s="31" t="s">
        <v>1049</v>
      </c>
      <c r="E46" s="31" t="s">
        <v>65</v>
      </c>
      <c r="G46" s="64"/>
      <c r="J46" s="62" t="s">
        <v>364</v>
      </c>
      <c r="K46" s="62" t="s">
        <v>464</v>
      </c>
    </row>
    <row r="47" spans="1:12" ht="15.75" x14ac:dyDescent="0.25">
      <c r="A47" s="62" t="s">
        <v>342</v>
      </c>
      <c r="B47" s="31" t="s">
        <v>641</v>
      </c>
      <c r="C47" s="31" t="s">
        <v>248</v>
      </c>
      <c r="D47" s="62" t="s">
        <v>1103</v>
      </c>
      <c r="E47" s="62" t="s">
        <v>364</v>
      </c>
      <c r="G47" s="64"/>
      <c r="J47" s="31" t="s">
        <v>148</v>
      </c>
      <c r="K47" s="62" t="s">
        <v>1041</v>
      </c>
    </row>
    <row r="48" spans="1:12" ht="15.75" x14ac:dyDescent="0.25">
      <c r="A48" s="62" t="s">
        <v>504</v>
      </c>
      <c r="B48" s="62" t="s">
        <v>959</v>
      </c>
      <c r="C48" s="62" t="s">
        <v>750</v>
      </c>
      <c r="D48" s="31">
        <v>786</v>
      </c>
      <c r="E48" s="31" t="s">
        <v>148</v>
      </c>
      <c r="G48" s="40"/>
      <c r="J48" s="31" t="s">
        <v>99</v>
      </c>
      <c r="K48" s="31" t="s">
        <v>819</v>
      </c>
    </row>
    <row r="49" spans="1:11" ht="15.75" x14ac:dyDescent="0.25">
      <c r="A49" s="62" t="s">
        <v>851</v>
      </c>
      <c r="B49" s="31">
        <v>786</v>
      </c>
      <c r="C49" s="62" t="s">
        <v>140</v>
      </c>
      <c r="D49" s="31" t="s">
        <v>698</v>
      </c>
      <c r="E49" s="31" t="s">
        <v>99</v>
      </c>
      <c r="G49" s="64"/>
      <c r="J49" s="62" t="s">
        <v>322</v>
      </c>
      <c r="K49" s="31" t="s">
        <v>682</v>
      </c>
    </row>
    <row r="50" spans="1:11" ht="15.75" x14ac:dyDescent="0.25">
      <c r="A50" s="31" t="s">
        <v>706</v>
      </c>
      <c r="B50" s="62" t="s">
        <v>897</v>
      </c>
      <c r="C50" s="62" t="s">
        <v>733</v>
      </c>
      <c r="D50" s="31" t="s">
        <v>221</v>
      </c>
      <c r="E50" s="62" t="s">
        <v>322</v>
      </c>
      <c r="G50" s="64"/>
      <c r="J50" s="31" t="s">
        <v>720</v>
      </c>
      <c r="K50" s="62" t="s">
        <v>986</v>
      </c>
    </row>
    <row r="51" spans="1:11" ht="15.75" x14ac:dyDescent="0.25">
      <c r="A51" s="62" t="s">
        <v>324</v>
      </c>
      <c r="B51" s="31" t="s">
        <v>91</v>
      </c>
      <c r="C51" s="62" t="s">
        <v>691</v>
      </c>
      <c r="D51" s="31" t="s">
        <v>91</v>
      </c>
      <c r="E51" s="31" t="s">
        <v>720</v>
      </c>
      <c r="G51" s="64"/>
      <c r="J51" s="62" t="s">
        <v>292</v>
      </c>
      <c r="K51" s="31" t="s">
        <v>673</v>
      </c>
    </row>
    <row r="52" spans="1:11" ht="15.75" x14ac:dyDescent="0.25">
      <c r="A52" s="31" t="s">
        <v>61</v>
      </c>
      <c r="B52" s="62" t="s">
        <v>1016</v>
      </c>
      <c r="C52" s="31" t="s">
        <v>904</v>
      </c>
      <c r="D52" s="31" t="s">
        <v>1078</v>
      </c>
      <c r="E52" s="62" t="s">
        <v>292</v>
      </c>
      <c r="G52" s="40"/>
      <c r="J52" s="62" t="s">
        <v>316</v>
      </c>
      <c r="K52" s="31" t="s">
        <v>160</v>
      </c>
    </row>
    <row r="53" spans="1:11" ht="15.75" x14ac:dyDescent="0.25">
      <c r="A53" s="62" t="s">
        <v>310</v>
      </c>
      <c r="B53" s="62" t="s">
        <v>961</v>
      </c>
      <c r="C53" s="62" t="s">
        <v>464</v>
      </c>
      <c r="D53" s="62" t="s">
        <v>986</v>
      </c>
      <c r="E53" s="62" t="s">
        <v>316</v>
      </c>
      <c r="G53" s="64"/>
      <c r="J53" s="62" t="s">
        <v>350</v>
      </c>
      <c r="K53" s="31" t="s">
        <v>999</v>
      </c>
    </row>
    <row r="54" spans="1:11" ht="15.75" x14ac:dyDescent="0.25">
      <c r="A54" s="62" t="s">
        <v>302</v>
      </c>
      <c r="B54" s="31" t="s">
        <v>1105</v>
      </c>
      <c r="C54" s="62" t="s">
        <v>1041</v>
      </c>
      <c r="D54" s="31" t="s">
        <v>673</v>
      </c>
      <c r="E54" s="62" t="s">
        <v>350</v>
      </c>
      <c r="G54" s="40"/>
      <c r="J54" s="62" t="s">
        <v>312</v>
      </c>
      <c r="K54" s="62" t="s">
        <v>320</v>
      </c>
    </row>
    <row r="55" spans="1:11" ht="15.75" x14ac:dyDescent="0.25">
      <c r="A55" s="62" t="s">
        <v>480</v>
      </c>
      <c r="B55" s="31" t="s">
        <v>612</v>
      </c>
      <c r="C55" s="31" t="s">
        <v>819</v>
      </c>
      <c r="D55" s="31" t="s">
        <v>160</v>
      </c>
      <c r="E55" s="62" t="s">
        <v>312</v>
      </c>
      <c r="G55" s="64"/>
      <c r="J55" s="62" t="s">
        <v>294</v>
      </c>
      <c r="K55" s="31" t="s">
        <v>51</v>
      </c>
    </row>
    <row r="56" spans="1:11" ht="15.75" x14ac:dyDescent="0.25">
      <c r="A56" s="31" t="s">
        <v>67</v>
      </c>
      <c r="B56" s="62" t="s">
        <v>1117</v>
      </c>
      <c r="C56" s="31" t="s">
        <v>682</v>
      </c>
      <c r="D56" s="31" t="s">
        <v>999</v>
      </c>
      <c r="E56" s="62" t="s">
        <v>294</v>
      </c>
      <c r="G56" s="64"/>
      <c r="J56" s="62" t="s">
        <v>332</v>
      </c>
      <c r="K56" s="62" t="s">
        <v>356</v>
      </c>
    </row>
    <row r="57" spans="1:11" ht="15.75" x14ac:dyDescent="0.25">
      <c r="A57" s="31" t="s">
        <v>620</v>
      </c>
      <c r="B57" s="31" t="s">
        <v>682</v>
      </c>
      <c r="C57" s="31" t="s">
        <v>110</v>
      </c>
      <c r="D57" s="62" t="s">
        <v>342</v>
      </c>
      <c r="E57" s="62" t="s">
        <v>332</v>
      </c>
      <c r="G57" s="64"/>
      <c r="J57" s="31" t="s">
        <v>602</v>
      </c>
      <c r="K57" s="62" t="s">
        <v>752</v>
      </c>
    </row>
    <row r="58" spans="1:11" ht="15.75" x14ac:dyDescent="0.25">
      <c r="A58" s="62" t="s">
        <v>466</v>
      </c>
      <c r="B58" s="31" t="s">
        <v>645</v>
      </c>
      <c r="C58" s="31"/>
      <c r="D58" s="62" t="s">
        <v>302</v>
      </c>
      <c r="E58" s="31" t="s">
        <v>602</v>
      </c>
      <c r="G58" s="40"/>
      <c r="J58" s="62" t="s">
        <v>551</v>
      </c>
      <c r="K58" s="62" t="s">
        <v>508</v>
      </c>
    </row>
    <row r="59" spans="1:11" ht="15.75" x14ac:dyDescent="0.25">
      <c r="A59" s="62" t="s">
        <v>294</v>
      </c>
      <c r="B59" s="62" t="s">
        <v>464</v>
      </c>
      <c r="C59" s="62"/>
      <c r="D59" s="62" t="s">
        <v>320</v>
      </c>
      <c r="E59" s="62" t="s">
        <v>551</v>
      </c>
      <c r="G59" s="40"/>
      <c r="J59" s="62" t="s">
        <v>290</v>
      </c>
      <c r="K59" s="31" t="s">
        <v>93</v>
      </c>
    </row>
    <row r="60" spans="1:11" ht="15.75" x14ac:dyDescent="0.25">
      <c r="A60" s="31" t="s">
        <v>99</v>
      </c>
      <c r="B60" s="62" t="s">
        <v>957</v>
      </c>
      <c r="C60" s="62"/>
      <c r="D60" s="62" t="s">
        <v>308</v>
      </c>
      <c r="E60" s="62" t="s">
        <v>290</v>
      </c>
      <c r="G60" s="64"/>
      <c r="J60" s="62" t="s">
        <v>468</v>
      </c>
      <c r="K60" s="31" t="s">
        <v>55</v>
      </c>
    </row>
    <row r="61" spans="1:11" ht="15.75" x14ac:dyDescent="0.25">
      <c r="A61" s="31" t="s">
        <v>857</v>
      </c>
      <c r="B61" s="31" t="s">
        <v>162</v>
      </c>
      <c r="C61" s="31"/>
      <c r="D61" s="62" t="s">
        <v>185</v>
      </c>
      <c r="E61" s="62" t="s">
        <v>468</v>
      </c>
      <c r="G61" s="64"/>
      <c r="J61" s="62" t="s">
        <v>348</v>
      </c>
      <c r="K61" s="31" t="s">
        <v>594</v>
      </c>
    </row>
    <row r="62" spans="1:11" ht="15.75" x14ac:dyDescent="0.25">
      <c r="A62" s="31" t="s">
        <v>669</v>
      </c>
      <c r="B62" s="31" t="s">
        <v>980</v>
      </c>
      <c r="D62" s="31" t="s">
        <v>51</v>
      </c>
      <c r="E62" s="62" t="s">
        <v>348</v>
      </c>
      <c r="G62" s="40"/>
      <c r="J62" s="62" t="s">
        <v>304</v>
      </c>
    </row>
    <row r="63" spans="1:11" ht="15.75" x14ac:dyDescent="0.25">
      <c r="A63" s="62" t="s">
        <v>496</v>
      </c>
      <c r="B63" s="62" t="s">
        <v>1003</v>
      </c>
      <c r="D63" s="31" t="s">
        <v>838</v>
      </c>
      <c r="E63" s="62" t="s">
        <v>304</v>
      </c>
      <c r="G63" s="40"/>
      <c r="J63" s="62" t="s">
        <v>352</v>
      </c>
    </row>
    <row r="64" spans="1:11" ht="15.75" x14ac:dyDescent="0.25">
      <c r="A64" s="31" t="s">
        <v>65</v>
      </c>
      <c r="B64" s="31" t="s">
        <v>1080</v>
      </c>
      <c r="D64" s="62" t="s">
        <v>354</v>
      </c>
      <c r="E64" s="62" t="s">
        <v>352</v>
      </c>
      <c r="G64" s="40"/>
      <c r="J64" s="31" t="s">
        <v>616</v>
      </c>
    </row>
    <row r="65" spans="1:10" ht="15.75" x14ac:dyDescent="0.25">
      <c r="A65" s="62" t="s">
        <v>1059</v>
      </c>
      <c r="B65" s="31" t="s">
        <v>144</v>
      </c>
      <c r="D65" s="31" t="s">
        <v>150</v>
      </c>
      <c r="E65" s="31" t="s">
        <v>616</v>
      </c>
      <c r="G65" s="64"/>
      <c r="J65" s="62" t="s">
        <v>326</v>
      </c>
    </row>
    <row r="66" spans="1:10" ht="15.75" x14ac:dyDescent="0.25">
      <c r="A66" s="31" t="s">
        <v>146</v>
      </c>
      <c r="B66" s="62" t="s">
        <v>429</v>
      </c>
      <c r="D66" s="31" t="s">
        <v>189</v>
      </c>
      <c r="E66" s="62" t="s">
        <v>326</v>
      </c>
      <c r="G66" s="40"/>
    </row>
    <row r="67" spans="1:10" ht="15.75" x14ac:dyDescent="0.25">
      <c r="A67" s="62" t="s">
        <v>965</v>
      </c>
      <c r="B67" s="31" t="s">
        <v>168</v>
      </c>
      <c r="D67" s="62" t="s">
        <v>356</v>
      </c>
      <c r="G67" s="64"/>
    </row>
    <row r="68" spans="1:10" ht="15.75" x14ac:dyDescent="0.25">
      <c r="A68" s="62" t="s">
        <v>308</v>
      </c>
      <c r="B68" s="31" t="s">
        <v>802</v>
      </c>
      <c r="D68" s="31" t="s">
        <v>95</v>
      </c>
      <c r="G68" s="40"/>
    </row>
    <row r="69" spans="1:10" ht="15.75" x14ac:dyDescent="0.25">
      <c r="A69" s="31" t="s">
        <v>63</v>
      </c>
      <c r="B69" s="31" t="s">
        <v>172</v>
      </c>
      <c r="D69" s="31" t="s">
        <v>97</v>
      </c>
      <c r="G69" s="64"/>
    </row>
    <row r="70" spans="1:10" ht="15.75" x14ac:dyDescent="0.25">
      <c r="A70" s="31" t="s">
        <v>982</v>
      </c>
      <c r="B70" s="62" t="s">
        <v>244</v>
      </c>
      <c r="D70" s="31" t="s">
        <v>193</v>
      </c>
      <c r="G70" s="64"/>
    </row>
    <row r="71" spans="1:10" ht="15.75" x14ac:dyDescent="0.25">
      <c r="A71" s="31" t="s">
        <v>77</v>
      </c>
      <c r="B71" s="31" t="s">
        <v>1091</v>
      </c>
      <c r="D71" s="62" t="s">
        <v>752</v>
      </c>
      <c r="G71" s="40"/>
    </row>
    <row r="72" spans="1:10" ht="15.75" x14ac:dyDescent="0.25">
      <c r="A72" s="31" t="s">
        <v>49</v>
      </c>
      <c r="B72" s="62" t="s">
        <v>754</v>
      </c>
      <c r="D72" s="62" t="s">
        <v>840</v>
      </c>
      <c r="G72" s="40"/>
    </row>
    <row r="73" spans="1:10" ht="15.75" x14ac:dyDescent="0.25">
      <c r="A73" s="62" t="s">
        <v>560</v>
      </c>
      <c r="B73" s="62" t="s">
        <v>472</v>
      </c>
      <c r="D73" s="62" t="s">
        <v>508</v>
      </c>
      <c r="G73" s="40"/>
    </row>
    <row r="74" spans="1:10" ht="15.75" x14ac:dyDescent="0.25">
      <c r="A74" s="62" t="s">
        <v>470</v>
      </c>
      <c r="B74" s="31" t="s">
        <v>79</v>
      </c>
      <c r="D74" s="62" t="s">
        <v>967</v>
      </c>
      <c r="G74" s="40"/>
    </row>
    <row r="75" spans="1:10" ht="15.75" x14ac:dyDescent="0.25">
      <c r="A75" s="31" t="s">
        <v>228</v>
      </c>
      <c r="B75" s="31" t="s">
        <v>904</v>
      </c>
      <c r="D75" s="31" t="s">
        <v>93</v>
      </c>
      <c r="G75" s="64"/>
    </row>
    <row r="76" spans="1:10" ht="15.75" x14ac:dyDescent="0.25">
      <c r="A76" s="62" t="s">
        <v>328</v>
      </c>
      <c r="B76" s="31" t="s">
        <v>765</v>
      </c>
      <c r="D76" s="31" t="s">
        <v>228</v>
      </c>
      <c r="G76" s="64"/>
    </row>
    <row r="77" spans="1:10" ht="15.75" x14ac:dyDescent="0.25">
      <c r="A77" s="31" t="s">
        <v>1078</v>
      </c>
      <c r="B77" s="31" t="s">
        <v>819</v>
      </c>
      <c r="D77" s="31" t="s">
        <v>55</v>
      </c>
      <c r="G77" s="40"/>
    </row>
    <row r="78" spans="1:10" ht="15.75" x14ac:dyDescent="0.25">
      <c r="A78" s="62" t="s">
        <v>454</v>
      </c>
      <c r="B78" s="62" t="s">
        <v>1041</v>
      </c>
      <c r="D78" s="62" t="s">
        <v>310</v>
      </c>
      <c r="G78" s="64"/>
    </row>
    <row r="79" spans="1:10" ht="15.75" x14ac:dyDescent="0.25">
      <c r="A79" s="62" t="s">
        <v>354</v>
      </c>
      <c r="B79" s="31" t="s">
        <v>804</v>
      </c>
      <c r="D79" s="62" t="s">
        <v>346</v>
      </c>
      <c r="G79" s="40"/>
    </row>
    <row r="80" spans="1:10" ht="15.75" x14ac:dyDescent="0.25">
      <c r="A80" s="62" t="s">
        <v>334</v>
      </c>
      <c r="B80" s="62" t="s">
        <v>140</v>
      </c>
      <c r="D80" s="31" t="s">
        <v>594</v>
      </c>
      <c r="G80" s="64"/>
    </row>
    <row r="81" spans="1:7" ht="15.75" x14ac:dyDescent="0.25">
      <c r="A81" s="62" t="s">
        <v>423</v>
      </c>
      <c r="B81" s="31" t="s">
        <v>914</v>
      </c>
      <c r="D81" s="31"/>
      <c r="G81" s="64"/>
    </row>
    <row r="82" spans="1:7" ht="15.75" x14ac:dyDescent="0.25">
      <c r="A82" s="31" t="s">
        <v>85</v>
      </c>
      <c r="B82" s="31" t="s">
        <v>1074</v>
      </c>
      <c r="D82" s="62"/>
      <c r="G82" s="64"/>
    </row>
    <row r="83" spans="1:7" ht="15.75" x14ac:dyDescent="0.25">
      <c r="A83" s="62" t="s">
        <v>298</v>
      </c>
      <c r="B83" s="62" t="s">
        <v>949</v>
      </c>
      <c r="D83" s="31"/>
      <c r="G83" s="64"/>
    </row>
    <row r="84" spans="1:7" ht="15.75" x14ac:dyDescent="0.25">
      <c r="A84" s="62" t="s">
        <v>492</v>
      </c>
      <c r="B84" s="31" t="s">
        <v>248</v>
      </c>
      <c r="G84" s="40"/>
    </row>
    <row r="85" spans="1:7" ht="15.75" x14ac:dyDescent="0.25">
      <c r="A85" s="31" t="s">
        <v>610</v>
      </c>
      <c r="B85" s="62" t="s">
        <v>1076</v>
      </c>
      <c r="G85" s="64"/>
    </row>
    <row r="86" spans="1:7" ht="15.75" x14ac:dyDescent="0.25">
      <c r="A86" s="31" t="s">
        <v>95</v>
      </c>
      <c r="B86" s="62" t="s">
        <v>939</v>
      </c>
      <c r="G86" s="64"/>
    </row>
    <row r="87" spans="1:7" ht="15.75" x14ac:dyDescent="0.25">
      <c r="A87" s="31" t="s">
        <v>234</v>
      </c>
      <c r="B87" s="31" t="s">
        <v>1037</v>
      </c>
      <c r="G87" s="40"/>
    </row>
    <row r="88" spans="1:7" ht="15.75" x14ac:dyDescent="0.25">
      <c r="A88" s="62" t="s">
        <v>478</v>
      </c>
      <c r="B88" s="31" t="s">
        <v>700</v>
      </c>
      <c r="G88" s="40"/>
    </row>
    <row r="89" spans="1:7" ht="15.75" x14ac:dyDescent="0.25">
      <c r="A89" s="62" t="s">
        <v>486</v>
      </c>
      <c r="B89" s="31" t="s">
        <v>920</v>
      </c>
      <c r="G89" s="40"/>
    </row>
    <row r="90" spans="1:7" ht="15.75" x14ac:dyDescent="0.25">
      <c r="A90" s="62" t="s">
        <v>562</v>
      </c>
      <c r="B90" s="31" t="s">
        <v>152</v>
      </c>
      <c r="G90" s="64"/>
    </row>
    <row r="91" spans="1:7" ht="15.75" x14ac:dyDescent="0.25">
      <c r="A91" s="31" t="s">
        <v>150</v>
      </c>
      <c r="B91" s="31" t="s">
        <v>814</v>
      </c>
      <c r="G91" s="64"/>
    </row>
    <row r="92" spans="1:7" ht="15.75" x14ac:dyDescent="0.25">
      <c r="A92" s="62" t="s">
        <v>967</v>
      </c>
      <c r="B92" s="62" t="s">
        <v>556</v>
      </c>
      <c r="G92" s="64"/>
    </row>
    <row r="93" spans="1:7" ht="15.75" x14ac:dyDescent="0.25">
      <c r="A93" s="31" t="s">
        <v>110</v>
      </c>
      <c r="B93" s="62" t="s">
        <v>931</v>
      </c>
      <c r="G93" s="40"/>
    </row>
    <row r="94" spans="1:7" ht="15.75" x14ac:dyDescent="0.25">
      <c r="A94" s="31" t="s">
        <v>653</v>
      </c>
      <c r="B94" s="31" t="s">
        <v>1025</v>
      </c>
      <c r="G94" s="64"/>
    </row>
    <row r="95" spans="1:7" ht="15.75" x14ac:dyDescent="0.25">
      <c r="A95" s="31" t="s">
        <v>53</v>
      </c>
      <c r="B95" s="31" t="s">
        <v>242</v>
      </c>
      <c r="G95" s="40"/>
    </row>
    <row r="96" spans="1:7" ht="15.75" x14ac:dyDescent="0.25">
      <c r="A96" s="62" t="s">
        <v>840</v>
      </c>
      <c r="B96" s="31" t="s">
        <v>912</v>
      </c>
      <c r="G96" s="40"/>
    </row>
    <row r="97" spans="1:7" ht="15.75" x14ac:dyDescent="0.25">
      <c r="A97" s="62" t="s">
        <v>691</v>
      </c>
      <c r="B97" s="31" t="s">
        <v>900</v>
      </c>
      <c r="G97" s="40"/>
    </row>
    <row r="98" spans="1:7" ht="15.75" x14ac:dyDescent="0.25">
      <c r="A98" s="31" t="s">
        <v>1023</v>
      </c>
      <c r="B98" s="62" t="s">
        <v>460</v>
      </c>
      <c r="G98" s="64"/>
    </row>
    <row r="99" spans="1:7" ht="15.75" x14ac:dyDescent="0.25">
      <c r="A99" s="31" t="s">
        <v>671</v>
      </c>
      <c r="B99" s="31" t="s">
        <v>810</v>
      </c>
      <c r="G99" s="64"/>
    </row>
    <row r="100" spans="1:7" ht="15.75" x14ac:dyDescent="0.25">
      <c r="A100" s="31" t="s">
        <v>838</v>
      </c>
      <c r="B100" s="62" t="s">
        <v>874</v>
      </c>
      <c r="G100" s="40"/>
    </row>
    <row r="101" spans="1:7" ht="15.75" x14ac:dyDescent="0.25">
      <c r="A101" s="62" t="s">
        <v>346</v>
      </c>
      <c r="B101" s="62" t="s">
        <v>935</v>
      </c>
      <c r="G101" s="40"/>
    </row>
    <row r="102" spans="1:7" ht="15.75" x14ac:dyDescent="0.25">
      <c r="B102" s="62"/>
      <c r="G102" s="40"/>
    </row>
    <row r="103" spans="1:7" ht="15.75" x14ac:dyDescent="0.25">
      <c r="B103" s="64"/>
      <c r="G103" s="64"/>
    </row>
    <row r="104" spans="1:7" ht="15.75" x14ac:dyDescent="0.25">
      <c r="B104" s="40"/>
    </row>
    <row r="105" spans="1:7" ht="15.75" x14ac:dyDescent="0.25">
      <c r="B105" s="64"/>
    </row>
    <row r="106" spans="1:7" ht="15.75" x14ac:dyDescent="0.25">
      <c r="B106" s="64"/>
    </row>
    <row r="107" spans="1:7" ht="15.75" x14ac:dyDescent="0.25">
      <c r="B107" s="40"/>
    </row>
    <row r="108" spans="1:7" ht="15.75" x14ac:dyDescent="0.25">
      <c r="B108" s="40"/>
    </row>
    <row r="109" spans="1:7" ht="15.75" x14ac:dyDescent="0.25">
      <c r="B109" s="40"/>
    </row>
    <row r="110" spans="1:7" ht="15.75" x14ac:dyDescent="0.25">
      <c r="B110" s="40"/>
    </row>
    <row r="111" spans="1:7" ht="15.75" x14ac:dyDescent="0.25">
      <c r="B111" s="40"/>
    </row>
    <row r="112" spans="1:7" ht="15.75" x14ac:dyDescent="0.25">
      <c r="B112" s="64"/>
    </row>
    <row r="113" spans="2:2" ht="15.75" x14ac:dyDescent="0.25">
      <c r="B113" s="64"/>
    </row>
    <row r="114" spans="2:2" ht="15.75" x14ac:dyDescent="0.25">
      <c r="B114" s="40"/>
    </row>
    <row r="115" spans="2:2" ht="15.75" x14ac:dyDescent="0.25">
      <c r="B115" s="40"/>
    </row>
    <row r="116" spans="2:2" ht="15.75" x14ac:dyDescent="0.25">
      <c r="B116" s="40"/>
    </row>
    <row r="117" spans="2:2" ht="15.75" x14ac:dyDescent="0.25">
      <c r="B117" s="40"/>
    </row>
    <row r="118" spans="2:2" ht="15.75" x14ac:dyDescent="0.25">
      <c r="B118" s="64"/>
    </row>
    <row r="119" spans="2:2" ht="15.75" x14ac:dyDescent="0.25">
      <c r="B119" s="40"/>
    </row>
    <row r="120" spans="2:2" ht="15.75" x14ac:dyDescent="0.25">
      <c r="B120" s="64"/>
    </row>
    <row r="121" spans="2:2" ht="15.75" x14ac:dyDescent="0.25">
      <c r="B121" s="64"/>
    </row>
  </sheetData>
  <conditionalFormatting sqref="A1:A1048576 C1:C1048576">
    <cfRule type="duplicateValues" dxfId="152" priority="80"/>
  </conditionalFormatting>
  <conditionalFormatting sqref="H2:H3">
    <cfRule type="duplicateValues" dxfId="151" priority="79"/>
  </conditionalFormatting>
  <conditionalFormatting sqref="H4">
    <cfRule type="duplicateValues" dxfId="150" priority="78"/>
  </conditionalFormatting>
  <conditionalFormatting sqref="H5">
    <cfRule type="duplicateValues" dxfId="149" priority="77"/>
  </conditionalFormatting>
  <conditionalFormatting sqref="H6">
    <cfRule type="duplicateValues" dxfId="148" priority="76"/>
  </conditionalFormatting>
  <conditionalFormatting sqref="H7">
    <cfRule type="duplicateValues" dxfId="147" priority="75"/>
  </conditionalFormatting>
  <conditionalFormatting sqref="H8">
    <cfRule type="duplicateValues" dxfId="146" priority="74"/>
  </conditionalFormatting>
  <conditionalFormatting sqref="H9">
    <cfRule type="duplicateValues" dxfId="145" priority="73"/>
  </conditionalFormatting>
  <conditionalFormatting sqref="A1:A1048576 D1:D1048576">
    <cfRule type="duplicateValues" dxfId="144" priority="72"/>
  </conditionalFormatting>
  <conditionalFormatting sqref="I2">
    <cfRule type="duplicateValues" dxfId="143" priority="71"/>
  </conditionalFormatting>
  <conditionalFormatting sqref="I3">
    <cfRule type="duplicateValues" dxfId="142" priority="70"/>
  </conditionalFormatting>
  <conditionalFormatting sqref="I4">
    <cfRule type="duplicateValues" dxfId="141" priority="69"/>
  </conditionalFormatting>
  <conditionalFormatting sqref="I5:I9">
    <cfRule type="duplicateValues" dxfId="140" priority="68"/>
  </conditionalFormatting>
  <conditionalFormatting sqref="I10">
    <cfRule type="duplicateValues" dxfId="139" priority="67"/>
  </conditionalFormatting>
  <conditionalFormatting sqref="I11">
    <cfRule type="duplicateValues" dxfId="138" priority="66"/>
  </conditionalFormatting>
  <conditionalFormatting sqref="I12">
    <cfRule type="duplicateValues" dxfId="137" priority="65"/>
  </conditionalFormatting>
  <conditionalFormatting sqref="I13">
    <cfRule type="duplicateValues" dxfId="136" priority="64"/>
  </conditionalFormatting>
  <conditionalFormatting sqref="I14:I15">
    <cfRule type="duplicateValues" dxfId="135" priority="63"/>
  </conditionalFormatting>
  <conditionalFormatting sqref="I16:I17">
    <cfRule type="duplicateValues" dxfId="134" priority="62"/>
  </conditionalFormatting>
  <conditionalFormatting sqref="I18:I21">
    <cfRule type="duplicateValues" dxfId="133" priority="61"/>
  </conditionalFormatting>
  <conditionalFormatting sqref="I22:I24">
    <cfRule type="duplicateValues" dxfId="132" priority="60"/>
  </conditionalFormatting>
  <conditionalFormatting sqref="I25">
    <cfRule type="duplicateValues" dxfId="131" priority="59"/>
  </conditionalFormatting>
  <conditionalFormatting sqref="I26">
    <cfRule type="duplicateValues" dxfId="130" priority="58"/>
  </conditionalFormatting>
  <conditionalFormatting sqref="I27">
    <cfRule type="duplicateValues" dxfId="129" priority="57"/>
  </conditionalFormatting>
  <conditionalFormatting sqref="I28:I29">
    <cfRule type="duplicateValues" dxfId="128" priority="56"/>
  </conditionalFormatting>
  <conditionalFormatting sqref="A1:A1048576 E1:E1048576">
    <cfRule type="duplicateValues" dxfId="127" priority="55"/>
  </conditionalFormatting>
  <conditionalFormatting sqref="J2:J19">
    <cfRule type="duplicateValues" dxfId="126" priority="54"/>
  </conditionalFormatting>
  <conditionalFormatting sqref="J20:J65">
    <cfRule type="duplicateValues" dxfId="125" priority="53"/>
  </conditionalFormatting>
  <conditionalFormatting sqref="B1:C1048576">
    <cfRule type="duplicateValues" dxfId="124" priority="52"/>
  </conditionalFormatting>
  <conditionalFormatting sqref="K2">
    <cfRule type="duplicateValues" dxfId="123" priority="51"/>
  </conditionalFormatting>
  <conditionalFormatting sqref="K2">
    <cfRule type="duplicateValues" dxfId="122" priority="50"/>
  </conditionalFormatting>
  <conditionalFormatting sqref="K3">
    <cfRule type="duplicateValues" dxfId="121" priority="49"/>
  </conditionalFormatting>
  <conditionalFormatting sqref="K3">
    <cfRule type="duplicateValues" dxfId="120" priority="48"/>
  </conditionalFormatting>
  <conditionalFormatting sqref="K4:K14">
    <cfRule type="duplicateValues" dxfId="119" priority="47"/>
  </conditionalFormatting>
  <conditionalFormatting sqref="K4:K14">
    <cfRule type="duplicateValues" dxfId="118" priority="46"/>
  </conditionalFormatting>
  <conditionalFormatting sqref="K15:K37">
    <cfRule type="duplicateValues" dxfId="117" priority="45"/>
  </conditionalFormatting>
  <conditionalFormatting sqref="K15:K37">
    <cfRule type="duplicateValues" dxfId="116" priority="44"/>
  </conditionalFormatting>
  <conditionalFormatting sqref="K38:K44">
    <cfRule type="duplicateValues" dxfId="115" priority="43"/>
  </conditionalFormatting>
  <conditionalFormatting sqref="K38:K44">
    <cfRule type="duplicateValues" dxfId="114" priority="42"/>
  </conditionalFormatting>
  <conditionalFormatting sqref="K45:K49">
    <cfRule type="duplicateValues" dxfId="113" priority="41"/>
  </conditionalFormatting>
  <conditionalFormatting sqref="K45:K49">
    <cfRule type="duplicateValues" dxfId="112" priority="40"/>
  </conditionalFormatting>
  <conditionalFormatting sqref="B1:B1048576 D1:D1048576">
    <cfRule type="duplicateValues" dxfId="111" priority="39"/>
  </conditionalFormatting>
  <conditionalFormatting sqref="L2:L8">
    <cfRule type="duplicateValues" dxfId="110" priority="38"/>
  </conditionalFormatting>
  <conditionalFormatting sqref="L2:L8">
    <cfRule type="duplicateValues" dxfId="109" priority="37"/>
  </conditionalFormatting>
  <conditionalFormatting sqref="L9:L23">
    <cfRule type="duplicateValues" dxfId="108" priority="36"/>
  </conditionalFormatting>
  <conditionalFormatting sqref="L9:L23">
    <cfRule type="duplicateValues" dxfId="107" priority="35"/>
  </conditionalFormatting>
  <conditionalFormatting sqref="L24:L27">
    <cfRule type="duplicateValues" dxfId="106" priority="34"/>
  </conditionalFormatting>
  <conditionalFormatting sqref="L24:L27">
    <cfRule type="duplicateValues" dxfId="105" priority="33"/>
  </conditionalFormatting>
  <conditionalFormatting sqref="L28">
    <cfRule type="duplicateValues" dxfId="104" priority="32"/>
  </conditionalFormatting>
  <conditionalFormatting sqref="L28">
    <cfRule type="duplicateValues" dxfId="103" priority="31"/>
  </conditionalFormatting>
  <conditionalFormatting sqref="L29:L30">
    <cfRule type="duplicateValues" dxfId="102" priority="30"/>
  </conditionalFormatting>
  <conditionalFormatting sqref="L29:L30">
    <cfRule type="duplicateValues" dxfId="101" priority="29"/>
  </conditionalFormatting>
  <conditionalFormatting sqref="L31:L33">
    <cfRule type="duplicateValues" dxfId="100" priority="28"/>
  </conditionalFormatting>
  <conditionalFormatting sqref="L31:L33">
    <cfRule type="duplicateValues" dxfId="99" priority="27"/>
  </conditionalFormatting>
  <conditionalFormatting sqref="L34:L39">
    <cfRule type="duplicateValues" dxfId="98" priority="26"/>
  </conditionalFormatting>
  <conditionalFormatting sqref="L34:L39">
    <cfRule type="duplicateValues" dxfId="97" priority="25"/>
  </conditionalFormatting>
  <conditionalFormatting sqref="L40">
    <cfRule type="duplicateValues" dxfId="96" priority="24"/>
  </conditionalFormatting>
  <conditionalFormatting sqref="L40">
    <cfRule type="duplicateValues" dxfId="95" priority="23"/>
  </conditionalFormatting>
  <conditionalFormatting sqref="K50:K53">
    <cfRule type="duplicateValues" dxfId="94" priority="22"/>
  </conditionalFormatting>
  <conditionalFormatting sqref="K50:K53">
    <cfRule type="duplicateValues" dxfId="93" priority="21"/>
  </conditionalFormatting>
  <conditionalFormatting sqref="K54">
    <cfRule type="duplicateValues" dxfId="92" priority="20"/>
  </conditionalFormatting>
  <conditionalFormatting sqref="K54">
    <cfRule type="duplicateValues" dxfId="91" priority="19"/>
  </conditionalFormatting>
  <conditionalFormatting sqref="K55">
    <cfRule type="duplicateValues" dxfId="90" priority="18"/>
  </conditionalFormatting>
  <conditionalFormatting sqref="K55">
    <cfRule type="duplicateValues" dxfId="89" priority="17"/>
  </conditionalFormatting>
  <conditionalFormatting sqref="K56">
    <cfRule type="duplicateValues" dxfId="88" priority="16"/>
  </conditionalFormatting>
  <conditionalFormatting sqref="K56">
    <cfRule type="duplicateValues" dxfId="87" priority="15"/>
  </conditionalFormatting>
  <conditionalFormatting sqref="K57">
    <cfRule type="duplicateValues" dxfId="86" priority="14"/>
  </conditionalFormatting>
  <conditionalFormatting sqref="K57">
    <cfRule type="duplicateValues" dxfId="85" priority="13"/>
  </conditionalFormatting>
  <conditionalFormatting sqref="K58">
    <cfRule type="duplicateValues" dxfId="84" priority="12"/>
  </conditionalFormatting>
  <conditionalFormatting sqref="K58">
    <cfRule type="duplicateValues" dxfId="83" priority="11"/>
  </conditionalFormatting>
  <conditionalFormatting sqref="K59">
    <cfRule type="duplicateValues" dxfId="82" priority="10"/>
  </conditionalFormatting>
  <conditionalFormatting sqref="K59">
    <cfRule type="duplicateValues" dxfId="81" priority="9"/>
  </conditionalFormatting>
  <conditionalFormatting sqref="K60">
    <cfRule type="duplicateValues" dxfId="80" priority="8"/>
  </conditionalFormatting>
  <conditionalFormatting sqref="K60">
    <cfRule type="duplicateValues" dxfId="79" priority="7"/>
  </conditionalFormatting>
  <conditionalFormatting sqref="K61">
    <cfRule type="duplicateValues" dxfId="78" priority="6"/>
  </conditionalFormatting>
  <conditionalFormatting sqref="K61">
    <cfRule type="duplicateValues" dxfId="77" priority="5"/>
  </conditionalFormatting>
  <conditionalFormatting sqref="B1:B1048576 E1:E1048576">
    <cfRule type="duplicateValues" dxfId="76" priority="4"/>
  </conditionalFormatting>
  <conditionalFormatting sqref="M2">
    <cfRule type="duplicateValues" dxfId="75" priority="3"/>
  </conditionalFormatting>
  <conditionalFormatting sqref="M2">
    <cfRule type="duplicateValues" dxfId="74" priority="2"/>
  </conditionalFormatting>
  <conditionalFormatting sqref="H2:N67">
    <cfRule type="duplicateValues" dxfId="7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BC811-A6F0-43D5-9EA1-D84422E202B1}">
  <dimension ref="A1:GS109"/>
  <sheetViews>
    <sheetView workbookViewId="0">
      <selection activeCell="G11" sqref="G11"/>
    </sheetView>
  </sheetViews>
  <sheetFormatPr defaultRowHeight="12.75" x14ac:dyDescent="0.2"/>
  <cols>
    <col min="1" max="1" width="19.85546875" bestFit="1" customWidth="1"/>
  </cols>
  <sheetData>
    <row r="1" spans="1:201" x14ac:dyDescent="0.2">
      <c r="A1" s="126" t="s">
        <v>1537</v>
      </c>
    </row>
    <row r="2" spans="1:201" x14ac:dyDescent="0.2">
      <c r="A2" t="s">
        <v>1538</v>
      </c>
      <c r="B2" s="127">
        <v>1.0447816189970236E-2</v>
      </c>
    </row>
    <row r="3" spans="1:201" x14ac:dyDescent="0.2">
      <c r="A3" t="s">
        <v>1539</v>
      </c>
      <c r="B3" s="128">
        <v>7.1499999999999994E-2</v>
      </c>
    </row>
    <row r="4" spans="1:201" x14ac:dyDescent="0.2">
      <c r="A4" t="s">
        <v>1540</v>
      </c>
      <c r="B4" s="129">
        <v>4.7255745402643894E-3</v>
      </c>
    </row>
    <row r="6" spans="1:201" x14ac:dyDescent="0.2">
      <c r="A6" t="s">
        <v>1541</v>
      </c>
      <c r="B6" s="126" t="s">
        <v>508</v>
      </c>
      <c r="C6" s="126" t="s">
        <v>704</v>
      </c>
      <c r="D6" s="126" t="s">
        <v>158</v>
      </c>
      <c r="E6" s="126" t="s">
        <v>494</v>
      </c>
      <c r="F6" s="126" t="s">
        <v>146</v>
      </c>
      <c r="G6" s="126" t="s">
        <v>486</v>
      </c>
      <c r="H6" s="126" t="s">
        <v>61</v>
      </c>
      <c r="I6" s="126" t="s">
        <v>492</v>
      </c>
      <c r="J6" s="126" t="s">
        <v>130</v>
      </c>
      <c r="K6" s="126" t="s">
        <v>733</v>
      </c>
      <c r="L6" s="126" t="s">
        <v>708</v>
      </c>
      <c r="M6" s="126" t="s">
        <v>290</v>
      </c>
      <c r="N6" s="126" t="s">
        <v>356</v>
      </c>
      <c r="O6" s="126" t="s">
        <v>446</v>
      </c>
      <c r="P6" s="126" t="s">
        <v>504</v>
      </c>
      <c r="Q6" s="126" t="s">
        <v>244</v>
      </c>
      <c r="R6" s="126" t="s">
        <v>91</v>
      </c>
      <c r="S6" s="126" t="s">
        <v>914</v>
      </c>
      <c r="T6" s="126" t="s">
        <v>207</v>
      </c>
      <c r="U6" s="126" t="s">
        <v>496</v>
      </c>
      <c r="V6" s="126" t="s">
        <v>706</v>
      </c>
      <c r="W6" s="126" t="s">
        <v>720</v>
      </c>
      <c r="X6" s="126" t="s">
        <v>1078</v>
      </c>
      <c r="Y6" s="126" t="s">
        <v>838</v>
      </c>
      <c r="Z6" s="126" t="s">
        <v>965</v>
      </c>
      <c r="AA6" s="126" t="s">
        <v>1049</v>
      </c>
      <c r="AB6" s="126" t="s">
        <v>673</v>
      </c>
      <c r="AC6" s="126" t="s">
        <v>829</v>
      </c>
      <c r="AD6" s="126" t="s">
        <v>460</v>
      </c>
      <c r="AE6" s="126" t="s">
        <v>500</v>
      </c>
      <c r="AF6" s="126" t="s">
        <v>152</v>
      </c>
      <c r="AG6" s="126" t="s">
        <v>334</v>
      </c>
      <c r="AH6" s="126" t="s">
        <v>586</v>
      </c>
      <c r="AI6" s="126" t="s">
        <v>669</v>
      </c>
      <c r="AJ6" s="126" t="s">
        <v>199</v>
      </c>
      <c r="AK6" s="126" t="s">
        <v>470</v>
      </c>
      <c r="AL6" s="126" t="s">
        <v>874</v>
      </c>
      <c r="AM6" s="126" t="s">
        <v>294</v>
      </c>
      <c r="AN6" s="126" t="s">
        <v>298</v>
      </c>
      <c r="AO6" s="126" t="s">
        <v>450</v>
      </c>
      <c r="AP6" s="126" t="s">
        <v>144</v>
      </c>
      <c r="AQ6" s="126" t="s">
        <v>657</v>
      </c>
      <c r="AR6" s="126" t="s">
        <v>551</v>
      </c>
      <c r="AS6" s="126" t="s">
        <v>804</v>
      </c>
      <c r="AT6" s="126" t="s">
        <v>810</v>
      </c>
      <c r="AU6" s="126" t="s">
        <v>935</v>
      </c>
      <c r="AV6" s="126" t="s">
        <v>653</v>
      </c>
      <c r="AW6" s="126" t="s">
        <v>840</v>
      </c>
      <c r="AX6" s="126" t="s">
        <v>939</v>
      </c>
      <c r="AY6" s="126" t="s">
        <v>65</v>
      </c>
      <c r="AZ6" s="126" t="s">
        <v>79</v>
      </c>
      <c r="BA6" s="126" t="s">
        <v>931</v>
      </c>
      <c r="BB6" s="126" t="s">
        <v>618</v>
      </c>
      <c r="BC6" s="126" t="s">
        <v>51</v>
      </c>
      <c r="BD6" s="126" t="s">
        <v>189</v>
      </c>
      <c r="BE6" s="126" t="s">
        <v>302</v>
      </c>
      <c r="BF6" s="126" t="s">
        <v>1003</v>
      </c>
      <c r="BG6" s="126" t="s">
        <v>67</v>
      </c>
      <c r="BH6" s="126" t="s">
        <v>1093</v>
      </c>
      <c r="BI6" s="126" t="s">
        <v>665</v>
      </c>
      <c r="BJ6" s="126" t="s">
        <v>920</v>
      </c>
      <c r="BK6" s="126" t="s">
        <v>458</v>
      </c>
      <c r="BL6" s="126" t="s">
        <v>620</v>
      </c>
      <c r="BM6" s="126" t="s">
        <v>961</v>
      </c>
      <c r="BN6" s="126" t="s">
        <v>912</v>
      </c>
      <c r="BO6" s="126">
        <v>786</v>
      </c>
      <c r="BP6" s="126" t="s">
        <v>134</v>
      </c>
      <c r="BQ6" s="126" t="s">
        <v>1091</v>
      </c>
      <c r="BR6" s="126" t="s">
        <v>310</v>
      </c>
      <c r="BS6" s="126" t="s">
        <v>754</v>
      </c>
      <c r="BT6" s="126" t="s">
        <v>999</v>
      </c>
      <c r="BU6" s="126" t="s">
        <v>168</v>
      </c>
      <c r="BV6" s="126" t="s">
        <v>318</v>
      </c>
      <c r="BW6" s="126" t="s">
        <v>682</v>
      </c>
      <c r="BX6" s="126" t="s">
        <v>498</v>
      </c>
      <c r="BY6" s="126" t="s">
        <v>1074</v>
      </c>
      <c r="BZ6" s="126" t="s">
        <v>53</v>
      </c>
      <c r="CA6" s="126" t="s">
        <v>814</v>
      </c>
      <c r="CB6" s="126" t="s">
        <v>897</v>
      </c>
      <c r="CC6" s="126" t="s">
        <v>1103</v>
      </c>
      <c r="CD6" s="126" t="s">
        <v>480</v>
      </c>
      <c r="CE6" s="126" t="s">
        <v>221</v>
      </c>
      <c r="CF6" s="126" t="s">
        <v>110</v>
      </c>
      <c r="CG6" s="126" t="s">
        <v>320</v>
      </c>
      <c r="CH6" s="126" t="s">
        <v>322</v>
      </c>
      <c r="CI6" s="126" t="s">
        <v>1059</v>
      </c>
      <c r="CJ6" s="126" t="s">
        <v>556</v>
      </c>
      <c r="CK6" s="126" t="s">
        <v>558</v>
      </c>
      <c r="CL6" s="126" t="s">
        <v>474</v>
      </c>
      <c r="CM6" s="126" t="s">
        <v>433</v>
      </c>
      <c r="CN6" s="126" t="s">
        <v>352</v>
      </c>
      <c r="CO6" s="126" t="s">
        <v>97</v>
      </c>
      <c r="CP6" s="126" t="s">
        <v>464</v>
      </c>
      <c r="CQ6" s="126" t="s">
        <v>346</v>
      </c>
      <c r="CR6" s="126" t="s">
        <v>49</v>
      </c>
      <c r="CS6" s="126" t="s">
        <v>73</v>
      </c>
      <c r="CT6" s="126" t="s">
        <v>900</v>
      </c>
      <c r="CU6" s="126" t="s">
        <v>1037</v>
      </c>
      <c r="CV6" s="126" t="s">
        <v>148</v>
      </c>
      <c r="CW6" s="126" t="s">
        <v>819</v>
      </c>
      <c r="CX6" s="126" t="s">
        <v>423</v>
      </c>
      <c r="CY6" s="126" t="s">
        <v>1055</v>
      </c>
      <c r="CZ6" s="126" t="s">
        <v>957</v>
      </c>
      <c r="DA6" s="126" t="s">
        <v>1117</v>
      </c>
      <c r="DB6" s="126" t="s">
        <v>752</v>
      </c>
      <c r="DC6" s="126" t="s">
        <v>77</v>
      </c>
      <c r="DD6" s="126" t="s">
        <v>354</v>
      </c>
      <c r="DE6" s="126" t="s">
        <v>1041</v>
      </c>
      <c r="DF6" s="126" t="s">
        <v>765</v>
      </c>
      <c r="DG6" s="126" t="s">
        <v>328</v>
      </c>
      <c r="DH6" s="126" t="s">
        <v>691</v>
      </c>
      <c r="DI6" s="126" t="s">
        <v>671</v>
      </c>
      <c r="DJ6" s="126" t="s">
        <v>472</v>
      </c>
      <c r="DK6" s="126" t="s">
        <v>150</v>
      </c>
      <c r="DL6" s="126" t="s">
        <v>851</v>
      </c>
      <c r="DM6" s="126" t="s">
        <v>959</v>
      </c>
      <c r="DN6" s="126" t="s">
        <v>1082</v>
      </c>
      <c r="DO6" s="126" t="s">
        <v>348</v>
      </c>
      <c r="DP6" s="126" t="s">
        <v>248</v>
      </c>
      <c r="DQ6" s="126" t="s">
        <v>980</v>
      </c>
      <c r="DR6" s="126" t="s">
        <v>929</v>
      </c>
      <c r="DS6" s="126" t="s">
        <v>312</v>
      </c>
      <c r="DT6" s="126" t="s">
        <v>140</v>
      </c>
      <c r="DU6" s="126" t="s">
        <v>326</v>
      </c>
      <c r="DV6" s="126" t="s">
        <v>502</v>
      </c>
      <c r="DW6" s="126" t="s">
        <v>763</v>
      </c>
      <c r="DX6" s="126" t="s">
        <v>949</v>
      </c>
      <c r="DY6" s="126" t="s">
        <v>806</v>
      </c>
      <c r="DZ6" s="126" t="s">
        <v>488</v>
      </c>
      <c r="EA6" s="126" t="s">
        <v>1023</v>
      </c>
      <c r="EB6" s="126" t="s">
        <v>1105</v>
      </c>
      <c r="EC6" s="126" t="s">
        <v>185</v>
      </c>
      <c r="ED6" s="126" t="s">
        <v>616</v>
      </c>
      <c r="EE6" s="126" t="s">
        <v>232</v>
      </c>
      <c r="EF6" s="126" t="s">
        <v>904</v>
      </c>
      <c r="EG6" s="126" t="s">
        <v>99</v>
      </c>
      <c r="EH6" s="126" t="s">
        <v>1076</v>
      </c>
      <c r="EI6" s="126" t="s">
        <v>594</v>
      </c>
      <c r="EJ6" s="126" t="s">
        <v>234</v>
      </c>
      <c r="EK6" s="126" t="s">
        <v>584</v>
      </c>
      <c r="EL6" s="126" t="s">
        <v>466</v>
      </c>
      <c r="EM6" s="126" t="s">
        <v>986</v>
      </c>
      <c r="EN6" s="126" t="s">
        <v>219</v>
      </c>
      <c r="EO6" s="126" t="s">
        <v>750</v>
      </c>
      <c r="EP6" s="126" t="s">
        <v>242</v>
      </c>
      <c r="EQ6" s="126" t="s">
        <v>364</v>
      </c>
      <c r="ER6" s="126" t="s">
        <v>172</v>
      </c>
      <c r="ES6" s="126" t="s">
        <v>698</v>
      </c>
      <c r="ET6" s="126" t="s">
        <v>296</v>
      </c>
      <c r="EU6" s="126" t="s">
        <v>283</v>
      </c>
      <c r="EV6" s="126" t="s">
        <v>55</v>
      </c>
      <c r="EW6" s="126" t="s">
        <v>342</v>
      </c>
      <c r="EX6" s="126" t="s">
        <v>602</v>
      </c>
      <c r="EY6" s="126" t="s">
        <v>228</v>
      </c>
      <c r="EZ6" s="126" t="s">
        <v>324</v>
      </c>
      <c r="FA6" s="126" t="s">
        <v>154</v>
      </c>
      <c r="FB6" s="126" t="s">
        <v>700</v>
      </c>
      <c r="FC6" s="126" t="s">
        <v>63</v>
      </c>
      <c r="FD6" s="126" t="s">
        <v>506</v>
      </c>
      <c r="FE6" s="126" t="s">
        <v>925</v>
      </c>
      <c r="FF6" s="126" t="s">
        <v>95</v>
      </c>
      <c r="FG6" s="126" t="s">
        <v>582</v>
      </c>
      <c r="FH6" s="126" t="s">
        <v>562</v>
      </c>
      <c r="FI6" s="126" t="s">
        <v>802</v>
      </c>
      <c r="FJ6" s="126" t="s">
        <v>350</v>
      </c>
      <c r="FK6" s="126" t="s">
        <v>286</v>
      </c>
      <c r="FL6" s="126" t="s">
        <v>448</v>
      </c>
      <c r="FM6" s="126" t="s">
        <v>452</v>
      </c>
      <c r="FN6" s="126" t="s">
        <v>332</v>
      </c>
      <c r="FO6" s="126" t="s">
        <v>626</v>
      </c>
      <c r="FP6" s="126" t="s">
        <v>641</v>
      </c>
      <c r="FQ6" s="126" t="s">
        <v>160</v>
      </c>
      <c r="FR6" s="126" t="s">
        <v>610</v>
      </c>
      <c r="FS6" s="126" t="s">
        <v>338</v>
      </c>
      <c r="FT6" s="126" t="s">
        <v>612</v>
      </c>
      <c r="FU6" s="126" t="s">
        <v>1080</v>
      </c>
      <c r="FV6" s="126" t="s">
        <v>454</v>
      </c>
      <c r="FW6" s="126" t="s">
        <v>478</v>
      </c>
      <c r="FX6" s="126" t="s">
        <v>292</v>
      </c>
      <c r="FY6" s="126" t="s">
        <v>468</v>
      </c>
      <c r="FZ6" s="126" t="s">
        <v>308</v>
      </c>
      <c r="GA6" s="126" t="s">
        <v>645</v>
      </c>
      <c r="GB6" s="126" t="s">
        <v>982</v>
      </c>
      <c r="GC6" s="126" t="s">
        <v>1097</v>
      </c>
      <c r="GD6" s="126" t="s">
        <v>162</v>
      </c>
      <c r="GE6" s="126" t="s">
        <v>1016</v>
      </c>
      <c r="GF6" s="126" t="s">
        <v>781</v>
      </c>
      <c r="GG6" s="126" t="s">
        <v>560</v>
      </c>
      <c r="GH6" s="126" t="s">
        <v>1025</v>
      </c>
      <c r="GI6" s="126" t="s">
        <v>429</v>
      </c>
      <c r="GJ6" s="126" t="s">
        <v>955</v>
      </c>
      <c r="GK6" s="126" t="s">
        <v>304</v>
      </c>
      <c r="GL6" s="126" t="s">
        <v>316</v>
      </c>
      <c r="GM6" s="126" t="s">
        <v>93</v>
      </c>
      <c r="GN6" s="126" t="s">
        <v>114</v>
      </c>
      <c r="GO6" s="126" t="s">
        <v>205</v>
      </c>
      <c r="GP6" s="126" t="s">
        <v>193</v>
      </c>
      <c r="GQ6" s="126" t="s">
        <v>857</v>
      </c>
      <c r="GR6" s="126" t="s">
        <v>967</v>
      </c>
      <c r="GS6" s="126" t="s">
        <v>85</v>
      </c>
    </row>
    <row r="7" spans="1:201" x14ac:dyDescent="0.2">
      <c r="A7" t="s">
        <v>1542</v>
      </c>
      <c r="B7">
        <v>8.3072663719658928E-4</v>
      </c>
      <c r="C7">
        <v>1.7163318084398758E-3</v>
      </c>
      <c r="D7">
        <v>1.2974896191900751E-3</v>
      </c>
      <c r="E7">
        <v>4.8234311103486334E-3</v>
      </c>
      <c r="F7">
        <v>2.4295853424808785E-3</v>
      </c>
      <c r="G7">
        <v>4.0684033195584751E-3</v>
      </c>
      <c r="H7">
        <v>1.0392749575051546E-3</v>
      </c>
      <c r="I7">
        <v>2.719980821888672E-3</v>
      </c>
      <c r="J7">
        <v>3.7792906850983598E-3</v>
      </c>
      <c r="K7">
        <v>1.64433207938995E-3</v>
      </c>
      <c r="L7">
        <v>1.7108410404421356E-3</v>
      </c>
      <c r="M7">
        <v>1.1995769043805836E-3</v>
      </c>
      <c r="N7">
        <v>2.874993815663628E-3</v>
      </c>
      <c r="O7">
        <v>1.3327910456417209E-3</v>
      </c>
      <c r="P7">
        <v>2.2553094340008219E-4</v>
      </c>
      <c r="Q7">
        <v>1.7512384163066276E-3</v>
      </c>
      <c r="R7">
        <v>2.1791825751126537E-3</v>
      </c>
      <c r="S7">
        <v>1.3058420432596524E-3</v>
      </c>
      <c r="T7">
        <v>1.5451502453083066E-3</v>
      </c>
      <c r="U7">
        <v>-1.6630616331228477E-3</v>
      </c>
      <c r="V7">
        <v>1.5798050548051557E-3</v>
      </c>
      <c r="W7">
        <v>8.4820463703994778E-4</v>
      </c>
      <c r="X7">
        <v>9.5235847251732989E-4</v>
      </c>
      <c r="Y7">
        <v>-2.000021138478932E-4</v>
      </c>
      <c r="Z7">
        <v>1.2047628926054519E-3</v>
      </c>
      <c r="AA7">
        <v>1.0033657929677201E-3</v>
      </c>
      <c r="AB7">
        <v>2.5477104348212661E-3</v>
      </c>
      <c r="AC7">
        <v>7.7185280793055783E-3</v>
      </c>
      <c r="AD7">
        <v>2.6285117414347084E-3</v>
      </c>
      <c r="AE7">
        <v>6.5018017082058089E-3</v>
      </c>
      <c r="AF7">
        <v>2.9255474611551572E-3</v>
      </c>
      <c r="AG7">
        <v>2.663784485257387E-3</v>
      </c>
      <c r="AH7">
        <v>2.1320544057791364E-3</v>
      </c>
      <c r="AI7">
        <v>2.5059291648469959E-3</v>
      </c>
      <c r="AJ7">
        <v>8.817773814030806E-4</v>
      </c>
      <c r="AK7">
        <v>1.2176979805420315E-3</v>
      </c>
      <c r="AL7">
        <v>2.8201823655806188E-3</v>
      </c>
      <c r="AM7">
        <v>3.0722013765729331E-4</v>
      </c>
      <c r="AN7">
        <v>-7.6095277600578802E-4</v>
      </c>
      <c r="AO7">
        <v>1.3067696379891703E-3</v>
      </c>
      <c r="AP7">
        <v>1.4461303965687192E-3</v>
      </c>
      <c r="AQ7">
        <v>2.4038513159041312E-3</v>
      </c>
      <c r="AR7">
        <v>3.5653469512820562E-3</v>
      </c>
      <c r="AS7">
        <v>3.6017443957875499E-3</v>
      </c>
      <c r="AT7">
        <v>1.6798489362415388E-3</v>
      </c>
      <c r="AU7">
        <v>7.0106293871139802E-4</v>
      </c>
      <c r="AV7">
        <v>3.2046341493741355E-3</v>
      </c>
      <c r="AW7">
        <v>2.8360690600515099E-3</v>
      </c>
      <c r="AX7">
        <v>2.5897063666168035E-3</v>
      </c>
      <c r="AY7">
        <v>-1.1969119019448962E-4</v>
      </c>
      <c r="AZ7">
        <v>-2.656914071020347E-3</v>
      </c>
      <c r="BA7">
        <v>1.5899093416523867E-3</v>
      </c>
      <c r="BB7">
        <v>5.888235952481803E-3</v>
      </c>
      <c r="BC7">
        <v>-8.8258464151146749E-4</v>
      </c>
      <c r="BD7">
        <v>1.4353983301857039E-3</v>
      </c>
      <c r="BE7">
        <v>1.3508674829078786E-3</v>
      </c>
      <c r="BF7">
        <v>9.0155771584446269E-4</v>
      </c>
      <c r="BG7">
        <v>1.6635005570005807E-4</v>
      </c>
      <c r="BH7">
        <v>8.7165012296392655E-4</v>
      </c>
      <c r="BI7">
        <v>2.8630213072294102E-3</v>
      </c>
      <c r="BJ7">
        <v>3.6019608407670597E-3</v>
      </c>
      <c r="BK7">
        <v>2.4647273790471404E-3</v>
      </c>
      <c r="BL7">
        <v>1.3062772556516932E-3</v>
      </c>
      <c r="BM7">
        <v>1.3967954299661772E-3</v>
      </c>
      <c r="BN7">
        <v>2.6140286071250031E-3</v>
      </c>
      <c r="BO7">
        <v>-8.2898401489070385E-4</v>
      </c>
      <c r="BP7">
        <v>-5.1126925730028763E-3</v>
      </c>
      <c r="BQ7">
        <v>1.084185709749174E-4</v>
      </c>
      <c r="BR7">
        <v>1.6828108098363079E-3</v>
      </c>
      <c r="BS7">
        <v>1.2494903078226719E-3</v>
      </c>
      <c r="BT7">
        <v>2.0239125016542473E-3</v>
      </c>
      <c r="BU7">
        <v>7.7426780683978813E-3</v>
      </c>
      <c r="BV7">
        <v>-7.5706354781527002E-4</v>
      </c>
      <c r="BW7">
        <v>3.1614632073587363E-3</v>
      </c>
      <c r="BX7">
        <v>1.1317400258267446E-3</v>
      </c>
      <c r="BY7">
        <v>3.3926478661483335E-3</v>
      </c>
      <c r="BZ7">
        <v>-8.5257697458852497E-4</v>
      </c>
      <c r="CA7">
        <v>1.3321626034904506E-3</v>
      </c>
      <c r="CB7">
        <v>8.4919413701357339E-4</v>
      </c>
      <c r="CC7">
        <v>1.6680294136929976E-2</v>
      </c>
      <c r="CD7">
        <v>1.8866974274880824E-3</v>
      </c>
      <c r="CE7">
        <v>1.9797790294220846E-3</v>
      </c>
      <c r="CF7">
        <v>6.0901885101194344E-4</v>
      </c>
      <c r="CG7">
        <v>5.9622693239415499E-3</v>
      </c>
      <c r="CH7">
        <v>-6.8819690037107573E-4</v>
      </c>
      <c r="CI7">
        <v>-5.223388245339726E-2</v>
      </c>
      <c r="CJ7">
        <v>2.6095341761060574E-3</v>
      </c>
      <c r="CK7">
        <v>2.1016993202937432E-3</v>
      </c>
      <c r="CL7">
        <v>2.1870250473257132E-3</v>
      </c>
      <c r="CM7">
        <v>-3.4729200433385178E-6</v>
      </c>
      <c r="CN7">
        <v>-2.6809920698902126E-3</v>
      </c>
      <c r="CO7">
        <v>8.9454032337339868E-4</v>
      </c>
      <c r="CP7">
        <v>7.1963703024866628E-4</v>
      </c>
      <c r="CQ7">
        <v>-6.7830441655294363E-4</v>
      </c>
      <c r="CR7">
        <v>1.860084887607065E-3</v>
      </c>
      <c r="CS7">
        <v>4.8486877828767021E-4</v>
      </c>
      <c r="CT7">
        <v>2.7384467009618197E-3</v>
      </c>
      <c r="CU7">
        <v>1.9885841935148797E-3</v>
      </c>
      <c r="CV7">
        <v>2.1762163985959608E-3</v>
      </c>
      <c r="CW7">
        <v>1.829227522268837E-3</v>
      </c>
      <c r="CX7">
        <v>1.4559269056633821E-3</v>
      </c>
      <c r="CY7">
        <v>1.1116973494254575E-2</v>
      </c>
      <c r="CZ7">
        <v>8.4715896554968766E-5</v>
      </c>
      <c r="DA7">
        <v>1.7419537986627408E-3</v>
      </c>
      <c r="DB7">
        <v>1.984212411886324E-3</v>
      </c>
      <c r="DC7">
        <v>3.2355658556350361E-3</v>
      </c>
      <c r="DD7">
        <v>-3.4573504452082692E-3</v>
      </c>
      <c r="DE7">
        <v>4.9094346030561006E-3</v>
      </c>
      <c r="DF7">
        <v>2.0204552311050544E-3</v>
      </c>
      <c r="DG7">
        <v>8.0461367788248509E-4</v>
      </c>
      <c r="DH7">
        <v>1.8567373353627196E-3</v>
      </c>
      <c r="DI7">
        <v>2.6896556858882412E-3</v>
      </c>
      <c r="DJ7">
        <v>9.5355909020216623E-3</v>
      </c>
      <c r="DK7">
        <v>1.3226900863260375E-3</v>
      </c>
      <c r="DL7">
        <v>1.0170898436382394E-3</v>
      </c>
      <c r="DM7">
        <v>1.6990656375805396E-3</v>
      </c>
      <c r="DN7">
        <v>2.3859625524134363E-3</v>
      </c>
      <c r="DO7">
        <v>1.8872590804138495E-3</v>
      </c>
      <c r="DP7">
        <v>3.8084487354537655E-3</v>
      </c>
      <c r="DQ7">
        <v>1.8579246594110331E-3</v>
      </c>
      <c r="DR7">
        <v>2.8199664365602473E-3</v>
      </c>
      <c r="DS7">
        <v>3.094069498148882E-3</v>
      </c>
      <c r="DT7">
        <v>1.0706544908612072E-3</v>
      </c>
      <c r="DU7">
        <v>4.0095628286696654E-3</v>
      </c>
      <c r="DV7">
        <v>4.2851685320747075E-4</v>
      </c>
      <c r="DW7">
        <v>6.7885445328507866E-3</v>
      </c>
      <c r="DX7">
        <v>2.2575618770479078E-3</v>
      </c>
      <c r="DY7">
        <v>1.165612549564424E-3</v>
      </c>
      <c r="DZ7">
        <v>4.591420195206905E-3</v>
      </c>
      <c r="EA7">
        <v>4.0360097681654133E-3</v>
      </c>
      <c r="EB7">
        <v>2.0791715162529326E-3</v>
      </c>
      <c r="EC7">
        <v>1.4699951575474844E-3</v>
      </c>
      <c r="ED7">
        <v>1.1210110998614762E-3</v>
      </c>
      <c r="EE7">
        <v>6.3911693395419448E-4</v>
      </c>
      <c r="EF7">
        <v>7.1963703024866628E-4</v>
      </c>
      <c r="EG7">
        <v>5.0437891332790483E-3</v>
      </c>
      <c r="EH7">
        <v>2.122910385041101E-3</v>
      </c>
      <c r="EI7">
        <v>3.8379415439891247E-3</v>
      </c>
      <c r="EJ7">
        <v>1.516024024926544E-3</v>
      </c>
      <c r="EK7">
        <v>2.9251143730697087E-3</v>
      </c>
      <c r="EL7">
        <v>2.5941137405589968E-3</v>
      </c>
      <c r="EM7">
        <v>-3.4093684188044619E-3</v>
      </c>
      <c r="EN7">
        <v>6.0477140583068659E-4</v>
      </c>
      <c r="EO7">
        <v>1.4368248359440936E-3</v>
      </c>
      <c r="EP7">
        <v>-7.7762763161781732E-4</v>
      </c>
      <c r="EQ7">
        <v>-1.0985576298234774E-3</v>
      </c>
      <c r="ER7">
        <v>-3.7947330607799026E-3</v>
      </c>
      <c r="ES7">
        <v>4.6510094751874167E-4</v>
      </c>
      <c r="ET7">
        <v>3.5573236895858631E-3</v>
      </c>
      <c r="EU7">
        <v>1.4321348728830599E-3</v>
      </c>
      <c r="EV7">
        <v>9.0154044058829473E-4</v>
      </c>
      <c r="EW7">
        <v>2.6397547818119956E-3</v>
      </c>
      <c r="EX7">
        <v>1.9839700857748181E-3</v>
      </c>
      <c r="EY7">
        <v>1.9471452974623971E-3</v>
      </c>
      <c r="EZ7">
        <v>1.8108109546189689E-3</v>
      </c>
      <c r="FA7">
        <v>2.7178018107528795E-3</v>
      </c>
      <c r="FB7">
        <v>1.0880653049703947E-3</v>
      </c>
      <c r="FC7">
        <v>1.4391755370493182E-3</v>
      </c>
      <c r="FD7">
        <v>1.1762952969888074E-3</v>
      </c>
      <c r="FE7">
        <v>2.7928478908000715E-3</v>
      </c>
      <c r="FF7">
        <v>-2.0298965540842389E-5</v>
      </c>
      <c r="FG7">
        <v>2.9361228109984739E-3</v>
      </c>
      <c r="FH7">
        <v>8.8375881564982126E-5</v>
      </c>
      <c r="FI7">
        <v>3.153700027653682E-3</v>
      </c>
      <c r="FJ7">
        <v>2.1650542738804847E-3</v>
      </c>
      <c r="FK7">
        <v>-1.4283857821737744E-3</v>
      </c>
      <c r="FL7">
        <v>3.1301052849213615E-3</v>
      </c>
      <c r="FM7">
        <v>2.6339484572416639E-3</v>
      </c>
      <c r="FN7">
        <v>-3.4389813670790232E-3</v>
      </c>
      <c r="FO7">
        <v>2.4951573590192206E-3</v>
      </c>
      <c r="FP7">
        <v>2.5903901045824947E-3</v>
      </c>
      <c r="FQ7">
        <v>9.3077744328716884E-4</v>
      </c>
      <c r="FR7">
        <v>1.8159126892466919E-3</v>
      </c>
      <c r="FS7">
        <v>1.1128562277682194E-3</v>
      </c>
      <c r="FT7">
        <v>1.395577041579787E-3</v>
      </c>
      <c r="FU7">
        <v>3.7305557877791427E-3</v>
      </c>
      <c r="FV7">
        <v>6.3792537530151794E-3</v>
      </c>
      <c r="FW7">
        <v>3.0518741576141423E-4</v>
      </c>
      <c r="FX7">
        <v>4.344533906750726E-4</v>
      </c>
      <c r="FY7">
        <v>1.432320248124754E-3</v>
      </c>
      <c r="FZ7">
        <v>-9.7483425060309757E-4</v>
      </c>
      <c r="GA7">
        <v>3.0144672795415686E-3</v>
      </c>
      <c r="GB7">
        <v>2.4442018707021159E-3</v>
      </c>
      <c r="GC7">
        <v>5.8673635161090622E-4</v>
      </c>
      <c r="GD7">
        <v>-3.3215400461695209E-4</v>
      </c>
      <c r="GE7">
        <v>4.927846240702618E-3</v>
      </c>
      <c r="GF7">
        <v>5.2753188524883084E-3</v>
      </c>
      <c r="GG7">
        <v>1.1136596189112757E-3</v>
      </c>
      <c r="GH7">
        <v>6.7027336614822923E-3</v>
      </c>
      <c r="GI7">
        <v>2.7261634853711302E-3</v>
      </c>
      <c r="GJ7">
        <v>-1.8382481177998182E-4</v>
      </c>
      <c r="GK7" t="e">
        <v>#DIV/0!</v>
      </c>
      <c r="GL7">
        <v>3.6214218019394774E-4</v>
      </c>
      <c r="GM7">
        <v>-3.4910178245887483E-3</v>
      </c>
      <c r="GN7">
        <v>2.5816794203631512E-4</v>
      </c>
      <c r="GO7">
        <v>2.1917007204233464E-3</v>
      </c>
      <c r="GP7">
        <v>1.2578717883927457E-3</v>
      </c>
      <c r="GQ7">
        <v>4.8338631716406486E-3</v>
      </c>
      <c r="GR7">
        <v>-3.4748221676996551E-4</v>
      </c>
      <c r="GS7">
        <v>3.7718793263014582E-4</v>
      </c>
    </row>
    <row r="8" spans="1:201" x14ac:dyDescent="0.2">
      <c r="A8" t="s">
        <v>1543</v>
      </c>
      <c r="B8">
        <v>0.17579378552139213</v>
      </c>
      <c r="C8">
        <v>0.36320066349939523</v>
      </c>
      <c r="D8">
        <v>0.2745675913340862</v>
      </c>
      <c r="E8">
        <v>1.0207078672128551</v>
      </c>
      <c r="F8">
        <v>0.51413543935864914</v>
      </c>
      <c r="G8">
        <v>0.86093305372574935</v>
      </c>
      <c r="H8">
        <v>0.21992562992076062</v>
      </c>
      <c r="I8">
        <v>0.57558732778691768</v>
      </c>
      <c r="J8">
        <v>0.79975263386426521</v>
      </c>
      <c r="K8">
        <v>0.34796447826171667</v>
      </c>
      <c r="L8">
        <v>0.36203873748363652</v>
      </c>
      <c r="M8">
        <v>0.25384784308438163</v>
      </c>
      <c r="N8">
        <v>0.60839032188936248</v>
      </c>
      <c r="O8">
        <v>0.28203788434308624</v>
      </c>
      <c r="P8">
        <v>4.7725613357368406E-2</v>
      </c>
      <c r="Q8">
        <v>0.37058740717877836</v>
      </c>
      <c r="R8">
        <v>0.46114658790055429</v>
      </c>
      <c r="S8">
        <v>0.27633508521200734</v>
      </c>
      <c r="T8">
        <v>0.3269761659969197</v>
      </c>
      <c r="U8">
        <v>-0.35192792303934362</v>
      </c>
      <c r="V8">
        <v>0.33430962549513987</v>
      </c>
      <c r="W8">
        <v>0.17949238337323781</v>
      </c>
      <c r="X8">
        <v>0.20153284312896411</v>
      </c>
      <c r="Y8">
        <v>-4.2323343361483273E-2</v>
      </c>
      <c r="Z8">
        <v>0.25494527328692757</v>
      </c>
      <c r="AA8">
        <v>0.21232673073263664</v>
      </c>
      <c r="AB8">
        <v>0.5391324193732272</v>
      </c>
      <c r="AC8">
        <v>1.6333523074368301</v>
      </c>
      <c r="AD8">
        <v>0.55623114587197831</v>
      </c>
      <c r="AE8">
        <v>1.3758753888669042</v>
      </c>
      <c r="AF8">
        <v>0.61908820530243436</v>
      </c>
      <c r="AG8">
        <v>0.56369536922135866</v>
      </c>
      <c r="AH8">
        <v>0.45117358484410891</v>
      </c>
      <c r="AI8">
        <v>0.53029089764538828</v>
      </c>
      <c r="AJ8">
        <v>0.18659686222064045</v>
      </c>
      <c r="AK8">
        <v>0.25768252519701085</v>
      </c>
      <c r="AL8">
        <v>0.59679142537085739</v>
      </c>
      <c r="AM8">
        <v>6.5012229738334579E-2</v>
      </c>
      <c r="AN8">
        <v>-0.16102862615372346</v>
      </c>
      <c r="AO8">
        <v>0.27653137768853359</v>
      </c>
      <c r="AP8">
        <v>0.30602213217608248</v>
      </c>
      <c r="AQ8">
        <v>0.50868974670107292</v>
      </c>
      <c r="AR8">
        <v>0.75447904183997483</v>
      </c>
      <c r="AS8">
        <v>0.76218126813973341</v>
      </c>
      <c r="AT8">
        <v>0.35548035946282069</v>
      </c>
      <c r="AU8">
        <v>0.1483550693652109</v>
      </c>
      <c r="AV8">
        <v>0.67814698976155408</v>
      </c>
      <c r="AW8">
        <v>0.60015327996346357</v>
      </c>
      <c r="AX8">
        <v>0.54801936665079309</v>
      </c>
      <c r="AY8">
        <v>-2.5328388997921312E-2</v>
      </c>
      <c r="AZ8">
        <v>-0.56224149008380608</v>
      </c>
      <c r="BA8">
        <v>0.33644783890414171</v>
      </c>
      <c r="BB8">
        <v>1.2460359903988234</v>
      </c>
      <c r="BC8">
        <v>-0.1867676901488656</v>
      </c>
      <c r="BD8">
        <v>0.30375107152693337</v>
      </c>
      <c r="BE8">
        <v>0.28586312021909177</v>
      </c>
      <c r="BF8">
        <v>0.19078266741170097</v>
      </c>
      <c r="BG8">
        <v>3.5202080568757892E-2</v>
      </c>
      <c r="BH8">
        <v>0.18445378769015439</v>
      </c>
      <c r="BI8">
        <v>0.60585676574032588</v>
      </c>
      <c r="BJ8">
        <v>0.76222707103156495</v>
      </c>
      <c r="BK8">
        <v>0.52157200315990404</v>
      </c>
      <c r="BL8">
        <v>0.27642718245612707</v>
      </c>
      <c r="BM8">
        <v>0.29558213886263834</v>
      </c>
      <c r="BN8">
        <v>0.55316630493331542</v>
      </c>
      <c r="BO8">
        <v>-0.1754250214079415</v>
      </c>
      <c r="BP8">
        <v>-1.0819197812752792</v>
      </c>
      <c r="BQ8">
        <v>2.29429395412418E-2</v>
      </c>
      <c r="BR8">
        <v>0.35610713480400563</v>
      </c>
      <c r="BS8">
        <v>0.2644102420089568</v>
      </c>
      <c r="BT8">
        <v>0.42828919201452531</v>
      </c>
      <c r="BU8">
        <v>1.6384627948255133</v>
      </c>
      <c r="BV8">
        <v>-0.16020560915179499</v>
      </c>
      <c r="BW8">
        <v>0.66901139330707859</v>
      </c>
      <c r="BX8">
        <v>0.23949257729059656</v>
      </c>
      <c r="BY8">
        <v>0.71793341470781658</v>
      </c>
      <c r="BZ8">
        <v>-0.18041763331085334</v>
      </c>
      <c r="CA8">
        <v>0.28190489688390735</v>
      </c>
      <c r="CB8">
        <v>0.17970177589581776</v>
      </c>
      <c r="CC8">
        <v>3.5297917734245998</v>
      </c>
      <c r="CD8">
        <v>0.39925249541879498</v>
      </c>
      <c r="CE8">
        <v>0.41894991022854944</v>
      </c>
      <c r="CF8">
        <v>0.12887720759090379</v>
      </c>
      <c r="CG8">
        <v>1.2617025238179755</v>
      </c>
      <c r="CH8">
        <v>-0.14563242934954784</v>
      </c>
      <c r="CI8">
        <v>-11.053445884375966</v>
      </c>
      <c r="CJ8">
        <v>0.55221521824943165</v>
      </c>
      <c r="CK8">
        <v>0.44475000920759067</v>
      </c>
      <c r="CL8">
        <v>0.4628061685814297</v>
      </c>
      <c r="CM8">
        <v>-7.3492016975870462E-4</v>
      </c>
      <c r="CN8">
        <v>-0.56733674329898831</v>
      </c>
      <c r="CO8">
        <v>0.18929768555155421</v>
      </c>
      <c r="CP8">
        <v>0.15228561609111843</v>
      </c>
      <c r="CQ8">
        <v>-0.14353903652845426</v>
      </c>
      <c r="CR8">
        <v>0.3936208966249839</v>
      </c>
      <c r="CS8">
        <v>0.10260525448415474</v>
      </c>
      <c r="CT8">
        <v>0.57949497518847881</v>
      </c>
      <c r="CU8">
        <v>0.420813210451151</v>
      </c>
      <c r="CV8">
        <v>0.46051890199878309</v>
      </c>
      <c r="CW8">
        <v>0.38709103129849143</v>
      </c>
      <c r="CX8">
        <v>0.30809521535595652</v>
      </c>
      <c r="CY8">
        <v>2.3525125674205523</v>
      </c>
      <c r="CZ8">
        <v>1.7927110414436301E-2</v>
      </c>
      <c r="DA8">
        <v>0.36862264764218089</v>
      </c>
      <c r="DB8">
        <v>0.41988807815426188</v>
      </c>
      <c r="DC8">
        <v>0.68469258670375577</v>
      </c>
      <c r="DD8">
        <v>-0.73162541734339781</v>
      </c>
      <c r="DE8">
        <v>1.0389074516178141</v>
      </c>
      <c r="DF8">
        <v>0.4275575835043357</v>
      </c>
      <c r="DG8">
        <v>0.17026790520956803</v>
      </c>
      <c r="DH8">
        <v>0.39291250609684336</v>
      </c>
      <c r="DI8">
        <v>0.5691700898950921</v>
      </c>
      <c r="DJ8">
        <v>2.0178691121626366</v>
      </c>
      <c r="DK8">
        <v>0.27990037508794324</v>
      </c>
      <c r="DL8">
        <v>0.21523093858156234</v>
      </c>
      <c r="DM8">
        <v>0.35954689172789545</v>
      </c>
      <c r="DN8">
        <v>0.50490422531350976</v>
      </c>
      <c r="DO8">
        <v>0.39937134931073587</v>
      </c>
      <c r="DP8">
        <v>0.80592289953396612</v>
      </c>
      <c r="DQ8">
        <v>0.39316376105816009</v>
      </c>
      <c r="DR8">
        <v>0.59674573166345057</v>
      </c>
      <c r="DS8">
        <v>0.65474990856366289</v>
      </c>
      <c r="DT8">
        <v>0.22656599356092383</v>
      </c>
      <c r="DU8">
        <v>0.84848155383140689</v>
      </c>
      <c r="DV8">
        <v>9.0680371149852987E-2</v>
      </c>
      <c r="DW8">
        <v>1.4365543226561774</v>
      </c>
      <c r="DX8">
        <v>0.47773278313828066</v>
      </c>
      <c r="DY8">
        <v>0.24666049379451957</v>
      </c>
      <c r="DZ8">
        <v>0.97161099800364625</v>
      </c>
      <c r="EA8">
        <v>0.85407810918576776</v>
      </c>
      <c r="EB8">
        <v>0.43998279966537274</v>
      </c>
      <c r="EC8">
        <v>0.31107226116577991</v>
      </c>
      <c r="ED8">
        <v>0.2372221811993166</v>
      </c>
      <c r="EE8">
        <v>0.13524639776784408</v>
      </c>
      <c r="EF8">
        <v>0.15228561609111843</v>
      </c>
      <c r="EG8">
        <v>1.0673388156939019</v>
      </c>
      <c r="EH8">
        <v>0.44923857764866132</v>
      </c>
      <c r="EI8">
        <v>0.81216400488191154</v>
      </c>
      <c r="EJ8">
        <v>0.32081263601054627</v>
      </c>
      <c r="EK8">
        <v>0.61899655759234995</v>
      </c>
      <c r="EL8">
        <v>0.54895203079663191</v>
      </c>
      <c r="EM8">
        <v>-0.72147172576685514</v>
      </c>
      <c r="EN8">
        <v>0.1279783866866801</v>
      </c>
      <c r="EO8">
        <v>0.30405294080150203</v>
      </c>
      <c r="EP8">
        <v>-0.16455726705652815</v>
      </c>
      <c r="EQ8">
        <v>-0.2324707018084651</v>
      </c>
      <c r="ER8">
        <v>-0.80302046416721906</v>
      </c>
      <c r="ES8">
        <v>9.8422095251241112E-2</v>
      </c>
      <c r="ET8">
        <v>0.75278120348659994</v>
      </c>
      <c r="EU8">
        <v>0.3030604767061687</v>
      </c>
      <c r="EV8">
        <v>0.1907790117173466</v>
      </c>
      <c r="EW8">
        <v>0.55861033601732268</v>
      </c>
      <c r="EX8">
        <v>0.41983679844013583</v>
      </c>
      <c r="EY8">
        <v>0.41204414000280631</v>
      </c>
      <c r="EZ8">
        <v>0.38319381890813564</v>
      </c>
      <c r="FA8">
        <v>0.57512621747805981</v>
      </c>
      <c r="FB8">
        <v>0.23025037393855582</v>
      </c>
      <c r="FC8">
        <v>0.30455038319399746</v>
      </c>
      <c r="FD8">
        <v>0.2489211178378736</v>
      </c>
      <c r="FE8">
        <v>0.59100705469854153</v>
      </c>
      <c r="FF8">
        <v>-4.2955550415900729E-3</v>
      </c>
      <c r="FG8">
        <v>0.62132610246249587</v>
      </c>
      <c r="FH8">
        <v>1.870161623988215E-2</v>
      </c>
      <c r="FI8">
        <v>0.66736859206906862</v>
      </c>
      <c r="FJ8">
        <v>0.4581568347791532</v>
      </c>
      <c r="FK8">
        <v>-0.30226711482448826</v>
      </c>
      <c r="FL8">
        <v>0.662375602850238</v>
      </c>
      <c r="FM8">
        <v>0.5573816336614803</v>
      </c>
      <c r="FN8">
        <v>-0.72773825442326368</v>
      </c>
      <c r="FO8">
        <v>0.52801142755429264</v>
      </c>
      <c r="FP8">
        <v>0.54816405550499814</v>
      </c>
      <c r="FQ8">
        <v>0.19696598484617134</v>
      </c>
      <c r="FR8">
        <v>0.38427341982951646</v>
      </c>
      <c r="FS8">
        <v>0.23549649218017765</v>
      </c>
      <c r="FT8">
        <v>0.29532431023756667</v>
      </c>
      <c r="FU8">
        <v>0.78943962390029787</v>
      </c>
      <c r="FV8">
        <v>1.3499424670292617</v>
      </c>
      <c r="FW8">
        <v>6.4582076350940265E-2</v>
      </c>
      <c r="FX8">
        <v>9.1936628440266968E-2</v>
      </c>
      <c r="FY8">
        <v>0.30309970479158238</v>
      </c>
      <c r="FZ8">
        <v>-0.20628904322574856</v>
      </c>
      <c r="GA8">
        <v>0.63790492645004671</v>
      </c>
      <c r="GB8">
        <v>0.51722850838056322</v>
      </c>
      <c r="GC8">
        <v>0.12416190806252293</v>
      </c>
      <c r="GD8">
        <v>-7.0288597034461026E-2</v>
      </c>
      <c r="GE8">
        <v>1.0428036207480735</v>
      </c>
      <c r="GF8">
        <v>1.1163338568759855</v>
      </c>
      <c r="GG8">
        <v>0.23566650137931544</v>
      </c>
      <c r="GH8">
        <v>1.4183954997157411</v>
      </c>
      <c r="GI8">
        <v>0.57689566890603006</v>
      </c>
      <c r="GJ8">
        <v>-3.8899991993290424E-2</v>
      </c>
      <c r="GK8" t="e">
        <v>#DIV/0!</v>
      </c>
      <c r="GL8">
        <v>7.6634529221432268E-2</v>
      </c>
      <c r="GM8">
        <v>-0.73874992233080528</v>
      </c>
      <c r="GN8">
        <v>5.4632074859170668E-2</v>
      </c>
      <c r="GO8">
        <v>0.46379560871358594</v>
      </c>
      <c r="GP8">
        <v>0.26618388466312698</v>
      </c>
      <c r="GQ8">
        <v>1.0229154424406139</v>
      </c>
      <c r="GR8">
        <v>-7.3532268681666874E-2</v>
      </c>
      <c r="GS8">
        <v>7.981842830248588E-2</v>
      </c>
    </row>
    <row r="9" spans="1:201" x14ac:dyDescent="0.2">
      <c r="A9" t="s">
        <v>1544</v>
      </c>
      <c r="B9">
        <v>5.9761470972417047E-2</v>
      </c>
      <c r="C9">
        <v>4.7247484368233117E-2</v>
      </c>
      <c r="D9">
        <v>5.3165906838802901E-2</v>
      </c>
      <c r="E9">
        <v>3.3428186046294828E-3</v>
      </c>
      <c r="F9">
        <v>3.716890142833746E-2</v>
      </c>
      <c r="G9">
        <v>1.4011689978167388E-2</v>
      </c>
      <c r="H9">
        <v>5.6814592418170766E-2</v>
      </c>
      <c r="I9">
        <v>3.3065486885124055E-2</v>
      </c>
      <c r="J9">
        <v>1.809697736380339E-2</v>
      </c>
      <c r="K9">
        <v>4.8264871883677202E-2</v>
      </c>
      <c r="L9">
        <v>4.7325071310362121E-2</v>
      </c>
      <c r="M9">
        <v>5.454945612384729E-2</v>
      </c>
      <c r="N9">
        <v>3.0875085800574208E-2</v>
      </c>
      <c r="O9">
        <v>5.2667082315111052E-2</v>
      </c>
      <c r="P9">
        <v>6.8313149588348235E-2</v>
      </c>
      <c r="Q9">
        <v>4.675423880302397E-2</v>
      </c>
      <c r="R9">
        <v>4.0707201540223018E-2</v>
      </c>
      <c r="S9">
        <v>5.3047883450601123E-2</v>
      </c>
      <c r="T9">
        <v>4.966635437652854E-2</v>
      </c>
      <c r="U9">
        <v>9.4999784864190209E-2</v>
      </c>
      <c r="V9">
        <v>4.9176666831902652E-2</v>
      </c>
      <c r="W9">
        <v>5.9514499225853439E-2</v>
      </c>
      <c r="X9">
        <v>5.8042760188796394E-2</v>
      </c>
      <c r="Y9">
        <v>7.4326116936498154E-2</v>
      </c>
      <c r="Z9">
        <v>5.4476175852590125E-2</v>
      </c>
      <c r="AA9">
        <v>5.7322004545584199E-2</v>
      </c>
      <c r="AB9">
        <v>3.5499742449635517E-2</v>
      </c>
      <c r="AC9">
        <v>-3.7566161902427786E-2</v>
      </c>
      <c r="AD9">
        <v>3.4357984811588256E-2</v>
      </c>
      <c r="AE9">
        <v>-2.0373288595777847E-2</v>
      </c>
      <c r="AF9">
        <v>3.0160740782031098E-2</v>
      </c>
      <c r="AG9">
        <v>3.3859565585930236E-2</v>
      </c>
      <c r="AH9">
        <v>4.1373143089425343E-2</v>
      </c>
      <c r="AI9">
        <v>3.6090129983201727E-2</v>
      </c>
      <c r="AJ9">
        <v>5.9040101732627283E-2</v>
      </c>
      <c r="AK9">
        <v>5.4293397428955753E-2</v>
      </c>
      <c r="AL9">
        <v>3.1649595451564309E-2</v>
      </c>
      <c r="AM9">
        <v>6.7158845711366363E-2</v>
      </c>
      <c r="AN9">
        <v>8.2252593993985434E-2</v>
      </c>
      <c r="AO9">
        <v>5.3034776133259014E-2</v>
      </c>
      <c r="AP9">
        <v>5.1065547945978812E-2</v>
      </c>
      <c r="AQ9">
        <v>3.7532534426777411E-2</v>
      </c>
      <c r="AR9">
        <v>2.1120095459723848E-2</v>
      </c>
      <c r="AS9">
        <v>2.0605783723796608E-2</v>
      </c>
      <c r="AT9">
        <v>4.7763003234649853E-2</v>
      </c>
      <c r="AU9">
        <v>6.1593675479098817E-2</v>
      </c>
      <c r="AV9">
        <v>2.6217124381423013E-2</v>
      </c>
      <c r="AW9">
        <v>3.1425109542663858E-2</v>
      </c>
      <c r="AX9">
        <v>3.4906321651085093E-2</v>
      </c>
      <c r="AY9">
        <v>7.319128862315688E-2</v>
      </c>
      <c r="AZ9">
        <v>0.10904335246997178</v>
      </c>
      <c r="BA9">
        <v>4.9033888860006244E-2</v>
      </c>
      <c r="BB9">
        <v>-1.1703337361034072E-2</v>
      </c>
      <c r="BC9">
        <v>8.3971305204132415E-2</v>
      </c>
      <c r="BD9">
        <v>5.1217196716009966E-2</v>
      </c>
      <c r="BE9">
        <v>5.2411654387242809E-2</v>
      </c>
      <c r="BF9">
        <v>5.8760596995907841E-2</v>
      </c>
      <c r="BG9">
        <v>6.9149401295033858E-2</v>
      </c>
      <c r="BH9">
        <v>5.9183204303117881E-2</v>
      </c>
      <c r="BI9">
        <v>3.1044262556796105E-2</v>
      </c>
      <c r="BJ9">
        <v>2.0602725262010159E-2</v>
      </c>
      <c r="BK9">
        <v>3.6672329153113997E-2</v>
      </c>
      <c r="BL9">
        <v>5.3041733710038605E-2</v>
      </c>
      <c r="BM9">
        <v>5.1762672501287535E-2</v>
      </c>
      <c r="BN9">
        <v>3.4562637804392948E-2</v>
      </c>
      <c r="BO9">
        <v>8.3213905015777107E-2</v>
      </c>
      <c r="BP9">
        <v>0.14374457178817956</v>
      </c>
      <c r="BQ9">
        <v>6.9967998393776126E-2</v>
      </c>
      <c r="BR9">
        <v>4.7721150671349896E-2</v>
      </c>
      <c r="BS9">
        <v>5.3844158004182255E-2</v>
      </c>
      <c r="BT9">
        <v>4.2901235272615683E-2</v>
      </c>
      <c r="BU9">
        <v>-3.790741176162632E-2</v>
      </c>
      <c r="BV9">
        <v>8.2197637506538065E-2</v>
      </c>
      <c r="BW9">
        <v>2.6827148585902613E-2</v>
      </c>
      <c r="BX9">
        <v>5.5508020749549081E-2</v>
      </c>
      <c r="BY9">
        <v>2.3560408714539446E-2</v>
      </c>
      <c r="BZ9">
        <v>8.3547283807137482E-2</v>
      </c>
      <c r="CA9">
        <v>5.2675962476291069E-2</v>
      </c>
      <c r="CB9">
        <v>5.9500517160462597E-2</v>
      </c>
      <c r="CC9">
        <v>-0.1641998176629289</v>
      </c>
      <c r="CD9">
        <v>4.4840144005044234E-2</v>
      </c>
      <c r="CE9">
        <v>4.3524860448080793E-2</v>
      </c>
      <c r="CF9">
        <v>6.2894298508262322E-2</v>
      </c>
      <c r="CG9">
        <v>-1.274946112904371E-2</v>
      </c>
      <c r="CH9">
        <v>8.1224521798121591E-2</v>
      </c>
      <c r="CI9">
        <v>0.80958749827948429</v>
      </c>
      <c r="CJ9">
        <v>3.4626146071271686E-2</v>
      </c>
      <c r="CK9">
        <v>4.1802073661951003E-2</v>
      </c>
      <c r="CL9">
        <v>4.0596383993753482E-2</v>
      </c>
      <c r="CM9">
        <v>7.1549073872094401E-2</v>
      </c>
      <c r="CN9">
        <v>0.10938358507598744</v>
      </c>
      <c r="CO9">
        <v>5.8859755806437264E-2</v>
      </c>
      <c r="CP9">
        <v>6.1331215479733692E-2</v>
      </c>
      <c r="CQ9">
        <v>8.108473669523153E-2</v>
      </c>
      <c r="CR9">
        <v>4.5216190778920709E-2</v>
      </c>
      <c r="CS9">
        <v>6.4648593082670597E-2</v>
      </c>
      <c r="CT9">
        <v>3.2804555974985578E-2</v>
      </c>
      <c r="CU9">
        <v>4.3400439646257574E-2</v>
      </c>
      <c r="CV9">
        <v>4.0749114905682962E-2</v>
      </c>
      <c r="CW9">
        <v>4.5652218784426699E-2</v>
      </c>
      <c r="CX9">
        <v>5.092711900771249E-2</v>
      </c>
      <c r="CY9">
        <v>-8.5587675076314915E-2</v>
      </c>
      <c r="CZ9">
        <v>7.0302927501922768E-2</v>
      </c>
      <c r="DA9">
        <v>4.6885434492246802E-2</v>
      </c>
      <c r="DB9">
        <v>4.3462214823856593E-2</v>
      </c>
      <c r="DC9">
        <v>2.5780045906316496E-2</v>
      </c>
      <c r="DD9">
        <v>0.12035386689484467</v>
      </c>
      <c r="DE9">
        <v>2.1275518123823889E-3</v>
      </c>
      <c r="DF9">
        <v>4.2950088010545048E-2</v>
      </c>
      <c r="DG9">
        <v>6.013045845539837E-2</v>
      </c>
      <c r="DH9">
        <v>4.5263493149438415E-2</v>
      </c>
      <c r="DI9">
        <v>3.349399425838915E-2</v>
      </c>
      <c r="DJ9">
        <v>-6.3242050617606863E-2</v>
      </c>
      <c r="DK9">
        <v>5.2809813267538086E-2</v>
      </c>
      <c r="DL9">
        <v>5.7128077735056529E-2</v>
      </c>
      <c r="DM9">
        <v>4.7491462879036009E-2</v>
      </c>
      <c r="DN9">
        <v>3.7785310442497486E-2</v>
      </c>
      <c r="DO9">
        <v>4.483220760469623E-2</v>
      </c>
      <c r="DP9">
        <v>1.768496141877518E-2</v>
      </c>
      <c r="DQ9">
        <v>4.524671574375258E-2</v>
      </c>
      <c r="DR9">
        <v>3.1652646622623529E-2</v>
      </c>
      <c r="DS9">
        <v>2.7779451035846982E-2</v>
      </c>
      <c r="DT9">
        <v>5.6371185951255148E-2</v>
      </c>
      <c r="DU9">
        <v>1.4843131729724068E-2</v>
      </c>
      <c r="DV9">
        <v>6.544487031599297E-2</v>
      </c>
      <c r="DW9">
        <v>-2.4425089537065903E-2</v>
      </c>
      <c r="DX9">
        <v>3.9599667882660838E-2</v>
      </c>
      <c r="DY9">
        <v>5.5029387243256268E-2</v>
      </c>
      <c r="DZ9">
        <v>6.6212338379461888E-3</v>
      </c>
      <c r="EA9">
        <v>1.4469424961383016E-2</v>
      </c>
      <c r="EB9">
        <v>4.2120401340178776E-2</v>
      </c>
      <c r="EC9">
        <v>5.0728328484194216E-2</v>
      </c>
      <c r="ED9">
        <v>5.5659625144110339E-2</v>
      </c>
      <c r="EE9">
        <v>6.2468999493553334E-2</v>
      </c>
      <c r="EF9">
        <v>6.1331215479733692E-2</v>
      </c>
      <c r="EG9">
        <v>2.2906381116505337E-4</v>
      </c>
      <c r="EH9">
        <v>4.150235208316181E-2</v>
      </c>
      <c r="EI9">
        <v>1.7268215194932442E-2</v>
      </c>
      <c r="EJ9">
        <v>5.0077920550172482E-2</v>
      </c>
      <c r="EK9">
        <v>3.0166860505216685E-2</v>
      </c>
      <c r="EL9">
        <v>3.4844043538599809E-2</v>
      </c>
      <c r="EM9">
        <v>0.11967585997352567</v>
      </c>
      <c r="EN9">
        <v>6.2954316757733053E-2</v>
      </c>
      <c r="EO9">
        <v>5.1197039568636693E-2</v>
      </c>
      <c r="EP9">
        <v>8.2488216962923938E-2</v>
      </c>
      <c r="EQ9">
        <v>8.7023097549481773E-2</v>
      </c>
      <c r="ER9">
        <v>0.12512123012717624</v>
      </c>
      <c r="ES9">
        <v>6.4927921137054992E-2</v>
      </c>
      <c r="ET9">
        <v>2.1233467640293963E-2</v>
      </c>
      <c r="EU9">
        <v>5.1263310788391997E-2</v>
      </c>
      <c r="EV9">
        <v>5.8760841102798007E-2</v>
      </c>
      <c r="EW9">
        <v>3.4199115756573417E-2</v>
      </c>
      <c r="EX9">
        <v>4.34656389973051E-2</v>
      </c>
      <c r="EY9">
        <v>4.3985989287261745E-2</v>
      </c>
      <c r="EZ9">
        <v>4.5912452902687265E-2</v>
      </c>
      <c r="FA9">
        <v>3.3096277261071595E-2</v>
      </c>
      <c r="FB9">
        <v>5.6125163568363647E-2</v>
      </c>
      <c r="FC9">
        <v>5.1163823138678496E-2</v>
      </c>
      <c r="FD9">
        <v>5.4878435371580839E-2</v>
      </c>
      <c r="FE9">
        <v>3.2035843479854345E-2</v>
      </c>
      <c r="FF9">
        <v>7.1786833219932844E-2</v>
      </c>
      <c r="FG9">
        <v>3.0011306484930014E-2</v>
      </c>
      <c r="FH9">
        <v>7.0251210320413399E-2</v>
      </c>
      <c r="FI9">
        <v>2.6936845694715272E-2</v>
      </c>
      <c r="FJ9">
        <v>4.0906840587171027E-2</v>
      </c>
      <c r="FK9">
        <v>9.1683712927777133E-2</v>
      </c>
      <c r="FL9">
        <v>2.7270249681129337E-2</v>
      </c>
      <c r="FM9">
        <v>3.428116165044582E-2</v>
      </c>
      <c r="FN9">
        <v>0.12009430382418432</v>
      </c>
      <c r="FO9">
        <v>3.6242340288887294E-2</v>
      </c>
      <c r="FP9">
        <v>3.4896660135975123E-2</v>
      </c>
      <c r="FQ9">
        <v>5.8347709526785911E-2</v>
      </c>
      <c r="FR9">
        <v>4.5840363171436263E-2</v>
      </c>
      <c r="FS9">
        <v>5.5774857036885513E-2</v>
      </c>
      <c r="FT9">
        <v>5.1779888859593767E-2</v>
      </c>
      <c r="FU9">
        <v>1.8785622678907841E-2</v>
      </c>
      <c r="FV9">
        <v>-1.8641632639577035E-2</v>
      </c>
      <c r="FW9">
        <v>6.7187568956669178E-2</v>
      </c>
      <c r="FX9">
        <v>6.5360984457195972E-2</v>
      </c>
      <c r="FY9">
        <v>5.1260691355526605E-2</v>
      </c>
      <c r="FZ9">
        <v>8.5274832340037923E-2</v>
      </c>
      <c r="GA9">
        <v>2.8904265038363228E-2</v>
      </c>
      <c r="GB9">
        <v>3.6962363521491841E-2</v>
      </c>
      <c r="GC9">
        <v>6.3209159925140507E-2</v>
      </c>
      <c r="GD9">
        <v>7.6193480683346998E-2</v>
      </c>
      <c r="GE9">
        <v>1.8673873572153527E-3</v>
      </c>
      <c r="GF9">
        <v>-3.0425519141446672E-3</v>
      </c>
      <c r="GG9">
        <v>5.5763504770290212E-2</v>
      </c>
      <c r="GH9">
        <v>-2.3212544568193202E-2</v>
      </c>
      <c r="GI9">
        <v>3.297812315858998E-2</v>
      </c>
      <c r="GJ9">
        <v>7.4097524615740276E-2</v>
      </c>
      <c r="GK9" t="e">
        <v>#DIV/0!</v>
      </c>
      <c r="GL9">
        <v>6.6382773340861539E-2</v>
      </c>
      <c r="GM9">
        <v>0.12082960162206383</v>
      </c>
      <c r="GN9">
        <v>6.785197458960561E-2</v>
      </c>
      <c r="GO9">
        <v>4.0530314697401947E-2</v>
      </c>
      <c r="GP9">
        <v>5.3725724034979161E-2</v>
      </c>
      <c r="GQ9">
        <v>3.1954090371367483E-3</v>
      </c>
      <c r="GR9">
        <v>7.6410074993969207E-2</v>
      </c>
      <c r="GS9">
        <v>6.6170170309002393E-2</v>
      </c>
    </row>
    <row r="11" spans="1:201" x14ac:dyDescent="0.2">
      <c r="A11" s="126">
        <v>2020</v>
      </c>
    </row>
    <row r="12" spans="1:201" x14ac:dyDescent="0.2">
      <c r="A12" t="s">
        <v>1538</v>
      </c>
      <c r="B12" s="127">
        <v>1.1068941974863722E-2</v>
      </c>
    </row>
    <row r="13" spans="1:201" x14ac:dyDescent="0.2">
      <c r="A13" t="s">
        <v>1539</v>
      </c>
      <c r="B13" s="128">
        <v>7.1499999999999994E-2</v>
      </c>
    </row>
    <row r="14" spans="1:201" x14ac:dyDescent="0.2">
      <c r="A14" t="s">
        <v>1540</v>
      </c>
      <c r="B14">
        <v>1.0497039817467942E-2</v>
      </c>
    </row>
    <row r="16" spans="1:201" x14ac:dyDescent="0.2">
      <c r="A16" t="s">
        <v>1541</v>
      </c>
      <c r="B16" s="126" t="s">
        <v>508</v>
      </c>
      <c r="C16" s="126" t="s">
        <v>704</v>
      </c>
      <c r="D16" s="126" t="s">
        <v>158</v>
      </c>
      <c r="E16" s="126" t="s">
        <v>494</v>
      </c>
      <c r="F16" s="126" t="s">
        <v>146</v>
      </c>
      <c r="G16" s="126" t="s">
        <v>486</v>
      </c>
      <c r="H16" s="126" t="s">
        <v>61</v>
      </c>
      <c r="I16" s="126" t="s">
        <v>492</v>
      </c>
      <c r="J16" s="126" t="s">
        <v>130</v>
      </c>
      <c r="K16" s="126" t="s">
        <v>733</v>
      </c>
      <c r="L16" s="126" t="s">
        <v>708</v>
      </c>
      <c r="M16" s="126" t="s">
        <v>290</v>
      </c>
      <c r="N16" s="126" t="s">
        <v>356</v>
      </c>
      <c r="O16" s="126" t="s">
        <v>446</v>
      </c>
      <c r="P16" s="126" t="s">
        <v>504</v>
      </c>
      <c r="Q16" s="126" t="s">
        <v>244</v>
      </c>
      <c r="R16" s="126" t="s">
        <v>91</v>
      </c>
      <c r="S16" s="126" t="s">
        <v>914</v>
      </c>
      <c r="T16" s="126" t="s">
        <v>207</v>
      </c>
      <c r="U16" s="126" t="s">
        <v>496</v>
      </c>
      <c r="V16" s="126" t="s">
        <v>706</v>
      </c>
      <c r="W16" s="126" t="s">
        <v>720</v>
      </c>
      <c r="X16" s="126" t="s">
        <v>1078</v>
      </c>
      <c r="Y16" s="126" t="s">
        <v>838</v>
      </c>
      <c r="Z16" s="126" t="s">
        <v>965</v>
      </c>
      <c r="AA16" s="126" t="s">
        <v>1049</v>
      </c>
      <c r="AB16" s="126" t="s">
        <v>673</v>
      </c>
      <c r="AC16" s="126" t="s">
        <v>829</v>
      </c>
      <c r="AD16" s="126" t="s">
        <v>460</v>
      </c>
      <c r="AE16" s="126" t="s">
        <v>500</v>
      </c>
      <c r="AF16" s="126" t="s">
        <v>152</v>
      </c>
      <c r="AG16" s="126" t="s">
        <v>334</v>
      </c>
      <c r="AH16" s="126" t="s">
        <v>586</v>
      </c>
      <c r="AI16" s="126" t="s">
        <v>669</v>
      </c>
      <c r="AJ16" s="126" t="s">
        <v>199</v>
      </c>
      <c r="AK16" s="126" t="s">
        <v>470</v>
      </c>
      <c r="AL16" s="126" t="s">
        <v>874</v>
      </c>
      <c r="AM16" s="126" t="s">
        <v>294</v>
      </c>
      <c r="AN16" s="126" t="s">
        <v>298</v>
      </c>
      <c r="AO16" s="126" t="s">
        <v>450</v>
      </c>
      <c r="AP16" s="126" t="s">
        <v>144</v>
      </c>
      <c r="AQ16" s="126" t="s">
        <v>657</v>
      </c>
      <c r="AR16" s="126" t="s">
        <v>551</v>
      </c>
      <c r="AS16" s="126" t="s">
        <v>804</v>
      </c>
      <c r="AT16" s="126" t="s">
        <v>810</v>
      </c>
      <c r="AU16" s="126" t="s">
        <v>935</v>
      </c>
      <c r="AV16" s="126" t="s">
        <v>653</v>
      </c>
      <c r="AW16" s="126" t="s">
        <v>840</v>
      </c>
      <c r="AX16" s="126" t="s">
        <v>939</v>
      </c>
      <c r="AY16" s="126" t="s">
        <v>65</v>
      </c>
      <c r="AZ16" s="126" t="s">
        <v>79</v>
      </c>
      <c r="BA16" s="126" t="s">
        <v>931</v>
      </c>
      <c r="BB16" s="126" t="s">
        <v>618</v>
      </c>
      <c r="BC16" s="126" t="s">
        <v>51</v>
      </c>
      <c r="BD16" s="126" t="s">
        <v>189</v>
      </c>
      <c r="BE16" s="126" t="s">
        <v>302</v>
      </c>
      <c r="BF16" s="126" t="s">
        <v>1003</v>
      </c>
      <c r="BG16" s="126" t="s">
        <v>67</v>
      </c>
      <c r="BH16" s="126" t="s">
        <v>1093</v>
      </c>
      <c r="BI16" s="126" t="s">
        <v>665</v>
      </c>
      <c r="BJ16" s="126" t="s">
        <v>920</v>
      </c>
      <c r="BK16" s="126" t="s">
        <v>458</v>
      </c>
      <c r="BL16" s="126" t="s">
        <v>620</v>
      </c>
      <c r="BM16" s="126" t="s">
        <v>961</v>
      </c>
      <c r="BN16" s="126" t="s">
        <v>912</v>
      </c>
      <c r="BO16" s="126">
        <v>786</v>
      </c>
      <c r="BP16" s="126" t="s">
        <v>134</v>
      </c>
      <c r="BQ16" s="126" t="s">
        <v>1091</v>
      </c>
      <c r="BR16" s="126" t="s">
        <v>310</v>
      </c>
      <c r="BS16" s="126" t="s">
        <v>754</v>
      </c>
      <c r="BT16" s="126" t="s">
        <v>999</v>
      </c>
      <c r="BU16" s="126" t="s">
        <v>168</v>
      </c>
      <c r="BV16" s="126" t="s">
        <v>318</v>
      </c>
      <c r="BW16" s="126" t="s">
        <v>682</v>
      </c>
      <c r="BX16" s="126" t="s">
        <v>498</v>
      </c>
      <c r="BY16" s="126" t="s">
        <v>1074</v>
      </c>
      <c r="BZ16" s="126" t="s">
        <v>53</v>
      </c>
      <c r="CA16" s="126" t="s">
        <v>814</v>
      </c>
      <c r="CB16" s="126" t="s">
        <v>897</v>
      </c>
      <c r="CC16" s="126" t="s">
        <v>1103</v>
      </c>
      <c r="CD16" s="126" t="s">
        <v>480</v>
      </c>
      <c r="CE16" s="126" t="s">
        <v>221</v>
      </c>
      <c r="CF16" s="126" t="s">
        <v>110</v>
      </c>
      <c r="CG16" s="126" t="s">
        <v>320</v>
      </c>
      <c r="CH16" s="126" t="s">
        <v>322</v>
      </c>
      <c r="CI16" s="126" t="s">
        <v>1059</v>
      </c>
      <c r="CJ16" s="126" t="s">
        <v>556</v>
      </c>
      <c r="CK16" s="126" t="s">
        <v>558</v>
      </c>
      <c r="CL16" s="126" t="s">
        <v>474</v>
      </c>
      <c r="CM16" s="126" t="s">
        <v>433</v>
      </c>
      <c r="CN16" s="126" t="s">
        <v>352</v>
      </c>
      <c r="CO16" s="126" t="s">
        <v>97</v>
      </c>
      <c r="CP16" s="126" t="s">
        <v>464</v>
      </c>
      <c r="CQ16" s="126" t="s">
        <v>346</v>
      </c>
      <c r="CR16" s="126" t="s">
        <v>49</v>
      </c>
      <c r="CS16" s="126" t="s">
        <v>73</v>
      </c>
      <c r="CT16" s="126" t="s">
        <v>900</v>
      </c>
      <c r="CU16" s="126" t="s">
        <v>1037</v>
      </c>
      <c r="CV16" s="126" t="s">
        <v>148</v>
      </c>
      <c r="CW16" s="126" t="s">
        <v>819</v>
      </c>
      <c r="CX16" s="126" t="s">
        <v>423</v>
      </c>
      <c r="CY16" s="126" t="s">
        <v>1055</v>
      </c>
      <c r="CZ16" s="126" t="s">
        <v>957</v>
      </c>
      <c r="DA16" s="126" t="s">
        <v>1117</v>
      </c>
      <c r="DB16" s="126" t="s">
        <v>752</v>
      </c>
      <c r="DC16" s="126" t="s">
        <v>77</v>
      </c>
      <c r="DD16" s="126" t="s">
        <v>354</v>
      </c>
      <c r="DE16" s="126" t="s">
        <v>1041</v>
      </c>
      <c r="DF16" s="126" t="s">
        <v>765</v>
      </c>
      <c r="DG16" s="126" t="s">
        <v>328</v>
      </c>
      <c r="DH16" s="126" t="s">
        <v>691</v>
      </c>
      <c r="DI16" s="126" t="s">
        <v>671</v>
      </c>
      <c r="DJ16" s="126" t="s">
        <v>472</v>
      </c>
      <c r="DK16" s="126" t="s">
        <v>150</v>
      </c>
      <c r="DL16" s="126" t="s">
        <v>851</v>
      </c>
      <c r="DM16" s="126" t="s">
        <v>959</v>
      </c>
      <c r="DN16" s="126" t="s">
        <v>1082</v>
      </c>
      <c r="DO16" s="126" t="s">
        <v>348</v>
      </c>
      <c r="DP16" s="126" t="s">
        <v>248</v>
      </c>
      <c r="DQ16" s="126" t="s">
        <v>980</v>
      </c>
      <c r="DR16" s="126" t="s">
        <v>929</v>
      </c>
      <c r="DS16" s="126" t="s">
        <v>312</v>
      </c>
      <c r="DT16" s="126" t="s">
        <v>140</v>
      </c>
      <c r="DU16" s="126" t="s">
        <v>326</v>
      </c>
      <c r="DV16" s="126" t="s">
        <v>502</v>
      </c>
      <c r="DW16" s="126" t="s">
        <v>763</v>
      </c>
      <c r="DX16" s="126" t="s">
        <v>949</v>
      </c>
      <c r="DY16" s="126" t="s">
        <v>806</v>
      </c>
      <c r="DZ16" s="126" t="s">
        <v>488</v>
      </c>
      <c r="EA16" s="126" t="s">
        <v>1023</v>
      </c>
      <c r="EB16" s="126" t="s">
        <v>1105</v>
      </c>
      <c r="EC16" s="126" t="s">
        <v>185</v>
      </c>
      <c r="ED16" s="126" t="s">
        <v>616</v>
      </c>
      <c r="EE16" s="126" t="s">
        <v>232</v>
      </c>
      <c r="EF16" s="126" t="s">
        <v>904</v>
      </c>
      <c r="EG16" s="126" t="s">
        <v>99</v>
      </c>
      <c r="EH16" s="126" t="s">
        <v>1076</v>
      </c>
      <c r="EI16" s="126" t="s">
        <v>594</v>
      </c>
      <c r="EJ16" s="126" t="s">
        <v>234</v>
      </c>
      <c r="EK16" s="126" t="s">
        <v>584</v>
      </c>
      <c r="EL16" s="126" t="s">
        <v>466</v>
      </c>
      <c r="EM16" s="126" t="s">
        <v>986</v>
      </c>
      <c r="EN16" s="126" t="s">
        <v>219</v>
      </c>
      <c r="EO16" s="126" t="s">
        <v>750</v>
      </c>
      <c r="EP16" s="126" t="s">
        <v>242</v>
      </c>
      <c r="EQ16" s="126" t="s">
        <v>364</v>
      </c>
      <c r="ER16" s="126" t="s">
        <v>172</v>
      </c>
      <c r="ES16" s="126" t="s">
        <v>698</v>
      </c>
      <c r="ET16" s="126" t="s">
        <v>296</v>
      </c>
      <c r="EU16" s="126" t="s">
        <v>283</v>
      </c>
      <c r="EV16" s="126" t="s">
        <v>55</v>
      </c>
      <c r="EW16" s="126" t="s">
        <v>342</v>
      </c>
      <c r="EX16" s="126" t="s">
        <v>602</v>
      </c>
      <c r="EY16" s="126" t="s">
        <v>228</v>
      </c>
      <c r="EZ16" s="126" t="s">
        <v>324</v>
      </c>
      <c r="FA16" s="126" t="s">
        <v>154</v>
      </c>
      <c r="FB16" s="126" t="s">
        <v>700</v>
      </c>
      <c r="FC16" s="126" t="s">
        <v>63</v>
      </c>
      <c r="FD16" s="126" t="s">
        <v>506</v>
      </c>
      <c r="FE16" s="126" t="s">
        <v>925</v>
      </c>
      <c r="FF16" s="126" t="s">
        <v>95</v>
      </c>
      <c r="FG16" s="126" t="s">
        <v>582</v>
      </c>
      <c r="FH16" s="126" t="s">
        <v>562</v>
      </c>
      <c r="FI16" s="126" t="s">
        <v>802</v>
      </c>
      <c r="FJ16" s="126" t="s">
        <v>350</v>
      </c>
      <c r="FK16" s="126" t="s">
        <v>286</v>
      </c>
      <c r="FL16" s="126" t="s">
        <v>448</v>
      </c>
      <c r="FM16" s="126" t="s">
        <v>452</v>
      </c>
      <c r="FN16" s="126" t="s">
        <v>332</v>
      </c>
      <c r="FO16" s="126" t="s">
        <v>626</v>
      </c>
      <c r="FP16" s="126" t="s">
        <v>641</v>
      </c>
      <c r="FQ16" s="126" t="s">
        <v>160</v>
      </c>
      <c r="FR16" s="126" t="s">
        <v>610</v>
      </c>
      <c r="FS16" s="126" t="s">
        <v>338</v>
      </c>
      <c r="FT16" s="126" t="s">
        <v>612</v>
      </c>
      <c r="FU16" s="126" t="s">
        <v>1080</v>
      </c>
      <c r="FV16" s="126" t="s">
        <v>454</v>
      </c>
      <c r="FW16" s="126" t="s">
        <v>478</v>
      </c>
      <c r="FX16" s="126" t="s">
        <v>292</v>
      </c>
      <c r="FY16" s="126" t="s">
        <v>468</v>
      </c>
      <c r="FZ16" s="126" t="s">
        <v>308</v>
      </c>
      <c r="GA16" s="126" t="s">
        <v>645</v>
      </c>
      <c r="GB16" s="126" t="s">
        <v>982</v>
      </c>
      <c r="GC16" s="126" t="s">
        <v>1097</v>
      </c>
      <c r="GD16" s="126" t="s">
        <v>162</v>
      </c>
      <c r="GE16" s="126" t="s">
        <v>1016</v>
      </c>
      <c r="GF16" s="126" t="s">
        <v>781</v>
      </c>
      <c r="GG16" s="126" t="s">
        <v>560</v>
      </c>
      <c r="GH16" s="126" t="s">
        <v>1025</v>
      </c>
      <c r="GI16" s="126" t="s">
        <v>429</v>
      </c>
      <c r="GJ16" s="126" t="s">
        <v>955</v>
      </c>
      <c r="GK16" s="126" t="s">
        <v>304</v>
      </c>
      <c r="GL16" s="126" t="s">
        <v>316</v>
      </c>
      <c r="GM16" s="126" t="s">
        <v>93</v>
      </c>
      <c r="GN16" s="126" t="s">
        <v>114</v>
      </c>
      <c r="GO16" s="126" t="s">
        <v>205</v>
      </c>
      <c r="GP16" s="126" t="s">
        <v>193</v>
      </c>
      <c r="GQ16" s="126" t="s">
        <v>857</v>
      </c>
      <c r="GR16" s="126" t="s">
        <v>967</v>
      </c>
      <c r="GS16" s="126" t="s">
        <v>85</v>
      </c>
    </row>
    <row r="17" spans="1:201" x14ac:dyDescent="0.2">
      <c r="A17" t="s">
        <v>1542</v>
      </c>
      <c r="B17">
        <v>-1.2030954865630374E-3</v>
      </c>
      <c r="C17">
        <v>1.102948742476165E-2</v>
      </c>
      <c r="D17">
        <v>7.7655992336291037E-3</v>
      </c>
      <c r="E17">
        <v>2.8049747890573113E-3</v>
      </c>
      <c r="F17">
        <v>9.524277882787419E-3</v>
      </c>
      <c r="G17">
        <v>-2.6057228803775027E-4</v>
      </c>
      <c r="H17">
        <v>-1.7760473895429335E-3</v>
      </c>
      <c r="I17">
        <v>1.8947196763505689E-2</v>
      </c>
      <c r="J17">
        <v>2.0157423234245044E-2</v>
      </c>
      <c r="K17">
        <v>9.338252925796901E-3</v>
      </c>
      <c r="L17">
        <v>9.8411747594714487E-3</v>
      </c>
      <c r="M17">
        <v>-8.4040309321078033E-4</v>
      </c>
      <c r="N17">
        <v>1.6856073099350572E-2</v>
      </c>
      <c r="O17">
        <v>8.0862627205924593E-3</v>
      </c>
      <c r="P17">
        <v>3.5521342259065665E-6</v>
      </c>
      <c r="Q17">
        <v>1.4053773003983121E-2</v>
      </c>
      <c r="R17">
        <v>3.1373194063424228E-3</v>
      </c>
      <c r="S17">
        <v>3.2720052887014249E-3</v>
      </c>
      <c r="T17">
        <v>8.8511932457656112E-3</v>
      </c>
      <c r="U17">
        <v>1.2371812263037437E-2</v>
      </c>
      <c r="V17">
        <v>1.1244772087682989E-2</v>
      </c>
      <c r="W17">
        <v>8.7614005178073787E-4</v>
      </c>
      <c r="X17">
        <v>-3.0011338179539008E-3</v>
      </c>
      <c r="Y17">
        <v>1.7003015672790653E-3</v>
      </c>
      <c r="Z17">
        <v>4.6516622180541849E-3</v>
      </c>
      <c r="AA17">
        <v>7.8131269806224046E-3</v>
      </c>
      <c r="AB17">
        <v>9.9696110343502689E-3</v>
      </c>
      <c r="AC17">
        <v>1.7513536502857155E-2</v>
      </c>
      <c r="AD17">
        <v>4.2322277150278692E-3</v>
      </c>
      <c r="AE17">
        <v>1.7905210122816918E-2</v>
      </c>
      <c r="AF17">
        <v>8.3419871698773539E-3</v>
      </c>
      <c r="AG17">
        <v>1.8129288111310086E-2</v>
      </c>
      <c r="AH17">
        <v>6.8398106034609323E-3</v>
      </c>
      <c r="AI17">
        <v>8.7934699679461381E-3</v>
      </c>
      <c r="AJ17">
        <v>9.2000213873499673E-3</v>
      </c>
      <c r="AK17">
        <v>9.8328264305090878E-4</v>
      </c>
      <c r="AL17">
        <v>1.1308402896279131E-2</v>
      </c>
      <c r="AM17">
        <v>1.4285878255939478E-3</v>
      </c>
      <c r="AN17">
        <v>1.4985804758580558E-2</v>
      </c>
      <c r="AO17">
        <v>1.1322727628602015E-2</v>
      </c>
      <c r="AP17">
        <v>1.1830209755689628E-2</v>
      </c>
      <c r="AQ17">
        <v>9.0213731806672425E-3</v>
      </c>
      <c r="AR17">
        <v>4.1307134924352612E-3</v>
      </c>
      <c r="AS17">
        <v>1.8666211786480612E-2</v>
      </c>
      <c r="AT17">
        <v>1.1835731611793359E-2</v>
      </c>
      <c r="AU17">
        <v>4.1296498268171651E-3</v>
      </c>
      <c r="AV17">
        <v>1.0638212955956858E-2</v>
      </c>
      <c r="AW17">
        <v>1.5632712602634401E-2</v>
      </c>
      <c r="AX17">
        <v>1.4145744209272391E-2</v>
      </c>
      <c r="AY17">
        <v>1.261896548165689E-5</v>
      </c>
      <c r="AZ17">
        <v>-1.0138623451431782E-2</v>
      </c>
      <c r="BA17">
        <v>9.3890974672513339E-3</v>
      </c>
      <c r="BB17">
        <v>3.2696137219456948E-3</v>
      </c>
      <c r="BC17">
        <v>-1.617392110929871E-4</v>
      </c>
      <c r="BD17">
        <v>8.4908173748458916E-3</v>
      </c>
      <c r="BE17">
        <v>2.011117437975082E-2</v>
      </c>
      <c r="BF17">
        <v>9.6034325651094005E-3</v>
      </c>
      <c r="BG17">
        <v>2.4751576971496522E-3</v>
      </c>
      <c r="BH17">
        <v>7.785599710278493E-3</v>
      </c>
      <c r="BI17">
        <v>1.1720614264354808E-2</v>
      </c>
      <c r="BJ17">
        <v>9.1342880040544434E-3</v>
      </c>
      <c r="BK17">
        <v>9.8549388137159789E-3</v>
      </c>
      <c r="BL17">
        <v>6.8141870963079523E-3</v>
      </c>
      <c r="BM17">
        <v>2.3368876358857062E-3</v>
      </c>
      <c r="BN17">
        <v>1.4013125515505633E-2</v>
      </c>
      <c r="BO17">
        <v>-1.4070969470197736E-3</v>
      </c>
      <c r="BP17">
        <v>7.9370060409748276E-3</v>
      </c>
      <c r="BQ17">
        <v>3.8723002252443323E-3</v>
      </c>
      <c r="BR17">
        <v>9.3960546172813548E-4</v>
      </c>
      <c r="BS17">
        <v>1.3637192489747907E-2</v>
      </c>
      <c r="BT17">
        <v>-3.69872976281691E-4</v>
      </c>
      <c r="BU17">
        <v>1.2690707025147791E-2</v>
      </c>
      <c r="BV17">
        <v>3.1789863693276227E-3</v>
      </c>
      <c r="BW17">
        <v>1.662941891215898E-2</v>
      </c>
      <c r="BX17">
        <v>6.7178708584517003E-3</v>
      </c>
      <c r="BY17">
        <v>9.9008477435162719E-3</v>
      </c>
      <c r="BZ17">
        <v>6.2332903121740946E-3</v>
      </c>
      <c r="CA17">
        <v>1.283833938273375E-2</v>
      </c>
      <c r="CB17">
        <v>5.5624090620293972E-3</v>
      </c>
      <c r="CC17">
        <v>-4.956626230456999E-4</v>
      </c>
      <c r="CD17">
        <v>3.274037683650748E-3</v>
      </c>
      <c r="CE17">
        <v>1.2098202757518771E-2</v>
      </c>
      <c r="CF17">
        <v>6.1973858422311733E-5</v>
      </c>
      <c r="CG17">
        <v>1.3120614571425788E-2</v>
      </c>
      <c r="CH17">
        <v>-3.7211275904117432E-3</v>
      </c>
      <c r="CI17">
        <v>1.5882165996337329E-2</v>
      </c>
      <c r="CJ17">
        <v>8.16002508425266E-3</v>
      </c>
      <c r="CK17">
        <v>1.3408948731300423E-3</v>
      </c>
      <c r="CL17">
        <v>3.4241144113636057E-3</v>
      </c>
      <c r="CM17">
        <v>8.2697493659058974E-3</v>
      </c>
      <c r="CN17">
        <v>2.1673788043959443E-2</v>
      </c>
      <c r="CO17">
        <v>4.6315432758518285E-3</v>
      </c>
      <c r="CP17">
        <v>6.0990427088467303E-3</v>
      </c>
      <c r="CQ17">
        <v>4.4312564635931731E-3</v>
      </c>
      <c r="CR17">
        <v>1.5349642280997856E-3</v>
      </c>
      <c r="CS17">
        <v>4.5371650955866724E-3</v>
      </c>
      <c r="CT17">
        <v>1.038735232476253E-2</v>
      </c>
      <c r="CU17">
        <v>8.4725206492644155E-3</v>
      </c>
      <c r="CV17">
        <v>7.7795561496279975E-3</v>
      </c>
      <c r="CW17">
        <v>8.2598466200729317E-3</v>
      </c>
      <c r="CX17">
        <v>1.2910133301340531E-2</v>
      </c>
      <c r="CY17">
        <v>8.4830818226673717E-3</v>
      </c>
      <c r="CZ17">
        <v>6.9160262108442653E-3</v>
      </c>
      <c r="DA17">
        <v>1.6542585445910925E-2</v>
      </c>
      <c r="DB17">
        <v>1.5345828903974719E-2</v>
      </c>
      <c r="DC17">
        <v>4.5537640947661603E-3</v>
      </c>
      <c r="DD17">
        <v>5.7283866636440549E-3</v>
      </c>
      <c r="DE17">
        <v>9.1700275845699793E-4</v>
      </c>
      <c r="DF17">
        <v>1.8493203173452703E-2</v>
      </c>
      <c r="DG17">
        <v>2.3747335660807612E-3</v>
      </c>
      <c r="DH17">
        <v>1.1218563543667542E-2</v>
      </c>
      <c r="DI17">
        <v>1.7593155870026363E-2</v>
      </c>
      <c r="DJ17">
        <v>1.2359435385977014E-2</v>
      </c>
      <c r="DK17">
        <v>1.1774763138568485E-2</v>
      </c>
      <c r="DL17">
        <v>9.8402862663931352E-3</v>
      </c>
      <c r="DM17">
        <v>8.2230432762610151E-3</v>
      </c>
      <c r="DN17">
        <v>2.1698412042085599E-2</v>
      </c>
      <c r="DO17">
        <v>6.7102780393852512E-3</v>
      </c>
      <c r="DP17">
        <v>2.0209504209435861E-2</v>
      </c>
      <c r="DQ17">
        <v>9.1762760246777587E-3</v>
      </c>
      <c r="DR17">
        <v>1.2021703426626163E-2</v>
      </c>
      <c r="DS17">
        <v>-5.8263226158502711E-3</v>
      </c>
      <c r="DT17">
        <v>1.0735251008524125E-2</v>
      </c>
      <c r="DU17">
        <v>4.2427517567843282E-3</v>
      </c>
      <c r="DV17">
        <v>8.2318907128613346E-3</v>
      </c>
      <c r="DW17">
        <v>1.5861498160686095E-2</v>
      </c>
      <c r="DX17">
        <v>1.2412456163297614E-2</v>
      </c>
      <c r="DY17">
        <v>1.3677962932317916E-2</v>
      </c>
      <c r="DZ17">
        <v>1.2011611534209647E-2</v>
      </c>
      <c r="EA17">
        <v>7.5604846187523672E-3</v>
      </c>
      <c r="EB17">
        <v>1.2135899900576268E-2</v>
      </c>
      <c r="EC17">
        <v>8.603495418863889E-3</v>
      </c>
      <c r="ED17">
        <v>-1.3290037609147889E-3</v>
      </c>
      <c r="EE17">
        <v>4.2290813502204811E-3</v>
      </c>
      <c r="EF17">
        <v>6.0990427088467303E-3</v>
      </c>
      <c r="EG17">
        <v>9.5954845165630107E-3</v>
      </c>
      <c r="EH17">
        <v>7.0388163475626295E-3</v>
      </c>
      <c r="EI17">
        <v>5.2476613235600987E-3</v>
      </c>
      <c r="EJ17">
        <v>1.0238372530840234E-2</v>
      </c>
      <c r="EK17">
        <v>2.140374410608821E-2</v>
      </c>
      <c r="EL17">
        <v>1.7467756997025841E-2</v>
      </c>
      <c r="EM17">
        <v>2.3696184007978849E-3</v>
      </c>
      <c r="EN17">
        <v>5.6172189101339068E-3</v>
      </c>
      <c r="EO17">
        <v>1.3016195354860838E-2</v>
      </c>
      <c r="EP17">
        <v>-4.873392318624329E-3</v>
      </c>
      <c r="EQ17">
        <v>9.7518619016147062E-4</v>
      </c>
      <c r="ER17">
        <v>2.1248846388209745E-3</v>
      </c>
      <c r="ES17">
        <v>6.2782440664753995E-3</v>
      </c>
      <c r="ET17">
        <v>9.2286861455123867E-3</v>
      </c>
      <c r="EU17">
        <v>5.2493899286226451E-3</v>
      </c>
      <c r="EV17">
        <v>1.0805711372404701E-3</v>
      </c>
      <c r="EW17">
        <v>3.02084614247991E-3</v>
      </c>
      <c r="EX17">
        <v>7.3281173536390931E-3</v>
      </c>
      <c r="EY17">
        <v>1.4690255088614579E-2</v>
      </c>
      <c r="EZ17">
        <v>2.2093303773699519E-2</v>
      </c>
      <c r="FA17">
        <v>1.3133090242876073E-2</v>
      </c>
      <c r="FB17">
        <v>7.2684177359348453E-3</v>
      </c>
      <c r="FC17">
        <v>5.2560442022509023E-3</v>
      </c>
      <c r="FD17">
        <v>-3.7965526898948816E-3</v>
      </c>
      <c r="FE17">
        <v>1.3801173372406422E-2</v>
      </c>
      <c r="FF17">
        <v>-1.4546498718018995E-3</v>
      </c>
      <c r="FG17">
        <v>6.3217688795551711E-3</v>
      </c>
      <c r="FH17">
        <v>4.5713935429228221E-3</v>
      </c>
      <c r="FI17">
        <v>2.3965643860316133E-2</v>
      </c>
      <c r="FJ17">
        <v>3.3351173376773621E-3</v>
      </c>
      <c r="FK17">
        <v>5.9733722658757071E-3</v>
      </c>
      <c r="FL17">
        <v>1.4485147277704669E-3</v>
      </c>
      <c r="FM17">
        <v>-1.4941796931171572E-3</v>
      </c>
      <c r="FN17">
        <v>-2.5405573369574673E-3</v>
      </c>
      <c r="FO17">
        <v>7.0650674310041824E-3</v>
      </c>
      <c r="FP17">
        <v>1.2505694803274016E-2</v>
      </c>
      <c r="FQ17">
        <v>1.2828065829680036E-2</v>
      </c>
      <c r="FR17">
        <v>4.4072750230651622E-3</v>
      </c>
      <c r="FS17">
        <v>3.3833483287955203E-3</v>
      </c>
      <c r="FT17">
        <v>9.7401696794783578E-4</v>
      </c>
      <c r="FU17">
        <v>1.2556133592631847E-2</v>
      </c>
      <c r="FV17">
        <v>8.935944075503471E-3</v>
      </c>
      <c r="FW17">
        <v>3.0675096387702074E-5</v>
      </c>
      <c r="FX17">
        <v>-7.5542772198866123E-3</v>
      </c>
      <c r="FY17">
        <v>4.5430490995373475E-3</v>
      </c>
      <c r="FZ17">
        <v>8.7218734441173312E-3</v>
      </c>
      <c r="GA17">
        <v>1.5677517558579507E-2</v>
      </c>
      <c r="GB17">
        <v>1.2243889342780314E-2</v>
      </c>
      <c r="GC17">
        <v>5.9651794695478183E-3</v>
      </c>
      <c r="GD17">
        <v>3.4987134539568895E-3</v>
      </c>
      <c r="GE17">
        <v>6.9064572493919259E-3</v>
      </c>
      <c r="GF17">
        <v>1.7235722648948178E-2</v>
      </c>
      <c r="GG17">
        <v>-4.1406748693991954E-4</v>
      </c>
      <c r="GH17">
        <v>1.0541566037898249E-2</v>
      </c>
      <c r="GI17">
        <v>1.6351806387414687E-2</v>
      </c>
      <c r="GJ17">
        <v>1.9379235638758506E-3</v>
      </c>
      <c r="GK17" t="e">
        <v>#DIV/0!</v>
      </c>
      <c r="GL17">
        <v>-3.6611012483861857E-5</v>
      </c>
      <c r="GM17">
        <v>-1.9794980955446669E-3</v>
      </c>
      <c r="GN17">
        <v>1.4287087166237266E-3</v>
      </c>
      <c r="GO17">
        <v>9.3739410784117756E-3</v>
      </c>
      <c r="GP17">
        <v>9.0012526025868168E-3</v>
      </c>
      <c r="GQ17">
        <v>1.8008746541974572E-2</v>
      </c>
      <c r="GR17">
        <v>1.6044084387108956E-3</v>
      </c>
      <c r="GS17">
        <v>3.4064026353886278E-3</v>
      </c>
    </row>
    <row r="18" spans="1:201" x14ac:dyDescent="0.2">
      <c r="A18" t="s">
        <v>1543</v>
      </c>
      <c r="B18">
        <v>-0.11461283442604334</v>
      </c>
      <c r="C18">
        <v>1.0507235960377774</v>
      </c>
      <c r="D18">
        <v>0.73978944242037692</v>
      </c>
      <c r="E18">
        <v>0.26721579014967645</v>
      </c>
      <c r="F18">
        <v>0.90732988046194063</v>
      </c>
      <c r="G18">
        <v>-2.4823406652619954E-2</v>
      </c>
      <c r="H18">
        <v>-0.16919507026994829</v>
      </c>
      <c r="I18">
        <v>1.8050038004024704</v>
      </c>
      <c r="J18">
        <v>1.9202959676976195</v>
      </c>
      <c r="K18">
        <v>0.88960822176336574</v>
      </c>
      <c r="L18">
        <v>0.93751904637866768</v>
      </c>
      <c r="M18">
        <v>-8.0060960787466967E-2</v>
      </c>
      <c r="N18">
        <v>1.60579300378576</v>
      </c>
      <c r="O18">
        <v>0.77033743428659285</v>
      </c>
      <c r="P18">
        <v>3.3839389843939827E-4</v>
      </c>
      <c r="Q18">
        <v>1.3388320182035016</v>
      </c>
      <c r="R18">
        <v>0.29887658434158398</v>
      </c>
      <c r="S18">
        <v>0.31170742853204553</v>
      </c>
      <c r="T18">
        <v>0.84320850446203832</v>
      </c>
      <c r="U18">
        <v>1.1786001080466246</v>
      </c>
      <c r="V18">
        <v>1.0712326792331262</v>
      </c>
      <c r="W18">
        <v>8.3465440449484479E-2</v>
      </c>
      <c r="X18">
        <v>-0.28590287072739934</v>
      </c>
      <c r="Y18">
        <v>0.16197914810703326</v>
      </c>
      <c r="Z18">
        <v>0.44314038042548287</v>
      </c>
      <c r="AA18">
        <v>0.74431717098192918</v>
      </c>
      <c r="AB18">
        <v>0.94975452200914889</v>
      </c>
      <c r="AC18">
        <v>1.6684262237162502</v>
      </c>
      <c r="AD18">
        <v>0.40318297240190443</v>
      </c>
      <c r="AE18">
        <v>1.7057389925320821</v>
      </c>
      <c r="AF18">
        <v>0.79469901181051039</v>
      </c>
      <c r="AG18">
        <v>1.727085771470682</v>
      </c>
      <c r="AH18">
        <v>0.65159423250723714</v>
      </c>
      <c r="AI18">
        <v>0.83770949914023163</v>
      </c>
      <c r="AJ18">
        <v>0.87643960081397154</v>
      </c>
      <c r="AK18">
        <v>9.3672374321629726E-2</v>
      </c>
      <c r="AL18">
        <v>1.0772944651939886</v>
      </c>
      <c r="AM18">
        <v>0.13609435140149317</v>
      </c>
      <c r="AN18">
        <v>1.4276219790690838</v>
      </c>
      <c r="AO18">
        <v>1.078659110138847</v>
      </c>
      <c r="AP18">
        <v>1.1270043708897037</v>
      </c>
      <c r="AQ18">
        <v>0.8594206878833528</v>
      </c>
      <c r="AR18">
        <v>0.39351222480469328</v>
      </c>
      <c r="AS18">
        <v>1.778235779902301</v>
      </c>
      <c r="AT18">
        <v>1.1275304102493471</v>
      </c>
      <c r="AU18">
        <v>0.39341089475006907</v>
      </c>
      <c r="AV18">
        <v>1.0134488523377794</v>
      </c>
      <c r="AW18">
        <v>1.4892496241292974</v>
      </c>
      <c r="AX18">
        <v>1.3475936507102415</v>
      </c>
      <c r="AY18">
        <v>1.202145147688007E-3</v>
      </c>
      <c r="AZ18">
        <v>-0.96585548190074255</v>
      </c>
      <c r="BA18">
        <v>0.89445192459183587</v>
      </c>
      <c r="BB18">
        <v>0.31147959603856962</v>
      </c>
      <c r="BC18">
        <v>-1.5408078268298047E-2</v>
      </c>
      <c r="BD18">
        <v>0.80887731422305076</v>
      </c>
      <c r="BE18">
        <v>1.9158900727692929</v>
      </c>
      <c r="BF18">
        <v>0.91487054751650032</v>
      </c>
      <c r="BG18">
        <v>0.2357957805428903</v>
      </c>
      <c r="BH18">
        <v>0.74169478687911727</v>
      </c>
      <c r="BI18">
        <v>1.1165637616093194</v>
      </c>
      <c r="BJ18">
        <v>0.87017751317416492</v>
      </c>
      <c r="BK18">
        <v>0.93883027835300248</v>
      </c>
      <c r="BL18">
        <v>0.64915321031445283</v>
      </c>
      <c r="BM18">
        <v>0.22262348971916179</v>
      </c>
      <c r="BN18">
        <v>1.3349597371429069</v>
      </c>
      <c r="BO18">
        <v>-0.13404702387412573</v>
      </c>
      <c r="BP18">
        <v>0.75611850378684797</v>
      </c>
      <c r="BQ18">
        <v>0.36889449717057421</v>
      </c>
      <c r="BR18">
        <v>8.951146971592451E-2</v>
      </c>
      <c r="BS18">
        <v>1.2991464952866514</v>
      </c>
      <c r="BT18">
        <v>-3.523593153054367E-2</v>
      </c>
      <c r="BU18">
        <v>1.2089796024236668</v>
      </c>
      <c r="BV18">
        <v>0.30284598559276937</v>
      </c>
      <c r="BW18">
        <v>1.5842008034004265</v>
      </c>
      <c r="BX18">
        <v>0.63997764848644356</v>
      </c>
      <c r="BY18">
        <v>0.94320379037149527</v>
      </c>
      <c r="BZ18">
        <v>0.59381410574449611</v>
      </c>
      <c r="CA18">
        <v>1.223043791962158</v>
      </c>
      <c r="CB18">
        <v>0.52990263529086445</v>
      </c>
      <c r="CC18">
        <v>-4.7219276259281816E-2</v>
      </c>
      <c r="CD18">
        <v>0.31190104454043116</v>
      </c>
      <c r="CE18">
        <v>1.1525347114894584</v>
      </c>
      <c r="CF18">
        <v>5.9039366811948369E-3</v>
      </c>
      <c r="CG18">
        <v>1.2499347244155443</v>
      </c>
      <c r="CH18">
        <v>-0.35449304328821152</v>
      </c>
      <c r="CI18">
        <v>1.513013789840836</v>
      </c>
      <c r="CJ18">
        <v>0.77736440235976845</v>
      </c>
      <c r="CK18">
        <v>0.12774028644710697</v>
      </c>
      <c r="CL18">
        <v>0.32619809688304663</v>
      </c>
      <c r="CM18">
        <v>0.78781728084372427</v>
      </c>
      <c r="CN18">
        <v>2.0647523893252715</v>
      </c>
      <c r="CO18">
        <v>0.44122375035146172</v>
      </c>
      <c r="CP18">
        <v>0.58102501418518193</v>
      </c>
      <c r="CQ18">
        <v>0.42214343668766463</v>
      </c>
      <c r="CR18">
        <v>0.14622829433736911</v>
      </c>
      <c r="CS18">
        <v>0.432232817487884</v>
      </c>
      <c r="CT18">
        <v>0.98955062621341272</v>
      </c>
      <c r="CU18">
        <v>0.80713427752893163</v>
      </c>
      <c r="CV18">
        <v>0.74111904736058765</v>
      </c>
      <c r="CW18">
        <v>0.78687389623195148</v>
      </c>
      <c r="CX18">
        <v>1.2298832362107461</v>
      </c>
      <c r="CY18">
        <v>0.80814038721190928</v>
      </c>
      <c r="CZ18">
        <v>0.65885490872726094</v>
      </c>
      <c r="DA18">
        <v>1.5759286173596003</v>
      </c>
      <c r="DB18">
        <v>1.4619196621925727</v>
      </c>
      <c r="DC18">
        <v>0.43381412035689532</v>
      </c>
      <c r="DD18">
        <v>0.54571448363104669</v>
      </c>
      <c r="DE18">
        <v>8.7358224261570347E-2</v>
      </c>
      <c r="DF18">
        <v>1.7617541225935416</v>
      </c>
      <c r="DG18">
        <v>0.22622888046294806</v>
      </c>
      <c r="DH18">
        <v>1.068735923531406</v>
      </c>
      <c r="DI18">
        <v>1.6760111589507261</v>
      </c>
      <c r="DJ18">
        <v>1.1774210254408954</v>
      </c>
      <c r="DK18">
        <v>1.1217222515412684</v>
      </c>
      <c r="DL18">
        <v>0.93743440412773182</v>
      </c>
      <c r="DM18">
        <v>0.78336782743047151</v>
      </c>
      <c r="DN18">
        <v>2.0670981933380541</v>
      </c>
      <c r="DO18">
        <v>0.63925431893844908</v>
      </c>
      <c r="DP18">
        <v>1.9252574593273024</v>
      </c>
      <c r="DQ18">
        <v>0.87417749996600724</v>
      </c>
      <c r="DR18">
        <v>1.1452470063627895</v>
      </c>
      <c r="DS18">
        <v>-0.5550443474697303</v>
      </c>
      <c r="DT18">
        <v>1.0226931778099746</v>
      </c>
      <c r="DU18">
        <v>0.40418554474034085</v>
      </c>
      <c r="DV18">
        <v>0.78421067805828348</v>
      </c>
      <c r="DW18">
        <v>1.5110448694584593</v>
      </c>
      <c r="DX18">
        <v>1.1824720472758674</v>
      </c>
      <c r="DY18">
        <v>1.3030304895630342</v>
      </c>
      <c r="DZ18">
        <v>1.144285602710712</v>
      </c>
      <c r="EA18">
        <v>0.72024920836930573</v>
      </c>
      <c r="EB18">
        <v>1.1561259280336469</v>
      </c>
      <c r="EC18">
        <v>0.81961158273849366</v>
      </c>
      <c r="ED18">
        <v>-0.12660748020629747</v>
      </c>
      <c r="EE18">
        <v>0.40288323410786153</v>
      </c>
      <c r="EF18">
        <v>0.58102501418518193</v>
      </c>
      <c r="EG18">
        <v>0.91411337704895923</v>
      </c>
      <c r="EH18">
        <v>0.67055250527386367</v>
      </c>
      <c r="EI18">
        <v>0.49991820692416128</v>
      </c>
      <c r="EJ18">
        <v>0.97535807321629242</v>
      </c>
      <c r="EK18">
        <v>2.0390266664008085</v>
      </c>
      <c r="EL18">
        <v>1.6640650412660196</v>
      </c>
      <c r="EM18">
        <v>0.22574158448505111</v>
      </c>
      <c r="EN18">
        <v>0.53512409286915252</v>
      </c>
      <c r="EO18">
        <v>1.2399872327054351</v>
      </c>
      <c r="EP18">
        <v>-0.46426348793253136</v>
      </c>
      <c r="EQ18">
        <v>9.2901066121391693E-2</v>
      </c>
      <c r="ER18">
        <v>0.20242703426588807</v>
      </c>
      <c r="ES18">
        <v>0.59809662301441235</v>
      </c>
      <c r="ET18">
        <v>0.87917034763982604</v>
      </c>
      <c r="EU18">
        <v>0.5000828824034016</v>
      </c>
      <c r="EV18">
        <v>0.10294055810308639</v>
      </c>
      <c r="EW18">
        <v>0.28778076438778222</v>
      </c>
      <c r="EX18">
        <v>0.69811275188691768</v>
      </c>
      <c r="EY18">
        <v>1.3994664537871695</v>
      </c>
      <c r="EZ18">
        <v>2.1047175354078811</v>
      </c>
      <c r="FA18">
        <v>1.2511232186641348</v>
      </c>
      <c r="FB18">
        <v>0.6924254706397891</v>
      </c>
      <c r="FC18">
        <v>0.50071680146477204</v>
      </c>
      <c r="FD18">
        <v>-0.36167841181064248</v>
      </c>
      <c r="FE18">
        <v>1.3147681262902451</v>
      </c>
      <c r="FF18">
        <v>-0.13857715099653542</v>
      </c>
      <c r="FG18">
        <v>0.60224301226667976</v>
      </c>
      <c r="FH18">
        <v>0.43549358889880985</v>
      </c>
      <c r="FI18">
        <v>2.2830859248943041</v>
      </c>
      <c r="FJ18">
        <v>0.31771979488231067</v>
      </c>
      <c r="FK18">
        <v>0.56905302540012492</v>
      </c>
      <c r="FL18">
        <v>0.13799268679156754</v>
      </c>
      <c r="FM18">
        <v>-0.14234295754796689</v>
      </c>
      <c r="FN18">
        <v>-0.24202607412518048</v>
      </c>
      <c r="FO18">
        <v>0.67305331349199282</v>
      </c>
      <c r="FP18">
        <v>1.1913544218879217</v>
      </c>
      <c r="FQ18">
        <v>1.2220650824180999</v>
      </c>
      <c r="FR18">
        <v>0.41985884589397215</v>
      </c>
      <c r="FS18">
        <v>0.32231451796204003</v>
      </c>
      <c r="FT18">
        <v>9.2789680222703452E-2</v>
      </c>
      <c r="FU18">
        <v>1.196159470762167</v>
      </c>
      <c r="FV18">
        <v>0.85128228823456698</v>
      </c>
      <c r="FW18">
        <v>2.9222616014713191E-3</v>
      </c>
      <c r="FX18">
        <v>-0.71965786081097549</v>
      </c>
      <c r="FY18">
        <v>0.43279335684497816</v>
      </c>
      <c r="FZ18">
        <v>0.83088885969579851</v>
      </c>
      <c r="GA18">
        <v>1.4935179661308726</v>
      </c>
      <c r="GB18">
        <v>1.1664135371198145</v>
      </c>
      <c r="GC18">
        <v>0.56827253904679553</v>
      </c>
      <c r="GD18">
        <v>0.3333047711350719</v>
      </c>
      <c r="GE18">
        <v>0.65794332206866646</v>
      </c>
      <c r="GF18">
        <v>1.641960300109228</v>
      </c>
      <c r="GG18">
        <v>-3.9446119490837504E-2</v>
      </c>
      <c r="GH18">
        <v>1.0042417882759873</v>
      </c>
      <c r="GI18">
        <v>1.5577540594067225</v>
      </c>
      <c r="GJ18">
        <v>0.1846161963347977</v>
      </c>
      <c r="GK18" t="e">
        <v>#DIV/0!</v>
      </c>
      <c r="GL18">
        <v>-3.4877463666412034E-3</v>
      </c>
      <c r="GM18">
        <v>-0.18857679212101477</v>
      </c>
      <c r="GN18">
        <v>0.13610586807970732</v>
      </c>
      <c r="GO18">
        <v>0.89300805192838872</v>
      </c>
      <c r="GP18">
        <v>0.85750390196748505</v>
      </c>
      <c r="GQ18">
        <v>1.7156023845890847</v>
      </c>
      <c r="GR18">
        <v>0.15284389376527155</v>
      </c>
      <c r="GS18">
        <v>0.32451078538542766</v>
      </c>
    </row>
    <row r="19" spans="1:201" x14ac:dyDescent="0.2">
      <c r="A19" t="s">
        <v>1544</v>
      </c>
      <c r="B19">
        <v>7.8426174847625554E-2</v>
      </c>
      <c r="C19">
        <v>8.0036613994612232E-3</v>
      </c>
      <c r="D19">
        <v>2.6793741278710988E-2</v>
      </c>
      <c r="E19">
        <v>5.5351867080232264E-2</v>
      </c>
      <c r="F19">
        <v>1.6669095345864506E-2</v>
      </c>
      <c r="G19">
        <v>7.300010472780602E-2</v>
      </c>
      <c r="H19">
        <v>8.1724637109050244E-2</v>
      </c>
      <c r="I19">
        <v>-3.7578289397713183E-2</v>
      </c>
      <c r="J19">
        <v>-4.4545517049370056E-2</v>
      </c>
      <c r="K19">
        <v>1.7740033930979747E-2</v>
      </c>
      <c r="L19">
        <v>1.4844732108620307E-2</v>
      </c>
      <c r="M19">
        <v>7.633816856689557E-2</v>
      </c>
      <c r="N19">
        <v>-2.5539770188135136E-2</v>
      </c>
      <c r="O19">
        <v>2.4947693809692299E-2</v>
      </c>
      <c r="P19">
        <v>7.1479550498688052E-2</v>
      </c>
      <c r="Q19">
        <v>-9.4070353779661109E-3</v>
      </c>
      <c r="R19">
        <v>5.34385717892992E-2</v>
      </c>
      <c r="S19">
        <v>5.2663190299513933E-2</v>
      </c>
      <c r="T19">
        <v>2.054401793956618E-2</v>
      </c>
      <c r="U19">
        <v>2.7594848220253987E-4</v>
      </c>
      <c r="V19">
        <v>6.7642758028407524E-3</v>
      </c>
      <c r="W19">
        <v>6.6456095125103642E-2</v>
      </c>
      <c r="X19">
        <v>8.8777412970480502E-2</v>
      </c>
      <c r="Y19">
        <v>6.1711428701881725E-2</v>
      </c>
      <c r="Z19">
        <v>4.4720557957226681E-2</v>
      </c>
      <c r="AA19">
        <v>2.6520125851285756E-2</v>
      </c>
      <c r="AB19">
        <v>1.4105329370829554E-2</v>
      </c>
      <c r="AC19">
        <v>-2.932476193605571E-2</v>
      </c>
      <c r="AD19">
        <v>4.7135226400033592E-2</v>
      </c>
      <c r="AE19">
        <v>-3.1579612033443741E-2</v>
      </c>
      <c r="AF19">
        <v>2.3475497904760584E-2</v>
      </c>
      <c r="AG19">
        <v>-3.2869620470132033E-2</v>
      </c>
      <c r="AH19">
        <v>3.2123471126511011E-2</v>
      </c>
      <c r="AI19">
        <v>2.0876328649248814E-2</v>
      </c>
      <c r="AJ19">
        <v>1.8535827627683611E-2</v>
      </c>
      <c r="AK19">
        <v>6.5839279312017301E-2</v>
      </c>
      <c r="AL19">
        <v>6.397955663703922E-3</v>
      </c>
      <c r="AM19">
        <v>6.3275674353563072E-2</v>
      </c>
      <c r="AN19">
        <v>-1.4772706655083692E-2</v>
      </c>
      <c r="AO19">
        <v>6.3154887258574793E-3</v>
      </c>
      <c r="AP19">
        <v>3.393933468182106E-3</v>
      </c>
      <c r="AQ19">
        <v>1.9564298542518573E-2</v>
      </c>
      <c r="AR19">
        <v>4.7719639909227105E-2</v>
      </c>
      <c r="AS19">
        <v>-3.5960669597649403E-2</v>
      </c>
      <c r="AT19">
        <v>3.3621443531159922E-3</v>
      </c>
      <c r="AU19">
        <v>4.7725763391637796E-2</v>
      </c>
      <c r="AV19">
        <v>1.0256213598867886E-2</v>
      </c>
      <c r="AW19">
        <v>-1.8496930449669963E-2</v>
      </c>
      <c r="AX19">
        <v>-9.9365101003758283E-3</v>
      </c>
      <c r="AY19">
        <v>7.1427353096825422E-2</v>
      </c>
      <c r="AZ19">
        <v>0.12986766867063973</v>
      </c>
      <c r="BA19">
        <v>1.7447323844295946E-2</v>
      </c>
      <c r="BB19">
        <v>5.2676958458147183E-2</v>
      </c>
      <c r="BC19">
        <v>7.2431126471887361E-2</v>
      </c>
      <c r="BD19">
        <v>2.2618688088970426E-2</v>
      </c>
      <c r="BE19">
        <v>-4.4279264157303697E-2</v>
      </c>
      <c r="BF19">
        <v>1.6213404857542177E-2</v>
      </c>
      <c r="BG19">
        <v>5.7250611503930293E-2</v>
      </c>
      <c r="BH19">
        <v>2.6678599297166976E-2</v>
      </c>
      <c r="BI19">
        <v>4.0248705334227919E-3</v>
      </c>
      <c r="BJ19">
        <v>1.8914252209203251E-2</v>
      </c>
      <c r="BK19">
        <v>1.4765492973094867E-2</v>
      </c>
      <c r="BL19">
        <v>3.2270984680283804E-2</v>
      </c>
      <c r="BM19">
        <v>5.8046626975022997E-2</v>
      </c>
      <c r="BN19">
        <v>-9.1730293365036852E-3</v>
      </c>
      <c r="BO19">
        <v>7.9600603477834111E-2</v>
      </c>
      <c r="BP19">
        <v>2.5806958823777766E-2</v>
      </c>
      <c r="BQ19">
        <v>4.9207315236331553E-2</v>
      </c>
      <c r="BR19">
        <v>6.609072717968173E-2</v>
      </c>
      <c r="BS19">
        <v>-7.0087972398200638E-3</v>
      </c>
      <c r="BT19">
        <v>7.3629344622892001E-2</v>
      </c>
      <c r="BU19">
        <v>-1.559916505270792E-3</v>
      </c>
      <c r="BV19">
        <v>5.3198696671963766E-2</v>
      </c>
      <c r="BW19">
        <v>-2.4234930673758676E-2</v>
      </c>
      <c r="BX19">
        <v>3.2825473589525457E-2</v>
      </c>
      <c r="BY19">
        <v>1.4501197014531696E-2</v>
      </c>
      <c r="BZ19">
        <v>3.5615185319609943E-2</v>
      </c>
      <c r="CA19">
        <v>-2.4098303593478726E-3</v>
      </c>
      <c r="CB19">
        <v>3.9477423099065143E-2</v>
      </c>
      <c r="CC19">
        <v>7.4353510823529589E-2</v>
      </c>
      <c r="CD19">
        <v>5.2651489879276585E-2</v>
      </c>
      <c r="CE19">
        <v>1.8511079739968461E-3</v>
      </c>
      <c r="CF19">
        <v>7.1143218859841983E-2</v>
      </c>
      <c r="CG19">
        <v>-4.034877858788477E-3</v>
      </c>
      <c r="CH19">
        <v>9.2922389668457048E-2</v>
      </c>
      <c r="CI19">
        <v>-1.9933024126702906E-2</v>
      </c>
      <c r="CJ19">
        <v>2.4523046694321447E-2</v>
      </c>
      <c r="CK19">
        <v>6.3780519337567343E-2</v>
      </c>
      <c r="CL19">
        <v>5.1787503879571581E-2</v>
      </c>
      <c r="CM19">
        <v>2.3891368188127815E-2</v>
      </c>
      <c r="CN19">
        <v>-5.3275171446854244E-2</v>
      </c>
      <c r="CO19">
        <v>4.4836381940442573E-2</v>
      </c>
      <c r="CP19">
        <v>3.6388043653719643E-2</v>
      </c>
      <c r="CQ19">
        <v>4.5989425482597296E-2</v>
      </c>
      <c r="CR19">
        <v>6.2663269459981741E-2</v>
      </c>
      <c r="CS19">
        <v>4.5379713526021541E-2</v>
      </c>
      <c r="CT19">
        <v>1.1700408688487318E-2</v>
      </c>
      <c r="CU19">
        <v>2.2724021640572682E-2</v>
      </c>
      <c r="CV19">
        <v>2.6713391845418606E-2</v>
      </c>
      <c r="CW19">
        <v>2.3948377918341875E-2</v>
      </c>
      <c r="CX19">
        <v>-2.8231452115939776E-3</v>
      </c>
      <c r="CY19">
        <v>2.2663221367941008E-2</v>
      </c>
      <c r="CZ19">
        <v>3.1684700780557025E-2</v>
      </c>
      <c r="DA19">
        <v>-2.3735033719130785E-2</v>
      </c>
      <c r="DB19">
        <v>-1.6845351934046987E-2</v>
      </c>
      <c r="DC19">
        <v>4.5284153720588999E-2</v>
      </c>
      <c r="DD19">
        <v>3.8521896374534931E-2</v>
      </c>
      <c r="DE19">
        <v>6.6220850080676172E-2</v>
      </c>
      <c r="DF19">
        <v>-3.4964665608473361E-2</v>
      </c>
      <c r="DG19">
        <v>5.7828749397781959E-2</v>
      </c>
      <c r="DH19">
        <v>6.9151573915259973E-3</v>
      </c>
      <c r="DI19">
        <v>-2.9783127597327222E-2</v>
      </c>
      <c r="DJ19">
        <v>3.4720169156579606E-4</v>
      </c>
      <c r="DK19">
        <v>3.7131375290231083E-3</v>
      </c>
      <c r="DL19">
        <v>1.4849847129397985E-2</v>
      </c>
      <c r="DM19">
        <v>2.4160253365524235E-2</v>
      </c>
      <c r="DN19">
        <v>-5.3416930865266304E-2</v>
      </c>
      <c r="DO19">
        <v>3.2869185159411611E-2</v>
      </c>
      <c r="DP19">
        <v>-4.4845345237934653E-2</v>
      </c>
      <c r="DQ19">
        <v>1.8672528775285649E-2</v>
      </c>
      <c r="DR19">
        <v>2.2915117053766559E-3</v>
      </c>
      <c r="DS19">
        <v>0.10504191716846717</v>
      </c>
      <c r="DT19">
        <v>9.6975692298544164E-3</v>
      </c>
      <c r="DU19">
        <v>4.7074639892875143E-2</v>
      </c>
      <c r="DV19">
        <v>2.4109319010328409E-2</v>
      </c>
      <c r="DW19">
        <v>-1.9814040184828616E-2</v>
      </c>
      <c r="DX19">
        <v>4.1963097970373897E-5</v>
      </c>
      <c r="DY19">
        <v>-7.2435111233054433E-3</v>
      </c>
      <c r="DZ19">
        <v>2.3496103452609329E-3</v>
      </c>
      <c r="EA19">
        <v>2.7974578296476017E-2</v>
      </c>
      <c r="EB19">
        <v>1.634086958634165E-3</v>
      </c>
      <c r="EC19">
        <v>2.1970004885456307E-2</v>
      </c>
      <c r="ED19">
        <v>7.9151023982763052E-2</v>
      </c>
      <c r="EE19">
        <v>4.7153339902273259E-2</v>
      </c>
      <c r="EF19">
        <v>3.6388043653719643E-2</v>
      </c>
      <c r="EG19">
        <v>1.6259161470001067E-2</v>
      </c>
      <c r="EH19">
        <v>3.0977802644894643E-2</v>
      </c>
      <c r="EI19">
        <v>4.1289413829543924E-2</v>
      </c>
      <c r="EJ19">
        <v>1.2558079682181117E-2</v>
      </c>
      <c r="EK19">
        <v>-5.172053879206745E-2</v>
      </c>
      <c r="EL19">
        <v>-2.9061211066347625E-2</v>
      </c>
      <c r="EM19">
        <v>5.785819720929767E-2</v>
      </c>
      <c r="EN19">
        <v>3.9161884893175826E-2</v>
      </c>
      <c r="EO19">
        <v>-3.4337404100503038E-3</v>
      </c>
      <c r="EP19">
        <v>9.9555933778202946E-2</v>
      </c>
      <c r="EQ19">
        <v>6.5885890282621151E-2</v>
      </c>
      <c r="ER19">
        <v>5.9267120146421867E-2</v>
      </c>
      <c r="ES19">
        <v>3.5356388269977987E-2</v>
      </c>
      <c r="ET19">
        <v>1.8370805707798442E-2</v>
      </c>
      <c r="EU19">
        <v>4.1279462316102633E-2</v>
      </c>
      <c r="EV19">
        <v>6.5279193160132476E-2</v>
      </c>
      <c r="EW19">
        <v>5.4109103928763856E-2</v>
      </c>
      <c r="EX19">
        <v>2.9312307782634113E-2</v>
      </c>
      <c r="EY19">
        <v>-1.3071238473044131E-2</v>
      </c>
      <c r="EZ19">
        <v>-5.5690307508755463E-2</v>
      </c>
      <c r="FA19">
        <v>-4.1066998236875957E-3</v>
      </c>
      <c r="FB19">
        <v>2.9655996205684605E-2</v>
      </c>
      <c r="FC19">
        <v>4.1241153916521715E-2</v>
      </c>
      <c r="FD19">
        <v>9.335660909056806E-2</v>
      </c>
      <c r="FE19">
        <v>-7.9528289294455018E-3</v>
      </c>
      <c r="FF19">
        <v>7.98743638528297E-2</v>
      </c>
      <c r="FG19">
        <v>3.5105817580479412E-2</v>
      </c>
      <c r="FH19">
        <v>4.5182661659681177E-2</v>
      </c>
      <c r="FI19">
        <v>-6.6469298003659597E-2</v>
      </c>
      <c r="FJ19">
        <v>5.2299856639732689E-2</v>
      </c>
      <c r="FK19">
        <v>3.7111523602665702E-2</v>
      </c>
      <c r="FL19">
        <v>6.3160955937454327E-2</v>
      </c>
      <c r="FM19">
        <v>8.0101935527050694E-2</v>
      </c>
      <c r="FN19">
        <v>8.6125891729054715E-2</v>
      </c>
      <c r="FO19">
        <v>3.0826676158355146E-2</v>
      </c>
      <c r="FP19">
        <v>-4.9480819761167638E-4</v>
      </c>
      <c r="FQ19">
        <v>-2.3506859061011437E-3</v>
      </c>
      <c r="FR19">
        <v>4.6127485721414618E-2</v>
      </c>
      <c r="FS19">
        <v>5.2022192662692125E-2</v>
      </c>
      <c r="FT19">
        <v>6.5892621450327968E-2</v>
      </c>
      <c r="FU19">
        <v>-7.8518238494480752E-4</v>
      </c>
      <c r="FV19">
        <v>2.0056110643926095E-2</v>
      </c>
      <c r="FW19">
        <v>7.1323404639596855E-2</v>
      </c>
      <c r="FX19">
        <v>0.11498968594491349</v>
      </c>
      <c r="FY19">
        <v>4.5345839539607607E-2</v>
      </c>
      <c r="FZ19">
        <v>2.1288507107283881E-2</v>
      </c>
      <c r="GA19">
        <v>-1.8754870872838281E-2</v>
      </c>
      <c r="GB19">
        <v>1.0123958570080471E-3</v>
      </c>
      <c r="GC19">
        <v>3.7158689218771579E-2</v>
      </c>
      <c r="GD19">
        <v>5.1358040035481695E-2</v>
      </c>
      <c r="GE19">
        <v>3.1739788926817489E-2</v>
      </c>
      <c r="GF19">
        <v>-2.7725398170870927E-2</v>
      </c>
      <c r="GG19">
        <v>7.3883770735817256E-2</v>
      </c>
      <c r="GH19">
        <v>1.0812606221427191E-2</v>
      </c>
      <c r="GI19">
        <v>-2.2636725952899228E-2</v>
      </c>
      <c r="GJ19">
        <v>6.0343447926911882E-2</v>
      </c>
      <c r="GK19" t="e">
        <v>#DIV/0!</v>
      </c>
      <c r="GL19">
        <v>7.1710768203059452E-2</v>
      </c>
      <c r="GM19">
        <v>8.2895895066859099E-2</v>
      </c>
      <c r="GN19">
        <v>6.3274978388513661E-2</v>
      </c>
      <c r="GO19">
        <v>1.7534578597001631E-2</v>
      </c>
      <c r="GP19">
        <v>1.9680131943422143E-2</v>
      </c>
      <c r="GQ19">
        <v>-3.2175667251165135E-2</v>
      </c>
      <c r="GR19">
        <v>6.2263481787083103E-2</v>
      </c>
      <c r="GS19">
        <v>5.1889469898590668E-2</v>
      </c>
    </row>
    <row r="21" spans="1:201" x14ac:dyDescent="0.2">
      <c r="A21" s="126">
        <v>2019</v>
      </c>
    </row>
    <row r="22" spans="1:201" x14ac:dyDescent="0.2">
      <c r="A22" t="s">
        <v>1538</v>
      </c>
      <c r="B22" s="127">
        <v>1.0302665804281163E-2</v>
      </c>
    </row>
    <row r="23" spans="1:201" x14ac:dyDescent="0.2">
      <c r="A23" t="s">
        <v>1539</v>
      </c>
      <c r="B23" s="128">
        <v>0.13450000000000001</v>
      </c>
    </row>
    <row r="24" spans="1:201" x14ac:dyDescent="0.2">
      <c r="A24" t="s">
        <v>1540</v>
      </c>
      <c r="B24">
        <v>5.43129044046964E-3</v>
      </c>
    </row>
    <row r="26" spans="1:201" x14ac:dyDescent="0.2">
      <c r="A26" t="s">
        <v>1541</v>
      </c>
      <c r="B26" s="126" t="s">
        <v>508</v>
      </c>
      <c r="C26" s="126" t="s">
        <v>704</v>
      </c>
      <c r="D26" s="126" t="s">
        <v>158</v>
      </c>
      <c r="E26" s="126" t="s">
        <v>494</v>
      </c>
      <c r="F26" s="126" t="s">
        <v>146</v>
      </c>
      <c r="G26" s="126" t="s">
        <v>486</v>
      </c>
      <c r="H26" s="126" t="s">
        <v>61</v>
      </c>
      <c r="I26" s="126" t="s">
        <v>492</v>
      </c>
      <c r="J26" s="126" t="s">
        <v>130</v>
      </c>
      <c r="K26" s="126" t="s">
        <v>733</v>
      </c>
      <c r="L26" s="126" t="s">
        <v>708</v>
      </c>
      <c r="M26" s="126" t="s">
        <v>290</v>
      </c>
      <c r="N26" s="126" t="s">
        <v>356</v>
      </c>
      <c r="O26" s="126" t="s">
        <v>446</v>
      </c>
      <c r="P26" s="126" t="s">
        <v>504</v>
      </c>
      <c r="Q26" s="126" t="s">
        <v>244</v>
      </c>
      <c r="R26" s="126" t="s">
        <v>91</v>
      </c>
      <c r="S26" s="126" t="s">
        <v>914</v>
      </c>
      <c r="T26" s="126" t="s">
        <v>207</v>
      </c>
      <c r="U26" s="126" t="s">
        <v>496</v>
      </c>
      <c r="V26" s="126" t="s">
        <v>706</v>
      </c>
      <c r="W26" s="126" t="s">
        <v>720</v>
      </c>
      <c r="X26" s="126" t="s">
        <v>1078</v>
      </c>
      <c r="Y26" s="126" t="s">
        <v>838</v>
      </c>
      <c r="Z26" s="126" t="s">
        <v>965</v>
      </c>
      <c r="AA26" s="126" t="s">
        <v>1049</v>
      </c>
      <c r="AB26" s="126" t="s">
        <v>673</v>
      </c>
      <c r="AC26" s="126" t="s">
        <v>829</v>
      </c>
      <c r="AD26" s="126" t="s">
        <v>460</v>
      </c>
      <c r="AE26" s="126" t="s">
        <v>500</v>
      </c>
      <c r="AF26" s="126" t="s">
        <v>152</v>
      </c>
      <c r="AG26" s="126" t="s">
        <v>334</v>
      </c>
      <c r="AH26" s="126" t="s">
        <v>586</v>
      </c>
      <c r="AI26" s="126" t="s">
        <v>669</v>
      </c>
      <c r="AJ26" s="126" t="s">
        <v>199</v>
      </c>
      <c r="AK26" s="126" t="s">
        <v>470</v>
      </c>
      <c r="AL26" s="126" t="s">
        <v>874</v>
      </c>
      <c r="AM26" s="126" t="s">
        <v>294</v>
      </c>
      <c r="AN26" s="126" t="s">
        <v>298</v>
      </c>
      <c r="AO26" s="126" t="s">
        <v>450</v>
      </c>
      <c r="AP26" s="126" t="s">
        <v>144</v>
      </c>
      <c r="AQ26" s="126" t="s">
        <v>657</v>
      </c>
      <c r="AR26" s="126" t="s">
        <v>551</v>
      </c>
      <c r="AS26" s="126" t="s">
        <v>804</v>
      </c>
      <c r="AT26" s="126" t="s">
        <v>810</v>
      </c>
      <c r="AU26" s="126" t="s">
        <v>935</v>
      </c>
      <c r="AV26" s="126" t="s">
        <v>653</v>
      </c>
      <c r="AW26" s="126" t="s">
        <v>840</v>
      </c>
      <c r="AX26" s="126" t="s">
        <v>939</v>
      </c>
      <c r="AY26" s="126" t="s">
        <v>65</v>
      </c>
      <c r="AZ26" s="126" t="s">
        <v>79</v>
      </c>
      <c r="BA26" s="126" t="s">
        <v>931</v>
      </c>
      <c r="BB26" s="126" t="s">
        <v>618</v>
      </c>
      <c r="BC26" s="126" t="s">
        <v>51</v>
      </c>
      <c r="BD26" s="126" t="s">
        <v>189</v>
      </c>
      <c r="BE26" s="126" t="s">
        <v>302</v>
      </c>
      <c r="BF26" s="126" t="s">
        <v>1003</v>
      </c>
      <c r="BG26" s="126" t="s">
        <v>67</v>
      </c>
      <c r="BH26" s="126" t="s">
        <v>1093</v>
      </c>
      <c r="BI26" s="126" t="s">
        <v>665</v>
      </c>
      <c r="BJ26" s="126" t="s">
        <v>920</v>
      </c>
      <c r="BK26" s="126" t="s">
        <v>458</v>
      </c>
      <c r="BL26" s="126" t="s">
        <v>620</v>
      </c>
      <c r="BM26" s="126" t="s">
        <v>961</v>
      </c>
      <c r="BN26" s="126" t="s">
        <v>912</v>
      </c>
      <c r="BO26" s="126">
        <v>786</v>
      </c>
      <c r="BP26" s="126" t="s">
        <v>134</v>
      </c>
      <c r="BQ26" s="126" t="s">
        <v>1091</v>
      </c>
      <c r="BR26" s="126" t="s">
        <v>310</v>
      </c>
      <c r="BS26" s="126" t="s">
        <v>754</v>
      </c>
      <c r="BT26" s="126" t="s">
        <v>999</v>
      </c>
      <c r="BU26" s="126" t="s">
        <v>168</v>
      </c>
      <c r="BV26" s="126" t="s">
        <v>318</v>
      </c>
      <c r="BW26" s="126" t="s">
        <v>682</v>
      </c>
      <c r="BX26" s="126" t="s">
        <v>498</v>
      </c>
      <c r="BY26" s="126" t="s">
        <v>1074</v>
      </c>
      <c r="BZ26" s="126" t="s">
        <v>53</v>
      </c>
      <c r="CA26" s="126" t="s">
        <v>814</v>
      </c>
      <c r="CB26" s="126" t="s">
        <v>897</v>
      </c>
      <c r="CC26" s="126" t="s">
        <v>1103</v>
      </c>
      <c r="CD26" s="126" t="s">
        <v>480</v>
      </c>
      <c r="CE26" s="126" t="s">
        <v>221</v>
      </c>
      <c r="CF26" s="126" t="s">
        <v>110</v>
      </c>
      <c r="CG26" s="126" t="s">
        <v>320</v>
      </c>
      <c r="CH26" s="126" t="s">
        <v>322</v>
      </c>
      <c r="CI26" s="126" t="s">
        <v>1059</v>
      </c>
      <c r="CJ26" s="126" t="s">
        <v>556</v>
      </c>
      <c r="CK26" s="126" t="s">
        <v>558</v>
      </c>
      <c r="CL26" s="126" t="s">
        <v>474</v>
      </c>
      <c r="CM26" s="126" t="s">
        <v>433</v>
      </c>
      <c r="CN26" s="126" t="s">
        <v>352</v>
      </c>
      <c r="CO26" s="126" t="s">
        <v>97</v>
      </c>
      <c r="CP26" s="126" t="s">
        <v>464</v>
      </c>
      <c r="CQ26" s="126" t="s">
        <v>346</v>
      </c>
      <c r="CR26" s="126" t="s">
        <v>49</v>
      </c>
      <c r="CS26" s="126" t="s">
        <v>73</v>
      </c>
      <c r="CT26" s="126" t="s">
        <v>900</v>
      </c>
      <c r="CU26" s="126" t="s">
        <v>1037</v>
      </c>
      <c r="CV26" s="126" t="s">
        <v>148</v>
      </c>
      <c r="CW26" s="126" t="s">
        <v>819</v>
      </c>
      <c r="CX26" s="126" t="s">
        <v>423</v>
      </c>
      <c r="CY26" s="126" t="s">
        <v>1055</v>
      </c>
      <c r="CZ26" s="126" t="s">
        <v>957</v>
      </c>
      <c r="DA26" s="126" t="s">
        <v>1117</v>
      </c>
      <c r="DB26" s="126" t="s">
        <v>752</v>
      </c>
      <c r="DC26" s="126" t="s">
        <v>77</v>
      </c>
      <c r="DD26" s="126" t="s">
        <v>354</v>
      </c>
      <c r="DE26" s="126" t="s">
        <v>1041</v>
      </c>
      <c r="DF26" s="126" t="s">
        <v>765</v>
      </c>
      <c r="DG26" s="126" t="s">
        <v>328</v>
      </c>
      <c r="DH26" s="126" t="s">
        <v>691</v>
      </c>
      <c r="DI26" s="126" t="s">
        <v>671</v>
      </c>
      <c r="DJ26" s="126" t="s">
        <v>472</v>
      </c>
      <c r="DK26" s="126" t="s">
        <v>150</v>
      </c>
      <c r="DL26" s="126" t="s">
        <v>851</v>
      </c>
      <c r="DM26" s="126" t="s">
        <v>959</v>
      </c>
      <c r="DN26" s="126" t="s">
        <v>1082</v>
      </c>
      <c r="DO26" s="126" t="s">
        <v>348</v>
      </c>
      <c r="DP26" s="126" t="s">
        <v>248</v>
      </c>
      <c r="DQ26" s="126" t="s">
        <v>980</v>
      </c>
      <c r="DR26" s="126" t="s">
        <v>929</v>
      </c>
      <c r="DS26" s="126" t="s">
        <v>312</v>
      </c>
      <c r="DT26" s="126" t="s">
        <v>140</v>
      </c>
      <c r="DU26" s="126" t="s">
        <v>326</v>
      </c>
      <c r="DV26" s="126" t="s">
        <v>502</v>
      </c>
      <c r="DW26" s="126" t="s">
        <v>763</v>
      </c>
      <c r="DX26" s="126" t="s">
        <v>949</v>
      </c>
      <c r="DY26" s="126" t="s">
        <v>806</v>
      </c>
      <c r="DZ26" s="126" t="s">
        <v>488</v>
      </c>
      <c r="EA26" s="126" t="s">
        <v>1023</v>
      </c>
      <c r="EB26" s="126" t="s">
        <v>1105</v>
      </c>
      <c r="EC26" s="126" t="s">
        <v>185</v>
      </c>
      <c r="ED26" s="126" t="s">
        <v>616</v>
      </c>
      <c r="EE26" s="126" t="s">
        <v>232</v>
      </c>
      <c r="EF26" s="126" t="s">
        <v>904</v>
      </c>
      <c r="EG26" s="126" t="s">
        <v>99</v>
      </c>
      <c r="EH26" s="126" t="s">
        <v>1076</v>
      </c>
      <c r="EI26" s="126" t="s">
        <v>594</v>
      </c>
      <c r="EJ26" s="126" t="s">
        <v>234</v>
      </c>
      <c r="EK26" s="126" t="s">
        <v>584</v>
      </c>
      <c r="EL26" s="126" t="s">
        <v>466</v>
      </c>
      <c r="EM26" s="126" t="s">
        <v>986</v>
      </c>
      <c r="EN26" s="126" t="s">
        <v>219</v>
      </c>
      <c r="EO26" s="126" t="s">
        <v>750</v>
      </c>
      <c r="EP26" s="126" t="s">
        <v>242</v>
      </c>
      <c r="EQ26" s="126" t="s">
        <v>364</v>
      </c>
      <c r="ER26" s="126" t="s">
        <v>172</v>
      </c>
      <c r="ES26" s="126" t="s">
        <v>698</v>
      </c>
      <c r="ET26" s="126" t="s">
        <v>296</v>
      </c>
      <c r="EU26" s="126" t="s">
        <v>283</v>
      </c>
      <c r="EV26" s="126" t="s">
        <v>55</v>
      </c>
      <c r="EW26" s="126" t="s">
        <v>342</v>
      </c>
      <c r="EX26" s="126" t="s">
        <v>602</v>
      </c>
      <c r="EY26" s="126" t="s">
        <v>228</v>
      </c>
      <c r="EZ26" s="126" t="s">
        <v>324</v>
      </c>
      <c r="FA26" s="126" t="s">
        <v>154</v>
      </c>
      <c r="FB26" s="126" t="s">
        <v>700</v>
      </c>
      <c r="FC26" s="126" t="s">
        <v>63</v>
      </c>
      <c r="FD26" s="126" t="s">
        <v>506</v>
      </c>
      <c r="FE26" s="126" t="s">
        <v>925</v>
      </c>
      <c r="FF26" s="126" t="s">
        <v>95</v>
      </c>
      <c r="FG26" s="126" t="s">
        <v>582</v>
      </c>
      <c r="FH26" s="126" t="s">
        <v>562</v>
      </c>
      <c r="FI26" s="126" t="s">
        <v>802</v>
      </c>
      <c r="FJ26" s="126" t="s">
        <v>350</v>
      </c>
      <c r="FK26" s="126" t="s">
        <v>286</v>
      </c>
      <c r="FL26" s="126" t="s">
        <v>448</v>
      </c>
      <c r="FM26" s="126" t="s">
        <v>452</v>
      </c>
      <c r="FN26" s="126" t="s">
        <v>332</v>
      </c>
      <c r="FO26" s="126" t="s">
        <v>626</v>
      </c>
      <c r="FP26" s="126" t="s">
        <v>641</v>
      </c>
      <c r="FQ26" s="126" t="s">
        <v>160</v>
      </c>
      <c r="FR26" s="126" t="s">
        <v>610</v>
      </c>
      <c r="FS26" s="126" t="s">
        <v>338</v>
      </c>
      <c r="FT26" s="126" t="s">
        <v>612</v>
      </c>
      <c r="FU26" s="126" t="s">
        <v>1080</v>
      </c>
      <c r="FV26" s="126" t="s">
        <v>454</v>
      </c>
      <c r="FW26" s="126" t="s">
        <v>478</v>
      </c>
      <c r="FX26" s="126" t="s">
        <v>292</v>
      </c>
      <c r="FY26" s="126" t="s">
        <v>468</v>
      </c>
      <c r="FZ26" s="126" t="s">
        <v>308</v>
      </c>
      <c r="GA26" s="126" t="s">
        <v>645</v>
      </c>
      <c r="GB26" s="126" t="s">
        <v>982</v>
      </c>
      <c r="GC26" s="126" t="s">
        <v>1097</v>
      </c>
      <c r="GD26" s="126" t="s">
        <v>162</v>
      </c>
      <c r="GE26" s="126" t="s">
        <v>1016</v>
      </c>
      <c r="GF26" s="126" t="s">
        <v>781</v>
      </c>
      <c r="GG26" s="126" t="s">
        <v>560</v>
      </c>
      <c r="GH26" s="126" t="s">
        <v>1025</v>
      </c>
      <c r="GI26" s="126" t="s">
        <v>429</v>
      </c>
      <c r="GJ26" s="126" t="s">
        <v>955</v>
      </c>
      <c r="GK26" s="126" t="s">
        <v>304</v>
      </c>
      <c r="GL26" s="126" t="s">
        <v>316</v>
      </c>
      <c r="GM26" s="126" t="s">
        <v>93</v>
      </c>
      <c r="GN26" s="126" t="s">
        <v>114</v>
      </c>
      <c r="GO26" s="126" t="s">
        <v>205</v>
      </c>
      <c r="GP26" s="126" t="s">
        <v>193</v>
      </c>
      <c r="GQ26" s="126" t="s">
        <v>857</v>
      </c>
      <c r="GR26" s="126" t="s">
        <v>967</v>
      </c>
      <c r="GS26" s="126" t="s">
        <v>85</v>
      </c>
    </row>
    <row r="27" spans="1:201" x14ac:dyDescent="0.2">
      <c r="A27" t="s">
        <v>1542</v>
      </c>
      <c r="B27">
        <v>-2.3184933732817276E-3</v>
      </c>
      <c r="C27">
        <v>6.1227823137208403E-3</v>
      </c>
      <c r="D27">
        <v>3.6445065001926916E-3</v>
      </c>
      <c r="E27">
        <v>-6.7600091725626709E-4</v>
      </c>
      <c r="F27">
        <v>5.4075283266717365E-3</v>
      </c>
      <c r="G27">
        <v>7.9677428590956727E-4</v>
      </c>
      <c r="H27">
        <v>9.7964677026950043E-3</v>
      </c>
      <c r="I27">
        <v>8.0916165760903484E-3</v>
      </c>
      <c r="J27">
        <v>1.0580488601172137E-2</v>
      </c>
      <c r="K27">
        <v>6.6092640377983479E-3</v>
      </c>
      <c r="L27">
        <v>7.0864624880228912E-3</v>
      </c>
      <c r="M27">
        <v>4.6619440399798947E-3</v>
      </c>
      <c r="N27">
        <v>-4.783139217386424E-4</v>
      </c>
      <c r="O27">
        <v>1.0236946343224586E-3</v>
      </c>
      <c r="P27">
        <v>-9.9732370687800127E-4</v>
      </c>
      <c r="Q27">
        <v>3.085047655463781E-3</v>
      </c>
      <c r="R27">
        <v>4.1155435944491749E-3</v>
      </c>
      <c r="S27">
        <v>7.4853051060652315E-3</v>
      </c>
      <c r="T27">
        <v>3.6366164810536657E-3</v>
      </c>
      <c r="U27">
        <v>1.1009590052217973E-2</v>
      </c>
      <c r="V27">
        <v>5.5200316734412081E-3</v>
      </c>
      <c r="W27">
        <v>6.3446900760688802E-4</v>
      </c>
      <c r="X27">
        <v>6.8680613059073272E-3</v>
      </c>
      <c r="Y27">
        <v>5.3911968489982643E-4</v>
      </c>
      <c r="Z27">
        <v>2.2967606479500991E-3</v>
      </c>
      <c r="AA27">
        <v>8.401974288647425E-3</v>
      </c>
      <c r="AB27">
        <v>7.6853864570938686E-3</v>
      </c>
      <c r="AC27">
        <v>9.8624639953870438E-3</v>
      </c>
      <c r="AD27">
        <v>1.8588665912388175E-3</v>
      </c>
      <c r="AE27">
        <v>3.6831348485355207E-2</v>
      </c>
      <c r="AF27">
        <v>2.5006323792278951E-2</v>
      </c>
      <c r="AG27">
        <v>1.6218157884784101E-2</v>
      </c>
      <c r="AH27">
        <v>3.3136932376563815E-3</v>
      </c>
      <c r="AI27">
        <v>5.6285280297244554E-3</v>
      </c>
      <c r="AJ27">
        <v>4.942857811261644E-3</v>
      </c>
      <c r="AK27">
        <v>-8.5028429349705812E-5</v>
      </c>
      <c r="AL27">
        <v>4.5689530624279063E-3</v>
      </c>
      <c r="AM27">
        <v>1.8686532591907468E-3</v>
      </c>
      <c r="AN27">
        <v>1.034350849423198E-2</v>
      </c>
      <c r="AO27">
        <v>9.1447363179034021E-3</v>
      </c>
      <c r="AP27">
        <v>1.0004003362716524E-2</v>
      </c>
      <c r="AQ27">
        <v>9.6862155349631256E-3</v>
      </c>
      <c r="AR27">
        <v>4.5952512057089853E-3</v>
      </c>
      <c r="AS27">
        <v>1.4967863165906784E-2</v>
      </c>
      <c r="AT27">
        <v>4.9025653987471475E-3</v>
      </c>
      <c r="AU27">
        <v>2.6333865534813902E-3</v>
      </c>
      <c r="AV27">
        <v>9.4682098505440276E-3</v>
      </c>
      <c r="AW27">
        <v>1.1433369814398792E-2</v>
      </c>
      <c r="AX27">
        <v>8.9280779223655012E-3</v>
      </c>
      <c r="AY27">
        <v>1.09788009170227E-3</v>
      </c>
      <c r="AZ27">
        <v>1.5086127389001608E-3</v>
      </c>
      <c r="BA27">
        <v>4.6473278544500105E-3</v>
      </c>
      <c r="BB27">
        <v>9.4158466168336799E-3</v>
      </c>
      <c r="BC27">
        <v>-8.5244671081734886E-4</v>
      </c>
      <c r="BD27">
        <v>4.496236747198617E-3</v>
      </c>
      <c r="BE27">
        <v>5.3231833027624683E-4</v>
      </c>
      <c r="BF27">
        <v>9.1332889951384767E-3</v>
      </c>
      <c r="BG27">
        <v>9.0918545655662428E-4</v>
      </c>
      <c r="BH27">
        <v>6.4479777414497364E-3</v>
      </c>
      <c r="BI27">
        <v>9.7280944055543033E-3</v>
      </c>
      <c r="BJ27">
        <v>6.0263532663398034E-3</v>
      </c>
      <c r="BK27">
        <v>-1.8633333300779425E-4</v>
      </c>
      <c r="BL27">
        <v>2.0633565926776853E-3</v>
      </c>
      <c r="BM27">
        <v>7.3895095016449884E-3</v>
      </c>
      <c r="BN27">
        <v>1.2802366762670823E-2</v>
      </c>
      <c r="BO27">
        <v>-3.0532670551605581E-3</v>
      </c>
      <c r="BP27">
        <v>-5.2808626438884088E-4</v>
      </c>
      <c r="BQ27">
        <v>6.0119661429859353E-3</v>
      </c>
      <c r="BR27">
        <v>1.152755305572388E-3</v>
      </c>
      <c r="BS27">
        <v>3.8277455658058579E-3</v>
      </c>
      <c r="BT27">
        <v>4.9530634389244419E-4</v>
      </c>
      <c r="BU27">
        <v>1.0407156489940167E-2</v>
      </c>
      <c r="BV27">
        <v>4.0948470515773322E-3</v>
      </c>
      <c r="BW27">
        <v>1.0591236213209178E-2</v>
      </c>
      <c r="BX27">
        <v>1.1824348925099841E-3</v>
      </c>
      <c r="BY27">
        <v>5.5385794071195543E-3</v>
      </c>
      <c r="BZ27">
        <v>2.0914953569471954E-3</v>
      </c>
      <c r="CA27">
        <v>6.7134975834334646E-4</v>
      </c>
      <c r="CB27">
        <v>3.3935638816624081E-3</v>
      </c>
      <c r="CC27">
        <v>-1.573036403015442E-4</v>
      </c>
      <c r="CD27">
        <v>1.6016709139544021E-3</v>
      </c>
      <c r="CE27">
        <v>6.0923061790719105E-3</v>
      </c>
      <c r="CF27">
        <v>-6.1467325953503621E-3</v>
      </c>
      <c r="CG27">
        <v>8.2117925332426378E-5</v>
      </c>
      <c r="CH27">
        <v>-2.8885128603197072E-3</v>
      </c>
      <c r="CI27">
        <v>1.0036974294697671E-2</v>
      </c>
      <c r="CJ27">
        <v>-3.9033141849927622E-3</v>
      </c>
      <c r="CK27">
        <v>4.0834395401038119E-4</v>
      </c>
      <c r="CL27">
        <v>1.0975695646277392E-3</v>
      </c>
      <c r="CM27">
        <v>9.3340354324304414E-3</v>
      </c>
      <c r="CN27">
        <v>-1.1660702568403397E-3</v>
      </c>
      <c r="CO27">
        <v>2.8071099559679224E-3</v>
      </c>
      <c r="CP27">
        <v>-2.9047323579202635E-3</v>
      </c>
      <c r="CQ27">
        <v>4.7633845883512209E-3</v>
      </c>
      <c r="CR27">
        <v>8.051764378180791E-4</v>
      </c>
      <c r="CS27">
        <v>6.0736356356053036E-3</v>
      </c>
      <c r="CT27">
        <v>9.6067724899433493E-3</v>
      </c>
      <c r="CU27">
        <v>2.4210450167862154E-3</v>
      </c>
      <c r="CV27">
        <v>1.3140249892074575E-2</v>
      </c>
      <c r="CW27">
        <v>3.7369067936566841E-3</v>
      </c>
      <c r="CX27">
        <v>7.7068290601041639E-3</v>
      </c>
      <c r="CY27">
        <v>2.1864321261730007E-3</v>
      </c>
      <c r="CZ27">
        <v>2.4258305536796108E-3</v>
      </c>
      <c r="DA27">
        <v>1.9436776388803078E-3</v>
      </c>
      <c r="DB27">
        <v>5.4653109528114471E-3</v>
      </c>
      <c r="DC27">
        <v>9.6173047007602104E-3</v>
      </c>
      <c r="DD27">
        <v>-7.5544548957834993E-5</v>
      </c>
      <c r="DE27">
        <v>-7.3222812678540934E-4</v>
      </c>
      <c r="DF27">
        <v>1.2980222932940759E-2</v>
      </c>
      <c r="DG27">
        <v>1.5088581627232577E-3</v>
      </c>
      <c r="DH27">
        <v>8.4538016264778231E-3</v>
      </c>
      <c r="DI27">
        <v>1.901200294228707E-3</v>
      </c>
      <c r="DJ27">
        <v>6.418119761525184E-3</v>
      </c>
      <c r="DK27">
        <v>1.1986266568591735E-2</v>
      </c>
      <c r="DL27">
        <v>8.730810160556806E-3</v>
      </c>
      <c r="DM27">
        <v>7.7836943924966184E-3</v>
      </c>
      <c r="DN27">
        <v>6.2002892631686955E-3</v>
      </c>
      <c r="DO27">
        <v>4.3890843377875797E-3</v>
      </c>
      <c r="DP27">
        <v>6.0647456134835138E-3</v>
      </c>
      <c r="DQ27">
        <v>1.7184014548109691E-2</v>
      </c>
      <c r="DR27">
        <v>5.8997390185721258E-3</v>
      </c>
      <c r="DS27">
        <v>2.8828007266920048E-3</v>
      </c>
      <c r="DT27">
        <v>3.6438773906281811E-3</v>
      </c>
      <c r="DU27">
        <v>5.3977574711391028E-4</v>
      </c>
      <c r="DV27">
        <v>-2.6114274183869687E-3</v>
      </c>
      <c r="DW27">
        <v>1.1160237359984525E-2</v>
      </c>
      <c r="DX27">
        <v>5.3698517505874907E-3</v>
      </c>
      <c r="DY27">
        <v>9.3778104427209887E-3</v>
      </c>
      <c r="DZ27">
        <v>3.195963198493924E-3</v>
      </c>
      <c r="EA27">
        <v>6.9349381502426368E-3</v>
      </c>
      <c r="EB27">
        <v>5.6734813028493326E-3</v>
      </c>
      <c r="EC27">
        <v>2.9572864596213531E-3</v>
      </c>
      <c r="ED27">
        <v>1.1043552087713689E-3</v>
      </c>
      <c r="EE27">
        <v>3.475272451410381E-3</v>
      </c>
      <c r="EF27">
        <v>-2.9047323579202635E-3</v>
      </c>
      <c r="EG27">
        <v>2.4579708936199706E-5</v>
      </c>
      <c r="EH27">
        <v>1.0347023949430331E-3</v>
      </c>
      <c r="EI27">
        <v>4.0772138766428491E-3</v>
      </c>
      <c r="EJ27">
        <v>2.3248771873463016E-3</v>
      </c>
      <c r="EK27">
        <v>3.6400396377003113E-3</v>
      </c>
      <c r="EL27">
        <v>3.0612422016424684E-3</v>
      </c>
      <c r="EM27">
        <v>8.6797311038859249E-5</v>
      </c>
      <c r="EN27">
        <v>1.3065177383334561E-3</v>
      </c>
      <c r="EO27">
        <v>6.063430197638644E-3</v>
      </c>
      <c r="EP27">
        <v>-3.1429253362577469E-3</v>
      </c>
      <c r="EQ27">
        <v>1.2420997501415689E-3</v>
      </c>
      <c r="ER27">
        <v>5.878656699592557E-3</v>
      </c>
      <c r="ES27">
        <v>-2.1945869480882777E-3</v>
      </c>
      <c r="ET27">
        <v>7.6256932157655324E-3</v>
      </c>
      <c r="EU27">
        <v>2.1917521277573238E-3</v>
      </c>
      <c r="EV27">
        <v>5.0290029421332094E-3</v>
      </c>
      <c r="EW27">
        <v>2.2323891348310296E-3</v>
      </c>
      <c r="EX27">
        <v>1.4455985896065487E-2</v>
      </c>
      <c r="EY27">
        <v>6.8731724926596738E-3</v>
      </c>
      <c r="EZ27">
        <v>5.1747757297216854E-3</v>
      </c>
      <c r="FA27">
        <v>6.8436680104897347E-3</v>
      </c>
      <c r="FB27">
        <v>3.0324968464294033E-4</v>
      </c>
      <c r="FC27">
        <v>6.6310729318581002E-3</v>
      </c>
      <c r="FD27">
        <v>2.4290020889734232E-3</v>
      </c>
      <c r="FE27">
        <v>1.1595884620390913E-2</v>
      </c>
      <c r="FF27">
        <v>7.8860128247034778E-4</v>
      </c>
      <c r="FG27">
        <v>-1.4593971546255496E-4</v>
      </c>
      <c r="FH27">
        <v>-2.8808751119787255E-3</v>
      </c>
      <c r="FI27">
        <v>1.0960002485052437E-2</v>
      </c>
      <c r="FJ27">
        <v>2.7647560772313747E-3</v>
      </c>
      <c r="FK27">
        <v>3.021368980032631E-3</v>
      </c>
      <c r="FL27">
        <v>7.9210783439867538E-4</v>
      </c>
      <c r="FM27">
        <v>1.4873511223675447E-2</v>
      </c>
      <c r="FN27">
        <v>-1.7397581013155016E-4</v>
      </c>
      <c r="FO27">
        <v>4.6751715224525167E-3</v>
      </c>
      <c r="FP27">
        <v>1.7378909383480646E-3</v>
      </c>
      <c r="FQ27">
        <v>-7.646767989200897E-3</v>
      </c>
      <c r="FR27">
        <v>3.9250935716398086E-3</v>
      </c>
      <c r="FS27">
        <v>3.6684283128645078E-3</v>
      </c>
      <c r="FT27">
        <v>-9.9015383622594669E-4</v>
      </c>
      <c r="FU27">
        <v>6.4271401517289554E-3</v>
      </c>
      <c r="FV27">
        <v>2.1561673209690707E-4</v>
      </c>
      <c r="FW27">
        <v>-9.7913102628004086E-5</v>
      </c>
      <c r="FX27">
        <v>1.9457949734193215E-3</v>
      </c>
      <c r="FY27">
        <v>8.9616862864755013E-3</v>
      </c>
      <c r="FZ27">
        <v>-5.8638773724574813E-4</v>
      </c>
      <c r="GA27">
        <v>1.0803134764589502E-2</v>
      </c>
      <c r="GB27">
        <v>4.6599302549978133E-3</v>
      </c>
      <c r="GC27">
        <v>6.2498231676260171E-3</v>
      </c>
      <c r="GD27">
        <v>1.6989076770434965E-3</v>
      </c>
      <c r="GE27">
        <v>5.7354719341613488E-3</v>
      </c>
      <c r="GF27">
        <v>8.6803991391193255E-3</v>
      </c>
      <c r="GG27">
        <v>-1.5745129611580845E-3</v>
      </c>
      <c r="GH27">
        <v>1.975681820341342E-2</v>
      </c>
      <c r="GI27">
        <v>1.2404685807127565E-2</v>
      </c>
      <c r="GJ27">
        <v>-5.0665233483600464E-3</v>
      </c>
      <c r="GK27" t="e">
        <v>#DIV/0!</v>
      </c>
      <c r="GL27">
        <v>1.4454974624185984E-3</v>
      </c>
      <c r="GM27">
        <v>5.7333247679209713E-3</v>
      </c>
      <c r="GN27">
        <v>-4.128983759266671E-4</v>
      </c>
      <c r="GO27">
        <v>2.4225445865655336E-3</v>
      </c>
      <c r="GP27">
        <v>6.5010767757574817E-5</v>
      </c>
      <c r="GQ27">
        <v>6.790067873976461E-3</v>
      </c>
      <c r="GR27">
        <v>2.8896101707923745E-3</v>
      </c>
      <c r="GS27">
        <v>1.0682952287542611E-3</v>
      </c>
    </row>
    <row r="28" spans="1:201" x14ac:dyDescent="0.2">
      <c r="A28" t="s">
        <v>1543</v>
      </c>
      <c r="B28">
        <v>-0.42687707437005507</v>
      </c>
      <c r="C28">
        <v>1.1273163129150221</v>
      </c>
      <c r="D28">
        <v>0.67102036617978278</v>
      </c>
      <c r="E28">
        <v>-0.12446414432548994</v>
      </c>
      <c r="F28">
        <v>0.99562495983995858</v>
      </c>
      <c r="G28">
        <v>0.14670073247651083</v>
      </c>
      <c r="H28">
        <v>1.8037090466934982</v>
      </c>
      <c r="I28">
        <v>1.4898147438034397</v>
      </c>
      <c r="J28">
        <v>1.9480616470691354</v>
      </c>
      <c r="K28">
        <v>1.2168865042737154</v>
      </c>
      <c r="L28">
        <v>1.304747474968422</v>
      </c>
      <c r="M28">
        <v>0.85834924334791785</v>
      </c>
      <c r="N28">
        <v>-8.8066349421240475E-2</v>
      </c>
      <c r="O28">
        <v>0.1884809228198705</v>
      </c>
      <c r="P28">
        <v>-0.18362555230829514</v>
      </c>
      <c r="Q28">
        <v>0.56801375092675377</v>
      </c>
      <c r="R28">
        <v>0.75774691844564779</v>
      </c>
      <c r="S28">
        <v>1.3781817025086183</v>
      </c>
      <c r="T28">
        <v>0.6695676692147603</v>
      </c>
      <c r="U28">
        <v>2.0270670797096941</v>
      </c>
      <c r="V28">
        <v>1.0163388855639792</v>
      </c>
      <c r="W28">
        <v>0.11681735943990981</v>
      </c>
      <c r="X28">
        <v>1.2645358190996412</v>
      </c>
      <c r="Y28">
        <v>9.926180358220893E-2</v>
      </c>
      <c r="Z28">
        <v>0.42287568177839885</v>
      </c>
      <c r="AA28">
        <v>1.5469572803624385</v>
      </c>
      <c r="AB28">
        <v>1.415020342095592</v>
      </c>
      <c r="AC28">
        <v>1.8158601723634289</v>
      </c>
      <c r="AD28">
        <v>0.34225136946977236</v>
      </c>
      <c r="AE28">
        <v>6.781325522737176</v>
      </c>
      <c r="AF28">
        <v>4.6041219975922836</v>
      </c>
      <c r="AG28">
        <v>2.986059770241587</v>
      </c>
      <c r="AH28">
        <v>0.61011158839258262</v>
      </c>
      <c r="AI28">
        <v>1.0363150509840457</v>
      </c>
      <c r="AJ28">
        <v>0.91007061129182376</v>
      </c>
      <c r="AK28">
        <v>-1.5655290447393836E-2</v>
      </c>
      <c r="AL28">
        <v>0.84122790200717601</v>
      </c>
      <c r="AM28">
        <v>0.34405327420294718</v>
      </c>
      <c r="AN28">
        <v>1.9044292710182487</v>
      </c>
      <c r="AO28">
        <v>1.6837133675938463</v>
      </c>
      <c r="AP28">
        <v>1.841920161031102</v>
      </c>
      <c r="AQ28">
        <v>1.7834096042423326</v>
      </c>
      <c r="AR28">
        <v>0.84606987162182345</v>
      </c>
      <c r="AS28">
        <v>2.7558576235176484</v>
      </c>
      <c r="AT28">
        <v>0.90265204052008419</v>
      </c>
      <c r="AU28">
        <v>0.48485467355225492</v>
      </c>
      <c r="AV28">
        <v>1.7432707667397949</v>
      </c>
      <c r="AW28">
        <v>2.1050926920067554</v>
      </c>
      <c r="AX28">
        <v>1.6438225906389747</v>
      </c>
      <c r="AY28">
        <v>0.20213982362676539</v>
      </c>
      <c r="AZ28">
        <v>0.27776322320367608</v>
      </c>
      <c r="BA28">
        <v>0.85565813601530749</v>
      </c>
      <c r="BB28">
        <v>1.7336297368069857</v>
      </c>
      <c r="BC28">
        <v>-0.1569510450896893</v>
      </c>
      <c r="BD28">
        <v>0.82783949716558158</v>
      </c>
      <c r="BE28">
        <v>9.8009549684516153E-2</v>
      </c>
      <c r="BF28">
        <v>1.6816057059082128</v>
      </c>
      <c r="BG28">
        <v>0.16739768688893897</v>
      </c>
      <c r="BH28">
        <v>1.1871907444692249</v>
      </c>
      <c r="BI28">
        <v>1.7911202709890657</v>
      </c>
      <c r="BJ28">
        <v>1.1095619599784667</v>
      </c>
      <c r="BK28">
        <v>-3.4307377786204733E-2</v>
      </c>
      <c r="BL28">
        <v>0.37990172230584457</v>
      </c>
      <c r="BM28">
        <v>1.3605439780175008</v>
      </c>
      <c r="BN28">
        <v>2.3571500922281392</v>
      </c>
      <c r="BO28">
        <v>-0.5621623606077204</v>
      </c>
      <c r="BP28">
        <v>-9.7230348878779099E-2</v>
      </c>
      <c r="BQ28">
        <v>1.1069130271858716</v>
      </c>
      <c r="BR28">
        <v>0.21224335509347389</v>
      </c>
      <c r="BS28">
        <v>0.70475803269229609</v>
      </c>
      <c r="BT28">
        <v>9.1194965417760898E-2</v>
      </c>
      <c r="BU28">
        <v>1.9161480322234927</v>
      </c>
      <c r="BV28">
        <v>0.75393630601409223</v>
      </c>
      <c r="BW28">
        <v>1.9500404792002546</v>
      </c>
      <c r="BX28">
        <v>0.21770791038892404</v>
      </c>
      <c r="BY28">
        <v>1.0197538628850489</v>
      </c>
      <c r="BZ28">
        <v>0.38508258394046502</v>
      </c>
      <c r="CA28">
        <v>0.12360778082147551</v>
      </c>
      <c r="CB28">
        <v>0.62481723613531681</v>
      </c>
      <c r="CC28">
        <v>-2.8962479916272394E-2</v>
      </c>
      <c r="CD28">
        <v>0.29489693683475832</v>
      </c>
      <c r="CE28">
        <v>1.1217050986036226</v>
      </c>
      <c r="CF28">
        <v>-1.1317259982176278</v>
      </c>
      <c r="CG28">
        <v>1.5119413375603919E-2</v>
      </c>
      <c r="CH28">
        <v>-0.53182809720445356</v>
      </c>
      <c r="CI28">
        <v>1.8479907132032845</v>
      </c>
      <c r="CJ28">
        <v>-0.71867159890923549</v>
      </c>
      <c r="CK28">
        <v>7.5183597431602633E-2</v>
      </c>
      <c r="CL28">
        <v>0.20208264990756655</v>
      </c>
      <c r="CM28">
        <v>1.7185668000519105</v>
      </c>
      <c r="CN28">
        <v>-0.2146948813769404</v>
      </c>
      <c r="CO28">
        <v>0.51684033228117943</v>
      </c>
      <c r="CP28">
        <v>-0.53481440364089483</v>
      </c>
      <c r="CQ28">
        <v>0.87702630536166548</v>
      </c>
      <c r="CR28">
        <v>0.14824772245994197</v>
      </c>
      <c r="CS28">
        <v>1.1182675097522718</v>
      </c>
      <c r="CT28">
        <v>1.7687826853009647</v>
      </c>
      <c r="CU28">
        <v>0.4457587093384881</v>
      </c>
      <c r="CV28">
        <v>2.4193605619327454</v>
      </c>
      <c r="CW28">
        <v>0.68803295176634971</v>
      </c>
      <c r="CX28">
        <v>1.4189683178566601</v>
      </c>
      <c r="CY28">
        <v>0.4025621811497051</v>
      </c>
      <c r="CZ28">
        <v>0.44663981428874772</v>
      </c>
      <c r="DA28">
        <v>0.35786663596510582</v>
      </c>
      <c r="DB28">
        <v>1.0062637991311076</v>
      </c>
      <c r="DC28">
        <v>1.7707218581241273</v>
      </c>
      <c r="DD28">
        <v>-1.3909134447117269E-2</v>
      </c>
      <c r="DE28">
        <v>-0.13481660294382897</v>
      </c>
      <c r="DF28">
        <v>2.3898966691640169</v>
      </c>
      <c r="DG28">
        <v>0.2778084102224494</v>
      </c>
      <c r="DH28">
        <v>1.5564996420531745</v>
      </c>
      <c r="DI28">
        <v>0.35004577918766416</v>
      </c>
      <c r="DJ28">
        <v>1.1816933437590595</v>
      </c>
      <c r="DK28">
        <v>2.2068911062607968</v>
      </c>
      <c r="DL28">
        <v>1.6075019843353946</v>
      </c>
      <c r="DM28">
        <v>1.4331206327134971</v>
      </c>
      <c r="DN28">
        <v>1.1415867612177559</v>
      </c>
      <c r="DO28">
        <v>0.80811077696814504</v>
      </c>
      <c r="DP28">
        <v>1.1166306939312012</v>
      </c>
      <c r="DQ28">
        <v>3.1638916637689145</v>
      </c>
      <c r="DR28">
        <v>1.0862499590542942</v>
      </c>
      <c r="DS28">
        <v>0.53077638883232525</v>
      </c>
      <c r="DT28">
        <v>0.67090453559193153</v>
      </c>
      <c r="DU28">
        <v>9.9382596646265198E-2</v>
      </c>
      <c r="DV28">
        <v>-0.48081159477841517</v>
      </c>
      <c r="DW28">
        <v>2.0548040069496829</v>
      </c>
      <c r="DX28">
        <v>0.9886880124427968</v>
      </c>
      <c r="DY28">
        <v>1.7266265808296739</v>
      </c>
      <c r="DZ28">
        <v>0.58843533291465278</v>
      </c>
      <c r="EA28">
        <v>1.2768490704472393</v>
      </c>
      <c r="EB28">
        <v>1.0445917715199098</v>
      </c>
      <c r="EC28">
        <v>0.54449057586499439</v>
      </c>
      <c r="ED28">
        <v>0.20333201121829089</v>
      </c>
      <c r="EE28">
        <v>0.63986127965380479</v>
      </c>
      <c r="EF28">
        <v>-0.53481440364089483</v>
      </c>
      <c r="EG28">
        <v>4.525574392606836E-3</v>
      </c>
      <c r="EH28">
        <v>0.19050765306772346</v>
      </c>
      <c r="EI28">
        <v>0.75068971570047272</v>
      </c>
      <c r="EJ28">
        <v>0.42805245140697556</v>
      </c>
      <c r="EK28">
        <v>0.67019793502067981</v>
      </c>
      <c r="EL28">
        <v>0.56363073107498274</v>
      </c>
      <c r="EM28">
        <v>1.5980973949048093E-2</v>
      </c>
      <c r="EN28">
        <v>0.24055383387313059</v>
      </c>
      <c r="EO28">
        <v>1.1163885017930184</v>
      </c>
      <c r="EP28">
        <v>-0.57867009151990412</v>
      </c>
      <c r="EQ28">
        <v>0.22869330295548793</v>
      </c>
      <c r="ER28">
        <v>1.0823683181789545</v>
      </c>
      <c r="ES28">
        <v>-0.40406363315354449</v>
      </c>
      <c r="ET28">
        <v>1.4040297235708397</v>
      </c>
      <c r="EU28">
        <v>0.40354169083393826</v>
      </c>
      <c r="EV28">
        <v>0.92593150693269777</v>
      </c>
      <c r="EW28">
        <v>0.41102370777247488</v>
      </c>
      <c r="EX28">
        <v>2.661611647270973</v>
      </c>
      <c r="EY28">
        <v>1.2654768821505622</v>
      </c>
      <c r="EZ28">
        <v>0.95277094577071186</v>
      </c>
      <c r="FA28">
        <v>1.2600445668484574</v>
      </c>
      <c r="FB28">
        <v>5.5833818494287438E-2</v>
      </c>
      <c r="FC28">
        <v>1.2209019209226299</v>
      </c>
      <c r="FD28">
        <v>0.44722375199721209</v>
      </c>
      <c r="FE28">
        <v>2.1350146429267784</v>
      </c>
      <c r="FF28">
        <v>0.14519593292126687</v>
      </c>
      <c r="FG28">
        <v>-2.6870173315558441E-2</v>
      </c>
      <c r="FH28">
        <v>-0.53042184791163893</v>
      </c>
      <c r="FI28">
        <v>2.0179371008015425</v>
      </c>
      <c r="FJ28">
        <v>0.50904220783897314</v>
      </c>
      <c r="FK28">
        <v>0.55628934102286298</v>
      </c>
      <c r="FL28">
        <v>0.14584155332525034</v>
      </c>
      <c r="FM28">
        <v>2.7384857036644399</v>
      </c>
      <c r="FN28">
        <v>-3.2032131597165441E-2</v>
      </c>
      <c r="FO28">
        <v>0.86078466502488449</v>
      </c>
      <c r="FP28">
        <v>0.31997753708744592</v>
      </c>
      <c r="FQ28">
        <v>-1.4079099751733561</v>
      </c>
      <c r="FR28">
        <v>0.72268158270328264</v>
      </c>
      <c r="FS28">
        <v>0.67542480982609743</v>
      </c>
      <c r="FT28">
        <v>-0.18230544786338637</v>
      </c>
      <c r="FU28">
        <v>1.1833541627306539</v>
      </c>
      <c r="FV28">
        <v>3.9698987645791016E-2</v>
      </c>
      <c r="FW28">
        <v>-1.8027594675923391E-2</v>
      </c>
      <c r="FX28">
        <v>0.35825647601549915</v>
      </c>
      <c r="FY28">
        <v>1.6500105057354639</v>
      </c>
      <c r="FZ28">
        <v>-0.10796471734902167</v>
      </c>
      <c r="GA28">
        <v>1.9890548817078841</v>
      </c>
      <c r="GB28">
        <v>0.85797846866662364</v>
      </c>
      <c r="GC28">
        <v>1.1507068598389298</v>
      </c>
      <c r="GD28">
        <v>0.31280000501991073</v>
      </c>
      <c r="GE28">
        <v>1.0560053815986696</v>
      </c>
      <c r="GF28">
        <v>1.59822039242091</v>
      </c>
      <c r="GG28">
        <v>-0.28989666054793739</v>
      </c>
      <c r="GH28">
        <v>3.6375919166836272</v>
      </c>
      <c r="GI28">
        <v>2.2839297480204244</v>
      </c>
      <c r="GJ28">
        <v>-0.93283970060012988</v>
      </c>
      <c r="GK28" t="e">
        <v>#DIV/0!</v>
      </c>
      <c r="GL28">
        <v>0.26614254536047371</v>
      </c>
      <c r="GM28">
        <v>1.0556100489859301</v>
      </c>
      <c r="GN28">
        <v>-7.6022149883585313E-2</v>
      </c>
      <c r="GO28">
        <v>0.44603480758728448</v>
      </c>
      <c r="GP28">
        <v>1.1969672487622183E-2</v>
      </c>
      <c r="GQ28">
        <v>1.250175800465815</v>
      </c>
      <c r="GR28">
        <v>0.53203013215078809</v>
      </c>
      <c r="GS28">
        <v>0.1966927087518977</v>
      </c>
    </row>
    <row r="29" spans="1:201" x14ac:dyDescent="0.2">
      <c r="A29" t="s">
        <v>1544</v>
      </c>
      <c r="B29">
        <v>0.18751699466602847</v>
      </c>
      <c r="C29">
        <v>-5.5096808593925461E-3</v>
      </c>
      <c r="D29">
        <v>5.116105932943589E-2</v>
      </c>
      <c r="E29">
        <v>0.14995811492817707</v>
      </c>
      <c r="F29">
        <v>1.0846034129157509E-2</v>
      </c>
      <c r="G29">
        <v>0.11628016010185804</v>
      </c>
      <c r="H29">
        <v>-8.9515855264033856E-2</v>
      </c>
      <c r="I29">
        <v>-5.0531019625865065E-2</v>
      </c>
      <c r="J29">
        <v>-0.10744406341490792</v>
      </c>
      <c r="K29">
        <v>-1.6634059849542665E-2</v>
      </c>
      <c r="L29">
        <v>-2.7546158189673431E-2</v>
      </c>
      <c r="M29">
        <v>2.7895312167276254E-2</v>
      </c>
      <c r="N29">
        <v>0.14543760583046678</v>
      </c>
      <c r="O29">
        <v>0.11109117183902306</v>
      </c>
      <c r="P29">
        <v>0.15730580408690678</v>
      </c>
      <c r="Q29">
        <v>6.3954206348386167E-2</v>
      </c>
      <c r="R29">
        <v>4.0389852734029771E-2</v>
      </c>
      <c r="S29">
        <v>-3.6666493488887619E-2</v>
      </c>
      <c r="T29">
        <v>5.1341480419885885E-2</v>
      </c>
      <c r="U29">
        <v>-0.11725632753584475</v>
      </c>
      <c r="V29">
        <v>8.2734197735060133E-3</v>
      </c>
      <c r="W29">
        <v>0.11999159536978012</v>
      </c>
      <c r="X29">
        <v>-2.255197772717521E-2</v>
      </c>
      <c r="Y29">
        <v>0.1221719486076306</v>
      </c>
      <c r="Z29">
        <v>8.1979967626925748E-2</v>
      </c>
      <c r="AA29">
        <v>-5.76279703356741E-2</v>
      </c>
      <c r="AB29">
        <v>-4.1241754320986646E-2</v>
      </c>
      <c r="AC29">
        <v>-9.1024992679716393E-2</v>
      </c>
      <c r="AD29">
        <v>9.1993292287020245E-2</v>
      </c>
      <c r="AE29">
        <v>-0.70772255223734692</v>
      </c>
      <c r="AF29">
        <v>-0.43731967841282954</v>
      </c>
      <c r="AG29">
        <v>-0.2363606632130858</v>
      </c>
      <c r="AH29">
        <v>5.8725767159725564E-2</v>
      </c>
      <c r="AI29">
        <v>5.7924332808810541E-3</v>
      </c>
      <c r="AJ29">
        <v>2.1471656147687229E-2</v>
      </c>
      <c r="AK29">
        <v>0.13644434533962602</v>
      </c>
      <c r="AL29">
        <v>3.0021737119651337E-2</v>
      </c>
      <c r="AM29">
        <v>9.1769500522685288E-2</v>
      </c>
      <c r="AN29">
        <v>-0.10202503862476264</v>
      </c>
      <c r="AO29">
        <v>-7.4612711804852128E-2</v>
      </c>
      <c r="AP29">
        <v>-9.4261573801412035E-2</v>
      </c>
      <c r="AQ29">
        <v>-8.699471862593966E-2</v>
      </c>
      <c r="AR29">
        <v>2.9420377401255457E-2</v>
      </c>
      <c r="AS29">
        <v>-0.20777017026384093</v>
      </c>
      <c r="AT29">
        <v>2.2393022861079553E-2</v>
      </c>
      <c r="AU29">
        <v>7.4282342072474444E-2</v>
      </c>
      <c r="AV29">
        <v>-8.2009582010409338E-2</v>
      </c>
      <c r="AW29">
        <v>-0.12694690058212843</v>
      </c>
      <c r="AX29">
        <v>-6.9658383648061067E-2</v>
      </c>
      <c r="AY29">
        <v>0.10939477277076295</v>
      </c>
      <c r="AZ29">
        <v>0.100002548140493</v>
      </c>
      <c r="BA29">
        <v>2.8229540524021005E-2</v>
      </c>
      <c r="BB29">
        <v>-8.0812191793853322E-2</v>
      </c>
      <c r="BC29">
        <v>0.1539929013993715</v>
      </c>
      <c r="BD29">
        <v>3.168454131011042E-2</v>
      </c>
      <c r="BE29">
        <v>0.12232747520346024</v>
      </c>
      <c r="BF29">
        <v>-7.4350945842109994E-2</v>
      </c>
      <c r="BG29">
        <v>0.11370965353786415</v>
      </c>
      <c r="BH29">
        <v>-1.2945925644908568E-2</v>
      </c>
      <c r="BI29">
        <v>-8.7952362880755502E-2</v>
      </c>
      <c r="BJ29">
        <v>-3.3046375543024364E-3</v>
      </c>
      <c r="BK29">
        <v>0.13876088486429206</v>
      </c>
      <c r="BL29">
        <v>8.7317218833251858E-2</v>
      </c>
      <c r="BM29">
        <v>-3.447593512581229E-2</v>
      </c>
      <c r="BN29">
        <v>-0.15825175775392769</v>
      </c>
      <c r="BO29">
        <v>0.20431906657265125</v>
      </c>
      <c r="BP29">
        <v>0.14657575013366408</v>
      </c>
      <c r="BQ29">
        <v>-2.9756471629985015E-3</v>
      </c>
      <c r="BR29">
        <v>0.1081399410966352</v>
      </c>
      <c r="BS29">
        <v>4.6970931086597556E-2</v>
      </c>
      <c r="BT29">
        <v>0.12317382840304333</v>
      </c>
      <c r="BU29">
        <v>-0.10348047752653017</v>
      </c>
      <c r="BV29">
        <v>4.0863120639682046E-2</v>
      </c>
      <c r="BW29">
        <v>-0.10768982909041375</v>
      </c>
      <c r="BX29">
        <v>0.1074612578963752</v>
      </c>
      <c r="BY29">
        <v>7.8492886938903439E-3</v>
      </c>
      <c r="BZ29">
        <v>8.6673769629395117E-2</v>
      </c>
      <c r="CA29">
        <v>0.11914824313612404</v>
      </c>
      <c r="CB29">
        <v>5.6899364912456687E-2</v>
      </c>
      <c r="CC29">
        <v>0.13809706279729808</v>
      </c>
      <c r="CD29">
        <v>9.7874586582639728E-2</v>
      </c>
      <c r="CE29">
        <v>-4.8127830003158734E-3</v>
      </c>
      <c r="CF29">
        <v>0.27505735201861825</v>
      </c>
      <c r="CG29">
        <v>0.13262220916414691</v>
      </c>
      <c r="CH29">
        <v>0.20055163192317477</v>
      </c>
      <c r="CI29">
        <v>-9.5015520198293152E-2</v>
      </c>
      <c r="CJ29">
        <v>0.22375709674670194</v>
      </c>
      <c r="CK29">
        <v>0.12516239762375087</v>
      </c>
      <c r="CL29">
        <v>0.10940187359427352</v>
      </c>
      <c r="CM29">
        <v>-7.8941415203714255E-2</v>
      </c>
      <c r="CN29">
        <v>0.16116453193248209</v>
      </c>
      <c r="CO29">
        <v>7.0309808525847992E-2</v>
      </c>
      <c r="CP29">
        <v>0.20092252322167231</v>
      </c>
      <c r="CQ29">
        <v>2.5575670854560667E-2</v>
      </c>
      <c r="CR29">
        <v>0.11608802806988842</v>
      </c>
      <c r="CS29">
        <v>-4.3858436289171965E-3</v>
      </c>
      <c r="CT29">
        <v>-8.5178094285924905E-2</v>
      </c>
      <c r="CU29">
        <v>7.9137956605635495E-2</v>
      </c>
      <c r="CV29">
        <v>-0.16597813225030333</v>
      </c>
      <c r="CW29">
        <v>4.904814155180777E-2</v>
      </c>
      <c r="CX29">
        <v>-4.1732082385980612E-2</v>
      </c>
      <c r="CY29">
        <v>8.4502850253192568E-2</v>
      </c>
      <c r="CZ29">
        <v>7.9028525719666606E-2</v>
      </c>
      <c r="DA29">
        <v>9.0053917815544102E-2</v>
      </c>
      <c r="DB29">
        <v>9.524718650260125E-3</v>
      </c>
      <c r="DC29">
        <v>-8.5418934381106482E-2</v>
      </c>
      <c r="DD29">
        <v>0.13622747741930183</v>
      </c>
      <c r="DE29">
        <v>0.15124386269094628</v>
      </c>
      <c r="DF29">
        <v>-0.16231879531339871</v>
      </c>
      <c r="DG29">
        <v>9.9996936033221101E-2</v>
      </c>
      <c r="DH29">
        <v>-5.8813106219594874E-2</v>
      </c>
      <c r="DI29">
        <v>9.1025247378428875E-2</v>
      </c>
      <c r="DJ29">
        <v>-1.2263163131700394E-2</v>
      </c>
      <c r="DK29">
        <v>-0.13958999225783186</v>
      </c>
      <c r="DL29">
        <v>-6.5147461168784199E-2</v>
      </c>
      <c r="DM29">
        <v>-4.3489762163898243E-2</v>
      </c>
      <c r="DN29">
        <v>-7.2820324963699112E-3</v>
      </c>
      <c r="DO29">
        <v>3.4134795765725284E-2</v>
      </c>
      <c r="DP29">
        <v>-4.1825554673708409E-3</v>
      </c>
      <c r="DQ29">
        <v>-0.25844691032415679</v>
      </c>
      <c r="DR29">
        <v>-4.0934918475207804E-4</v>
      </c>
      <c r="DS29">
        <v>6.85789874529949E-2</v>
      </c>
      <c r="DT29">
        <v>5.1175445179665338E-2</v>
      </c>
      <c r="DU29">
        <v>0.12215694643108549</v>
      </c>
      <c r="DV29">
        <v>0.19421551832187139</v>
      </c>
      <c r="DW29">
        <v>-0.12070117995783197</v>
      </c>
      <c r="DX29">
        <v>1.1707584503340931E-2</v>
      </c>
      <c r="DY29">
        <v>-7.9942418490514366E-2</v>
      </c>
      <c r="DZ29">
        <v>6.1417900305429804E-2</v>
      </c>
      <c r="EA29">
        <v>-2.4081250719828723E-2</v>
      </c>
      <c r="EB29">
        <v>4.7644866544437892E-3</v>
      </c>
      <c r="EC29">
        <v>6.6875721982875891E-2</v>
      </c>
      <c r="ED29">
        <v>0.10924670625003428</v>
      </c>
      <c r="EE29">
        <v>5.5030934811936091E-2</v>
      </c>
      <c r="EF29">
        <v>0.20092252322167231</v>
      </c>
      <c r="EG29">
        <v>0.13393793572473384</v>
      </c>
      <c r="EH29">
        <v>0.11083945734510589</v>
      </c>
      <c r="EI29">
        <v>4.126633850185922E-2</v>
      </c>
      <c r="EJ29">
        <v>8.1337026639311166E-2</v>
      </c>
      <c r="EK29">
        <v>5.1263203086955977E-2</v>
      </c>
      <c r="EL29">
        <v>6.4498565729703042E-2</v>
      </c>
      <c r="EM29">
        <v>0.13251520563767699</v>
      </c>
      <c r="EN29">
        <v>0.10462385510239737</v>
      </c>
      <c r="EO29">
        <v>-4.152475849445364E-3</v>
      </c>
      <c r="EP29">
        <v>0.20636928274556476</v>
      </c>
      <c r="EQ29">
        <v>0.1060969014245145</v>
      </c>
      <c r="ER29">
        <v>7.2740264270232391E-5</v>
      </c>
      <c r="ES29">
        <v>0.18468362608310712</v>
      </c>
      <c r="ET29">
        <v>-3.9876748799050316E-2</v>
      </c>
      <c r="EU29">
        <v>8.438119776159192E-2</v>
      </c>
      <c r="EV29">
        <v>1.9501775191134177E-2</v>
      </c>
      <c r="EW29">
        <v>8.3451951203418459E-2</v>
      </c>
      <c r="EX29">
        <v>-0.19606507125533079</v>
      </c>
      <c r="EY29">
        <v>-2.2668855249409675E-2</v>
      </c>
      <c r="EZ29">
        <v>1.616838843614378E-2</v>
      </c>
      <c r="FA29">
        <v>-2.1994176170377661E-2</v>
      </c>
      <c r="FB29">
        <v>0.12756558858504188</v>
      </c>
      <c r="FC29">
        <v>-1.7132763893022984E-2</v>
      </c>
      <c r="FD29">
        <v>7.8956002212938969E-2</v>
      </c>
      <c r="FE29">
        <v>-0.13066312712033046</v>
      </c>
      <c r="FF29">
        <v>0.11646705219511824</v>
      </c>
      <c r="FG29">
        <v>0.13783720389516932</v>
      </c>
      <c r="FH29">
        <v>0.20037697950979258</v>
      </c>
      <c r="FI29">
        <v>-0.11612240849418914</v>
      </c>
      <c r="FJ29">
        <v>7.1278314793296493E-2</v>
      </c>
      <c r="FK29">
        <v>6.5410346803467287E-2</v>
      </c>
      <c r="FL29">
        <v>0.11638686786204114</v>
      </c>
      <c r="FM29">
        <v>-0.20561262412821074</v>
      </c>
      <c r="FN29">
        <v>0.13847830535297442</v>
      </c>
      <c r="FO29">
        <v>2.7592839287354523E-2</v>
      </c>
      <c r="FP29">
        <v>9.4759642891227458E-2</v>
      </c>
      <c r="FQ29">
        <v>0.30935866570409154</v>
      </c>
      <c r="FR29">
        <v>4.4744873955909384E-2</v>
      </c>
      <c r="FS29">
        <v>5.0614039169948333E-2</v>
      </c>
      <c r="FT29">
        <v>0.15714185063398919</v>
      </c>
      <c r="FU29">
        <v>-1.2469432420554066E-2</v>
      </c>
      <c r="FV29">
        <v>0.12956949156412398</v>
      </c>
      <c r="FW29">
        <v>0.13673897920071063</v>
      </c>
      <c r="FX29">
        <v>9.0005500720522519E-2</v>
      </c>
      <c r="FY29">
        <v>-7.0426906207274487E-2</v>
      </c>
      <c r="FZ29">
        <v>0.14790893008194278</v>
      </c>
      <c r="GA29">
        <v>-0.11253531387710011</v>
      </c>
      <c r="GB29">
        <v>2.7941361394280259E-2</v>
      </c>
      <c r="GC29">
        <v>-8.4147244327217596E-3</v>
      </c>
      <c r="GD29">
        <v>9.5651073240119622E-2</v>
      </c>
      <c r="GE29">
        <v>3.346946709112425E-3</v>
      </c>
      <c r="GF29">
        <v>-6.3994712195912684E-2</v>
      </c>
      <c r="GG29">
        <v>0.17050439243229504</v>
      </c>
      <c r="GH29">
        <v>-0.31727921894400191</v>
      </c>
      <c r="GI29">
        <v>-0.1491579861944366</v>
      </c>
      <c r="GJ29">
        <v>0.25035620404646863</v>
      </c>
      <c r="GK29" t="e">
        <v>#DIV/0!</v>
      </c>
      <c r="GL29">
        <v>0.10144580535016599</v>
      </c>
      <c r="GM29">
        <v>3.3960459657352837E-3</v>
      </c>
      <c r="GN29">
        <v>0.14394174835536869</v>
      </c>
      <c r="GO29">
        <v>7.9103665939158879E-2</v>
      </c>
      <c r="GP29">
        <v>0.13301339858584149</v>
      </c>
      <c r="GQ29">
        <v>-2.0768501693853136E-2</v>
      </c>
      <c r="GR29">
        <v>6.8423275875076114E-2</v>
      </c>
      <c r="GS29">
        <v>0.11007128991727938</v>
      </c>
    </row>
    <row r="31" spans="1:201" x14ac:dyDescent="0.2">
      <c r="A31" s="126">
        <v>2018</v>
      </c>
    </row>
    <row r="32" spans="1:201" x14ac:dyDescent="0.2">
      <c r="A32" t="s">
        <v>1538</v>
      </c>
      <c r="B32" s="127">
        <v>-6.3089641924951251E-3</v>
      </c>
    </row>
    <row r="33" spans="1:201" x14ac:dyDescent="0.2">
      <c r="A33" t="s">
        <v>1539</v>
      </c>
      <c r="B33" s="128">
        <v>0.10349999999999999</v>
      </c>
    </row>
    <row r="34" spans="1:201" x14ac:dyDescent="0.2">
      <c r="A34" t="s">
        <v>1540</v>
      </c>
      <c r="B34">
        <v>2.1634250731110811E-3</v>
      </c>
    </row>
    <row r="36" spans="1:201" x14ac:dyDescent="0.2">
      <c r="A36" t="s">
        <v>1541</v>
      </c>
      <c r="B36" s="126" t="s">
        <v>508</v>
      </c>
      <c r="C36" s="126" t="s">
        <v>704</v>
      </c>
      <c r="D36" s="126" t="s">
        <v>158</v>
      </c>
      <c r="E36" s="126" t="s">
        <v>494</v>
      </c>
      <c r="F36" s="126" t="s">
        <v>146</v>
      </c>
      <c r="G36" s="126" t="s">
        <v>486</v>
      </c>
      <c r="H36" s="126" t="s">
        <v>61</v>
      </c>
      <c r="I36" s="126" t="s">
        <v>492</v>
      </c>
      <c r="J36" s="126" t="s">
        <v>130</v>
      </c>
      <c r="K36" s="126" t="s">
        <v>733</v>
      </c>
      <c r="L36" s="126" t="s">
        <v>708</v>
      </c>
      <c r="M36" s="126" t="s">
        <v>290</v>
      </c>
      <c r="N36" s="126" t="s">
        <v>356</v>
      </c>
      <c r="O36" s="126" t="s">
        <v>446</v>
      </c>
      <c r="P36" s="126" t="s">
        <v>504</v>
      </c>
      <c r="Q36" s="126" t="s">
        <v>244</v>
      </c>
      <c r="R36" s="126" t="s">
        <v>91</v>
      </c>
      <c r="S36" s="126" t="s">
        <v>914</v>
      </c>
      <c r="T36" s="126" t="s">
        <v>207</v>
      </c>
      <c r="U36" s="126" t="s">
        <v>496</v>
      </c>
      <c r="V36" s="126" t="s">
        <v>706</v>
      </c>
      <c r="W36" s="126" t="s">
        <v>720</v>
      </c>
      <c r="X36" s="126" t="s">
        <v>1078</v>
      </c>
      <c r="Y36" s="126" t="s">
        <v>838</v>
      </c>
      <c r="Z36" s="126" t="s">
        <v>965</v>
      </c>
      <c r="AA36" s="126" t="s">
        <v>1049</v>
      </c>
      <c r="AB36" s="126" t="s">
        <v>673</v>
      </c>
      <c r="AC36" s="126" t="s">
        <v>829</v>
      </c>
      <c r="AD36" s="126" t="s">
        <v>460</v>
      </c>
      <c r="AE36" s="126" t="s">
        <v>500</v>
      </c>
      <c r="AF36" s="126" t="s">
        <v>152</v>
      </c>
      <c r="AG36" s="126" t="s">
        <v>334</v>
      </c>
      <c r="AH36" s="126" t="s">
        <v>586</v>
      </c>
      <c r="AI36" s="126" t="s">
        <v>669</v>
      </c>
      <c r="AJ36" s="126" t="s">
        <v>199</v>
      </c>
      <c r="AK36" s="126" t="s">
        <v>470</v>
      </c>
      <c r="AL36" s="126" t="s">
        <v>874</v>
      </c>
      <c r="AM36" s="126" t="s">
        <v>294</v>
      </c>
      <c r="AN36" s="126" t="s">
        <v>298</v>
      </c>
      <c r="AO36" s="126" t="s">
        <v>450</v>
      </c>
      <c r="AP36" s="126" t="s">
        <v>144</v>
      </c>
      <c r="AQ36" s="126" t="s">
        <v>657</v>
      </c>
      <c r="AR36" s="126" t="s">
        <v>551</v>
      </c>
      <c r="AS36" s="126" t="s">
        <v>804</v>
      </c>
      <c r="AT36" s="126" t="s">
        <v>810</v>
      </c>
      <c r="AU36" s="126" t="s">
        <v>935</v>
      </c>
      <c r="AV36" s="126" t="s">
        <v>653</v>
      </c>
      <c r="AW36" s="126" t="s">
        <v>840</v>
      </c>
      <c r="AX36" s="126" t="s">
        <v>939</v>
      </c>
      <c r="AY36" s="126" t="s">
        <v>65</v>
      </c>
      <c r="AZ36" s="126" t="s">
        <v>79</v>
      </c>
      <c r="BA36" s="126" t="s">
        <v>931</v>
      </c>
      <c r="BB36" s="126" t="s">
        <v>618</v>
      </c>
      <c r="BC36" s="126" t="s">
        <v>51</v>
      </c>
      <c r="BD36" s="126" t="s">
        <v>189</v>
      </c>
      <c r="BE36" s="126" t="s">
        <v>302</v>
      </c>
      <c r="BF36" s="126" t="s">
        <v>1003</v>
      </c>
      <c r="BG36" s="126" t="s">
        <v>67</v>
      </c>
      <c r="BH36" s="126" t="s">
        <v>1093</v>
      </c>
      <c r="BI36" s="126" t="s">
        <v>665</v>
      </c>
      <c r="BJ36" s="126" t="s">
        <v>920</v>
      </c>
      <c r="BK36" s="126" t="s">
        <v>458</v>
      </c>
      <c r="BL36" s="126" t="s">
        <v>620</v>
      </c>
      <c r="BM36" s="126" t="s">
        <v>961</v>
      </c>
      <c r="BN36" s="126" t="s">
        <v>912</v>
      </c>
      <c r="BO36" s="126">
        <v>786</v>
      </c>
      <c r="BP36" s="126" t="s">
        <v>134</v>
      </c>
      <c r="BQ36" s="126" t="s">
        <v>1091</v>
      </c>
      <c r="BR36" s="126" t="s">
        <v>310</v>
      </c>
      <c r="BS36" s="126" t="s">
        <v>754</v>
      </c>
      <c r="BT36" s="126" t="s">
        <v>999</v>
      </c>
      <c r="BU36" s="126" t="s">
        <v>168</v>
      </c>
      <c r="BV36" s="126" t="s">
        <v>318</v>
      </c>
      <c r="BW36" s="126" t="s">
        <v>682</v>
      </c>
      <c r="BX36" s="126" t="s">
        <v>498</v>
      </c>
      <c r="BY36" s="126" t="s">
        <v>1074</v>
      </c>
      <c r="BZ36" s="126" t="s">
        <v>53</v>
      </c>
      <c r="CA36" s="126" t="s">
        <v>814</v>
      </c>
      <c r="CB36" s="126" t="s">
        <v>897</v>
      </c>
      <c r="CC36" s="126" t="s">
        <v>1103</v>
      </c>
      <c r="CD36" s="126" t="s">
        <v>480</v>
      </c>
      <c r="CE36" s="126" t="s">
        <v>221</v>
      </c>
      <c r="CF36" s="126" t="s">
        <v>110</v>
      </c>
      <c r="CG36" s="126" t="s">
        <v>320</v>
      </c>
      <c r="CH36" s="126" t="s">
        <v>322</v>
      </c>
      <c r="CI36" s="126" t="s">
        <v>1059</v>
      </c>
      <c r="CJ36" s="126" t="s">
        <v>556</v>
      </c>
      <c r="CK36" s="126" t="s">
        <v>558</v>
      </c>
      <c r="CL36" s="126" t="s">
        <v>474</v>
      </c>
      <c r="CM36" s="126" t="s">
        <v>433</v>
      </c>
      <c r="CN36" s="126" t="s">
        <v>352</v>
      </c>
      <c r="CO36" s="126" t="s">
        <v>97</v>
      </c>
      <c r="CP36" s="126" t="s">
        <v>464</v>
      </c>
      <c r="CQ36" s="126" t="s">
        <v>346</v>
      </c>
      <c r="CR36" s="126" t="s">
        <v>49</v>
      </c>
      <c r="CS36" s="126" t="s">
        <v>73</v>
      </c>
      <c r="CT36" s="126" t="s">
        <v>900</v>
      </c>
      <c r="CU36" s="126" t="s">
        <v>1037</v>
      </c>
      <c r="CV36" s="126" t="s">
        <v>148</v>
      </c>
      <c r="CW36" s="126" t="s">
        <v>819</v>
      </c>
      <c r="CX36" s="126" t="s">
        <v>423</v>
      </c>
      <c r="CY36" s="126" t="s">
        <v>1055</v>
      </c>
      <c r="CZ36" s="126" t="s">
        <v>957</v>
      </c>
      <c r="DA36" s="126" t="s">
        <v>1117</v>
      </c>
      <c r="DB36" s="126" t="s">
        <v>752</v>
      </c>
      <c r="DC36" s="126" t="s">
        <v>77</v>
      </c>
      <c r="DD36" s="126" t="s">
        <v>354</v>
      </c>
      <c r="DE36" s="126" t="s">
        <v>1041</v>
      </c>
      <c r="DF36" s="126" t="s">
        <v>765</v>
      </c>
      <c r="DG36" s="126" t="s">
        <v>328</v>
      </c>
      <c r="DH36" s="126" t="s">
        <v>691</v>
      </c>
      <c r="DI36" s="126" t="s">
        <v>671</v>
      </c>
      <c r="DJ36" s="126" t="s">
        <v>472</v>
      </c>
      <c r="DK36" s="126" t="s">
        <v>150</v>
      </c>
      <c r="DL36" s="126" t="s">
        <v>851</v>
      </c>
      <c r="DM36" s="126" t="s">
        <v>959</v>
      </c>
      <c r="DN36" s="126" t="s">
        <v>1082</v>
      </c>
      <c r="DO36" s="126" t="s">
        <v>348</v>
      </c>
      <c r="DP36" s="126" t="s">
        <v>248</v>
      </c>
      <c r="DQ36" s="126" t="s">
        <v>980</v>
      </c>
      <c r="DR36" s="126" t="s">
        <v>929</v>
      </c>
      <c r="DS36" s="126" t="s">
        <v>312</v>
      </c>
      <c r="DT36" s="126" t="s">
        <v>140</v>
      </c>
      <c r="DU36" s="126" t="s">
        <v>326</v>
      </c>
      <c r="DV36" s="126" t="s">
        <v>502</v>
      </c>
      <c r="DW36" s="126" t="s">
        <v>763</v>
      </c>
      <c r="DX36" s="126" t="s">
        <v>949</v>
      </c>
      <c r="DY36" s="126" t="s">
        <v>806</v>
      </c>
      <c r="DZ36" s="126" t="s">
        <v>488</v>
      </c>
      <c r="EA36" s="126" t="s">
        <v>1023</v>
      </c>
      <c r="EB36" s="126" t="s">
        <v>1105</v>
      </c>
      <c r="EC36" s="126" t="s">
        <v>185</v>
      </c>
      <c r="ED36" s="126" t="s">
        <v>616</v>
      </c>
      <c r="EE36" s="126" t="s">
        <v>232</v>
      </c>
      <c r="EF36" s="126" t="s">
        <v>904</v>
      </c>
      <c r="EG36" s="126" t="s">
        <v>99</v>
      </c>
      <c r="EH36" s="126" t="s">
        <v>1076</v>
      </c>
      <c r="EI36" s="126" t="s">
        <v>594</v>
      </c>
      <c r="EJ36" s="126" t="s">
        <v>234</v>
      </c>
      <c r="EK36" s="126" t="s">
        <v>584</v>
      </c>
      <c r="EL36" s="126" t="s">
        <v>466</v>
      </c>
      <c r="EM36" s="126" t="s">
        <v>986</v>
      </c>
      <c r="EN36" s="126" t="s">
        <v>219</v>
      </c>
      <c r="EO36" s="126" t="s">
        <v>750</v>
      </c>
      <c r="EP36" s="126" t="s">
        <v>242</v>
      </c>
      <c r="EQ36" s="126" t="s">
        <v>364</v>
      </c>
      <c r="ER36" s="126" t="s">
        <v>172</v>
      </c>
      <c r="ES36" s="126" t="s">
        <v>698</v>
      </c>
      <c r="ET36" s="126" t="s">
        <v>296</v>
      </c>
      <c r="EU36" s="126" t="s">
        <v>283</v>
      </c>
      <c r="EV36" s="126" t="s">
        <v>55</v>
      </c>
      <c r="EW36" s="126" t="s">
        <v>342</v>
      </c>
      <c r="EX36" s="126" t="s">
        <v>602</v>
      </c>
      <c r="EY36" s="126" t="s">
        <v>228</v>
      </c>
      <c r="EZ36" s="126" t="s">
        <v>324</v>
      </c>
      <c r="FA36" s="126" t="s">
        <v>154</v>
      </c>
      <c r="FB36" s="126" t="s">
        <v>700</v>
      </c>
      <c r="FC36" s="126" t="s">
        <v>63</v>
      </c>
      <c r="FD36" s="126" t="s">
        <v>506</v>
      </c>
      <c r="FE36" s="126" t="s">
        <v>925</v>
      </c>
      <c r="FF36" s="126" t="s">
        <v>95</v>
      </c>
      <c r="FG36" s="126" t="s">
        <v>582</v>
      </c>
      <c r="FH36" s="126" t="s">
        <v>562</v>
      </c>
      <c r="FI36" s="126" t="s">
        <v>802</v>
      </c>
      <c r="FJ36" s="126" t="s">
        <v>350</v>
      </c>
      <c r="FK36" s="126" t="s">
        <v>286</v>
      </c>
      <c r="FL36" s="126" t="s">
        <v>448</v>
      </c>
      <c r="FM36" s="126" t="s">
        <v>452</v>
      </c>
      <c r="FN36" s="126" t="s">
        <v>332</v>
      </c>
      <c r="FO36" s="126" t="s">
        <v>626</v>
      </c>
      <c r="FP36" s="126" t="s">
        <v>641</v>
      </c>
      <c r="FQ36" s="126" t="s">
        <v>160</v>
      </c>
      <c r="FR36" s="126" t="s">
        <v>610</v>
      </c>
      <c r="FS36" s="126" t="s">
        <v>338</v>
      </c>
      <c r="FT36" s="126" t="s">
        <v>612</v>
      </c>
      <c r="FU36" s="126" t="s">
        <v>1080</v>
      </c>
      <c r="FV36" s="126" t="s">
        <v>454</v>
      </c>
      <c r="FW36" s="126" t="s">
        <v>478</v>
      </c>
      <c r="FX36" s="126" t="s">
        <v>292</v>
      </c>
      <c r="FY36" s="126" t="s">
        <v>468</v>
      </c>
      <c r="FZ36" s="126" t="s">
        <v>308</v>
      </c>
      <c r="GA36" s="126" t="s">
        <v>645</v>
      </c>
      <c r="GB36" s="126" t="s">
        <v>982</v>
      </c>
      <c r="GC36" s="126" t="s">
        <v>1097</v>
      </c>
      <c r="GD36" s="126" t="s">
        <v>162</v>
      </c>
      <c r="GE36" s="126" t="s">
        <v>1016</v>
      </c>
      <c r="GF36" s="126" t="s">
        <v>781</v>
      </c>
      <c r="GG36" s="126" t="s">
        <v>560</v>
      </c>
      <c r="GH36" s="126" t="s">
        <v>1025</v>
      </c>
      <c r="GI36" s="126" t="s">
        <v>429</v>
      </c>
      <c r="GJ36" s="126" t="s">
        <v>955</v>
      </c>
      <c r="GK36" s="126" t="s">
        <v>304</v>
      </c>
      <c r="GL36" s="126" t="s">
        <v>316</v>
      </c>
      <c r="GM36" s="126" t="s">
        <v>93</v>
      </c>
      <c r="GN36" s="126" t="s">
        <v>114</v>
      </c>
      <c r="GO36" s="126" t="s">
        <v>205</v>
      </c>
      <c r="GP36" s="126" t="s">
        <v>193</v>
      </c>
      <c r="GQ36" s="126" t="s">
        <v>857</v>
      </c>
      <c r="GR36" s="126" t="s">
        <v>967</v>
      </c>
      <c r="GS36" s="126" t="s">
        <v>85</v>
      </c>
    </row>
    <row r="37" spans="1:201" x14ac:dyDescent="0.2">
      <c r="A37" t="s">
        <v>1542</v>
      </c>
      <c r="B37">
        <v>-3.7821812038800803E-3</v>
      </c>
      <c r="C37">
        <v>2.129088494692124E-3</v>
      </c>
      <c r="D37">
        <v>1.1879988279399029E-4</v>
      </c>
      <c r="E37">
        <v>2.9058215769943584E-3</v>
      </c>
      <c r="F37">
        <v>2.6189745071639823E-3</v>
      </c>
      <c r="G37">
        <v>-4.228327423081674E-4</v>
      </c>
      <c r="H37">
        <v>2.0678275136824225E-3</v>
      </c>
      <c r="I37">
        <v>2.3054370125917757E-3</v>
      </c>
      <c r="J37">
        <v>3.3885691836679078E-3</v>
      </c>
      <c r="K37">
        <v>2.2816704521983963E-3</v>
      </c>
      <c r="L37">
        <v>1.9401625125535977E-3</v>
      </c>
      <c r="M37">
        <v>-1.1039721070753247E-3</v>
      </c>
      <c r="N37">
        <v>-1.3322309400393818E-3</v>
      </c>
      <c r="O37">
        <v>-3.318249469586598E-4</v>
      </c>
      <c r="P37">
        <v>6.641478309028804E-5</v>
      </c>
      <c r="Q37">
        <v>2.8642783562206229E-3</v>
      </c>
      <c r="R37">
        <v>3.7882160393850864E-5</v>
      </c>
      <c r="S37">
        <v>-2.7635627114467351E-4</v>
      </c>
      <c r="T37">
        <v>1.2572398626595602E-3</v>
      </c>
      <c r="U37">
        <v>1.2473151906380816E-3</v>
      </c>
      <c r="V37">
        <v>1.7282477286742687E-3</v>
      </c>
      <c r="W37">
        <v>7.5263727372364272E-4</v>
      </c>
      <c r="X37">
        <v>3.3776783042363369E-3</v>
      </c>
      <c r="Y37">
        <v>1.3507549276348718E-4</v>
      </c>
      <c r="Z37">
        <v>2.9767994377864733E-3</v>
      </c>
      <c r="AA37">
        <v>5.8216996075163624E-3</v>
      </c>
      <c r="AB37">
        <v>2.7305044058042612E-3</v>
      </c>
      <c r="AC37">
        <v>1.8915585275668667E-3</v>
      </c>
      <c r="AD37">
        <v>-6.6034360261180418E-4</v>
      </c>
      <c r="AE37">
        <v>-2.4406836762354941E-2</v>
      </c>
      <c r="AF37">
        <v>3.8728509218510301E-3</v>
      </c>
      <c r="AG37">
        <v>5.330695398250998E-3</v>
      </c>
      <c r="AH37">
        <v>3.4281640473545916E-3</v>
      </c>
      <c r="AI37">
        <v>2.9935206358905936E-3</v>
      </c>
      <c r="AJ37">
        <v>1.968652410321414E-3</v>
      </c>
      <c r="AK37">
        <v>2.4395321147973595E-4</v>
      </c>
      <c r="AL37">
        <v>2.7534805669951505E-3</v>
      </c>
      <c r="AM37">
        <v>1.7048131842515269E-3</v>
      </c>
      <c r="AN37">
        <v>3.4163879794099346E-3</v>
      </c>
      <c r="AO37">
        <v>5.3519102288867844E-4</v>
      </c>
      <c r="AP37">
        <v>1.2028507493021852E-2</v>
      </c>
      <c r="AQ37">
        <v>3.6767578159790574E-3</v>
      </c>
      <c r="AR37">
        <v>2.4005975953798767E-4</v>
      </c>
      <c r="AS37">
        <v>2.5644790524546198E-3</v>
      </c>
      <c r="AT37">
        <v>2.212776441188205E-3</v>
      </c>
      <c r="AU37">
        <v>4.4135023957703559E-4</v>
      </c>
      <c r="AV37">
        <v>3.894301097337204E-3</v>
      </c>
      <c r="AW37">
        <v>4.6291651365297009E-3</v>
      </c>
      <c r="AX37">
        <v>5.5336366612035569E-3</v>
      </c>
      <c r="AY37">
        <v>4.3382094846454791E-4</v>
      </c>
      <c r="AZ37">
        <v>5.1034856981836782E-4</v>
      </c>
      <c r="BA37">
        <v>2.035154547846306E-3</v>
      </c>
      <c r="BB37">
        <v>-4.0580161036746313E-4</v>
      </c>
      <c r="BC37">
        <v>-2.3103120438814195E-3</v>
      </c>
      <c r="BD37">
        <v>3.5770505490819384E-3</v>
      </c>
      <c r="BE37">
        <v>-2.9570210521457073E-4</v>
      </c>
      <c r="BF37">
        <v>7.2595204554871976E-3</v>
      </c>
      <c r="BG37">
        <v>2.5448484052296836E-4</v>
      </c>
      <c r="BH37">
        <v>1.464536405235419E-3</v>
      </c>
      <c r="BI37">
        <v>4.4024738394813643E-3</v>
      </c>
      <c r="BJ37">
        <v>2.5062242343273297E-3</v>
      </c>
      <c r="BK37">
        <v>1.7977176585243253E-4</v>
      </c>
      <c r="BL37">
        <v>9.9368733025817762E-3</v>
      </c>
      <c r="BM37">
        <v>-3.5898932247986192E-4</v>
      </c>
      <c r="BN37">
        <v>8.1690285124023964E-4</v>
      </c>
      <c r="BO37">
        <v>-4.7700506341359893E-5</v>
      </c>
      <c r="BP37">
        <v>2.6516509717087471E-3</v>
      </c>
      <c r="BQ37">
        <v>-1.4191281296039313E-3</v>
      </c>
      <c r="BR37">
        <v>6.1327479583775304E-4</v>
      </c>
      <c r="BS37">
        <v>9.572207189800973E-4</v>
      </c>
      <c r="BT37">
        <v>-5.1082676389715657E-5</v>
      </c>
      <c r="BU37">
        <v>1.8434971025226518E-3</v>
      </c>
      <c r="BV37">
        <v>2.4045308604114762E-3</v>
      </c>
      <c r="BW37">
        <v>7.4114596624434958E-5</v>
      </c>
      <c r="BX37">
        <v>8.2210068407086612E-4</v>
      </c>
      <c r="BY37">
        <v>2.165157487090584E-3</v>
      </c>
      <c r="BZ37">
        <v>1.3189845444621664E-4</v>
      </c>
      <c r="CA37">
        <v>2.4506031300697128E-3</v>
      </c>
      <c r="CB37">
        <v>2.1323036267395083E-3</v>
      </c>
      <c r="CC37">
        <v>9.1033369935799517E-5</v>
      </c>
      <c r="CD37">
        <v>2.6566413781211498E-3</v>
      </c>
      <c r="CE37">
        <v>2.8732880220551818E-3</v>
      </c>
      <c r="CF37">
        <v>3.3842458617249012E-3</v>
      </c>
      <c r="CG37">
        <v>1.1253268707209683E-4</v>
      </c>
      <c r="CH37">
        <v>-1.4824190690019376E-3</v>
      </c>
      <c r="CI37">
        <v>3.8741873385260265E-3</v>
      </c>
      <c r="CJ37">
        <v>4.5415855625362813E-3</v>
      </c>
      <c r="CK37">
        <v>9.522345356166947E-4</v>
      </c>
      <c r="CL37">
        <v>3.4681288007576503E-4</v>
      </c>
      <c r="CM37">
        <v>8.3925716709957344E-3</v>
      </c>
      <c r="CN37">
        <v>3.7463167674987212E-3</v>
      </c>
      <c r="CO37">
        <v>5.9226946507040556E-4</v>
      </c>
      <c r="CP37">
        <v>-3.9388103465717523E-3</v>
      </c>
      <c r="CQ37">
        <v>1.8619311718713054E-3</v>
      </c>
      <c r="CR37">
        <v>-1.7914281085323156E-3</v>
      </c>
      <c r="CS37">
        <v>9.4569842586585964E-4</v>
      </c>
      <c r="CT37">
        <v>3.882662640303113E-4</v>
      </c>
      <c r="CU37">
        <v>9.0037138823964786E-4</v>
      </c>
      <c r="CV37">
        <v>5.48207973620537E-3</v>
      </c>
      <c r="CW37">
        <v>5.5950066556607187E-4</v>
      </c>
      <c r="CX37">
        <v>1.8750232085307289E-3</v>
      </c>
      <c r="CY37">
        <v>3.6655687807211863E-4</v>
      </c>
      <c r="CZ37">
        <v>9.1334629730694078E-4</v>
      </c>
      <c r="DA37">
        <v>2.0246910984113953E-3</v>
      </c>
      <c r="DB37">
        <v>1.7108180559811963E-3</v>
      </c>
      <c r="DC37">
        <v>1.0738490219665672E-3</v>
      </c>
      <c r="DD37">
        <v>-3.5731784465649463E-3</v>
      </c>
      <c r="DE37">
        <v>9.5489086047707134E-5</v>
      </c>
      <c r="DF37">
        <v>3.7281302242758081E-3</v>
      </c>
      <c r="DG37">
        <v>-6.5846960406852747E-4</v>
      </c>
      <c r="DH37">
        <v>4.0909546924219617E-3</v>
      </c>
      <c r="DI37">
        <v>2.4937100515957577E-3</v>
      </c>
      <c r="DJ37" t="e">
        <v>#DIV/0!</v>
      </c>
      <c r="DK37">
        <v>-3.8772009598600911E-3</v>
      </c>
      <c r="DL37">
        <v>6.7015760840422149E-3</v>
      </c>
      <c r="DM37">
        <v>1.0712226797558457E-2</v>
      </c>
      <c r="DN37">
        <v>5.71909713116925E-4</v>
      </c>
      <c r="DO37">
        <v>7.3599353443911655E-4</v>
      </c>
      <c r="DP37">
        <v>2.8873553525783145E-3</v>
      </c>
      <c r="DQ37">
        <v>2.3317778789140565E-4</v>
      </c>
      <c r="DR37">
        <v>3.6713823019642251E-4</v>
      </c>
      <c r="DS37">
        <v>2.8290164071662349E-3</v>
      </c>
      <c r="DT37">
        <v>2.9764794815223608E-3</v>
      </c>
      <c r="DU37">
        <v>2.8171078570897175E-4</v>
      </c>
      <c r="DV37">
        <v>4.5853914418263653E-4</v>
      </c>
      <c r="DW37">
        <v>2.8246073268483902E-3</v>
      </c>
      <c r="DX37">
        <v>-2.0502714441332669E-4</v>
      </c>
      <c r="DY37">
        <v>2.592041217397732E-3</v>
      </c>
      <c r="DZ37">
        <v>2.5396541476918554E-3</v>
      </c>
      <c r="EA37">
        <v>3.5189171225735432E-3</v>
      </c>
      <c r="EB37">
        <v>5.8577843930358506E-4</v>
      </c>
      <c r="EC37">
        <v>1.5139651911639149E-3</v>
      </c>
      <c r="ED37">
        <v>-3.3114376866500341E-3</v>
      </c>
      <c r="EE37">
        <v>-1.5759909609387834E-4</v>
      </c>
      <c r="EF37">
        <v>-3.9388103465717523E-3</v>
      </c>
      <c r="EG37">
        <v>5.9441532406653526E-4</v>
      </c>
      <c r="EH37">
        <v>1.7684043167073415E-3</v>
      </c>
      <c r="EI37">
        <v>2.3687484937577908E-4</v>
      </c>
      <c r="EJ37">
        <v>5.7028852181173798E-4</v>
      </c>
      <c r="EK37">
        <v>0</v>
      </c>
      <c r="EL37">
        <v>2.1882802514673018E-3</v>
      </c>
      <c r="EM37">
        <v>1.8117933977500826E-3</v>
      </c>
      <c r="EN37">
        <v>-1.8695713197609403E-4</v>
      </c>
      <c r="EO37">
        <v>1.4864883988437798E-3</v>
      </c>
      <c r="EP37">
        <v>3.1807041078447197E-4</v>
      </c>
      <c r="EQ37">
        <v>3.2273873263133257E-3</v>
      </c>
      <c r="ER37">
        <v>-1.1164398727400578E-3</v>
      </c>
      <c r="ES37">
        <v>2.7040751047290863E-3</v>
      </c>
      <c r="ET37">
        <v>3.0634887415649987E-3</v>
      </c>
      <c r="EU37">
        <v>5.1032992468711476E-4</v>
      </c>
      <c r="EV37">
        <v>-1.044804734902636E-3</v>
      </c>
      <c r="EW37">
        <v>2.7820328191873775E-3</v>
      </c>
      <c r="EX37">
        <v>-4.9315233107554812E-4</v>
      </c>
      <c r="EY37">
        <v>2.3991051714183239E-3</v>
      </c>
      <c r="EZ37">
        <v>1.0249360847134294E-2</v>
      </c>
      <c r="FA37">
        <v>8.1953027047567133E-4</v>
      </c>
      <c r="FB37">
        <v>-7.041048582075803E-4</v>
      </c>
      <c r="FC37">
        <v>3.1984165615649027E-4</v>
      </c>
      <c r="FD37">
        <v>2.5858083311432818E-3</v>
      </c>
      <c r="FE37">
        <v>1.4024830516375596E-3</v>
      </c>
      <c r="FF37">
        <v>2.7947908149246622E-4</v>
      </c>
      <c r="FG37">
        <v>-1.2770446924813706E-3</v>
      </c>
      <c r="FH37">
        <v>-1.9217944842248569E-3</v>
      </c>
      <c r="FI37">
        <v>4.1075222607711162E-3</v>
      </c>
      <c r="FJ37">
        <v>1.6403855347942901E-3</v>
      </c>
      <c r="FK37">
        <v>-1.7121788666595772E-3</v>
      </c>
      <c r="FL37">
        <v>1.0545901466892228E-3</v>
      </c>
      <c r="FM37">
        <v>7.7381742095582531E-4</v>
      </c>
      <c r="FN37">
        <v>1.1948826279190219E-3</v>
      </c>
      <c r="FO37">
        <v>-1.042969578872448E-3</v>
      </c>
      <c r="FP37">
        <v>1.981070491104792E-3</v>
      </c>
      <c r="FQ37">
        <v>2.1348807287054753E-3</v>
      </c>
      <c r="FR37">
        <v>-7.5581806250057352E-4</v>
      </c>
      <c r="FS37">
        <v>2.0641516823434515E-3</v>
      </c>
      <c r="FT37">
        <v>-5.4327218396594569E-4</v>
      </c>
      <c r="FU37">
        <v>3.5278151080206845E-3</v>
      </c>
      <c r="FV37">
        <v>1.7461276871138754E-3</v>
      </c>
      <c r="FW37">
        <v>6.9118304467649687E-3</v>
      </c>
      <c r="FX37">
        <v>3.6459036596620548E-3</v>
      </c>
      <c r="FY37">
        <v>1.1225764516650698E-3</v>
      </c>
      <c r="FZ37">
        <v>6.6943777392997126E-4</v>
      </c>
      <c r="GA37">
        <v>3.5118638480589703E-3</v>
      </c>
      <c r="GB37">
        <v>3.1431168608557882E-3</v>
      </c>
      <c r="GC37">
        <v>2.8398407732002601E-3</v>
      </c>
      <c r="GD37">
        <v>-4.3301044094247714E-4</v>
      </c>
      <c r="GE37">
        <v>2.7843362243704854E-3</v>
      </c>
      <c r="GF37">
        <v>4.4618911987476259E-3</v>
      </c>
      <c r="GG37">
        <v>-1.189431120777352E-3</v>
      </c>
      <c r="GH37">
        <v>1.2018501271374409E-3</v>
      </c>
      <c r="GI37">
        <v>3.329200809803774E-3</v>
      </c>
      <c r="GJ37">
        <v>-5.3181821816962569E-4</v>
      </c>
      <c r="GK37" t="e">
        <v>#DIV/0!</v>
      </c>
      <c r="GL37">
        <v>3.043043985792171E-3</v>
      </c>
      <c r="GM37">
        <v>-9.3104904601394603E-6</v>
      </c>
      <c r="GN37">
        <v>-1.1139493225422092E-3</v>
      </c>
      <c r="GO37">
        <v>1.357039218157857E-3</v>
      </c>
      <c r="GP37">
        <v>2.7923601803996807E-3</v>
      </c>
      <c r="GQ37">
        <v>3.2804730067453425E-3</v>
      </c>
      <c r="GR37">
        <v>1.4996532971924639E-3</v>
      </c>
      <c r="GS37">
        <v>1.4821613375690678E-3</v>
      </c>
    </row>
    <row r="38" spans="1:201" x14ac:dyDescent="0.2">
      <c r="A38" t="s">
        <v>1543</v>
      </c>
      <c r="B38">
        <v>-1.7482376676171045</v>
      </c>
      <c r="C38">
        <v>0.98412860290577109</v>
      </c>
      <c r="D38">
        <v>5.4912871386459387E-2</v>
      </c>
      <c r="E38">
        <v>1.3431579457548235</v>
      </c>
      <c r="F38">
        <v>1.2105686208941848</v>
      </c>
      <c r="G38">
        <v>-0.19544598403868876</v>
      </c>
      <c r="H38">
        <v>0.95581193884788163</v>
      </c>
      <c r="I38">
        <v>1.0656421806540666</v>
      </c>
      <c r="J38">
        <v>1.5662983783371922</v>
      </c>
      <c r="K38">
        <v>1.0546565631308296</v>
      </c>
      <c r="L38">
        <v>0.89680134369690745</v>
      </c>
      <c r="M38">
        <v>-0.51028904157414345</v>
      </c>
      <c r="N38">
        <v>-0.61579712493744332</v>
      </c>
      <c r="O38">
        <v>-0.15337944959724623</v>
      </c>
      <c r="P38">
        <v>3.0698906061387768E-2</v>
      </c>
      <c r="Q38">
        <v>1.3239554222701553</v>
      </c>
      <c r="R38">
        <v>1.7510271497119607E-2</v>
      </c>
      <c r="S38">
        <v>-0.12774016284615927</v>
      </c>
      <c r="T38">
        <v>0.58113399825379908</v>
      </c>
      <c r="U38">
        <v>0.57654651697477033</v>
      </c>
      <c r="V38">
        <v>0.79884797035701727</v>
      </c>
      <c r="W38">
        <v>0.34789153693283398</v>
      </c>
      <c r="X38">
        <v>1.5612642869942879</v>
      </c>
      <c r="Y38">
        <v>6.2435946796735552E-2</v>
      </c>
      <c r="Z38">
        <v>1.3759660432823455</v>
      </c>
      <c r="AA38">
        <v>2.6909642861560048</v>
      </c>
      <c r="AB38">
        <v>1.2621210874096509</v>
      </c>
      <c r="AC38">
        <v>0.87433512307719508</v>
      </c>
      <c r="AD38">
        <v>-0.30523063212085588</v>
      </c>
      <c r="AE38">
        <v>-11.281572477690228</v>
      </c>
      <c r="AF38">
        <v>1.7901479325474097</v>
      </c>
      <c r="AG38">
        <v>2.464007404049021</v>
      </c>
      <c r="AH38">
        <v>1.5846003126998855</v>
      </c>
      <c r="AI38">
        <v>1.3836950829019496</v>
      </c>
      <c r="AJ38">
        <v>0.90997022951685724</v>
      </c>
      <c r="AK38">
        <v>0.11276249615103272</v>
      </c>
      <c r="AL38">
        <v>1.2727413586991247</v>
      </c>
      <c r="AM38">
        <v>0.7880158205802551</v>
      </c>
      <c r="AN38">
        <v>1.5791570606589342</v>
      </c>
      <c r="AO38">
        <v>0.24738135354928423</v>
      </c>
      <c r="AP38">
        <v>5.559937176712312</v>
      </c>
      <c r="AQ38">
        <v>1.6995078136409647</v>
      </c>
      <c r="AR38">
        <v>0.11096282580878723</v>
      </c>
      <c r="AS38">
        <v>1.185379186147089</v>
      </c>
      <c r="AT38">
        <v>1.0228116835154151</v>
      </c>
      <c r="AU38">
        <v>0.2040053270448412</v>
      </c>
      <c r="AV38">
        <v>1.8000628474445213</v>
      </c>
      <c r="AW38">
        <v>2.1397390619462495</v>
      </c>
      <c r="AX38">
        <v>2.5578129466928998</v>
      </c>
      <c r="AY38">
        <v>0.2005250627148821</v>
      </c>
      <c r="AZ38">
        <v>0.23589842613983794</v>
      </c>
      <c r="BA38">
        <v>0.94070951341970099</v>
      </c>
      <c r="BB38">
        <v>-0.1875736836977239</v>
      </c>
      <c r="BC38">
        <v>-1.0678955664312006</v>
      </c>
      <c r="BD38">
        <v>1.6534201223516443</v>
      </c>
      <c r="BE38">
        <v>-0.13668238798274662</v>
      </c>
      <c r="BF38">
        <v>3.3555682356254439</v>
      </c>
      <c r="BG38">
        <v>0.11763053118221019</v>
      </c>
      <c r="BH38">
        <v>0.67695268185524182</v>
      </c>
      <c r="BI38">
        <v>2.0349555407298912</v>
      </c>
      <c r="BJ38">
        <v>1.158452060797877</v>
      </c>
      <c r="BK38">
        <v>8.309590569453576E-2</v>
      </c>
      <c r="BL38">
        <v>4.593121077353608</v>
      </c>
      <c r="BM38">
        <v>-0.16593563925170873</v>
      </c>
      <c r="BN38">
        <v>0.37759701567362569</v>
      </c>
      <c r="BO38">
        <v>-2.2048605673578931E-2</v>
      </c>
      <c r="BP38">
        <v>1.22567266353051</v>
      </c>
      <c r="BQ38">
        <v>-0.6559636140128372</v>
      </c>
      <c r="BR38">
        <v>0.28347401694658292</v>
      </c>
      <c r="BS38">
        <v>0.44245614552464274</v>
      </c>
      <c r="BT38">
        <v>-2.3611946179516622E-2</v>
      </c>
      <c r="BU38">
        <v>0.85211968994684817</v>
      </c>
      <c r="BV38">
        <v>1.1114463312351635</v>
      </c>
      <c r="BW38">
        <v>3.4257990972553339E-2</v>
      </c>
      <c r="BX38">
        <v>0.37999961001129406</v>
      </c>
      <c r="BY38">
        <v>1.0008007737365323</v>
      </c>
      <c r="BZ38">
        <v>6.0967424333555509E-2</v>
      </c>
      <c r="CA38">
        <v>1.1327423170452857</v>
      </c>
      <c r="CB38">
        <v>0.98561473343432271</v>
      </c>
      <c r="CC38">
        <v>4.2078355782800621E-2</v>
      </c>
      <c r="CD38">
        <v>1.2279793791521545</v>
      </c>
      <c r="CE38">
        <v>1.328119960227369</v>
      </c>
      <c r="CF38">
        <v>1.564300009178611</v>
      </c>
      <c r="CG38">
        <v>5.2015985425495181E-2</v>
      </c>
      <c r="CH38">
        <v>-0.68521858576325323</v>
      </c>
      <c r="CI38">
        <v>1.7907656644446712</v>
      </c>
      <c r="CJ38">
        <v>2.0992571543073235</v>
      </c>
      <c r="CK38">
        <v>0.44015138192299308</v>
      </c>
      <c r="CL38">
        <v>0.1603073221191044</v>
      </c>
      <c r="CM38">
        <v>3.8792985138731533</v>
      </c>
      <c r="CN38">
        <v>1.7316600487168186</v>
      </c>
      <c r="CO38">
        <v>0.27376472262970553</v>
      </c>
      <c r="CP38">
        <v>-1.8206363583036436</v>
      </c>
      <c r="CQ38">
        <v>0.86064047006434252</v>
      </c>
      <c r="CR38">
        <v>-0.82805183816982353</v>
      </c>
      <c r="CS38">
        <v>0.43713019582689416</v>
      </c>
      <c r="CT38">
        <v>0.17946832032965709</v>
      </c>
      <c r="CU38">
        <v>0.4161786786287367</v>
      </c>
      <c r="CV38">
        <v>2.5339817885728517</v>
      </c>
      <c r="CW38">
        <v>0.2586180000038043</v>
      </c>
      <c r="CX38">
        <v>0.86669200234162946</v>
      </c>
      <c r="CY38">
        <v>0.16943359057265478</v>
      </c>
      <c r="CZ38">
        <v>0.42217607101757254</v>
      </c>
      <c r="DA38">
        <v>0.93587299304977478</v>
      </c>
      <c r="DB38">
        <v>0.7907914525188432</v>
      </c>
      <c r="DC38">
        <v>0.49636524754810885</v>
      </c>
      <c r="DD38">
        <v>-1.6516303203542846</v>
      </c>
      <c r="DE38">
        <v>4.4137921499814402E-2</v>
      </c>
      <c r="DF38">
        <v>1.7232536826036808</v>
      </c>
      <c r="DG38">
        <v>-0.30436441374954815</v>
      </c>
      <c r="DH38">
        <v>1.8909620412871639</v>
      </c>
      <c r="DI38">
        <v>1.1526676299492615</v>
      </c>
      <c r="DJ38" t="e">
        <v>#DIV/0!</v>
      </c>
      <c r="DK38">
        <v>-1.7921586506735545</v>
      </c>
      <c r="DL38">
        <v>3.0976696014737009</v>
      </c>
      <c r="DM38">
        <v>4.9515127335350231</v>
      </c>
      <c r="DN38">
        <v>0.26435383421645325</v>
      </c>
      <c r="DO38">
        <v>0.34019830110442978</v>
      </c>
      <c r="DP38">
        <v>1.3346223026001063</v>
      </c>
      <c r="DQ38">
        <v>0.10778177196406799</v>
      </c>
      <c r="DR38">
        <v>0.16970230897271837</v>
      </c>
      <c r="DS38">
        <v>1.3076562910949396</v>
      </c>
      <c r="DT38">
        <v>1.3758181498941764</v>
      </c>
      <c r="DU38">
        <v>0.13021518018364359</v>
      </c>
      <c r="DV38">
        <v>0.21195055464677645</v>
      </c>
      <c r="DW38">
        <v>1.3056182818416289</v>
      </c>
      <c r="DX38">
        <v>-9.4769699658925774E-2</v>
      </c>
      <c r="DY38">
        <v>1.1981192460112731</v>
      </c>
      <c r="DZ38">
        <v>1.1739043700920706</v>
      </c>
      <c r="EA38">
        <v>1.6265491078520307</v>
      </c>
      <c r="EB38">
        <v>0.27076437570413064</v>
      </c>
      <c r="EC38">
        <v>0.69980015022511499</v>
      </c>
      <c r="ED38">
        <v>-1.530645885456098</v>
      </c>
      <c r="EE38">
        <v>-7.2847032260398709E-2</v>
      </c>
      <c r="EF38">
        <v>-1.8206363583036436</v>
      </c>
      <c r="EG38">
        <v>0.2747566030617114</v>
      </c>
      <c r="EH38">
        <v>0.81740955057173026</v>
      </c>
      <c r="EI38">
        <v>0.10949066474261794</v>
      </c>
      <c r="EJ38">
        <v>0.26360447093813288</v>
      </c>
      <c r="EK38">
        <v>0</v>
      </c>
      <c r="EL38">
        <v>1.0114888094185199</v>
      </c>
      <c r="EM38">
        <v>0.83746528607281978</v>
      </c>
      <c r="EN38">
        <v>-8.6417197572386056E-2</v>
      </c>
      <c r="EO38">
        <v>0.68709955214957241</v>
      </c>
      <c r="EP38">
        <v>0.14702169016053585</v>
      </c>
      <c r="EQ38">
        <v>1.4917952862921338</v>
      </c>
      <c r="ER38">
        <v>-0.51605201706134352</v>
      </c>
      <c r="ES38">
        <v>1.2499046712260442</v>
      </c>
      <c r="ET38">
        <v>1.4160364413081312</v>
      </c>
      <c r="EU38">
        <v>0.23588980780057359</v>
      </c>
      <c r="EV38">
        <v>-0.4829401063565239</v>
      </c>
      <c r="EW38">
        <v>1.28593906660549</v>
      </c>
      <c r="EX38">
        <v>-0.22794980847955959</v>
      </c>
      <c r="EY38">
        <v>1.1089384149404937</v>
      </c>
      <c r="EZ38">
        <v>4.7375621991823147</v>
      </c>
      <c r="FA38">
        <v>0.37881148770137812</v>
      </c>
      <c r="FB38">
        <v>-0.32545839787049008</v>
      </c>
      <c r="FC38">
        <v>0.14784041293214134</v>
      </c>
      <c r="FD38">
        <v>1.1952382189158965</v>
      </c>
      <c r="FE38">
        <v>0.64826975940550591</v>
      </c>
      <c r="FF38">
        <v>0.1291836195142943</v>
      </c>
      <c r="FG38">
        <v>-0.59028838500283054</v>
      </c>
      <c r="FH38">
        <v>-0.8883110897209161</v>
      </c>
      <c r="FI38">
        <v>1.8986200686231094</v>
      </c>
      <c r="FJ38">
        <v>0.75823542732420968</v>
      </c>
      <c r="FK38">
        <v>-0.79142046005661015</v>
      </c>
      <c r="FL38">
        <v>0.48746321737534698</v>
      </c>
      <c r="FM38">
        <v>0.35768163666655151</v>
      </c>
      <c r="FN38">
        <v>0.55231061281948568</v>
      </c>
      <c r="FO38">
        <v>-0.48209184216055201</v>
      </c>
      <c r="FP38">
        <v>0.91571023916069494</v>
      </c>
      <c r="FQ38">
        <v>0.98680594730994864</v>
      </c>
      <c r="FR38">
        <v>-0.34936179297103209</v>
      </c>
      <c r="FS38">
        <v>0.95411285927972034</v>
      </c>
      <c r="FT38">
        <v>-0.25111670874032221</v>
      </c>
      <c r="FU38">
        <v>1.6306620237822995</v>
      </c>
      <c r="FV38">
        <v>0.80711262378173454</v>
      </c>
      <c r="FW38">
        <v>3.1948554783205476</v>
      </c>
      <c r="FX38">
        <v>1.685246096560727</v>
      </c>
      <c r="FY38">
        <v>0.51888852801856711</v>
      </c>
      <c r="FZ38">
        <v>0.3094342310488693</v>
      </c>
      <c r="GA38">
        <v>1.6232888726803869</v>
      </c>
      <c r="GB38">
        <v>1.4528429479352738</v>
      </c>
      <c r="GC38">
        <v>1.3126596379492217</v>
      </c>
      <c r="GD38">
        <v>-0.20015042181229459</v>
      </c>
      <c r="GE38">
        <v>1.287003769613575</v>
      </c>
      <c r="GF38">
        <v>2.0624200274850608</v>
      </c>
      <c r="GG38">
        <v>-0.54979076260168713</v>
      </c>
      <c r="GH38">
        <v>0.55553120007486012</v>
      </c>
      <c r="GI38">
        <v>1.5388565341050922</v>
      </c>
      <c r="GJ38">
        <v>-0.24582234197963346</v>
      </c>
      <c r="GK38" t="e">
        <v>#DIV/0!</v>
      </c>
      <c r="GL38">
        <v>1.406586261578344</v>
      </c>
      <c r="GM38">
        <v>-4.3035881278525858E-3</v>
      </c>
      <c r="GN38">
        <v>-0.51490081001063326</v>
      </c>
      <c r="GO38">
        <v>0.62726425565845323</v>
      </c>
      <c r="GP38">
        <v>1.2907126829144902</v>
      </c>
      <c r="GQ38">
        <v>1.516333081056469</v>
      </c>
      <c r="GR38">
        <v>0.69318476328644463</v>
      </c>
      <c r="GS38">
        <v>0.68509945455964782</v>
      </c>
    </row>
    <row r="39" spans="1:201" x14ac:dyDescent="0.2">
      <c r="A39" t="s">
        <v>1544</v>
      </c>
      <c r="B39">
        <v>0.29547216744333782</v>
      </c>
      <c r="C39">
        <v>-4.566142517290081E-3</v>
      </c>
      <c r="D39">
        <v>9.7470074472217186E-2</v>
      </c>
      <c r="E39">
        <v>-4.3990782770256739E-2</v>
      </c>
      <c r="F39">
        <v>-2.9431286344327748E-2</v>
      </c>
      <c r="G39">
        <v>0.12496172106287134</v>
      </c>
      <c r="H39">
        <v>-1.456718967706383E-3</v>
      </c>
      <c r="I39">
        <v>-1.3517064057454828E-2</v>
      </c>
      <c r="J39">
        <v>-6.8493602541591939E-2</v>
      </c>
      <c r="K39">
        <v>-1.2310744776213245E-2</v>
      </c>
      <c r="L39">
        <v>5.023173362204772E-3</v>
      </c>
      <c r="M39">
        <v>0.15953431109403776</v>
      </c>
      <c r="N39">
        <v>0.17112004444209716</v>
      </c>
      <c r="O39">
        <v>0.12034243848868861</v>
      </c>
      <c r="P39">
        <v>0.10012898492355629</v>
      </c>
      <c r="Q39">
        <v>-4.1882173556523253E-2</v>
      </c>
      <c r="R39">
        <v>0.10157721522417192</v>
      </c>
      <c r="S39">
        <v>0.1175270149679174</v>
      </c>
      <c r="T39">
        <v>3.9686277594707053E-2</v>
      </c>
      <c r="U39">
        <v>4.0190024162209653E-2</v>
      </c>
      <c r="V39">
        <v>1.5779331827818877E-2</v>
      </c>
      <c r="W39">
        <v>6.5298390678070334E-2</v>
      </c>
      <c r="X39">
        <v>-6.7940814185577195E-2</v>
      </c>
      <c r="Y39">
        <v>9.6643973353872731E-2</v>
      </c>
      <c r="Z39">
        <v>-4.759340597688029E-2</v>
      </c>
      <c r="AA39">
        <v>-0.19199200094178798</v>
      </c>
      <c r="AB39">
        <v>-3.5092209293959384E-2</v>
      </c>
      <c r="AC39">
        <v>7.4901657777754621E-3</v>
      </c>
      <c r="AD39">
        <v>0.13701705955301172</v>
      </c>
      <c r="AE39">
        <v>1.3423177882377246</v>
      </c>
      <c r="AF39">
        <v>-9.3074290224367681E-2</v>
      </c>
      <c r="AG39">
        <v>-0.16707010080126183</v>
      </c>
      <c r="AH39">
        <v>-7.0503318996678319E-2</v>
      </c>
      <c r="AI39">
        <v>-4.8442123811711771E-2</v>
      </c>
      <c r="AJ39">
        <v>3.5771116507468531E-3</v>
      </c>
      <c r="AK39">
        <v>9.1117667097894872E-2</v>
      </c>
      <c r="AL39">
        <v>-3.6258410283699791E-2</v>
      </c>
      <c r="AM39">
        <v>1.6968798974783095E-2</v>
      </c>
      <c r="AN39">
        <v>-6.9905601128222764E-2</v>
      </c>
      <c r="AO39">
        <v>7.6335309806215668E-2</v>
      </c>
      <c r="AP39">
        <v>-0.50703094235012469</v>
      </c>
      <c r="AQ39">
        <v>-8.3121192652966372E-2</v>
      </c>
      <c r="AR39">
        <v>9.1315287034064802E-2</v>
      </c>
      <c r="AS39">
        <v>-2.666526060615472E-2</v>
      </c>
      <c r="AT39">
        <v>-8.8138915308098725E-3</v>
      </c>
      <c r="AU39">
        <v>8.1098386347454768E-2</v>
      </c>
      <c r="AV39">
        <v>-9.4163036759276245E-2</v>
      </c>
      <c r="AW39">
        <v>-0.13146253003453884</v>
      </c>
      <c r="AX39">
        <v>-0.17737079027450109</v>
      </c>
      <c r="AY39">
        <v>8.1480550568643673E-2</v>
      </c>
      <c r="AZ39">
        <v>7.7596238170944576E-2</v>
      </c>
      <c r="BA39">
        <v>2.0166272535653007E-4</v>
      </c>
      <c r="BB39">
        <v>0.12409727191661776</v>
      </c>
      <c r="BC39">
        <v>0.22076450601556802</v>
      </c>
      <c r="BD39">
        <v>-7.8060351010462617E-2</v>
      </c>
      <c r="BE39">
        <v>0.11850895144774215</v>
      </c>
      <c r="BF39">
        <v>-0.26497147223126843</v>
      </c>
      <c r="BG39">
        <v>9.05831132134685E-2</v>
      </c>
      <c r="BH39">
        <v>2.9164527198144205E-2</v>
      </c>
      <c r="BI39">
        <v>-0.11995636010532819</v>
      </c>
      <c r="BJ39">
        <v>-2.3708420862876264E-2</v>
      </c>
      <c r="BK39">
        <v>9.4375324667045762E-2</v>
      </c>
      <c r="BL39">
        <v>-0.40086586791491702</v>
      </c>
      <c r="BM39">
        <v>0.12172122066884966</v>
      </c>
      <c r="BN39">
        <v>6.2036462826701812E-2</v>
      </c>
      <c r="BO39">
        <v>0.10592113455090447</v>
      </c>
      <c r="BP39">
        <v>-3.1089845621341913E-2</v>
      </c>
      <c r="BQ39">
        <v>0.17553068500271535</v>
      </c>
      <c r="BR39">
        <v>7.2372011823609916E-2</v>
      </c>
      <c r="BS39">
        <v>5.4914348959335085E-2</v>
      </c>
      <c r="BT39">
        <v>0.10609280335254166</v>
      </c>
      <c r="BU39">
        <v>9.9296194789064984E-3</v>
      </c>
      <c r="BV39">
        <v>-1.8546770388482139E-2</v>
      </c>
      <c r="BW39">
        <v>9.973816549598806E-2</v>
      </c>
      <c r="BX39">
        <v>6.177263643110769E-2</v>
      </c>
      <c r="BY39">
        <v>-6.3968963270562978E-3</v>
      </c>
      <c r="BZ39">
        <v>9.6805230284447943E-2</v>
      </c>
      <c r="CA39">
        <v>-2.0885260531749744E-2</v>
      </c>
      <c r="CB39">
        <v>-4.72933297128518E-3</v>
      </c>
      <c r="CC39">
        <v>9.8879419336567367E-2</v>
      </c>
      <c r="CD39">
        <v>-3.134314367444134E-2</v>
      </c>
      <c r="CE39">
        <v>-4.2339477155945229E-2</v>
      </c>
      <c r="CF39">
        <v>-6.8274163694213894E-2</v>
      </c>
      <c r="CG39">
        <v>9.778817851897445E-2</v>
      </c>
      <c r="CH39">
        <v>0.17874314314810921</v>
      </c>
      <c r="CI39">
        <v>-9.3142122724154661E-2</v>
      </c>
      <c r="CJ39">
        <v>-0.12701725368817213</v>
      </c>
      <c r="CK39">
        <v>5.5167432663140802E-2</v>
      </c>
      <c r="CL39">
        <v>8.5896819005628483E-2</v>
      </c>
      <c r="CM39">
        <v>-0.32248175160189668</v>
      </c>
      <c r="CN39">
        <v>-8.6651796283119489E-2</v>
      </c>
      <c r="CO39">
        <v>7.3438179375586304E-2</v>
      </c>
      <c r="CP39">
        <v>0.30342219267651954</v>
      </c>
      <c r="CQ39">
        <v>8.9939614400924295E-3</v>
      </c>
      <c r="CR39">
        <v>0.19442751464711991</v>
      </c>
      <c r="CS39">
        <v>5.549918597898619E-2</v>
      </c>
      <c r="CT39">
        <v>8.3792769639233433E-2</v>
      </c>
      <c r="CU39">
        <v>5.7799850380777111E-2</v>
      </c>
      <c r="CV39">
        <v>-0.17475391548583102</v>
      </c>
      <c r="CW39">
        <v>7.5101425298047544E-2</v>
      </c>
      <c r="CX39">
        <v>8.3294489489461054E-3</v>
      </c>
      <c r="CY39">
        <v>8.4894672919801462E-2</v>
      </c>
      <c r="CZ39">
        <v>5.7141282934703094E-2</v>
      </c>
      <c r="DA39">
        <v>7.3275601747403718E-4</v>
      </c>
      <c r="DB39">
        <v>1.6664009706627139E-2</v>
      </c>
      <c r="DC39">
        <v>4.8994646305590729E-2</v>
      </c>
      <c r="DD39">
        <v>0.28486381470702288</v>
      </c>
      <c r="DE39">
        <v>9.8653260558495715E-2</v>
      </c>
      <c r="DF39">
        <v>-8.5728701927612963E-2</v>
      </c>
      <c r="DG39">
        <v>0.13692194101089389</v>
      </c>
      <c r="DH39">
        <v>-0.10414458308106968</v>
      </c>
      <c r="DI39">
        <v>-2.3073238502946694E-2</v>
      </c>
      <c r="DJ39" t="e">
        <v>#DIV/0!</v>
      </c>
      <c r="DK39">
        <v>0.3002950850990827</v>
      </c>
      <c r="DL39">
        <v>-0.23665189034840628</v>
      </c>
      <c r="DM39">
        <v>-0.44022048445543099</v>
      </c>
      <c r="DN39">
        <v>7.4471579284376685E-2</v>
      </c>
      <c r="DO39">
        <v>6.6143176935675993E-2</v>
      </c>
      <c r="DP39">
        <v>-4.3053492636720467E-2</v>
      </c>
      <c r="DQ39">
        <v>9.1664595261793977E-2</v>
      </c>
      <c r="DR39">
        <v>8.4865165230631021E-2</v>
      </c>
      <c r="DS39">
        <v>-4.0092382844935229E-2</v>
      </c>
      <c r="DT39">
        <v>-4.7577165957114517E-2</v>
      </c>
      <c r="DU39">
        <v>8.920120594189497E-2</v>
      </c>
      <c r="DV39">
        <v>8.0225929134212642E-2</v>
      </c>
      <c r="DW39">
        <v>-3.9868591159814434E-2</v>
      </c>
      <c r="DX39">
        <v>0.11390656255638049</v>
      </c>
      <c r="DY39">
        <v>-2.8064233383591139E-2</v>
      </c>
      <c r="DZ39">
        <v>-2.5405222940853719E-2</v>
      </c>
      <c r="EA39">
        <v>-7.5109672741458536E-2</v>
      </c>
      <c r="EB39">
        <v>7.3767644363701812E-2</v>
      </c>
      <c r="EC39">
        <v>2.6655670362027636E-2</v>
      </c>
      <c r="ED39">
        <v>0.27157863922743863</v>
      </c>
      <c r="EE39">
        <v>0.11149925715701166</v>
      </c>
      <c r="EF39">
        <v>0.30342219267651954</v>
      </c>
      <c r="EG39">
        <v>7.3329262012744922E-2</v>
      </c>
      <c r="EH39">
        <v>1.3741103930665327E-2</v>
      </c>
      <c r="EI39">
        <v>9.1476943515865369E-2</v>
      </c>
      <c r="EJ39">
        <v>7.4553866089772935E-2</v>
      </c>
      <c r="EK39">
        <v>0.10349999999999999</v>
      </c>
      <c r="EL39">
        <v>-7.57053845454779E-3</v>
      </c>
      <c r="EM39">
        <v>1.1538804389172042E-2</v>
      </c>
      <c r="EN39">
        <v>0.11298938295384191</v>
      </c>
      <c r="EO39">
        <v>2.8050309881328159E-2</v>
      </c>
      <c r="EP39">
        <v>8.73557004896416E-2</v>
      </c>
      <c r="EQ39">
        <v>-6.031249517498595E-2</v>
      </c>
      <c r="ER39">
        <v>0.16016713746295394</v>
      </c>
      <c r="ES39">
        <v>-3.3750737286693075E-2</v>
      </c>
      <c r="ET39">
        <v>-5.1993494878872823E-2</v>
      </c>
      <c r="EU39">
        <v>7.7597184541852257E-2</v>
      </c>
      <c r="EV39">
        <v>0.15653115284602331</v>
      </c>
      <c r="EW39">
        <v>-3.7707636918612855E-2</v>
      </c>
      <c r="EX39">
        <v>0.12853093235701807</v>
      </c>
      <c r="EY39">
        <v>-1.8271378697882978E-2</v>
      </c>
      <c r="EZ39">
        <v>-0.41672679788972927</v>
      </c>
      <c r="FA39">
        <v>6.1903102911293556E-2</v>
      </c>
      <c r="FB39">
        <v>0.13923824955790748</v>
      </c>
      <c r="FC39">
        <v>8.7265797390130795E-2</v>
      </c>
      <c r="FD39">
        <v>-2.7747870782437331E-2</v>
      </c>
      <c r="FE39">
        <v>3.2314169202363366E-2</v>
      </c>
      <c r="FF39">
        <v>8.9314480550497941E-2</v>
      </c>
      <c r="FG39">
        <v>0.16831895613202158</v>
      </c>
      <c r="FH39">
        <v>0.20104452064296041</v>
      </c>
      <c r="FI39">
        <v>-0.10498550313058767</v>
      </c>
      <c r="FJ39">
        <v>2.0238953111474611E-2</v>
      </c>
      <c r="FK39">
        <v>0.19040506095956433</v>
      </c>
      <c r="FL39">
        <v>4.9972169018072048E-2</v>
      </c>
      <c r="FM39">
        <v>6.4223349966969587E-2</v>
      </c>
      <c r="FN39">
        <v>4.2851343693770055E-2</v>
      </c>
      <c r="FO39">
        <v>0.15643800583330206</v>
      </c>
      <c r="FP39">
        <v>2.946807137302096E-3</v>
      </c>
      <c r="FQ39">
        <v>-4.8601389330993894E-3</v>
      </c>
      <c r="FR39">
        <v>0.14186305661458196</v>
      </c>
      <c r="FS39">
        <v>-1.2701448002459537E-3</v>
      </c>
      <c r="FT39">
        <v>0.13107486567820326</v>
      </c>
      <c r="FU39">
        <v>-7.5561307779572165E-2</v>
      </c>
      <c r="FV39">
        <v>1.4871798795840718E-2</v>
      </c>
      <c r="FW39">
        <v>-0.2473237708190979</v>
      </c>
      <c r="FX39">
        <v>-8.1555128272779068E-2</v>
      </c>
      <c r="FY39">
        <v>4.6521388206912657E-2</v>
      </c>
      <c r="FZ39">
        <v>6.9521347602822442E-2</v>
      </c>
      <c r="GA39">
        <v>-7.4751669694236397E-2</v>
      </c>
      <c r="GB39">
        <v>-5.603517924714356E-2</v>
      </c>
      <c r="GC39">
        <v>-4.0641795180499693E-2</v>
      </c>
      <c r="GD39">
        <v>0.12547831050189906</v>
      </c>
      <c r="GE39">
        <v>-3.7824550853103309E-2</v>
      </c>
      <c r="GF39">
        <v>-0.12297220694799187</v>
      </c>
      <c r="GG39">
        <v>0.16387195416389325</v>
      </c>
      <c r="GH39">
        <v>4.2497694343165832E-2</v>
      </c>
      <c r="GI39">
        <v>-6.5480242050933238E-2</v>
      </c>
      <c r="GJ39">
        <v>0.13049349674815686</v>
      </c>
      <c r="GK39" t="e">
        <v>#DIV/0!</v>
      </c>
      <c r="GL39">
        <v>-5.0955780431311951E-2</v>
      </c>
      <c r="GM39">
        <v>0.1039725725546306</v>
      </c>
      <c r="GN39">
        <v>0.16004072460914437</v>
      </c>
      <c r="GO39">
        <v>3.4620761811168799E-2</v>
      </c>
      <c r="GP39">
        <v>-3.8231822780956562E-2</v>
      </c>
      <c r="GQ39">
        <v>-6.3006965001625628E-2</v>
      </c>
      <c r="GR39">
        <v>2.738209914949559E-2</v>
      </c>
      <c r="GS39">
        <v>2.8269938525961685E-2</v>
      </c>
    </row>
    <row r="41" spans="1:201" x14ac:dyDescent="0.2">
      <c r="A41" s="126">
        <v>2017</v>
      </c>
    </row>
    <row r="42" spans="1:201" x14ac:dyDescent="0.2">
      <c r="A42" t="s">
        <v>1538</v>
      </c>
      <c r="B42" s="127">
        <v>-1.2803712468937202E-2</v>
      </c>
    </row>
    <row r="43" spans="1:201" x14ac:dyDescent="0.2">
      <c r="A43" t="s">
        <v>1539</v>
      </c>
      <c r="B43" s="128">
        <v>5.9900000000000002E-2</v>
      </c>
    </row>
    <row r="44" spans="1:201" x14ac:dyDescent="0.2">
      <c r="A44" t="s">
        <v>1540</v>
      </c>
      <c r="B44">
        <v>2.0502292998309428E-3</v>
      </c>
    </row>
    <row r="46" spans="1:201" x14ac:dyDescent="0.2">
      <c r="A46" t="s">
        <v>1541</v>
      </c>
      <c r="B46" s="126" t="s">
        <v>508</v>
      </c>
      <c r="C46" s="126" t="s">
        <v>704</v>
      </c>
      <c r="D46" s="126" t="s">
        <v>158</v>
      </c>
      <c r="E46" s="126" t="s">
        <v>494</v>
      </c>
      <c r="F46" s="126" t="s">
        <v>146</v>
      </c>
      <c r="G46" s="126" t="s">
        <v>486</v>
      </c>
      <c r="H46" s="126" t="s">
        <v>61</v>
      </c>
      <c r="I46" s="126" t="s">
        <v>492</v>
      </c>
      <c r="J46" s="126" t="s">
        <v>130</v>
      </c>
      <c r="K46" s="126" t="s">
        <v>733</v>
      </c>
      <c r="L46" s="126" t="s">
        <v>708</v>
      </c>
      <c r="M46" s="126" t="s">
        <v>290</v>
      </c>
      <c r="N46" s="126" t="s">
        <v>356</v>
      </c>
      <c r="O46" s="126" t="s">
        <v>446</v>
      </c>
      <c r="P46" s="126" t="s">
        <v>504</v>
      </c>
      <c r="Q46" s="126" t="s">
        <v>244</v>
      </c>
      <c r="R46" s="126" t="s">
        <v>91</v>
      </c>
      <c r="S46" s="126" t="s">
        <v>914</v>
      </c>
      <c r="T46" s="126" t="s">
        <v>207</v>
      </c>
      <c r="U46" s="126" t="s">
        <v>496</v>
      </c>
      <c r="V46" s="126" t="s">
        <v>706</v>
      </c>
      <c r="W46" s="126" t="s">
        <v>720</v>
      </c>
      <c r="X46" s="126" t="s">
        <v>1078</v>
      </c>
      <c r="Y46" s="126" t="s">
        <v>838</v>
      </c>
      <c r="Z46" s="126" t="s">
        <v>965</v>
      </c>
      <c r="AA46" s="126" t="s">
        <v>1049</v>
      </c>
      <c r="AB46" s="126" t="s">
        <v>673</v>
      </c>
      <c r="AC46" s="126" t="s">
        <v>829</v>
      </c>
      <c r="AD46" s="126" t="s">
        <v>460</v>
      </c>
      <c r="AE46" s="126" t="s">
        <v>500</v>
      </c>
      <c r="AF46" s="126" t="s">
        <v>152</v>
      </c>
      <c r="AG46" s="126" t="s">
        <v>334</v>
      </c>
      <c r="AH46" s="126" t="s">
        <v>586</v>
      </c>
      <c r="AI46" s="126" t="s">
        <v>669</v>
      </c>
      <c r="AJ46" s="126" t="s">
        <v>199</v>
      </c>
      <c r="AK46" s="126" t="s">
        <v>470</v>
      </c>
      <c r="AL46" s="126" t="s">
        <v>874</v>
      </c>
      <c r="AM46" s="126" t="s">
        <v>294</v>
      </c>
      <c r="AN46" s="126" t="s">
        <v>298</v>
      </c>
      <c r="AO46" s="126" t="s">
        <v>450</v>
      </c>
      <c r="AP46" s="126" t="s">
        <v>144</v>
      </c>
      <c r="AQ46" s="126" t="s">
        <v>657</v>
      </c>
      <c r="AR46" s="126" t="s">
        <v>551</v>
      </c>
      <c r="AS46" s="126" t="s">
        <v>804</v>
      </c>
      <c r="AT46" s="126" t="s">
        <v>810</v>
      </c>
      <c r="AU46" s="126" t="s">
        <v>935</v>
      </c>
      <c r="AV46" s="126" t="s">
        <v>653</v>
      </c>
      <c r="AW46" s="126" t="s">
        <v>840</v>
      </c>
      <c r="AX46" s="126" t="s">
        <v>939</v>
      </c>
      <c r="AY46" s="126" t="s">
        <v>65</v>
      </c>
      <c r="AZ46" s="126" t="s">
        <v>79</v>
      </c>
      <c r="BA46" s="126" t="s">
        <v>931</v>
      </c>
      <c r="BB46" s="126" t="s">
        <v>618</v>
      </c>
      <c r="BC46" s="126" t="s">
        <v>51</v>
      </c>
      <c r="BD46" s="126" t="s">
        <v>189</v>
      </c>
      <c r="BE46" s="126" t="s">
        <v>302</v>
      </c>
      <c r="BF46" s="126" t="s">
        <v>1003</v>
      </c>
      <c r="BG46" s="126" t="s">
        <v>67</v>
      </c>
      <c r="BH46" s="126" t="s">
        <v>1093</v>
      </c>
      <c r="BI46" s="126" t="s">
        <v>665</v>
      </c>
      <c r="BJ46" s="126" t="s">
        <v>920</v>
      </c>
      <c r="BK46" s="126" t="s">
        <v>458</v>
      </c>
      <c r="BL46" s="126" t="s">
        <v>620</v>
      </c>
      <c r="BM46" s="126" t="s">
        <v>961</v>
      </c>
      <c r="BN46" s="126" t="s">
        <v>912</v>
      </c>
      <c r="BO46" s="126">
        <v>786</v>
      </c>
      <c r="BP46" s="126" t="s">
        <v>134</v>
      </c>
      <c r="BQ46" s="126" t="s">
        <v>1091</v>
      </c>
      <c r="BR46" s="126" t="s">
        <v>310</v>
      </c>
      <c r="BS46" s="126" t="s">
        <v>754</v>
      </c>
      <c r="BT46" s="126" t="s">
        <v>999</v>
      </c>
      <c r="BU46" s="126" t="s">
        <v>168</v>
      </c>
      <c r="BV46" s="126" t="s">
        <v>318</v>
      </c>
      <c r="BW46" s="126" t="s">
        <v>682</v>
      </c>
      <c r="BX46" s="126" t="s">
        <v>498</v>
      </c>
      <c r="BY46" s="126" t="s">
        <v>1074</v>
      </c>
      <c r="BZ46" s="126" t="s">
        <v>53</v>
      </c>
      <c r="CA46" s="126" t="s">
        <v>814</v>
      </c>
      <c r="CB46" s="126" t="s">
        <v>897</v>
      </c>
      <c r="CC46" s="126" t="s">
        <v>1103</v>
      </c>
      <c r="CD46" s="126" t="s">
        <v>480</v>
      </c>
      <c r="CE46" s="126" t="s">
        <v>221</v>
      </c>
      <c r="CF46" s="126" t="s">
        <v>110</v>
      </c>
      <c r="CG46" s="126" t="s">
        <v>320</v>
      </c>
      <c r="CH46" s="126" t="s">
        <v>322</v>
      </c>
      <c r="CI46" s="126" t="s">
        <v>1059</v>
      </c>
      <c r="CJ46" s="126" t="s">
        <v>556</v>
      </c>
      <c r="CK46" s="126" t="s">
        <v>558</v>
      </c>
      <c r="CL46" s="126" t="s">
        <v>474</v>
      </c>
      <c r="CM46" s="126" t="s">
        <v>433</v>
      </c>
      <c r="CN46" s="126" t="s">
        <v>352</v>
      </c>
      <c r="CO46" s="126" t="s">
        <v>97</v>
      </c>
      <c r="CP46" s="126" t="s">
        <v>464</v>
      </c>
      <c r="CQ46" s="126" t="s">
        <v>346</v>
      </c>
      <c r="CR46" s="126" t="s">
        <v>49</v>
      </c>
      <c r="CS46" s="126" t="s">
        <v>73</v>
      </c>
      <c r="CT46" s="126" t="s">
        <v>900</v>
      </c>
      <c r="CU46" s="126" t="s">
        <v>1037</v>
      </c>
      <c r="CV46" s="126" t="s">
        <v>148</v>
      </c>
      <c r="CW46" s="126" t="s">
        <v>819</v>
      </c>
      <c r="CX46" s="126" t="s">
        <v>423</v>
      </c>
      <c r="CY46" s="126" t="s">
        <v>1055</v>
      </c>
      <c r="CZ46" s="126" t="s">
        <v>957</v>
      </c>
      <c r="DA46" s="126" t="s">
        <v>1117</v>
      </c>
      <c r="DB46" s="126" t="s">
        <v>752</v>
      </c>
      <c r="DC46" s="126" t="s">
        <v>77</v>
      </c>
      <c r="DD46" s="126" t="s">
        <v>354</v>
      </c>
      <c r="DE46" s="126" t="s">
        <v>1041</v>
      </c>
      <c r="DF46" s="126" t="s">
        <v>765</v>
      </c>
      <c r="DG46" s="126" t="s">
        <v>328</v>
      </c>
      <c r="DH46" s="126" t="s">
        <v>691</v>
      </c>
      <c r="DI46" s="126" t="s">
        <v>671</v>
      </c>
      <c r="DJ46" s="126" t="s">
        <v>472</v>
      </c>
      <c r="DK46" s="126" t="s">
        <v>150</v>
      </c>
      <c r="DL46" s="126" t="s">
        <v>851</v>
      </c>
      <c r="DM46" s="126" t="s">
        <v>959</v>
      </c>
      <c r="DN46" s="126" t="s">
        <v>1082</v>
      </c>
      <c r="DO46" s="126" t="s">
        <v>348</v>
      </c>
      <c r="DP46" s="126" t="s">
        <v>248</v>
      </c>
      <c r="DQ46" s="126" t="s">
        <v>980</v>
      </c>
      <c r="DR46" s="126" t="s">
        <v>929</v>
      </c>
      <c r="DS46" s="126" t="s">
        <v>312</v>
      </c>
      <c r="DT46" s="126" t="s">
        <v>140</v>
      </c>
      <c r="DU46" s="126" t="s">
        <v>326</v>
      </c>
      <c r="DV46" s="126" t="s">
        <v>502</v>
      </c>
      <c r="DW46" s="126" t="s">
        <v>763</v>
      </c>
      <c r="DX46" s="126" t="s">
        <v>949</v>
      </c>
      <c r="DY46" s="126" t="s">
        <v>806</v>
      </c>
      <c r="DZ46" s="126" t="s">
        <v>488</v>
      </c>
      <c r="EA46" s="126" t="s">
        <v>1023</v>
      </c>
      <c r="EB46" s="126" t="s">
        <v>1105</v>
      </c>
      <c r="EC46" s="126" t="s">
        <v>185</v>
      </c>
      <c r="ED46" s="126" t="s">
        <v>616</v>
      </c>
      <c r="EE46" s="126" t="s">
        <v>232</v>
      </c>
      <c r="EF46" s="126" t="s">
        <v>904</v>
      </c>
      <c r="EG46" s="126" t="s">
        <v>99</v>
      </c>
      <c r="EH46" s="126" t="s">
        <v>1076</v>
      </c>
      <c r="EI46" s="126" t="s">
        <v>594</v>
      </c>
      <c r="EJ46" s="126" t="s">
        <v>234</v>
      </c>
      <c r="EK46" s="126" t="s">
        <v>584</v>
      </c>
      <c r="EL46" s="126" t="s">
        <v>466</v>
      </c>
      <c r="EM46" s="126" t="s">
        <v>986</v>
      </c>
      <c r="EN46" s="126" t="s">
        <v>219</v>
      </c>
      <c r="EO46" s="126" t="s">
        <v>750</v>
      </c>
      <c r="EP46" s="126" t="s">
        <v>242</v>
      </c>
      <c r="EQ46" s="126" t="s">
        <v>364</v>
      </c>
      <c r="ER46" s="126" t="s">
        <v>172</v>
      </c>
      <c r="ES46" s="126" t="s">
        <v>698</v>
      </c>
      <c r="ET46" s="126" t="s">
        <v>296</v>
      </c>
      <c r="EU46" s="126" t="s">
        <v>283</v>
      </c>
      <c r="EV46" s="126" t="s">
        <v>55</v>
      </c>
      <c r="EW46" s="126" t="s">
        <v>342</v>
      </c>
      <c r="EX46" s="126" t="s">
        <v>602</v>
      </c>
      <c r="EY46" s="126" t="s">
        <v>228</v>
      </c>
      <c r="EZ46" s="126" t="s">
        <v>324</v>
      </c>
      <c r="FA46" s="126" t="s">
        <v>154</v>
      </c>
      <c r="FB46" s="126" t="s">
        <v>700</v>
      </c>
      <c r="FC46" s="126" t="s">
        <v>63</v>
      </c>
      <c r="FD46" s="126" t="s">
        <v>506</v>
      </c>
      <c r="FE46" s="126" t="s">
        <v>925</v>
      </c>
      <c r="FF46" s="126" t="s">
        <v>95</v>
      </c>
      <c r="FG46" s="126" t="s">
        <v>582</v>
      </c>
      <c r="FH46" s="126" t="s">
        <v>562</v>
      </c>
      <c r="FI46" s="126" t="s">
        <v>802</v>
      </c>
      <c r="FJ46" s="126" t="s">
        <v>350</v>
      </c>
      <c r="FK46" s="126" t="s">
        <v>286</v>
      </c>
      <c r="FL46" s="126" t="s">
        <v>448</v>
      </c>
      <c r="FM46" s="126" t="s">
        <v>452</v>
      </c>
      <c r="FN46" s="126" t="s">
        <v>332</v>
      </c>
      <c r="FO46" s="126" t="s">
        <v>626</v>
      </c>
      <c r="FP46" s="126" t="s">
        <v>641</v>
      </c>
      <c r="FQ46" s="126" t="s">
        <v>160</v>
      </c>
      <c r="FR46" s="126" t="s">
        <v>610</v>
      </c>
      <c r="FS46" s="126" t="s">
        <v>338</v>
      </c>
      <c r="FT46" s="126" t="s">
        <v>612</v>
      </c>
      <c r="FU46" s="126" t="s">
        <v>1080</v>
      </c>
      <c r="FV46" s="126" t="s">
        <v>454</v>
      </c>
      <c r="FW46" s="126" t="s">
        <v>478</v>
      </c>
      <c r="FX46" s="126" t="s">
        <v>292</v>
      </c>
      <c r="FY46" s="126" t="s">
        <v>468</v>
      </c>
      <c r="FZ46" s="126" t="s">
        <v>308</v>
      </c>
      <c r="GA46" s="126" t="s">
        <v>645</v>
      </c>
      <c r="GB46" s="126" t="s">
        <v>982</v>
      </c>
      <c r="GC46" s="126" t="s">
        <v>1097</v>
      </c>
      <c r="GD46" s="126" t="s">
        <v>162</v>
      </c>
      <c r="GE46" s="126" t="s">
        <v>1016</v>
      </c>
      <c r="GF46" s="126" t="s">
        <v>781</v>
      </c>
      <c r="GG46" s="126" t="s">
        <v>560</v>
      </c>
      <c r="GH46" s="126" t="s">
        <v>1025</v>
      </c>
      <c r="GI46" s="126" t="s">
        <v>429</v>
      </c>
      <c r="GJ46" s="126" t="s">
        <v>955</v>
      </c>
      <c r="GK46" s="126" t="s">
        <v>304</v>
      </c>
      <c r="GL46" s="126" t="s">
        <v>316</v>
      </c>
      <c r="GM46" s="126" t="s">
        <v>93</v>
      </c>
      <c r="GN46" s="126" t="s">
        <v>114</v>
      </c>
      <c r="GO46" s="126" t="s">
        <v>205</v>
      </c>
      <c r="GP46" s="126" t="s">
        <v>193</v>
      </c>
      <c r="GQ46" s="126" t="s">
        <v>857</v>
      </c>
      <c r="GR46" s="126" t="s">
        <v>967</v>
      </c>
      <c r="GS46" s="126" t="s">
        <v>85</v>
      </c>
    </row>
    <row r="47" spans="1:201" x14ac:dyDescent="0.2">
      <c r="A47" t="s">
        <v>1542</v>
      </c>
      <c r="B47">
        <v>1.287102847755356E-3</v>
      </c>
      <c r="C47">
        <v>1.8597740097151053E-3</v>
      </c>
      <c r="D47">
        <v>-5.094246016953111E-5</v>
      </c>
      <c r="E47">
        <v>-1.2487831798511219E-3</v>
      </c>
      <c r="F47">
        <v>5.4316292472721779E-3</v>
      </c>
      <c r="G47">
        <v>-1.0923060964447894E-3</v>
      </c>
      <c r="H47">
        <v>1.1351650009477994E-3</v>
      </c>
      <c r="I47">
        <v>2.8242470156468803E-3</v>
      </c>
      <c r="J47">
        <v>3.1734600774884101E-3</v>
      </c>
      <c r="K47">
        <v>1.0018585511293342E-3</v>
      </c>
      <c r="L47">
        <v>2.6962924883625391E-3</v>
      </c>
      <c r="M47">
        <v>7.7682252116356503E-4</v>
      </c>
      <c r="N47">
        <v>3.0701059080345777E-3</v>
      </c>
      <c r="O47">
        <v>3.3857143837795283E-4</v>
      </c>
      <c r="P47">
        <v>-1.2295800494510976E-3</v>
      </c>
      <c r="Q47">
        <v>1.7719106656860133E-3</v>
      </c>
      <c r="R47">
        <v>-3.1983769918899612E-6</v>
      </c>
      <c r="S47">
        <v>-1.6919471918419204E-2</v>
      </c>
      <c r="T47">
        <v>1.3939584284312972E-3</v>
      </c>
      <c r="U47">
        <v>2.4011534883031484E-3</v>
      </c>
      <c r="V47">
        <v>9.4255325904587931E-4</v>
      </c>
      <c r="W47">
        <v>-1.0539847315501755E-3</v>
      </c>
      <c r="X47">
        <v>3.2999238298720568E-4</v>
      </c>
      <c r="Y47">
        <v>1.7179257823178732E-3</v>
      </c>
      <c r="Z47">
        <v>1.016733734855516E-3</v>
      </c>
      <c r="AA47">
        <v>3.4026077788809773E-3</v>
      </c>
      <c r="AB47">
        <v>2.2668577576280338E-3</v>
      </c>
      <c r="AC47">
        <v>4.2872579768815514E-3</v>
      </c>
      <c r="AD47">
        <v>-2.3316008128797534E-4</v>
      </c>
      <c r="AE47">
        <v>4.9051701267087779E-2</v>
      </c>
      <c r="AF47">
        <v>2.5681776929922491E-3</v>
      </c>
      <c r="AG47">
        <v>3.5410960777497013E-3</v>
      </c>
      <c r="AH47">
        <v>1.8772180166046037E-3</v>
      </c>
      <c r="AI47">
        <v>2.1591223070768651E-3</v>
      </c>
      <c r="AJ47">
        <v>1.9137099682872472E-3</v>
      </c>
      <c r="AK47">
        <v>2.9869592674258808E-4</v>
      </c>
      <c r="AL47">
        <v>1.7970569899476733E-3</v>
      </c>
      <c r="AM47">
        <v>-1.4917027276437804E-3</v>
      </c>
      <c r="AN47">
        <v>1.0816474446315736E-2</v>
      </c>
      <c r="AO47">
        <v>1.5911954918241165E-3</v>
      </c>
      <c r="AP47">
        <v>4.0817493409915558E-5</v>
      </c>
      <c r="AQ47">
        <v>3.8708220243725421E-3</v>
      </c>
      <c r="AR47">
        <v>7.5434599501048364E-4</v>
      </c>
      <c r="AS47">
        <v>2.2482518691803316E-3</v>
      </c>
      <c r="AT47">
        <v>3.9834745678058022E-3</v>
      </c>
      <c r="AU47">
        <v>-6.0891260473098687E-5</v>
      </c>
      <c r="AV47">
        <v>2.2042700846193609E-3</v>
      </c>
      <c r="AW47">
        <v>4.8978066826257903E-3</v>
      </c>
      <c r="AX47">
        <v>4.618159555585216E-3</v>
      </c>
      <c r="AY47">
        <v>1.1661749698751306E-3</v>
      </c>
      <c r="AZ47">
        <v>4.6323746588543884E-3</v>
      </c>
      <c r="BA47">
        <v>7.1470873810703902E-4</v>
      </c>
      <c r="BB47">
        <v>2.3030351120893328E-3</v>
      </c>
      <c r="BC47">
        <v>-1.1154559499947569E-3</v>
      </c>
      <c r="BD47">
        <v>2.2663108053749916E-3</v>
      </c>
      <c r="BE47">
        <v>1.1764676761817942E-4</v>
      </c>
      <c r="BF47">
        <v>1.067981063696748E-2</v>
      </c>
      <c r="BG47">
        <v>1.2161620861401679E-3</v>
      </c>
      <c r="BH47">
        <v>3.77830563931133E-3</v>
      </c>
      <c r="BI47">
        <v>1.9675268092452431E-3</v>
      </c>
      <c r="BJ47">
        <v>3.8762587766809479E-3</v>
      </c>
      <c r="BK47">
        <v>1.4695526907018946E-3</v>
      </c>
      <c r="BL47">
        <v>2.3694375107139345E-3</v>
      </c>
      <c r="BM47">
        <v>3.0556339238030643E-3</v>
      </c>
      <c r="BN47">
        <v>2.912397846942276E-3</v>
      </c>
      <c r="BO47">
        <v>0</v>
      </c>
      <c r="BP47">
        <v>2.5669128175885392E-3</v>
      </c>
      <c r="BQ47">
        <v>3.680720250661062E-4</v>
      </c>
      <c r="BR47">
        <v>1.199855042682994E-4</v>
      </c>
      <c r="BS47">
        <v>1.1364195460863492E-3</v>
      </c>
      <c r="BT47">
        <v>1.5371728251439164E-3</v>
      </c>
      <c r="BU47">
        <v>6.8745351859669044E-3</v>
      </c>
      <c r="BV47">
        <v>-8.9727237397815298E-4</v>
      </c>
      <c r="BW47">
        <v>-5.4210925666291236E-3</v>
      </c>
      <c r="BX47">
        <v>3.1719108892023758E-3</v>
      </c>
      <c r="BY47">
        <v>1.5796699770417818E-3</v>
      </c>
      <c r="BZ47">
        <v>-1.1456274753755577E-3</v>
      </c>
      <c r="CA47">
        <v>6.059169932211352E-3</v>
      </c>
      <c r="CB47">
        <v>2.6677460072731109E-3</v>
      </c>
      <c r="CC47">
        <v>2.5920809530139858E-4</v>
      </c>
      <c r="CD47">
        <v>3.4677945241138181E-3</v>
      </c>
      <c r="CE47">
        <v>1.5035339586618247E-3</v>
      </c>
      <c r="CF47">
        <v>3.2254534789200916E-3</v>
      </c>
      <c r="CG47">
        <v>-2.8311798124051738E-4</v>
      </c>
      <c r="CH47">
        <v>4.4364339502634813E-4</v>
      </c>
      <c r="CI47">
        <v>1.3924852542652856E-3</v>
      </c>
      <c r="CJ47">
        <v>2.0710307952396308E-3</v>
      </c>
      <c r="CK47">
        <v>-2.0054450710825278E-4</v>
      </c>
      <c r="CL47">
        <v>1.542676530176784E-3</v>
      </c>
      <c r="CM47">
        <v>4.4592251679087423E-3</v>
      </c>
      <c r="CN47">
        <v>3.1531661169793448E-3</v>
      </c>
      <c r="CO47">
        <v>-5.3281766649909126E-4</v>
      </c>
      <c r="CP47">
        <v>3.0685672231726417E-3</v>
      </c>
      <c r="CQ47">
        <v>-1.5144444432391177E-3</v>
      </c>
      <c r="CR47">
        <v>9.7855056237315251E-4</v>
      </c>
      <c r="CS47">
        <v>3.9992676377651073E-4</v>
      </c>
      <c r="CT47">
        <v>1.5111343486050677E-3</v>
      </c>
      <c r="CU47">
        <v>-1.0350633242334378E-3</v>
      </c>
      <c r="CV47">
        <v>3.8356445434480925E-3</v>
      </c>
      <c r="CW47">
        <v>3.6827291485577135E-3</v>
      </c>
      <c r="CX47">
        <v>8.1904555682700173E-4</v>
      </c>
      <c r="CY47">
        <v>6.1021566652119804E-4</v>
      </c>
      <c r="CZ47">
        <v>7.1815662427086413E-4</v>
      </c>
      <c r="DA47">
        <v>4.6914092437835815E-3</v>
      </c>
      <c r="DB47">
        <v>3.2305588072396958E-3</v>
      </c>
      <c r="DC47">
        <v>-7.0439128174828371E-5</v>
      </c>
      <c r="DD47">
        <v>5.8890703499676171E-3</v>
      </c>
      <c r="DE47">
        <v>-2.5296094290568923E-4</v>
      </c>
      <c r="DF47">
        <v>6.144974704099135E-3</v>
      </c>
      <c r="DG47">
        <v>4.7055190580561112E-3</v>
      </c>
      <c r="DH47">
        <v>2.0420538719960035E-3</v>
      </c>
      <c r="DI47">
        <v>6.8768272194181697E-3</v>
      </c>
      <c r="DJ47" t="e">
        <v>#DIV/0!</v>
      </c>
      <c r="DK47">
        <v>4.818999262511065E-3</v>
      </c>
      <c r="DL47">
        <v>2.3095309671568665E-3</v>
      </c>
      <c r="DM47">
        <v>2.092251475926028E-3</v>
      </c>
      <c r="DN47">
        <v>2.1703150817428091E-3</v>
      </c>
      <c r="DO47">
        <v>-6.1214464470339767E-5</v>
      </c>
      <c r="DP47">
        <v>1.0136910862818939E-3</v>
      </c>
      <c r="DQ47">
        <v>1.9365199787197329E-3</v>
      </c>
      <c r="DR47">
        <v>3.7579126925916017E-3</v>
      </c>
      <c r="DS47">
        <v>2.6780862229368644E-3</v>
      </c>
      <c r="DT47">
        <v>1.8198720817788594E-3</v>
      </c>
      <c r="DU47">
        <v>1.5928150828247013E-3</v>
      </c>
      <c r="DV47">
        <v>4.668144220075807E-4</v>
      </c>
      <c r="DW47">
        <v>4.811710904941497E-3</v>
      </c>
      <c r="DX47">
        <v>2.4800097054675564E-3</v>
      </c>
      <c r="DY47">
        <v>2.2915838278390376E-3</v>
      </c>
      <c r="DZ47">
        <v>3.0467893878101377E-4</v>
      </c>
      <c r="EA47">
        <v>2.9445573201676038E-3</v>
      </c>
      <c r="EB47">
        <v>4.0831129766842893E-4</v>
      </c>
      <c r="EC47">
        <v>1.3141254201847663E-3</v>
      </c>
      <c r="ED47">
        <v>1.6697285671368296E-3</v>
      </c>
      <c r="EE47">
        <v>4.7066977225667647E-4</v>
      </c>
      <c r="EF47">
        <v>3.0685672231726417E-3</v>
      </c>
      <c r="EG47">
        <v>2.4398960084659237E-3</v>
      </c>
      <c r="EH47">
        <v>-3.8387285953691159E-4</v>
      </c>
      <c r="EI47">
        <v>8.9154835065852829E-4</v>
      </c>
      <c r="EJ47">
        <v>1.3497349719772389E-4</v>
      </c>
      <c r="EK47">
        <v>4.3613582318351163E-4</v>
      </c>
      <c r="EL47">
        <v>2.7747139718954273E-3</v>
      </c>
      <c r="EM47">
        <v>7.3712752733208599E-3</v>
      </c>
      <c r="EN47">
        <v>6.996001960918746E-4</v>
      </c>
      <c r="EO47">
        <v>2.5708812407693425E-3</v>
      </c>
      <c r="EP47">
        <v>-3.9882542656096825E-5</v>
      </c>
      <c r="EQ47">
        <v>-7.6021167330528522E-7</v>
      </c>
      <c r="ER47">
        <v>3.6997947602675288E-3</v>
      </c>
      <c r="ES47">
        <v>-2.0646367135392283E-4</v>
      </c>
      <c r="ET47">
        <v>3.4898517782540731E-3</v>
      </c>
      <c r="EU47">
        <v>-4.1429963729999259E-4</v>
      </c>
      <c r="EV47">
        <v>1.379891419204591E-3</v>
      </c>
      <c r="EW47">
        <v>1.0187575973932201E-3</v>
      </c>
      <c r="EX47">
        <v>5.7655737267511039E-4</v>
      </c>
      <c r="EY47">
        <v>2.9170331715309182E-3</v>
      </c>
      <c r="EZ47">
        <v>3.870609912191644E-3</v>
      </c>
      <c r="FA47">
        <v>4.2795178363578641E-3</v>
      </c>
      <c r="FB47">
        <v>5.876446175159518E-5</v>
      </c>
      <c r="FC47">
        <v>2.4752816324456737E-3</v>
      </c>
      <c r="FD47">
        <v>1.7307707918239885E-3</v>
      </c>
      <c r="FE47">
        <v>2.2093249919843023E-3</v>
      </c>
      <c r="FF47" t="e">
        <v>#DIV/0!</v>
      </c>
      <c r="FG47">
        <v>3.3544903674489351E-4</v>
      </c>
      <c r="FH47">
        <v>1.6836316142933771E-3</v>
      </c>
      <c r="FI47">
        <v>3.7476892603216126E-3</v>
      </c>
      <c r="FJ47">
        <v>1.8599300332108786E-4</v>
      </c>
      <c r="FK47">
        <v>-2.3479412903944273E-3</v>
      </c>
      <c r="FL47">
        <v>1.7662107842817182E-4</v>
      </c>
      <c r="FM47">
        <v>1.4100271875400125E-3</v>
      </c>
      <c r="FN47">
        <v>1.0010978561879461E-3</v>
      </c>
      <c r="FO47">
        <v>1.3958796995592665E-3</v>
      </c>
      <c r="FP47">
        <v>2.9428523164881262E-3</v>
      </c>
      <c r="FQ47">
        <v>1.8042827981706413E-3</v>
      </c>
      <c r="FR47">
        <v>4.0521698418163089E-3</v>
      </c>
      <c r="FS47">
        <v>-9.4864170627722362E-4</v>
      </c>
      <c r="FT47">
        <v>9.9665791934508549E-4</v>
      </c>
      <c r="FU47">
        <v>2.5208659006668074E-3</v>
      </c>
      <c r="FV47">
        <v>6.6715234616508625E-4</v>
      </c>
      <c r="FW47">
        <v>-1.0301821116416728E-3</v>
      </c>
      <c r="FX47">
        <v>-1.2515466713484342E-3</v>
      </c>
      <c r="FY47">
        <v>2.3715965044918551E-3</v>
      </c>
      <c r="FZ47">
        <v>-8.8135443264109731E-4</v>
      </c>
      <c r="GA47">
        <v>1.4831568278500127E-3</v>
      </c>
      <c r="GB47">
        <v>1.7422561697726822E-3</v>
      </c>
      <c r="GC47">
        <v>8.4986094426014579E-3</v>
      </c>
      <c r="GD47">
        <v>2.6770185793567633E-3</v>
      </c>
      <c r="GE47">
        <v>2.8694195200422161E-3</v>
      </c>
      <c r="GF47">
        <v>8.4636982812706445E-4</v>
      </c>
      <c r="GG47">
        <v>-2.0284285184891317E-4</v>
      </c>
      <c r="GH47">
        <v>4.5786256065936471E-3</v>
      </c>
      <c r="GI47">
        <v>2.1807954670449762E-3</v>
      </c>
      <c r="GJ47">
        <v>-2.0158700158904182E-3</v>
      </c>
      <c r="GK47" t="e">
        <v>#DIV/0!</v>
      </c>
      <c r="GL47">
        <v>5.4828804785035674E-3</v>
      </c>
      <c r="GM47">
        <v>-9.1868318449914372E-4</v>
      </c>
      <c r="GN47">
        <v>3.7691097949441197E-3</v>
      </c>
      <c r="GO47">
        <v>7.4035558331689007E-4</v>
      </c>
      <c r="GP47">
        <v>2.281489079225985E-3</v>
      </c>
      <c r="GQ47">
        <v>3.5799940669222611E-3</v>
      </c>
      <c r="GR47">
        <v>1.1948982796519774E-3</v>
      </c>
      <c r="GS47">
        <v>-3.5964681789708765E-5</v>
      </c>
    </row>
    <row r="48" spans="1:201" x14ac:dyDescent="0.2">
      <c r="A48" t="s">
        <v>1543</v>
      </c>
      <c r="B48">
        <v>0.62778482770755817</v>
      </c>
      <c r="C48">
        <v>0.90710537102774691</v>
      </c>
      <c r="D48">
        <v>-2.4847201322179772E-2</v>
      </c>
      <c r="E48">
        <v>-0.60909439737013493</v>
      </c>
      <c r="F48">
        <v>2.6492789112515647</v>
      </c>
      <c r="G48">
        <v>-0.53277264964209536</v>
      </c>
      <c r="H48">
        <v>0.55367709408962329</v>
      </c>
      <c r="I48">
        <v>1.3775273896825888</v>
      </c>
      <c r="J48">
        <v>1.5478561728437332</v>
      </c>
      <c r="K48">
        <v>0.48865683034182816</v>
      </c>
      <c r="L48">
        <v>1.3151175278710869</v>
      </c>
      <c r="M48">
        <v>0.37889543439244577</v>
      </c>
      <c r="N48">
        <v>1.4974451434713822</v>
      </c>
      <c r="O48">
        <v>0.16513832789623611</v>
      </c>
      <c r="P48">
        <v>-0.59972806434503978</v>
      </c>
      <c r="Q48">
        <v>0.86424999673554603</v>
      </c>
      <c r="R48">
        <v>-1.5600094058521611E-3</v>
      </c>
      <c r="S48">
        <v>-8.2524778666534253</v>
      </c>
      <c r="T48">
        <v>0.67990367152895526</v>
      </c>
      <c r="U48">
        <v>1.1711633857252659</v>
      </c>
      <c r="V48">
        <v>0.45973065506555783</v>
      </c>
      <c r="W48">
        <v>-0.514081391597069</v>
      </c>
      <c r="X48">
        <v>0.16095389087182399</v>
      </c>
      <c r="Y48">
        <v>0.83791885252031539</v>
      </c>
      <c r="Z48">
        <v>0.49591220598562002</v>
      </c>
      <c r="AA48">
        <v>1.6596230378531556</v>
      </c>
      <c r="AB48">
        <v>1.1056605999216544</v>
      </c>
      <c r="AC48">
        <v>2.0911114562820212</v>
      </c>
      <c r="AD48">
        <v>-0.11372390459311121</v>
      </c>
      <c r="AE48">
        <v>23.924983059764322</v>
      </c>
      <c r="AF48">
        <v>1.2526294952491486</v>
      </c>
      <c r="AG48">
        <v>1.7271707501408218</v>
      </c>
      <c r="AH48">
        <v>0.91561369099514611</v>
      </c>
      <c r="AI48">
        <v>1.0531125992857977</v>
      </c>
      <c r="AJ48">
        <v>0.93341265215800362</v>
      </c>
      <c r="AK48">
        <v>0.14568903427885743</v>
      </c>
      <c r="AL48">
        <v>0.87651512447698143</v>
      </c>
      <c r="AM48">
        <v>-0.72757848488790144</v>
      </c>
      <c r="AN48">
        <v>5.2757388879417721</v>
      </c>
      <c r="AO48">
        <v>0.77610611259692897</v>
      </c>
      <c r="AP48">
        <v>1.9908745530698092E-2</v>
      </c>
      <c r="AQ48">
        <v>1.8879946865902859</v>
      </c>
      <c r="AR48">
        <v>0.36793250153662582</v>
      </c>
      <c r="AS48">
        <v>1.0965855718507764</v>
      </c>
      <c r="AT48">
        <v>1.9429410008598893</v>
      </c>
      <c r="AU48">
        <v>-2.9699731868098676E-2</v>
      </c>
      <c r="AV48">
        <v>1.0751334422940497</v>
      </c>
      <c r="AW48">
        <v>2.3889067837581153</v>
      </c>
      <c r="AX48">
        <v>2.2525088076567918</v>
      </c>
      <c r="AY48">
        <v>0.56880221640149742</v>
      </c>
      <c r="AZ48">
        <v>2.2594422288455069</v>
      </c>
      <c r="BA48">
        <v>0.34859941674132366</v>
      </c>
      <c r="BB48">
        <v>1.1233061161886799</v>
      </c>
      <c r="BC48">
        <v>-0.54406399815217488</v>
      </c>
      <c r="BD48">
        <v>1.1053938237844256</v>
      </c>
      <c r="BE48">
        <v>5.7382248721096853E-2</v>
      </c>
      <c r="BF48">
        <v>5.209081071004162</v>
      </c>
      <c r="BG48">
        <v>0.59318344842718318</v>
      </c>
      <c r="BH48">
        <v>1.8428697900390363</v>
      </c>
      <c r="BI48">
        <v>0.95966183363367252</v>
      </c>
      <c r="BJ48">
        <v>1.8906464642762522</v>
      </c>
      <c r="BK48">
        <v>0.71677479724978588</v>
      </c>
      <c r="BL48">
        <v>1.1556939074616253</v>
      </c>
      <c r="BM48">
        <v>1.4903864285107158</v>
      </c>
      <c r="BN48">
        <v>1.4205229859813366</v>
      </c>
      <c r="BO48">
        <v>0</v>
      </c>
      <c r="BP48">
        <v>1.2520125518644187</v>
      </c>
      <c r="BQ48">
        <v>0.17952724853578894</v>
      </c>
      <c r="BR48">
        <v>5.8522968273935563E-2</v>
      </c>
      <c r="BS48">
        <v>0.5542889988842008</v>
      </c>
      <c r="BT48">
        <v>0.74975653955909616</v>
      </c>
      <c r="BU48">
        <v>3.3530567466447594</v>
      </c>
      <c r="BV48">
        <v>-0.43764488881908964</v>
      </c>
      <c r="BW48">
        <v>-2.6441396418810981</v>
      </c>
      <c r="BX48">
        <v>1.5471005557592628</v>
      </c>
      <c r="BY48">
        <v>0.77048453905718628</v>
      </c>
      <c r="BZ48">
        <v>-0.55878016935472707</v>
      </c>
      <c r="CA48">
        <v>2.9553620820417392</v>
      </c>
      <c r="CB48">
        <v>1.3011939725439916</v>
      </c>
      <c r="CC48">
        <v>0.12642883180080017</v>
      </c>
      <c r="CD48">
        <v>1.6914178937935207</v>
      </c>
      <c r="CE48">
        <v>0.73334917161987812</v>
      </c>
      <c r="CF48">
        <v>1.5732159711043321</v>
      </c>
      <c r="CG48">
        <v>-0.1380908863529863</v>
      </c>
      <c r="CH48">
        <v>0.21638720852488547</v>
      </c>
      <c r="CI48">
        <v>0.67918513035595907</v>
      </c>
      <c r="CJ48">
        <v>1.010145936071835</v>
      </c>
      <c r="CK48">
        <v>-9.7815647803291675E-2</v>
      </c>
      <c r="CL48">
        <v>0.75244097345793937</v>
      </c>
      <c r="CM48">
        <v>2.1749885089811367</v>
      </c>
      <c r="CN48">
        <v>1.5379577870823267</v>
      </c>
      <c r="CO48">
        <v>-0.25988198809910001</v>
      </c>
      <c r="CP48">
        <v>1.4966946494353919</v>
      </c>
      <c r="CQ48">
        <v>-0.73867076397942188</v>
      </c>
      <c r="CR48">
        <v>0.47728835133408809</v>
      </c>
      <c r="CS48">
        <v>0.19506440758089241</v>
      </c>
      <c r="CT48">
        <v>0.73705626425769666</v>
      </c>
      <c r="CU48">
        <v>-0.50485246909640136</v>
      </c>
      <c r="CV48">
        <v>1.8708368589622493</v>
      </c>
      <c r="CW48">
        <v>1.7962523259527035</v>
      </c>
      <c r="CX48">
        <v>0.3994897336090838</v>
      </c>
      <c r="CY48">
        <v>0.29763288748800681</v>
      </c>
      <c r="CZ48">
        <v>0.35028112432598718</v>
      </c>
      <c r="DA48">
        <v>2.2882363666202723</v>
      </c>
      <c r="DB48">
        <v>1.5757060966332304</v>
      </c>
      <c r="DC48">
        <v>-3.435670740859894E-2</v>
      </c>
      <c r="DD48">
        <v>2.8723959561270616</v>
      </c>
      <c r="DE48">
        <v>-0.12338178121176388</v>
      </c>
      <c r="DF48">
        <v>2.9972133871103273</v>
      </c>
      <c r="DG48">
        <v>2.2951184330670316</v>
      </c>
      <c r="DH48">
        <v>0.99601243244567161</v>
      </c>
      <c r="DI48">
        <v>3.3541746866973452</v>
      </c>
      <c r="DJ48" t="e">
        <v>#DIV/0!</v>
      </c>
      <c r="DK48">
        <v>2.3504684392660025</v>
      </c>
      <c r="DL48">
        <v>1.1264744715858392</v>
      </c>
      <c r="DM48">
        <v>1.020496329897612</v>
      </c>
      <c r="DN48">
        <v>1.0585718787268177</v>
      </c>
      <c r="DO48">
        <v>-2.9857374721640829E-2</v>
      </c>
      <c r="DP48">
        <v>0.49442815316583394</v>
      </c>
      <c r="DQ48">
        <v>0.94453824207829529</v>
      </c>
      <c r="DR48">
        <v>1.8329231237215615</v>
      </c>
      <c r="DS48">
        <v>1.3062374160576542</v>
      </c>
      <c r="DT48">
        <v>0.88764319285112248</v>
      </c>
      <c r="DU48">
        <v>0.77689606862805116</v>
      </c>
      <c r="DV48">
        <v>0.22768888438287033</v>
      </c>
      <c r="DW48">
        <v>2.3469135405187407</v>
      </c>
      <c r="DX48">
        <v>1.2096255309940465</v>
      </c>
      <c r="DY48">
        <v>1.1177207486147995</v>
      </c>
      <c r="DZ48">
        <v>0.14860725032372568</v>
      </c>
      <c r="EA48">
        <v>1.436208779384045</v>
      </c>
      <c r="EB48">
        <v>0.19915396668172547</v>
      </c>
      <c r="EC48">
        <v>0.64096509609589813</v>
      </c>
      <c r="ED48">
        <v>0.81441064532367746</v>
      </c>
      <c r="EE48">
        <v>0.22956933270609625</v>
      </c>
      <c r="EF48">
        <v>1.4966946494353919</v>
      </c>
      <c r="EG48">
        <v>1.1900600623877104</v>
      </c>
      <c r="EH48">
        <v>-0.18723411062780385</v>
      </c>
      <c r="EI48">
        <v>0.4348529946050636</v>
      </c>
      <c r="EJ48">
        <v>6.5833366642869415E-2</v>
      </c>
      <c r="EK48">
        <v>0.21272538794537488</v>
      </c>
      <c r="EL48">
        <v>1.3533676316713568</v>
      </c>
      <c r="EM48">
        <v>3.5953418839193638</v>
      </c>
      <c r="EN48">
        <v>0.34123022051707191</v>
      </c>
      <c r="EO48">
        <v>1.2539481515464301</v>
      </c>
      <c r="EP48">
        <v>-1.9452723000000754E-2</v>
      </c>
      <c r="EQ48">
        <v>-3.7079348801032671E-4</v>
      </c>
      <c r="ER48">
        <v>1.8045760835495841</v>
      </c>
      <c r="ES48">
        <v>-0.10070272206672071</v>
      </c>
      <c r="ET48">
        <v>1.7021763265903176</v>
      </c>
      <c r="EU48">
        <v>-0.20207478126185924</v>
      </c>
      <c r="EV48">
        <v>0.67304248325705507</v>
      </c>
      <c r="EW48">
        <v>0.49689934558891752</v>
      </c>
      <c r="EX48">
        <v>0.28121604384575521</v>
      </c>
      <c r="EY48">
        <v>1.4227838670393844</v>
      </c>
      <c r="EZ48">
        <v>1.8878912288058733</v>
      </c>
      <c r="FA48">
        <v>2.0873362002536706</v>
      </c>
      <c r="FB48">
        <v>2.8662385108066089E-2</v>
      </c>
      <c r="FC48">
        <v>1.2073194118578736</v>
      </c>
      <c r="FD48">
        <v>0.84418401003570864</v>
      </c>
      <c r="FE48">
        <v>1.0775989749861044</v>
      </c>
      <c r="FF48" t="e">
        <v>#DIV/0!</v>
      </c>
      <c r="FG48">
        <v>0.16361537549607444</v>
      </c>
      <c r="FH48">
        <v>0.82119186104315522</v>
      </c>
      <c r="FI48">
        <v>1.8279366413457452</v>
      </c>
      <c r="FJ48">
        <v>9.0718147153796128E-2</v>
      </c>
      <c r="FK48">
        <v>-1.1452091190912319</v>
      </c>
      <c r="FL48">
        <v>8.6146987774848208E-2</v>
      </c>
      <c r="FM48">
        <v>0.68774121394923005</v>
      </c>
      <c r="FN48">
        <v>0.48828580113965514</v>
      </c>
      <c r="FO48">
        <v>0.68084077213917849</v>
      </c>
      <c r="FP48">
        <v>1.4353771632913388</v>
      </c>
      <c r="FQ48">
        <v>0.88003951476033349</v>
      </c>
      <c r="FR48">
        <v>1.9764471428393113</v>
      </c>
      <c r="FS48">
        <v>-0.46270029715966232</v>
      </c>
      <c r="FT48">
        <v>0.4861202205174161</v>
      </c>
      <c r="FU48">
        <v>1.2295531533349329</v>
      </c>
      <c r="FV48">
        <v>0.32540377128553283</v>
      </c>
      <c r="FW48">
        <v>-0.50247165608579458</v>
      </c>
      <c r="FX48">
        <v>-0.61044229123622118</v>
      </c>
      <c r="FY48">
        <v>1.1567469573707738</v>
      </c>
      <c r="FZ48">
        <v>-0.42988090781541938</v>
      </c>
      <c r="GA48">
        <v>0.72341021951657325</v>
      </c>
      <c r="GB48">
        <v>0.84978600682194161</v>
      </c>
      <c r="GC48">
        <v>4.145199487346237</v>
      </c>
      <c r="GD48">
        <v>1.3057166725582861</v>
      </c>
      <c r="GE48">
        <v>1.3995602932212616</v>
      </c>
      <c r="GF48">
        <v>0.41281715571855992</v>
      </c>
      <c r="GG48">
        <v>-9.8936666189308242E-2</v>
      </c>
      <c r="GH48">
        <v>2.2332261113287135</v>
      </c>
      <c r="GI48">
        <v>1.0636836900266715</v>
      </c>
      <c r="GJ48">
        <v>-0.98324124821386671</v>
      </c>
      <c r="GK48" t="e">
        <v>#DIV/0!</v>
      </c>
      <c r="GL48">
        <v>2.6742767157584146</v>
      </c>
      <c r="GM48">
        <v>-0.44808801853280322</v>
      </c>
      <c r="GN48">
        <v>1.8383845139930992</v>
      </c>
      <c r="GO48">
        <v>0.36110867373612215</v>
      </c>
      <c r="GP48">
        <v>1.112797031734017</v>
      </c>
      <c r="GQ48">
        <v>1.7461432568627613</v>
      </c>
      <c r="GR48">
        <v>0.58281201997771948</v>
      </c>
      <c r="GS48">
        <v>-1.7541785103097653E-2</v>
      </c>
    </row>
    <row r="49" spans="1:201" x14ac:dyDescent="0.2">
      <c r="A49" t="s">
        <v>1544</v>
      </c>
      <c r="B49">
        <v>1.4257712393988417E-2</v>
      </c>
      <c r="C49">
        <v>-6.049928074229903E-3</v>
      </c>
      <c r="D49">
        <v>6.1706483780585554E-2</v>
      </c>
      <c r="E49">
        <v>0.10418342393283887</v>
      </c>
      <c r="F49">
        <v>-0.13271241221365274</v>
      </c>
      <c r="G49">
        <v>9.8634549530892721E-2</v>
      </c>
      <c r="H49">
        <v>1.9645619750671341E-2</v>
      </c>
      <c r="I49">
        <v>-4.0251355257568545E-2</v>
      </c>
      <c r="J49">
        <v>-5.2634890133700339E-2</v>
      </c>
      <c r="K49">
        <v>2.4372834310845498E-2</v>
      </c>
      <c r="L49">
        <v>-3.5713926609199011E-2</v>
      </c>
      <c r="M49">
        <v>3.2352895282138569E-2</v>
      </c>
      <c r="N49">
        <v>-4.8969821148949787E-2</v>
      </c>
      <c r="O49">
        <v>4.7893830491030978E-2</v>
      </c>
      <c r="P49">
        <v>0.10350245674969405</v>
      </c>
      <c r="Q49">
        <v>-2.9341832639410495E-3</v>
      </c>
      <c r="R49">
        <v>6.0013418475291916E-2</v>
      </c>
      <c r="S49">
        <v>0.65988577797343884</v>
      </c>
      <c r="T49">
        <v>1.0468478958584118E-2</v>
      </c>
      <c r="U49">
        <v>-2.524792604991672E-2</v>
      </c>
      <c r="V49">
        <v>2.647587464095754E-2</v>
      </c>
      <c r="W49">
        <v>9.7275625680304414E-2</v>
      </c>
      <c r="X49">
        <v>4.8198054597298215E-2</v>
      </c>
      <c r="Y49">
        <v>-1.0198113259387992E-3</v>
      </c>
      <c r="Z49">
        <v>2.3845341566185126E-2</v>
      </c>
      <c r="AA49">
        <v>-6.0760756150899896E-2</v>
      </c>
      <c r="AB49">
        <v>-2.0485630344936563E-2</v>
      </c>
      <c r="AC49">
        <v>-9.2131566058028608E-2</v>
      </c>
      <c r="AD49">
        <v>6.8168150060382404E-2</v>
      </c>
      <c r="AE49">
        <v>-1.6795350892012986</v>
      </c>
      <c r="AF49">
        <v>-3.1170814652704028E-2</v>
      </c>
      <c r="AG49">
        <v>-6.5671725602996861E-2</v>
      </c>
      <c r="AH49">
        <v>-6.6685145227334194E-3</v>
      </c>
      <c r="AI49">
        <v>-1.6665195615889715E-2</v>
      </c>
      <c r="AJ49">
        <v>-7.9625650773635856E-3</v>
      </c>
      <c r="AK49">
        <v>4.9307866341912816E-2</v>
      </c>
      <c r="AL49">
        <v>-3.8259035846491471E-3</v>
      </c>
      <c r="AM49">
        <v>0.11279765696387495</v>
      </c>
      <c r="AN49">
        <v>-0.32366580317010907</v>
      </c>
      <c r="AO49">
        <v>3.4742043443682785E-3</v>
      </c>
      <c r="AP49">
        <v>5.8452560289318889E-2</v>
      </c>
      <c r="AQ49">
        <v>-7.7364222836741325E-2</v>
      </c>
      <c r="AR49">
        <v>3.3149941200304366E-2</v>
      </c>
      <c r="AS49">
        <v>-1.9825842113423926E-2</v>
      </c>
      <c r="AT49">
        <v>-8.1359023870626435E-2</v>
      </c>
      <c r="AU49">
        <v>6.2059280766142783E-2</v>
      </c>
      <c r="AV49">
        <v>-1.8266192654285272E-2</v>
      </c>
      <c r="AW49">
        <v>-0.11378239192144354</v>
      </c>
      <c r="AX49">
        <v>-0.10386575268562795</v>
      </c>
      <c r="AY49">
        <v>1.8545967207051338E-2</v>
      </c>
      <c r="AZ49">
        <v>-0.10436983814615833</v>
      </c>
      <c r="BA49">
        <v>3.4555528238399594E-2</v>
      </c>
      <c r="BB49">
        <v>-2.1768524885980349E-2</v>
      </c>
      <c r="BC49">
        <v>9.9455472486356111E-2</v>
      </c>
      <c r="BD49">
        <v>-2.0466234729361911E-2</v>
      </c>
      <c r="BE49">
        <v>5.5728097488160336E-2</v>
      </c>
      <c r="BF49">
        <v>-0.31881953241367</v>
      </c>
      <c r="BG49">
        <v>1.6773361124217435E-2</v>
      </c>
      <c r="BH49">
        <v>-7.4083475332688747E-2</v>
      </c>
      <c r="BI49">
        <v>-9.8709780199155647E-3</v>
      </c>
      <c r="BJ49">
        <v>-7.7557016919153371E-2</v>
      </c>
      <c r="BK49">
        <v>7.7878112357708112E-3</v>
      </c>
      <c r="BL49">
        <v>-2.4123237550192515E-2</v>
      </c>
      <c r="BM49">
        <v>-4.8456626366049298E-2</v>
      </c>
      <c r="BN49">
        <v>-4.3377294728303199E-2</v>
      </c>
      <c r="BO49">
        <v>5.9900000000000002E-2</v>
      </c>
      <c r="BP49">
        <v>-3.1125960578251018E-2</v>
      </c>
      <c r="BQ49">
        <v>4.6847702542114573E-2</v>
      </c>
      <c r="BR49">
        <v>5.5645162941783059E-2</v>
      </c>
      <c r="BS49">
        <v>1.9601132000428012E-2</v>
      </c>
      <c r="BT49">
        <v>5.3899161261901363E-3</v>
      </c>
      <c r="BU49">
        <v>-0.18387967360009058</v>
      </c>
      <c r="BV49">
        <v>9.1718408160203074E-2</v>
      </c>
      <c r="BW49">
        <v>0.25213876825104192</v>
      </c>
      <c r="BX49">
        <v>-5.2579953966454381E-2</v>
      </c>
      <c r="BY49">
        <v>3.8829136106247192E-3</v>
      </c>
      <c r="BZ49">
        <v>0.10052539276611011</v>
      </c>
      <c r="CA49">
        <v>-0.1549657950543622</v>
      </c>
      <c r="CB49">
        <v>-3.4701632446152521E-2</v>
      </c>
      <c r="CC49">
        <v>5.0708154564971006E-2</v>
      </c>
      <c r="CD49">
        <v>-6.3072360215179479E-2</v>
      </c>
      <c r="CE49">
        <v>6.5827926872151013E-3</v>
      </c>
      <c r="CF49">
        <v>-5.4478641614709174E-2</v>
      </c>
      <c r="CG49">
        <v>6.99397200959882E-2</v>
      </c>
      <c r="CH49">
        <v>4.4167846609450771E-2</v>
      </c>
      <c r="CI49">
        <v>1.0520719569422722E-2</v>
      </c>
      <c r="CJ49">
        <v>-1.3541359687832107E-2</v>
      </c>
      <c r="CK49">
        <v>6.7011560732853345E-2</v>
      </c>
      <c r="CL49">
        <v>5.1947478158667695E-3</v>
      </c>
      <c r="CM49">
        <v>-9.8229739180206999E-2</v>
      </c>
      <c r="CN49">
        <v>-5.1915240741396411E-2</v>
      </c>
      <c r="CO49">
        <v>7.879438533861273E-2</v>
      </c>
      <c r="CP49">
        <v>-4.8915257446347483E-2</v>
      </c>
      <c r="CQ49">
        <v>0.11360410683357006</v>
      </c>
      <c r="CR49">
        <v>2.5199364939833387E-2</v>
      </c>
      <c r="CS49">
        <v>4.5718093398315229E-2</v>
      </c>
      <c r="CT49">
        <v>6.3132732899794305E-3</v>
      </c>
      <c r="CU49">
        <v>9.6604648752417768E-2</v>
      </c>
      <c r="CV49">
        <v>-7.6116785070280968E-2</v>
      </c>
      <c r="CW49">
        <v>-7.0694212627724989E-2</v>
      </c>
      <c r="CX49">
        <v>3.0855613273392857E-2</v>
      </c>
      <c r="CY49">
        <v>3.8260984126772424E-2</v>
      </c>
      <c r="CZ49">
        <v>3.4433261853707389E-2</v>
      </c>
      <c r="DA49">
        <v>-0.10646327885972584</v>
      </c>
      <c r="DB49">
        <v>-5.4659682985173756E-2</v>
      </c>
      <c r="DC49">
        <v>6.2397860176814181E-2</v>
      </c>
      <c r="DD49">
        <v>-0.14893384969119983</v>
      </c>
      <c r="DE49">
        <v>6.8870313545125406E-2</v>
      </c>
      <c r="DF49">
        <v>-0.15800854030451858</v>
      </c>
      <c r="DG49">
        <v>-0.10696363063986314</v>
      </c>
      <c r="DH49">
        <v>-1.251380150401684E-2</v>
      </c>
      <c r="DI49">
        <v>-0.18396095199223128</v>
      </c>
      <c r="DJ49" t="e">
        <v>#DIV/0!</v>
      </c>
      <c r="DK49">
        <v>-0.11098778157570702</v>
      </c>
      <c r="DL49">
        <v>-2.1998876085774825E-2</v>
      </c>
      <c r="DM49">
        <v>-1.4293871744481663E-2</v>
      </c>
      <c r="DN49">
        <v>-1.7062105498657214E-2</v>
      </c>
      <c r="DO49">
        <v>6.2070741986839491E-2</v>
      </c>
      <c r="DP49">
        <v>2.395323771568357E-2</v>
      </c>
      <c r="DQ49">
        <v>-8.7714367679757807E-3</v>
      </c>
      <c r="DR49">
        <v>-7.3360315764718603E-2</v>
      </c>
      <c r="DS49">
        <v>-3.5068309513223185E-2</v>
      </c>
      <c r="DT49">
        <v>-4.6349554680573737E-3</v>
      </c>
      <c r="DU49">
        <v>3.4167716082184676E-3</v>
      </c>
      <c r="DV49">
        <v>4.3346172817454717E-2</v>
      </c>
      <c r="DW49">
        <v>-0.11072932723932991</v>
      </c>
      <c r="DX49">
        <v>-2.8044266800476635E-2</v>
      </c>
      <c r="DY49">
        <v>-2.1362447927855625E-2</v>
      </c>
      <c r="DZ49">
        <v>4.9095701201664475E-2</v>
      </c>
      <c r="EA49">
        <v>-4.4517710141700868E-2</v>
      </c>
      <c r="EB49">
        <v>4.5420767269323536E-2</v>
      </c>
      <c r="EC49">
        <v>1.3299457950819125E-2</v>
      </c>
      <c r="ED49">
        <v>6.8932261074576562E-4</v>
      </c>
      <c r="EE49">
        <v>4.3209457243250204E-2</v>
      </c>
      <c r="EF49">
        <v>-4.8915257446347483E-2</v>
      </c>
      <c r="EG49">
        <v>-2.6621784596601562E-2</v>
      </c>
      <c r="EH49">
        <v>7.3512614943461035E-2</v>
      </c>
      <c r="EI49">
        <v>2.8284572913977159E-2</v>
      </c>
      <c r="EJ49">
        <v>5.5113669840734701E-2</v>
      </c>
      <c r="EK49">
        <v>4.4434074559976347E-2</v>
      </c>
      <c r="EL49">
        <v>-3.8494851157800818E-2</v>
      </c>
      <c r="EM49">
        <v>-0.20149470255600038</v>
      </c>
      <c r="EN49">
        <v>3.5091296161814771E-2</v>
      </c>
      <c r="EO49">
        <v>-3.1266685860986944E-2</v>
      </c>
      <c r="EP49">
        <v>6.1314285179729935E-2</v>
      </c>
      <c r="EQ49">
        <v>5.9926958063137657E-2</v>
      </c>
      <c r="ER49">
        <v>-7.1299380706709742E-2</v>
      </c>
      <c r="ES49">
        <v>6.7221461749978159E-2</v>
      </c>
      <c r="ET49">
        <v>-6.3854538219854179E-2</v>
      </c>
      <c r="EU49">
        <v>7.459158679408559E-2</v>
      </c>
      <c r="EV49">
        <v>1.0967312817899595E-2</v>
      </c>
      <c r="EW49">
        <v>2.3773572852300286E-2</v>
      </c>
      <c r="EX49">
        <v>3.9454549606586176E-2</v>
      </c>
      <c r="EY49">
        <v>-4.3541669174673982E-2</v>
      </c>
      <c r="EZ49">
        <v>-7.7356701071730732E-2</v>
      </c>
      <c r="FA49">
        <v>-9.1857090929246765E-2</v>
      </c>
      <c r="FB49">
        <v>5.7816138194429219E-2</v>
      </c>
      <c r="FC49">
        <v>-2.7876603377881205E-2</v>
      </c>
      <c r="FD49">
        <v>-1.4753115365105512E-3</v>
      </c>
      <c r="FE49">
        <v>-1.8445446034211173E-2</v>
      </c>
      <c r="FF49" t="e">
        <v>#DIV/0!</v>
      </c>
      <c r="FG49">
        <v>4.8004554784436215E-2</v>
      </c>
      <c r="FH49">
        <v>1.9630305288701605E-4</v>
      </c>
      <c r="FI49">
        <v>-7.2997779983835831E-2</v>
      </c>
      <c r="FJ49">
        <v>5.3304453913615671E-2</v>
      </c>
      <c r="FK49">
        <v>0.14316095451121377</v>
      </c>
      <c r="FL49">
        <v>5.3636794170752386E-2</v>
      </c>
      <c r="FM49">
        <v>9.8986605279973577E-3</v>
      </c>
      <c r="FN49">
        <v>2.4399809511277869E-2</v>
      </c>
      <c r="FO49">
        <v>1.0400348265263981E-2</v>
      </c>
      <c r="FP49">
        <v>-4.4457248564412209E-2</v>
      </c>
      <c r="FQ49">
        <v>-4.0821398424382913E-3</v>
      </c>
      <c r="FR49">
        <v>-8.3795044783041728E-2</v>
      </c>
      <c r="FS49">
        <v>9.3540029363987892E-2</v>
      </c>
      <c r="FT49">
        <v>2.4557255262165435E-2</v>
      </c>
      <c r="FU49">
        <v>-2.9493078925338014E-2</v>
      </c>
      <c r="FV49">
        <v>3.6241937776148821E-2</v>
      </c>
      <c r="FW49">
        <v>9.6431554807852315E-2</v>
      </c>
      <c r="FX49">
        <v>0.10428142082091744</v>
      </c>
      <c r="FY49">
        <v>-2.4199798188002698E-2</v>
      </c>
      <c r="FZ49">
        <v>9.115393791769795E-2</v>
      </c>
      <c r="GA49">
        <v>7.3053914031763201E-3</v>
      </c>
      <c r="GB49">
        <v>-1.8825975001087458E-3</v>
      </c>
      <c r="GC49">
        <v>-0.24147139165440668</v>
      </c>
      <c r="GD49">
        <v>-3.5030449527575051E-2</v>
      </c>
      <c r="GE49">
        <v>-4.185322914130004E-2</v>
      </c>
      <c r="GF49">
        <v>2.9886660208393347E-2</v>
      </c>
      <c r="GG49">
        <v>6.7093062931262687E-2</v>
      </c>
      <c r="GH49">
        <v>-0.10246382907616552</v>
      </c>
      <c r="GI49">
        <v>-1.7433753157597244E-2</v>
      </c>
      <c r="GJ49">
        <v>0.13138528899773988</v>
      </c>
      <c r="GK49" t="e">
        <v>#DIV/0!</v>
      </c>
      <c r="GL49">
        <v>-0.13452984540487345</v>
      </c>
      <c r="GM49">
        <v>9.247766246018474E-2</v>
      </c>
      <c r="GN49">
        <v>-7.3757379112701138E-2</v>
      </c>
      <c r="GO49">
        <v>3.3646058814649722E-2</v>
      </c>
      <c r="GP49">
        <v>-2.1004475431476759E-2</v>
      </c>
      <c r="GQ49">
        <v>-6.7051097276523725E-2</v>
      </c>
      <c r="GR49">
        <v>1.75274024760994E-2</v>
      </c>
      <c r="GS49">
        <v>6.1175352900327502E-2</v>
      </c>
    </row>
    <row r="51" spans="1:201" x14ac:dyDescent="0.2">
      <c r="A51" s="126">
        <v>2016</v>
      </c>
    </row>
    <row r="52" spans="1:201" x14ac:dyDescent="0.2">
      <c r="A52" t="s">
        <v>1538</v>
      </c>
      <c r="B52" s="127">
        <v>3.6542659344540582E-2</v>
      </c>
    </row>
    <row r="53" spans="1:201" x14ac:dyDescent="0.2">
      <c r="A53" t="s">
        <v>1539</v>
      </c>
      <c r="B53" s="128">
        <v>5.9900000000000002E-2</v>
      </c>
    </row>
    <row r="54" spans="1:201" x14ac:dyDescent="0.2">
      <c r="A54" t="s">
        <v>1540</v>
      </c>
      <c r="B54">
        <v>1.4057750023920628E-3</v>
      </c>
    </row>
    <row r="56" spans="1:201" x14ac:dyDescent="0.2">
      <c r="A56" t="s">
        <v>1541</v>
      </c>
      <c r="B56" s="126" t="s">
        <v>508</v>
      </c>
      <c r="C56" s="126" t="s">
        <v>704</v>
      </c>
      <c r="D56" s="126" t="s">
        <v>158</v>
      </c>
      <c r="E56" s="126" t="s">
        <v>494</v>
      </c>
      <c r="F56" s="126" t="s">
        <v>146</v>
      </c>
      <c r="G56" s="126" t="s">
        <v>486</v>
      </c>
      <c r="H56" s="126" t="s">
        <v>61</v>
      </c>
      <c r="I56" s="126" t="s">
        <v>492</v>
      </c>
      <c r="J56" s="126" t="s">
        <v>130</v>
      </c>
      <c r="K56" s="126" t="s">
        <v>733</v>
      </c>
      <c r="L56" s="126" t="s">
        <v>708</v>
      </c>
      <c r="M56" s="126" t="s">
        <v>290</v>
      </c>
      <c r="N56" s="126" t="s">
        <v>356</v>
      </c>
      <c r="O56" s="126" t="s">
        <v>446</v>
      </c>
      <c r="P56" s="126" t="s">
        <v>504</v>
      </c>
      <c r="Q56" s="126" t="s">
        <v>244</v>
      </c>
      <c r="R56" s="126" t="s">
        <v>91</v>
      </c>
      <c r="S56" s="126" t="s">
        <v>914</v>
      </c>
      <c r="T56" s="126" t="s">
        <v>207</v>
      </c>
      <c r="U56" s="126" t="s">
        <v>496</v>
      </c>
      <c r="V56" s="126" t="s">
        <v>706</v>
      </c>
      <c r="W56" s="126" t="s">
        <v>720</v>
      </c>
      <c r="X56" s="126" t="s">
        <v>1078</v>
      </c>
      <c r="Y56" s="126" t="s">
        <v>838</v>
      </c>
      <c r="Z56" s="126" t="s">
        <v>965</v>
      </c>
      <c r="AA56" s="126" t="s">
        <v>1049</v>
      </c>
      <c r="AB56" s="126" t="s">
        <v>673</v>
      </c>
      <c r="AC56" s="126" t="s">
        <v>829</v>
      </c>
      <c r="AD56" s="126" t="s">
        <v>460</v>
      </c>
      <c r="AE56" s="126" t="s">
        <v>500</v>
      </c>
      <c r="AF56" s="126" t="s">
        <v>152</v>
      </c>
      <c r="AG56" s="126" t="s">
        <v>334</v>
      </c>
      <c r="AH56" s="126" t="s">
        <v>586</v>
      </c>
      <c r="AI56" s="126" t="s">
        <v>669</v>
      </c>
      <c r="AJ56" s="126" t="s">
        <v>199</v>
      </c>
      <c r="AK56" s="126" t="s">
        <v>470</v>
      </c>
      <c r="AL56" s="126" t="s">
        <v>874</v>
      </c>
      <c r="AM56" s="126" t="s">
        <v>294</v>
      </c>
      <c r="AN56" s="126" t="s">
        <v>298</v>
      </c>
      <c r="AO56" s="126" t="s">
        <v>450</v>
      </c>
      <c r="AP56" s="126" t="s">
        <v>144</v>
      </c>
      <c r="AQ56" s="126" t="s">
        <v>657</v>
      </c>
      <c r="AR56" s="126" t="s">
        <v>551</v>
      </c>
      <c r="AS56" s="126" t="s">
        <v>804</v>
      </c>
      <c r="AT56" s="126" t="s">
        <v>810</v>
      </c>
      <c r="AU56" s="126" t="s">
        <v>935</v>
      </c>
      <c r="AV56" s="126" t="s">
        <v>653</v>
      </c>
      <c r="AW56" s="126" t="s">
        <v>840</v>
      </c>
      <c r="AX56" s="126" t="s">
        <v>939</v>
      </c>
      <c r="AY56" s="126" t="s">
        <v>65</v>
      </c>
      <c r="AZ56" s="126" t="s">
        <v>79</v>
      </c>
      <c r="BA56" s="126" t="s">
        <v>931</v>
      </c>
      <c r="BB56" s="126" t="s">
        <v>618</v>
      </c>
      <c r="BC56" s="126" t="s">
        <v>51</v>
      </c>
      <c r="BD56" s="126" t="s">
        <v>189</v>
      </c>
      <c r="BE56" s="126" t="s">
        <v>302</v>
      </c>
      <c r="BF56" s="126" t="s">
        <v>1003</v>
      </c>
      <c r="BG56" s="126" t="s">
        <v>67</v>
      </c>
      <c r="BH56" s="126" t="s">
        <v>1093</v>
      </c>
      <c r="BI56" s="126" t="s">
        <v>665</v>
      </c>
      <c r="BJ56" s="126" t="s">
        <v>920</v>
      </c>
      <c r="BK56" s="126" t="s">
        <v>458</v>
      </c>
      <c r="BL56" s="126" t="s">
        <v>620</v>
      </c>
      <c r="BM56" s="126" t="s">
        <v>961</v>
      </c>
      <c r="BN56" s="126" t="s">
        <v>912</v>
      </c>
      <c r="BO56" s="126">
        <v>786</v>
      </c>
      <c r="BP56" s="126" t="s">
        <v>134</v>
      </c>
      <c r="BQ56" s="126" t="s">
        <v>1091</v>
      </c>
      <c r="BR56" s="126" t="s">
        <v>310</v>
      </c>
      <c r="BS56" s="126" t="s">
        <v>754</v>
      </c>
      <c r="BT56" s="126" t="s">
        <v>999</v>
      </c>
      <c r="BU56" s="126" t="s">
        <v>168</v>
      </c>
      <c r="BV56" s="126" t="s">
        <v>318</v>
      </c>
      <c r="BW56" s="126" t="s">
        <v>682</v>
      </c>
      <c r="BX56" s="126" t="s">
        <v>498</v>
      </c>
      <c r="BY56" s="126" t="s">
        <v>1074</v>
      </c>
      <c r="BZ56" s="126" t="s">
        <v>53</v>
      </c>
      <c r="CA56" s="126" t="s">
        <v>814</v>
      </c>
      <c r="CB56" s="126" t="s">
        <v>897</v>
      </c>
      <c r="CC56" s="126" t="s">
        <v>1103</v>
      </c>
      <c r="CD56" s="126" t="s">
        <v>480</v>
      </c>
      <c r="CE56" s="126" t="s">
        <v>221</v>
      </c>
      <c r="CF56" s="126" t="s">
        <v>110</v>
      </c>
      <c r="CG56" s="126" t="s">
        <v>320</v>
      </c>
      <c r="CH56" s="126" t="s">
        <v>322</v>
      </c>
      <c r="CI56" s="126" t="s">
        <v>1059</v>
      </c>
      <c r="CJ56" s="126" t="s">
        <v>556</v>
      </c>
      <c r="CK56" s="126" t="s">
        <v>558</v>
      </c>
      <c r="CL56" s="126" t="s">
        <v>474</v>
      </c>
      <c r="CM56" s="126" t="s">
        <v>433</v>
      </c>
      <c r="CN56" s="126" t="s">
        <v>352</v>
      </c>
      <c r="CO56" s="126" t="s">
        <v>97</v>
      </c>
      <c r="CP56" s="126" t="s">
        <v>464</v>
      </c>
      <c r="CQ56" s="126" t="s">
        <v>346</v>
      </c>
      <c r="CR56" s="126" t="s">
        <v>49</v>
      </c>
      <c r="CS56" s="126" t="s">
        <v>73</v>
      </c>
      <c r="CT56" s="126" t="s">
        <v>900</v>
      </c>
      <c r="CU56" s="126" t="s">
        <v>1037</v>
      </c>
      <c r="CV56" s="126" t="s">
        <v>148</v>
      </c>
      <c r="CW56" s="126" t="s">
        <v>819</v>
      </c>
      <c r="CX56" s="126" t="s">
        <v>423</v>
      </c>
      <c r="CY56" s="126" t="s">
        <v>1055</v>
      </c>
      <c r="CZ56" s="126" t="s">
        <v>957</v>
      </c>
      <c r="DA56" s="126" t="s">
        <v>1117</v>
      </c>
      <c r="DB56" s="126" t="s">
        <v>752</v>
      </c>
      <c r="DC56" s="126" t="s">
        <v>77</v>
      </c>
      <c r="DD56" s="126" t="s">
        <v>354</v>
      </c>
      <c r="DE56" s="126" t="s">
        <v>1041</v>
      </c>
      <c r="DF56" s="126" t="s">
        <v>765</v>
      </c>
      <c r="DG56" s="126" t="s">
        <v>328</v>
      </c>
      <c r="DH56" s="126" t="s">
        <v>691</v>
      </c>
      <c r="DI56" s="126" t="s">
        <v>671</v>
      </c>
      <c r="DJ56" s="126" t="s">
        <v>472</v>
      </c>
      <c r="DK56" s="126" t="s">
        <v>150</v>
      </c>
      <c r="DL56" s="126" t="s">
        <v>851</v>
      </c>
      <c r="DM56" s="126" t="s">
        <v>959</v>
      </c>
      <c r="DN56" s="126" t="s">
        <v>1082</v>
      </c>
      <c r="DO56" s="126" t="s">
        <v>348</v>
      </c>
      <c r="DP56" s="126" t="s">
        <v>248</v>
      </c>
      <c r="DQ56" s="126" t="s">
        <v>980</v>
      </c>
      <c r="DR56" s="126" t="s">
        <v>929</v>
      </c>
      <c r="DS56" s="126" t="s">
        <v>312</v>
      </c>
      <c r="DT56" s="126" t="s">
        <v>140</v>
      </c>
      <c r="DU56" s="126" t="s">
        <v>326</v>
      </c>
      <c r="DV56" s="126" t="s">
        <v>502</v>
      </c>
      <c r="DW56" s="126" t="s">
        <v>763</v>
      </c>
      <c r="DX56" s="126" t="s">
        <v>949</v>
      </c>
      <c r="DY56" s="126" t="s">
        <v>806</v>
      </c>
      <c r="DZ56" s="126" t="s">
        <v>488</v>
      </c>
      <c r="EA56" s="126" t="s">
        <v>1023</v>
      </c>
      <c r="EB56" s="126" t="s">
        <v>1105</v>
      </c>
      <c r="EC56" s="126" t="s">
        <v>185</v>
      </c>
      <c r="ED56" s="126" t="s">
        <v>616</v>
      </c>
      <c r="EE56" s="126" t="s">
        <v>232</v>
      </c>
      <c r="EF56" s="126" t="s">
        <v>904</v>
      </c>
      <c r="EG56" s="126" t="s">
        <v>99</v>
      </c>
      <c r="EH56" s="126" t="s">
        <v>1076</v>
      </c>
      <c r="EI56" s="126" t="s">
        <v>594</v>
      </c>
      <c r="EJ56" s="126" t="s">
        <v>234</v>
      </c>
      <c r="EK56" s="126" t="s">
        <v>584</v>
      </c>
      <c r="EL56" s="126" t="s">
        <v>466</v>
      </c>
      <c r="EM56" s="126" t="s">
        <v>986</v>
      </c>
      <c r="EN56" s="126" t="s">
        <v>219</v>
      </c>
      <c r="EO56" s="126" t="s">
        <v>750</v>
      </c>
      <c r="EP56" s="126" t="s">
        <v>242</v>
      </c>
      <c r="EQ56" s="126" t="s">
        <v>364</v>
      </c>
      <c r="ER56" s="126" t="s">
        <v>172</v>
      </c>
      <c r="ES56" s="126" t="s">
        <v>698</v>
      </c>
      <c r="ET56" s="126" t="s">
        <v>296</v>
      </c>
      <c r="EU56" s="126" t="s">
        <v>283</v>
      </c>
      <c r="EV56" s="126" t="s">
        <v>55</v>
      </c>
      <c r="EW56" s="126" t="s">
        <v>342</v>
      </c>
      <c r="EX56" s="126" t="s">
        <v>602</v>
      </c>
      <c r="EY56" s="126" t="s">
        <v>228</v>
      </c>
      <c r="EZ56" s="126" t="s">
        <v>324</v>
      </c>
      <c r="FA56" s="126" t="s">
        <v>154</v>
      </c>
      <c r="FB56" s="126" t="s">
        <v>700</v>
      </c>
      <c r="FC56" s="126" t="s">
        <v>63</v>
      </c>
      <c r="FD56" s="126" t="s">
        <v>506</v>
      </c>
      <c r="FE56" s="126" t="s">
        <v>925</v>
      </c>
      <c r="FF56" s="126" t="s">
        <v>95</v>
      </c>
      <c r="FG56" s="126" t="s">
        <v>582</v>
      </c>
      <c r="FH56" s="126" t="s">
        <v>562</v>
      </c>
      <c r="FI56" s="126" t="s">
        <v>802</v>
      </c>
      <c r="FJ56" s="126" t="s">
        <v>350</v>
      </c>
      <c r="FK56" s="126" t="s">
        <v>286</v>
      </c>
      <c r="FL56" s="126" t="s">
        <v>448</v>
      </c>
      <c r="FM56" s="126" t="s">
        <v>452</v>
      </c>
      <c r="FN56" s="126" t="s">
        <v>332</v>
      </c>
      <c r="FO56" s="126" t="s">
        <v>626</v>
      </c>
      <c r="FP56" s="126" t="s">
        <v>641</v>
      </c>
      <c r="FQ56" s="126" t="s">
        <v>160</v>
      </c>
      <c r="FR56" s="126" t="s">
        <v>610</v>
      </c>
      <c r="FS56" s="126" t="s">
        <v>338</v>
      </c>
      <c r="FT56" s="126" t="s">
        <v>612</v>
      </c>
      <c r="FU56" s="126" t="s">
        <v>1080</v>
      </c>
      <c r="FV56" s="126" t="s">
        <v>454</v>
      </c>
      <c r="FW56" s="126" t="s">
        <v>478</v>
      </c>
      <c r="FX56" s="126" t="s">
        <v>292</v>
      </c>
      <c r="FY56" s="126" t="s">
        <v>468</v>
      </c>
      <c r="FZ56" s="126" t="s">
        <v>308</v>
      </c>
      <c r="GA56" s="126" t="s">
        <v>645</v>
      </c>
      <c r="GB56" s="126" t="s">
        <v>982</v>
      </c>
      <c r="GC56" s="126" t="s">
        <v>1097</v>
      </c>
      <c r="GD56" s="126" t="s">
        <v>162</v>
      </c>
      <c r="GE56" s="126" t="s">
        <v>1016</v>
      </c>
      <c r="GF56" s="126" t="s">
        <v>781</v>
      </c>
      <c r="GG56" s="126" t="s">
        <v>560</v>
      </c>
      <c r="GH56" s="126" t="s">
        <v>1025</v>
      </c>
      <c r="GI56" s="126" t="s">
        <v>429</v>
      </c>
      <c r="GJ56" s="126" t="s">
        <v>955</v>
      </c>
      <c r="GK56" s="126" t="s">
        <v>304</v>
      </c>
      <c r="GL56" s="126" t="s">
        <v>316</v>
      </c>
      <c r="GM56" s="126" t="s">
        <v>93</v>
      </c>
      <c r="GN56" s="126" t="s">
        <v>114</v>
      </c>
      <c r="GO56" s="126" t="s">
        <v>205</v>
      </c>
      <c r="GP56" s="126" t="s">
        <v>193</v>
      </c>
      <c r="GQ56" s="126" t="s">
        <v>857</v>
      </c>
      <c r="GR56" s="126" t="s">
        <v>967</v>
      </c>
      <c r="GS56" s="126" t="s">
        <v>85</v>
      </c>
    </row>
    <row r="57" spans="1:201" x14ac:dyDescent="0.2">
      <c r="A57" t="s">
        <v>1542</v>
      </c>
      <c r="B57">
        <v>-5.2847512138777541E-4</v>
      </c>
      <c r="C57">
        <v>2.0414571866115717E-3</v>
      </c>
      <c r="D57">
        <v>1.4260402084650895E-3</v>
      </c>
      <c r="E57">
        <v>2.1119270341358916E-3</v>
      </c>
      <c r="F57">
        <v>-2.1448271281430354E-4</v>
      </c>
      <c r="G57">
        <v>1.4150560344475388E-3</v>
      </c>
      <c r="H57">
        <v>1.5417501355353925E-3</v>
      </c>
      <c r="I57">
        <v>6.7114258898889857E-4</v>
      </c>
      <c r="J57">
        <v>1.23285548457596E-3</v>
      </c>
      <c r="K57">
        <v>8.5224061019462984E-4</v>
      </c>
      <c r="L57">
        <v>2.2211357626275669E-4</v>
      </c>
      <c r="M57">
        <v>3.5204722176112812E-3</v>
      </c>
      <c r="N57">
        <v>-8.2604922046632633E-4</v>
      </c>
      <c r="O57">
        <v>6.0534163442189427E-4</v>
      </c>
      <c r="P57">
        <v>1.0860097510568673E-3</v>
      </c>
      <c r="Q57">
        <v>4.0768697103592738E-4</v>
      </c>
      <c r="R57" t="e">
        <v>#DIV/0!</v>
      </c>
      <c r="S57" t="e">
        <v>#DIV/0!</v>
      </c>
      <c r="T57">
        <v>1.4072973068412376E-3</v>
      </c>
      <c r="U57">
        <v>6.2411632241703976E-3</v>
      </c>
      <c r="V57">
        <v>1.0451083429083823E-3</v>
      </c>
      <c r="W57">
        <v>-1.2660045012337601E-3</v>
      </c>
      <c r="X57">
        <v>-3.0435049775621678E-4</v>
      </c>
      <c r="Y57">
        <v>4.2741230046044408E-4</v>
      </c>
      <c r="Z57">
        <v>-4.1398824009953254E-5</v>
      </c>
      <c r="AA57">
        <v>1.5508587239062494E-3</v>
      </c>
      <c r="AB57">
        <v>1.8751100204913501E-3</v>
      </c>
      <c r="AC57" t="e">
        <v>#DIV/0!</v>
      </c>
      <c r="AD57">
        <v>-2.6947527416625912E-4</v>
      </c>
      <c r="AE57">
        <v>-3.9480734149622804E-2</v>
      </c>
      <c r="AF57">
        <v>-2.3220932525262914E-3</v>
      </c>
      <c r="AG57">
        <v>1.2133956877186749E-3</v>
      </c>
      <c r="AH57">
        <v>6.8893499752399287E-4</v>
      </c>
      <c r="AI57">
        <v>1.7740171507521073E-3</v>
      </c>
      <c r="AJ57">
        <v>1.4886945663557104E-3</v>
      </c>
      <c r="AK57">
        <v>-5.3172907753636783E-3</v>
      </c>
      <c r="AL57">
        <v>1.0414290025033759E-4</v>
      </c>
      <c r="AM57">
        <v>1.5286206566072476E-3</v>
      </c>
      <c r="AN57">
        <v>3.5823269416204376E-4</v>
      </c>
      <c r="AO57">
        <v>1.4327845887801285E-3</v>
      </c>
      <c r="AP57">
        <v>8.3061176162184142E-4</v>
      </c>
      <c r="AQ57">
        <v>1.6882306588440208E-3</v>
      </c>
      <c r="AR57">
        <v>1.457448731138066E-3</v>
      </c>
      <c r="AS57">
        <v>1.6110977253499003E-3</v>
      </c>
      <c r="AT57">
        <v>1.6275865560631832E-3</v>
      </c>
      <c r="AU57">
        <v>8.5794769106925007E-4</v>
      </c>
      <c r="AV57">
        <v>9.551375616019879E-4</v>
      </c>
      <c r="AW57">
        <v>1.2707413093882803E-3</v>
      </c>
      <c r="AX57">
        <v>-2.0915728062739512E-4</v>
      </c>
      <c r="AY57">
        <v>1.2348386535959138E-4</v>
      </c>
      <c r="AZ57">
        <v>-6.1086095673679444E-3</v>
      </c>
      <c r="BA57">
        <v>2.5308175563855097E-4</v>
      </c>
      <c r="BB57">
        <v>-1.6534890151177878E-3</v>
      </c>
      <c r="BC57">
        <v>1.4951996988260921E-4</v>
      </c>
      <c r="BD57">
        <v>1.4237902092780058E-3</v>
      </c>
      <c r="BE57">
        <v>1.5730925430975733E-3</v>
      </c>
      <c r="BF57">
        <v>-9.8785090792051912E-4</v>
      </c>
      <c r="BG57">
        <v>6.5119963776820488E-4</v>
      </c>
      <c r="BH57">
        <v>8.5469951156816836E-4</v>
      </c>
      <c r="BI57">
        <v>2.6090612163822066E-3</v>
      </c>
      <c r="BJ57">
        <v>3.0249060307166158E-3</v>
      </c>
      <c r="BK57">
        <v>-2.1903929323706405E-3</v>
      </c>
      <c r="BL57">
        <v>-1.3069079397516614E-4</v>
      </c>
      <c r="BM57">
        <v>4.0190516769050659E-3</v>
      </c>
      <c r="BN57">
        <v>2.3586147112763475E-3</v>
      </c>
      <c r="BO57">
        <v>0</v>
      </c>
      <c r="BP57">
        <v>-8.8858498062752177E-4</v>
      </c>
      <c r="BQ57">
        <v>-2.709177594700581E-3</v>
      </c>
      <c r="BR57">
        <v>-1.2055816716996972E-3</v>
      </c>
      <c r="BS57">
        <v>2.5511116301665184E-3</v>
      </c>
      <c r="BT57">
        <v>5.6972356208716539E-4</v>
      </c>
      <c r="BU57" t="e">
        <v>#DIV/0!</v>
      </c>
      <c r="BV57">
        <v>6.1436822916872942E-3</v>
      </c>
      <c r="BW57">
        <v>-2.4320945811300332E-4</v>
      </c>
      <c r="BX57">
        <v>-1.2871554832734279E-3</v>
      </c>
      <c r="BY57">
        <v>-1.3225269816603583E-3</v>
      </c>
      <c r="BZ57">
        <v>1.363821309709746E-3</v>
      </c>
      <c r="CA57">
        <v>-1.0491234512678327E-3</v>
      </c>
      <c r="CB57">
        <v>3.831865083898415E-4</v>
      </c>
      <c r="CC57">
        <v>9.6634416796822191E-5</v>
      </c>
      <c r="CD57">
        <v>-5.2539925608783124E-4</v>
      </c>
      <c r="CE57">
        <v>1.2021566754916223E-3</v>
      </c>
      <c r="CF57">
        <v>-1.3686865474728371E-3</v>
      </c>
      <c r="CG57">
        <v>1.5108403962862068E-3</v>
      </c>
      <c r="CH57">
        <v>-2.7361323000940465E-3</v>
      </c>
      <c r="CI57">
        <v>3.8417295472014113E-5</v>
      </c>
      <c r="CJ57">
        <v>-7.687774574441069E-4</v>
      </c>
      <c r="CK57">
        <v>-3.5245096162016785E-4</v>
      </c>
      <c r="CL57">
        <v>7.1680368714059953E-4</v>
      </c>
      <c r="CM57">
        <v>-2.9862578805479266E-3</v>
      </c>
      <c r="CN57">
        <v>8.7393411438791032E-4</v>
      </c>
      <c r="CO57">
        <v>1.0102676530425536E-3</v>
      </c>
      <c r="CP57">
        <v>3.9127345143379104E-4</v>
      </c>
      <c r="CQ57">
        <v>-1.9700282303470691E-3</v>
      </c>
      <c r="CR57">
        <v>1.0255987770268402E-3</v>
      </c>
      <c r="CS57">
        <v>5.8395002466942259E-3</v>
      </c>
      <c r="CT57">
        <v>1.1483347894372749E-3</v>
      </c>
      <c r="CU57">
        <v>1.580591160959495E-3</v>
      </c>
      <c r="CV57">
        <v>-2.9953346321525409E-3</v>
      </c>
      <c r="CW57">
        <v>5.1396675142471187E-4</v>
      </c>
      <c r="CX57">
        <v>1.2663302213191195E-3</v>
      </c>
      <c r="CY57">
        <v>1.8719768478060444E-3</v>
      </c>
      <c r="CZ57">
        <v>1.2666219283663351E-3</v>
      </c>
      <c r="DA57">
        <v>-5.304654274731112E-4</v>
      </c>
      <c r="DB57">
        <v>1.8368315724250912E-3</v>
      </c>
      <c r="DC57">
        <v>-2.631019027136089E-3</v>
      </c>
      <c r="DD57">
        <v>-2.9460222528298924E-3</v>
      </c>
      <c r="DE57">
        <v>-1.09764166482879E-3</v>
      </c>
      <c r="DF57">
        <v>-1.5131521282964015E-4</v>
      </c>
      <c r="DG57">
        <v>1.7431252460590177E-3</v>
      </c>
      <c r="DH57">
        <v>2.385517150076863E-3</v>
      </c>
      <c r="DI57">
        <v>1.1782254596602508E-3</v>
      </c>
      <c r="DJ57" t="e">
        <v>#DIV/0!</v>
      </c>
      <c r="DK57">
        <v>-1.5940734365617456E-3</v>
      </c>
      <c r="DL57">
        <v>2.5488217832335148E-4</v>
      </c>
      <c r="DM57">
        <v>3.9063902328814482E-4</v>
      </c>
      <c r="DN57">
        <v>1.0164034383278876E-3</v>
      </c>
      <c r="DO57">
        <v>1.7150985210481321E-3</v>
      </c>
      <c r="DP57">
        <v>2.1536328725395948E-3</v>
      </c>
      <c r="DQ57">
        <v>6.6572730431128368E-5</v>
      </c>
      <c r="DR57">
        <v>-8.7561275437009732E-4</v>
      </c>
      <c r="DS57">
        <v>2.0076215829737632E-3</v>
      </c>
      <c r="DT57">
        <v>1.2460112649519345E-3</v>
      </c>
      <c r="DU57">
        <v>1.1385420865756774E-3</v>
      </c>
      <c r="DV57">
        <v>-4.3029539766513327E-3</v>
      </c>
      <c r="DW57">
        <v>1.1170574091061219E-3</v>
      </c>
      <c r="DX57">
        <v>1.5598281087806645E-3</v>
      </c>
      <c r="DY57">
        <v>1.0012597430647278E-3</v>
      </c>
      <c r="DZ57">
        <v>-7.7366632553288038E-4</v>
      </c>
      <c r="EA57">
        <v>2.7158449224165687E-3</v>
      </c>
      <c r="EB57">
        <v>9.3602228401026659E-4</v>
      </c>
      <c r="EC57">
        <v>1.5382041655158864E-3</v>
      </c>
      <c r="ED57">
        <v>3.4421733489546023E-4</v>
      </c>
      <c r="EE57">
        <v>-1.5809628922984262E-4</v>
      </c>
      <c r="EF57">
        <v>3.9127345143379104E-4</v>
      </c>
      <c r="EG57">
        <v>1.2470217435538606E-2</v>
      </c>
      <c r="EH57">
        <v>6.3218101849117766E-4</v>
      </c>
      <c r="EI57">
        <v>6.7178853515103447E-4</v>
      </c>
      <c r="EJ57">
        <v>4.4523293409631131E-4</v>
      </c>
      <c r="EK57">
        <v>4.0258813092543169E-4</v>
      </c>
      <c r="EL57">
        <v>-3.5990982732690794E-4</v>
      </c>
      <c r="EM57">
        <v>2.5672430806743291E-3</v>
      </c>
      <c r="EN57">
        <v>1.3850560346821102E-3</v>
      </c>
      <c r="EO57">
        <v>3.6914398655465762E-3</v>
      </c>
      <c r="EP57">
        <v>8.3881477206606593E-4</v>
      </c>
      <c r="EQ57">
        <v>-7.9528518748487229E-5</v>
      </c>
      <c r="ER57">
        <v>6.6636556998648684E-3</v>
      </c>
      <c r="ES57">
        <v>-1.7425868075145179E-4</v>
      </c>
      <c r="ET57">
        <v>4.4320824942110216E-4</v>
      </c>
      <c r="EU57">
        <v>3.8635027924101739E-4</v>
      </c>
      <c r="EV57">
        <v>1.5250523560436365E-3</v>
      </c>
      <c r="EW57">
        <v>-1.2754792773321624E-3</v>
      </c>
      <c r="EX57">
        <v>-1.1923779280469841E-4</v>
      </c>
      <c r="EY57">
        <v>2.1711662033558148E-3</v>
      </c>
      <c r="EZ57">
        <v>-1.7475882299184025E-3</v>
      </c>
      <c r="FA57">
        <v>2.1135679554671379E-3</v>
      </c>
      <c r="FB57">
        <v>-2.2876742556469674E-4</v>
      </c>
      <c r="FC57">
        <v>4.2224703790018341E-3</v>
      </c>
      <c r="FD57">
        <v>1.5038093124652007E-3</v>
      </c>
      <c r="FE57">
        <v>1.9370118967354925E-3</v>
      </c>
      <c r="FF57" t="e">
        <v>#DIV/0!</v>
      </c>
      <c r="FG57">
        <v>1.3584343485489524E-3</v>
      </c>
      <c r="FH57">
        <v>-1.5273116991454101E-4</v>
      </c>
      <c r="FI57">
        <v>8.3114715823929403E-4</v>
      </c>
      <c r="FJ57">
        <v>-1.95915047378225E-5</v>
      </c>
      <c r="FK57">
        <v>1.6319441718413048E-3</v>
      </c>
      <c r="FL57">
        <v>2.3847817898910734E-3</v>
      </c>
      <c r="FM57">
        <v>3.8999902690999824E-4</v>
      </c>
      <c r="FN57">
        <v>2.4666055711934504E-5</v>
      </c>
      <c r="FO57">
        <v>-4.4813082858712451E-4</v>
      </c>
      <c r="FP57">
        <v>2.5464744989714297E-3</v>
      </c>
      <c r="FQ57">
        <v>9.6389975251024958E-4</v>
      </c>
      <c r="FR57">
        <v>-1.1300730305468665E-4</v>
      </c>
      <c r="FS57">
        <v>-1.5261923441070837E-4</v>
      </c>
      <c r="FT57">
        <v>5.1736548032913453E-4</v>
      </c>
      <c r="FU57">
        <v>9.1117418757900859E-4</v>
      </c>
      <c r="FV57">
        <v>-1.8925278867655218E-4</v>
      </c>
      <c r="FW57">
        <v>-1.5496073237809221E-3</v>
      </c>
      <c r="FX57">
        <v>5.1764549637800885E-4</v>
      </c>
      <c r="FY57">
        <v>8.4188958051176872E-4</v>
      </c>
      <c r="FZ57">
        <v>5.2397665160202223E-4</v>
      </c>
      <c r="GA57">
        <v>2.1006654361167142E-3</v>
      </c>
      <c r="GB57">
        <v>9.6060623581339867E-4</v>
      </c>
      <c r="GC57">
        <v>2.3638433566450516E-3</v>
      </c>
      <c r="GD57">
        <v>2.3246482696542603E-4</v>
      </c>
      <c r="GE57">
        <v>-4.5421122474033555E-4</v>
      </c>
      <c r="GF57">
        <v>-4.0894388577544745E-4</v>
      </c>
      <c r="GG57">
        <v>-3.594263877741775E-3</v>
      </c>
      <c r="GH57">
        <v>7.7643637885271974E-4</v>
      </c>
      <c r="GI57">
        <v>-7.0588738391659804E-4</v>
      </c>
      <c r="GJ57">
        <v>-1.6501329445214164E-4</v>
      </c>
      <c r="GK57" t="e">
        <v>#DIV/0!</v>
      </c>
      <c r="GL57">
        <v>9.9815801912089808E-4</v>
      </c>
      <c r="GM57">
        <v>-6.5185193946237743E-2</v>
      </c>
      <c r="GN57">
        <v>-3.5465742559203793E-4</v>
      </c>
      <c r="GO57">
        <v>2.0156743313526418E-3</v>
      </c>
      <c r="GP57">
        <v>1.3198038864916833E-3</v>
      </c>
      <c r="GQ57">
        <v>4.6142396164381485E-4</v>
      </c>
      <c r="GR57">
        <v>-2.2149343368811687E-4</v>
      </c>
      <c r="GS57">
        <v>-7.8364865898201963E-4</v>
      </c>
    </row>
    <row r="58" spans="1:201" x14ac:dyDescent="0.2">
      <c r="A58" t="s">
        <v>1543</v>
      </c>
      <c r="B58">
        <v>-0.37593151143570175</v>
      </c>
      <c r="C58">
        <v>1.4521934044479621</v>
      </c>
      <c r="D58">
        <v>1.0144156824801576</v>
      </c>
      <c r="E58">
        <v>1.5023222283382778</v>
      </c>
      <c r="F58">
        <v>-0.15257257558950782</v>
      </c>
      <c r="G58">
        <v>1.0066020750402329</v>
      </c>
      <c r="H58">
        <v>1.0967260997755364</v>
      </c>
      <c r="I58">
        <v>0.47741821262071399</v>
      </c>
      <c r="J58">
        <v>0.87699346088679664</v>
      </c>
      <c r="K58">
        <v>0.60624254147673673</v>
      </c>
      <c r="L58">
        <v>0.15800080089972354</v>
      </c>
      <c r="M58">
        <v>2.5042928004985545</v>
      </c>
      <c r="N58">
        <v>-0.58761126002434472</v>
      </c>
      <c r="O58">
        <v>0.43061061221877373</v>
      </c>
      <c r="P58">
        <v>0.77253454443912872</v>
      </c>
      <c r="Q58">
        <v>0.29000869295741377</v>
      </c>
      <c r="R58" t="e">
        <v>#DIV/0!</v>
      </c>
      <c r="S58" t="e">
        <v>#DIV/0!</v>
      </c>
      <c r="T58">
        <v>1.0010828933837808</v>
      </c>
      <c r="U58">
        <v>4.4396601259450845</v>
      </c>
      <c r="V58">
        <v>0.74343927095732165</v>
      </c>
      <c r="W58">
        <v>-0.9005740599167934</v>
      </c>
      <c r="X58">
        <v>-0.21650014919765598</v>
      </c>
      <c r="Y58">
        <v>0.30404033343398518</v>
      </c>
      <c r="Z58">
        <v>-2.9449110945570327E-2</v>
      </c>
      <c r="AA58">
        <v>1.1032055067612616</v>
      </c>
      <c r="AB58">
        <v>1.3338621168399409</v>
      </c>
      <c r="AC58" t="e">
        <v>#DIV/0!</v>
      </c>
      <c r="AD58">
        <v>-0.19169161046947111</v>
      </c>
      <c r="AE58">
        <v>-28.084675059979368</v>
      </c>
      <c r="AF58">
        <v>-1.6518242596254906</v>
      </c>
      <c r="AG58">
        <v>0.86315070737064192</v>
      </c>
      <c r="AH58">
        <v>0.49007486713855558</v>
      </c>
      <c r="AI58">
        <v>1.2619495635741458</v>
      </c>
      <c r="AJ58">
        <v>1.0589849469670125</v>
      </c>
      <c r="AK58">
        <v>-3.7824621766042155</v>
      </c>
      <c r="AL58">
        <v>7.4082196705111653E-2</v>
      </c>
      <c r="AM58">
        <v>1.0873864267085067</v>
      </c>
      <c r="AN58">
        <v>0.25482932443134643</v>
      </c>
      <c r="AO58">
        <v>1.0192133067824554</v>
      </c>
      <c r="AP58">
        <v>0.59085683001083011</v>
      </c>
      <c r="AQ58">
        <v>1.2009252234328625</v>
      </c>
      <c r="AR58">
        <v>1.0367581786972135</v>
      </c>
      <c r="AS58">
        <v>1.1460566040856188</v>
      </c>
      <c r="AT58">
        <v>1.1577859567097768</v>
      </c>
      <c r="AU58">
        <v>0.61030228138170661</v>
      </c>
      <c r="AV58">
        <v>0.67943843074227983</v>
      </c>
      <c r="AW58">
        <v>0.90394359497500698</v>
      </c>
      <c r="AX58">
        <v>-0.14878432200849614</v>
      </c>
      <c r="AY58">
        <v>8.784041909229541E-2</v>
      </c>
      <c r="AZ58">
        <v>-4.3453678981156667</v>
      </c>
      <c r="BA58">
        <v>0.1800300583008716</v>
      </c>
      <c r="BB58">
        <v>-1.1762117069262261</v>
      </c>
      <c r="BC58">
        <v>0.10636123819827956</v>
      </c>
      <c r="BD58">
        <v>1.0128151424340939</v>
      </c>
      <c r="BE58">
        <v>1.119021564916721</v>
      </c>
      <c r="BF58">
        <v>-0.70270911507146927</v>
      </c>
      <c r="BG58">
        <v>0.46323176657724413</v>
      </c>
      <c r="BH58">
        <v>0.60799168438321494</v>
      </c>
      <c r="BI58">
        <v>1.8559593191959134</v>
      </c>
      <c r="BJ58">
        <v>2.1517711053116213</v>
      </c>
      <c r="BK58">
        <v>-1.558139054004712</v>
      </c>
      <c r="BL58">
        <v>-9.2967077770470419E-2</v>
      </c>
      <c r="BM58">
        <v>2.8589579911908083</v>
      </c>
      <c r="BN58">
        <v>1.677803850020761</v>
      </c>
      <c r="BO58">
        <v>0</v>
      </c>
      <c r="BP58">
        <v>-0.63209615985168899</v>
      </c>
      <c r="BQ58">
        <v>-1.9271772439335255</v>
      </c>
      <c r="BR58">
        <v>-0.85759219622505933</v>
      </c>
      <c r="BS58">
        <v>1.8147368005730318</v>
      </c>
      <c r="BT58">
        <v>0.40527364700448176</v>
      </c>
      <c r="BU58" t="e">
        <v>#DIV/0!</v>
      </c>
      <c r="BV58">
        <v>4.3703169292619526</v>
      </c>
      <c r="BW58">
        <v>-0.17300738574747651</v>
      </c>
      <c r="BX58">
        <v>-0.91561984036080291</v>
      </c>
      <c r="BY58">
        <v>-0.94078140485493778</v>
      </c>
      <c r="BZ58">
        <v>0.97015618245385749</v>
      </c>
      <c r="CA58">
        <v>-0.74629542386416536</v>
      </c>
      <c r="CB58">
        <v>0.27258025483296572</v>
      </c>
      <c r="CC58">
        <v>6.8741026574230826E-2</v>
      </c>
      <c r="CD58">
        <v>-0.37374349038346344</v>
      </c>
      <c r="CE58">
        <v>0.85515582041652172</v>
      </c>
      <c r="CF58">
        <v>-0.97361707609246417</v>
      </c>
      <c r="CG58">
        <v>1.074738413839601</v>
      </c>
      <c r="CH58">
        <v>-1.9463515110442648</v>
      </c>
      <c r="CI58">
        <v>2.7328196479979618E-2</v>
      </c>
      <c r="CJ58">
        <v>-0.54687091187135728</v>
      </c>
      <c r="CK58">
        <v>-0.25071648095921345</v>
      </c>
      <c r="CL58">
        <v>0.50989929819557778</v>
      </c>
      <c r="CM58">
        <v>-2.1242786900225985</v>
      </c>
      <c r="CN58">
        <v>0.62167424580806063</v>
      </c>
      <c r="CO58">
        <v>0.7186552978417492</v>
      </c>
      <c r="CP58">
        <v>0.27833291299674645</v>
      </c>
      <c r="CQ58">
        <v>-1.4013823172235063</v>
      </c>
      <c r="CR58">
        <v>0.72956111417665281</v>
      </c>
      <c r="CS58">
        <v>4.1539366091712742</v>
      </c>
      <c r="CT58">
        <v>0.81686954703510273</v>
      </c>
      <c r="CU58">
        <v>1.1243557171453222</v>
      </c>
      <c r="CV58">
        <v>-2.1307354498804489</v>
      </c>
      <c r="CW58">
        <v>0.36561096231626505</v>
      </c>
      <c r="CX58">
        <v>0.90080576135180623</v>
      </c>
      <c r="CY58">
        <v>1.3316333300995491</v>
      </c>
      <c r="CZ58">
        <v>0.9010132675649053</v>
      </c>
      <c r="DA58">
        <v>-0.37734731843322916</v>
      </c>
      <c r="DB58">
        <v>1.3066326896548479</v>
      </c>
      <c r="DC58">
        <v>-1.8715790383661357</v>
      </c>
      <c r="DD58">
        <v>-2.0956570203744902</v>
      </c>
      <c r="DE58">
        <v>-0.78080892245277234</v>
      </c>
      <c r="DF58">
        <v>-0.10763828676151063</v>
      </c>
      <c r="DG58">
        <v>1.239974564274454</v>
      </c>
      <c r="DH58">
        <v>1.6969409372180282</v>
      </c>
      <c r="DI58">
        <v>0.83813231680417255</v>
      </c>
      <c r="DJ58" t="e">
        <v>#DIV/0!</v>
      </c>
      <c r="DK58">
        <v>-1.133946352616368</v>
      </c>
      <c r="DL58">
        <v>0.18131079147775758</v>
      </c>
      <c r="DM58">
        <v>0.27788161165437891</v>
      </c>
      <c r="DN58">
        <v>0.72301999722457599</v>
      </c>
      <c r="DO58">
        <v>1.2200377145202648</v>
      </c>
      <c r="DP58">
        <v>1.53198973439916</v>
      </c>
      <c r="DQ58">
        <v>4.735660423456698E-2</v>
      </c>
      <c r="DR58">
        <v>-0.62286834869033603</v>
      </c>
      <c r="DS58">
        <v>1.4281244008163467</v>
      </c>
      <c r="DT58">
        <v>0.88635184352526197</v>
      </c>
      <c r="DU58">
        <v>0.80990349425643315</v>
      </c>
      <c r="DV58">
        <v>-3.0609122863398754</v>
      </c>
      <c r="DW58">
        <v>0.79462033910500618</v>
      </c>
      <c r="DX58">
        <v>1.109585891146496</v>
      </c>
      <c r="DY58">
        <v>0.71224750857070795</v>
      </c>
      <c r="DZ58">
        <v>-0.55034861497495113</v>
      </c>
      <c r="EA58">
        <v>1.9319200567624937</v>
      </c>
      <c r="EB58">
        <v>0.66584075148408084</v>
      </c>
      <c r="EC58">
        <v>1.0942036690782539</v>
      </c>
      <c r="ED58">
        <v>0.24485947915544162</v>
      </c>
      <c r="EE58">
        <v>-0.11246201487494543</v>
      </c>
      <c r="EF58">
        <v>0.27833291299674645</v>
      </c>
      <c r="EG58">
        <v>8.8707064888188487</v>
      </c>
      <c r="EH58">
        <v>0.44970284534542171</v>
      </c>
      <c r="EI58">
        <v>0.47787770732010526</v>
      </c>
      <c r="EJ58">
        <v>0.31671706591645477</v>
      </c>
      <c r="EK58">
        <v>0.28638162596460232</v>
      </c>
      <c r="EL58">
        <v>-0.25602235543702684</v>
      </c>
      <c r="EM58">
        <v>1.8262119302917716</v>
      </c>
      <c r="EN58">
        <v>0.98526153354932522</v>
      </c>
      <c r="EO58">
        <v>2.6259108742616935</v>
      </c>
      <c r="EP58">
        <v>0.59669205288096672</v>
      </c>
      <c r="EQ58">
        <v>-5.6572722244428678E-2</v>
      </c>
      <c r="ER58">
        <v>4.7402007352001636</v>
      </c>
      <c r="ES58">
        <v>-0.12395915452681525</v>
      </c>
      <c r="ET58">
        <v>0.31527680366128308</v>
      </c>
      <c r="EU58">
        <v>0.27483080762113771</v>
      </c>
      <c r="EV58">
        <v>1.0848481111476671</v>
      </c>
      <c r="EW58">
        <v>-0.90731395505099355</v>
      </c>
      <c r="EX58">
        <v>-8.481996948430845E-2</v>
      </c>
      <c r="EY58">
        <v>1.5444620936219271</v>
      </c>
      <c r="EZ58">
        <v>-1.2431493140400927</v>
      </c>
      <c r="FA58">
        <v>1.5034895000058306</v>
      </c>
      <c r="FB58">
        <v>-0.16273402584014279</v>
      </c>
      <c r="FC58">
        <v>3.0036601673929968</v>
      </c>
      <c r="FD58">
        <v>1.069736842600219</v>
      </c>
      <c r="FE58">
        <v>1.3778961024626832</v>
      </c>
      <c r="FF58" t="e">
        <v>#DIV/0!</v>
      </c>
      <c r="FG58">
        <v>0.96632416015183387</v>
      </c>
      <c r="FH58">
        <v>-0.10864552980004202</v>
      </c>
      <c r="FI58">
        <v>0.59123768513810271</v>
      </c>
      <c r="FJ58">
        <v>-1.3936444099863528E-2</v>
      </c>
      <c r="FK58">
        <v>1.1608857527444956</v>
      </c>
      <c r="FL58">
        <v>1.6964178377287513</v>
      </c>
      <c r="FM58">
        <v>0.27742634934209032</v>
      </c>
      <c r="FN58">
        <v>1.7546232981780735E-2</v>
      </c>
      <c r="FO58">
        <v>-0.31877848718648882</v>
      </c>
      <c r="FP58">
        <v>1.8114381708583207</v>
      </c>
      <c r="FQ58">
        <v>0.68567142741198306</v>
      </c>
      <c r="FR58">
        <v>-8.0387901949027216E-2</v>
      </c>
      <c r="FS58">
        <v>-0.10856590432395789</v>
      </c>
      <c r="FT58">
        <v>0.36802865284187503</v>
      </c>
      <c r="FU58">
        <v>0.64816502358382888</v>
      </c>
      <c r="FV58">
        <v>-0.13462523402003887</v>
      </c>
      <c r="FW58">
        <v>-1.1023153215444255</v>
      </c>
      <c r="FX58">
        <v>0.36822784264706993</v>
      </c>
      <c r="FY58">
        <v>0.59887932213847295</v>
      </c>
      <c r="FZ58">
        <v>0.3727315187070655</v>
      </c>
      <c r="GA58">
        <v>1.4943112749495671</v>
      </c>
      <c r="GB58">
        <v>0.6833285797363261</v>
      </c>
      <c r="GC58">
        <v>1.6815232541642455</v>
      </c>
      <c r="GD58">
        <v>0.16536417746073484</v>
      </c>
      <c r="GE58">
        <v>-0.32310378543326707</v>
      </c>
      <c r="GF58">
        <v>-0.29090280100271354</v>
      </c>
      <c r="GG58">
        <v>-2.5567846003989154</v>
      </c>
      <c r="GH58">
        <v>0.55231909625049369</v>
      </c>
      <c r="GI58">
        <v>-0.50213397073888921</v>
      </c>
      <c r="GJ58">
        <v>-0.11738243614472833</v>
      </c>
      <c r="GK58" t="e">
        <v>#DIV/0!</v>
      </c>
      <c r="GL58">
        <v>0.71004109293623463</v>
      </c>
      <c r="GM58">
        <v>-46.36957822931749</v>
      </c>
      <c r="GN58">
        <v>-0.25228605216948219</v>
      </c>
      <c r="GO58">
        <v>1.4338527345576468</v>
      </c>
      <c r="GP58">
        <v>0.93884432732543166</v>
      </c>
      <c r="GQ58">
        <v>0.32823457584510829</v>
      </c>
      <c r="GR58">
        <v>-0.15755966161812826</v>
      </c>
      <c r="GS58">
        <v>-0.55744956173538818</v>
      </c>
    </row>
    <row r="59" spans="1:201" x14ac:dyDescent="0.2">
      <c r="A59" t="s">
        <v>1544</v>
      </c>
      <c r="B59">
        <v>6.868076037572543E-2</v>
      </c>
      <c r="C59">
        <v>2.5980623954697593E-2</v>
      </c>
      <c r="D59">
        <v>3.6205947338070602E-2</v>
      </c>
      <c r="E59">
        <v>2.4809747938433956E-2</v>
      </c>
      <c r="F59">
        <v>6.3463689622724972E-2</v>
      </c>
      <c r="G59">
        <v>3.6388452428792954E-2</v>
      </c>
      <c r="H59">
        <v>3.4283394881809426E-2</v>
      </c>
      <c r="I59">
        <v>4.8748780172697431E-2</v>
      </c>
      <c r="J59">
        <v>3.9415764981456769E-2</v>
      </c>
      <c r="K59">
        <v>4.5739786438896375E-2</v>
      </c>
      <c r="L59">
        <v>5.6209521469549738E-2</v>
      </c>
      <c r="M59">
        <v>1.4063799577407887E-3</v>
      </c>
      <c r="N59">
        <v>7.3625036373372366E-2</v>
      </c>
      <c r="O59">
        <v>4.9842081240550166E-2</v>
      </c>
      <c r="P59">
        <v>4.1855647477425123E-2</v>
      </c>
      <c r="Q59">
        <v>5.3126168165549152E-2</v>
      </c>
      <c r="R59" t="e">
        <v>#DIV/0!</v>
      </c>
      <c r="S59" t="e">
        <v>#DIV/0!</v>
      </c>
      <c r="T59">
        <v>3.6517365834882076E-2</v>
      </c>
      <c r="U59">
        <v>-4.3798653956159207E-2</v>
      </c>
      <c r="V59">
        <v>4.2535235691603446E-2</v>
      </c>
      <c r="W59">
        <v>8.0935015102946664E-2</v>
      </c>
      <c r="X59">
        <v>6.495686773676744E-2</v>
      </c>
      <c r="Y59">
        <v>5.2798426358982943E-2</v>
      </c>
      <c r="Z59">
        <v>6.0587852916356107E-2</v>
      </c>
      <c r="AA59">
        <v>3.4132053165598475E-2</v>
      </c>
      <c r="AB59">
        <v>2.8744528149557285E-2</v>
      </c>
      <c r="AC59" t="e">
        <v>#DIV/0!</v>
      </c>
      <c r="AD59">
        <v>6.4377406246529073E-2</v>
      </c>
      <c r="AE59">
        <v>0.71588332257382326</v>
      </c>
      <c r="AF59">
        <v>9.8482221935024622E-2</v>
      </c>
      <c r="AG59">
        <v>3.9739094890943155E-2</v>
      </c>
      <c r="AH59">
        <v>4.8453154381565743E-2</v>
      </c>
      <c r="AI59">
        <v>3.0424214153590333E-2</v>
      </c>
      <c r="AJ59">
        <v>3.516492784468786E-2</v>
      </c>
      <c r="AK59">
        <v>0.14824825757533516</v>
      </c>
      <c r="AL59">
        <v>5.8169636895053958E-2</v>
      </c>
      <c r="AM59">
        <v>3.4501544807246654E-2</v>
      </c>
      <c r="AN59">
        <v>5.3947864660256459E-2</v>
      </c>
      <c r="AO59">
        <v>3.6093887592904925E-2</v>
      </c>
      <c r="AP59">
        <v>4.6099155742832167E-2</v>
      </c>
      <c r="AQ59">
        <v>3.1849580454544918E-2</v>
      </c>
      <c r="AR59">
        <v>3.5684086042835517E-2</v>
      </c>
      <c r="AS59">
        <v>3.3131165487933212E-2</v>
      </c>
      <c r="AT59">
        <v>3.2857199003022752E-2</v>
      </c>
      <c r="AU59">
        <v>4.5644961710963432E-2</v>
      </c>
      <c r="AV59">
        <v>4.4030125118741797E-2</v>
      </c>
      <c r="AW59">
        <v>3.8786281518848123E-2</v>
      </c>
      <c r="AX59">
        <v>6.3375206093344016E-2</v>
      </c>
      <c r="AY59">
        <v>5.7848281407942938E-2</v>
      </c>
      <c r="AZ59">
        <v>0.16139623826958532</v>
      </c>
      <c r="BA59">
        <v>5.5694976600044327E-2</v>
      </c>
      <c r="BB59">
        <v>8.7373177521615261E-2</v>
      </c>
      <c r="BC59">
        <v>5.741568432686632E-2</v>
      </c>
      <c r="BD59">
        <v>3.6243331697159223E-2</v>
      </c>
      <c r="BE59">
        <v>3.3762632107434853E-2</v>
      </c>
      <c r="BF59">
        <v>7.631341618242074E-2</v>
      </c>
      <c r="BG59">
        <v>4.908013782562505E-2</v>
      </c>
      <c r="BH59">
        <v>4.5698931112174684E-2</v>
      </c>
      <c r="BI59">
        <v>1.6549725938866507E-2</v>
      </c>
      <c r="BJ59">
        <v>9.6403492806620139E-3</v>
      </c>
      <c r="BK59">
        <v>9.6293984672963351E-2</v>
      </c>
      <c r="BL59">
        <v>6.2071463705227467E-2</v>
      </c>
      <c r="BM59">
        <v>-6.8776557198916635E-3</v>
      </c>
      <c r="BN59">
        <v>2.0710963922023741E-2</v>
      </c>
      <c r="BO59">
        <v>5.9900000000000002E-2</v>
      </c>
      <c r="BP59">
        <v>7.4664085332663638E-2</v>
      </c>
      <c r="BQ59">
        <v>0.10491373539000477</v>
      </c>
      <c r="BR59">
        <v>7.9931073070692304E-2</v>
      </c>
      <c r="BS59">
        <v>1.7512574349017172E-2</v>
      </c>
      <c r="BT59">
        <v>5.0433885368235912E-2</v>
      </c>
      <c r="BU59" t="e">
        <v>#DIV/0!</v>
      </c>
      <c r="BV59">
        <v>-4.2178981289092775E-2</v>
      </c>
      <c r="BW59">
        <v>6.3940992444814285E-2</v>
      </c>
      <c r="BX59">
        <v>8.1286444522204654E-2</v>
      </c>
      <c r="BY59">
        <v>8.1874151755518473E-2</v>
      </c>
      <c r="BZ59">
        <v>3.7239731557425208E-2</v>
      </c>
      <c r="CA59">
        <v>7.7331476444805786E-2</v>
      </c>
      <c r="CB59">
        <v>5.3533250131914484E-2</v>
      </c>
      <c r="CC59">
        <v>5.8294392425299706E-2</v>
      </c>
      <c r="CD59">
        <v>6.862965402264698E-2</v>
      </c>
      <c r="CE59">
        <v>3.9925834189032422E-2</v>
      </c>
      <c r="CF59">
        <v>8.2641105714264043E-2</v>
      </c>
      <c r="CG59">
        <v>3.4796968752440316E-2</v>
      </c>
      <c r="CH59">
        <v>0.10536159527872908</v>
      </c>
      <c r="CI59">
        <v>5.9261686005317789E-2</v>
      </c>
      <c r="CJ59">
        <v>7.2673450183141017E-2</v>
      </c>
      <c r="CK59">
        <v>6.5756070253702351E-2</v>
      </c>
      <c r="CL59">
        <v>4.7990108392066209E-2</v>
      </c>
      <c r="CM59">
        <v>0.10951750100999091</v>
      </c>
      <c r="CN59">
        <v>4.5379342863935315E-2</v>
      </c>
      <c r="CO59">
        <v>4.3114123394459615E-2</v>
      </c>
      <c r="CP59">
        <v>5.3398883335508643E-2</v>
      </c>
      <c r="CQ59">
        <v>9.2632564171926529E-2</v>
      </c>
      <c r="CR59">
        <v>4.2859392527199398E-2</v>
      </c>
      <c r="CS59">
        <v>-3.7124912441597442E-2</v>
      </c>
      <c r="CT59">
        <v>4.0820099718830272E-2</v>
      </c>
      <c r="CU59">
        <v>3.3638040496723337E-2</v>
      </c>
      <c r="CV59">
        <v>0.10966831374952123</v>
      </c>
      <c r="CW59">
        <v>5.1360300205808659E-2</v>
      </c>
      <c r="CX59">
        <v>3.8859572967705383E-2</v>
      </c>
      <c r="CY59">
        <v>2.8796586680700991E-2</v>
      </c>
      <c r="CZ59">
        <v>3.8854726174397905E-2</v>
      </c>
      <c r="DA59">
        <v>6.8713829862069059E-2</v>
      </c>
      <c r="DB59">
        <v>2.9380535156172533E-2</v>
      </c>
      <c r="DC59">
        <v>0.10361510916273499</v>
      </c>
      <c r="DD59">
        <v>0.10884897492189202</v>
      </c>
      <c r="DE59">
        <v>7.8137619988551607E-2</v>
      </c>
      <c r="DF59">
        <v>6.2414144131458633E-2</v>
      </c>
      <c r="DG59">
        <v>3.093749169813672E-2</v>
      </c>
      <c r="DH59">
        <v>2.026397245720394E-2</v>
      </c>
      <c r="DI59">
        <v>4.0323457962055512E-2</v>
      </c>
      <c r="DJ59" t="e">
        <v>#DIV/0!</v>
      </c>
      <c r="DK59">
        <v>8.6385971243076218E-2</v>
      </c>
      <c r="DL59">
        <v>5.5665062078943048E-2</v>
      </c>
      <c r="DM59">
        <v>5.3409424534700593E-2</v>
      </c>
      <c r="DN59">
        <v>4.3012175624116258E-2</v>
      </c>
      <c r="DO59">
        <v>3.1403163489442026E-2</v>
      </c>
      <c r="DP59">
        <v>2.4116793892972027E-2</v>
      </c>
      <c r="DQ59">
        <v>5.879387566260745E-2</v>
      </c>
      <c r="DR59">
        <v>7.4448548203863665E-2</v>
      </c>
      <c r="DS59">
        <v>2.654281187175872E-2</v>
      </c>
      <c r="DT59">
        <v>3.9197178050185993E-2</v>
      </c>
      <c r="DU59">
        <v>4.0982808186605574E-2</v>
      </c>
      <c r="DV59">
        <v>0.13139477098852162</v>
      </c>
      <c r="DW59">
        <v>4.1339782047767691E-2</v>
      </c>
      <c r="DX59">
        <v>3.3983024353999781E-2</v>
      </c>
      <c r="DY59">
        <v>4.3263792311311722E-2</v>
      </c>
      <c r="DZ59">
        <v>7.2754680079230208E-2</v>
      </c>
      <c r="EA59">
        <v>1.477548511508394E-2</v>
      </c>
      <c r="EB59">
        <v>4.4347730745299227E-2</v>
      </c>
      <c r="EC59">
        <v>3.4342312154885632E-2</v>
      </c>
      <c r="ED59">
        <v>5.4180733732647986E-2</v>
      </c>
      <c r="EE59">
        <v>6.2526813592233443E-2</v>
      </c>
      <c r="EF59">
        <v>5.3398883335508643E-2</v>
      </c>
      <c r="EG59">
        <v>-0.14729611331393616</v>
      </c>
      <c r="EH59">
        <v>4.9396137447537604E-2</v>
      </c>
      <c r="EI59">
        <v>4.8738047598474374E-2</v>
      </c>
      <c r="EJ59">
        <v>5.2502331599991771E-2</v>
      </c>
      <c r="EK59">
        <v>5.3210886804880425E-2</v>
      </c>
      <c r="EL59">
        <v>6.5880001371355745E-2</v>
      </c>
      <c r="EM59">
        <v>1.724454583511098E-2</v>
      </c>
      <c r="EN59">
        <v>3.6886910726168051E-2</v>
      </c>
      <c r="EO59">
        <v>-1.4342948210056411E-3</v>
      </c>
      <c r="EP59">
        <v>4.5962860454453858E-2</v>
      </c>
      <c r="EQ59">
        <v>6.1221388345269807E-2</v>
      </c>
      <c r="ER59">
        <v>-5.0818483347329406E-2</v>
      </c>
      <c r="ES59">
        <v>6.2795356199645561E-2</v>
      </c>
      <c r="ET59">
        <v>5.2535972296119018E-2</v>
      </c>
      <c r="EU59">
        <v>5.3480683203778058E-2</v>
      </c>
      <c r="EV59">
        <v>3.4560833108492242E-2</v>
      </c>
      <c r="EW59">
        <v>8.1092441129578252E-2</v>
      </c>
      <c r="EX59">
        <v>6.1881168921630668E-2</v>
      </c>
      <c r="EY59">
        <v>2.3825472749828588E-2</v>
      </c>
      <c r="EZ59">
        <v>8.8936662013635148E-2</v>
      </c>
      <c r="FA59">
        <v>2.4782483576457459E-2</v>
      </c>
      <c r="FB59">
        <v>6.3701034077782548E-2</v>
      </c>
      <c r="FC59">
        <v>-1.0257513743032486E-2</v>
      </c>
      <c r="FD59">
        <v>3.4913792155691112E-2</v>
      </c>
      <c r="FE59">
        <v>2.7716011346949294E-2</v>
      </c>
      <c r="FF59" t="e">
        <v>#DIV/0!</v>
      </c>
      <c r="FG59">
        <v>3.732923740773289E-2</v>
      </c>
      <c r="FH59">
        <v>6.2437670650232452E-2</v>
      </c>
      <c r="FI59">
        <v>4.6090259979884078E-2</v>
      </c>
      <c r="FJ59">
        <v>6.0225518272366281E-2</v>
      </c>
      <c r="FK59">
        <v>3.278479601107738E-2</v>
      </c>
      <c r="FL59">
        <v>2.0276190670171675E-2</v>
      </c>
      <c r="FM59">
        <v>5.3420058251616311E-2</v>
      </c>
      <c r="FN59">
        <v>5.9490166659024492E-2</v>
      </c>
      <c r="FO59">
        <v>6.7345817718846832E-2</v>
      </c>
      <c r="FP59">
        <v>1.7589621566959902E-2</v>
      </c>
      <c r="FQ59">
        <v>4.3884538892223199E-2</v>
      </c>
      <c r="FR59">
        <v>6.1777647610401103E-2</v>
      </c>
      <c r="FS59">
        <v>6.2435810810862705E-2</v>
      </c>
      <c r="FT59">
        <v>5.1303829384602512E-2</v>
      </c>
      <c r="FU59">
        <v>4.4760588743198618E-2</v>
      </c>
      <c r="FV59">
        <v>6.3044487451826989E-2</v>
      </c>
      <c r="FW59">
        <v>8.5647154475045437E-2</v>
      </c>
      <c r="FX59">
        <v>5.1299176840467482E-2</v>
      </c>
      <c r="FY59">
        <v>4.5911771661301067E-2</v>
      </c>
      <c r="FZ59">
        <v>5.1193982944532326E-2</v>
      </c>
      <c r="GA59">
        <v>2.499686250570908E-2</v>
      </c>
      <c r="GB59">
        <v>4.393926158348737E-2</v>
      </c>
      <c r="GC59">
        <v>2.0624088532409046E-2</v>
      </c>
      <c r="GD59">
        <v>5.6037532574839774E-2</v>
      </c>
      <c r="GE59">
        <v>6.7446845183433288E-2</v>
      </c>
      <c r="GF59">
        <v>6.6694715820647704E-2</v>
      </c>
      <c r="GG59">
        <v>0.11961968889415016</v>
      </c>
      <c r="GH59">
        <v>4.6999294718361742E-2</v>
      </c>
      <c r="GI59">
        <v>7.1628514209226724E-2</v>
      </c>
      <c r="GJ59">
        <v>6.2641741548000132E-2</v>
      </c>
      <c r="GK59" t="e">
        <v>#DIV/0!</v>
      </c>
      <c r="GL59">
        <v>4.3315328312913647E-2</v>
      </c>
      <c r="GM59">
        <v>1.1429700347521434</v>
      </c>
      <c r="GN59">
        <v>6.5792731263143611E-2</v>
      </c>
      <c r="GO59">
        <v>2.6409013229175014E-2</v>
      </c>
      <c r="GP59">
        <v>3.7971093224214242E-2</v>
      </c>
      <c r="GQ59">
        <v>5.2233313197085574E-2</v>
      </c>
      <c r="GR59">
        <v>6.358017468997354E-2</v>
      </c>
      <c r="GS59">
        <v>7.2920539311690014E-2</v>
      </c>
    </row>
    <row r="61" spans="1:201" x14ac:dyDescent="0.2">
      <c r="A61" s="126">
        <v>2015</v>
      </c>
    </row>
    <row r="62" spans="1:201" x14ac:dyDescent="0.2">
      <c r="A62" t="s">
        <v>1538</v>
      </c>
      <c r="B62" s="127">
        <v>-6.1838581835920101E-3</v>
      </c>
    </row>
    <row r="63" spans="1:201" x14ac:dyDescent="0.2">
      <c r="A63" t="s">
        <v>1539</v>
      </c>
      <c r="B63" s="128">
        <v>6.5500000000000003E-2</v>
      </c>
    </row>
    <row r="64" spans="1:201" x14ac:dyDescent="0.2">
      <c r="A64" t="s">
        <v>1540</v>
      </c>
      <c r="B64">
        <v>3.87247386492348E-3</v>
      </c>
    </row>
    <row r="66" spans="1:201" x14ac:dyDescent="0.2">
      <c r="A66" t="s">
        <v>1541</v>
      </c>
      <c r="B66" s="126" t="s">
        <v>508</v>
      </c>
      <c r="C66" s="126" t="s">
        <v>704</v>
      </c>
      <c r="D66" s="126" t="s">
        <v>158</v>
      </c>
      <c r="E66" s="126" t="s">
        <v>494</v>
      </c>
      <c r="F66" s="126" t="s">
        <v>146</v>
      </c>
      <c r="G66" s="126" t="s">
        <v>486</v>
      </c>
      <c r="H66" s="126" t="s">
        <v>61</v>
      </c>
      <c r="I66" s="126" t="s">
        <v>492</v>
      </c>
      <c r="J66" s="126" t="s">
        <v>130</v>
      </c>
      <c r="K66" s="126" t="s">
        <v>733</v>
      </c>
      <c r="L66" s="126" t="s">
        <v>708</v>
      </c>
      <c r="M66" s="126" t="s">
        <v>290</v>
      </c>
      <c r="N66" s="126" t="s">
        <v>356</v>
      </c>
      <c r="O66" s="126" t="s">
        <v>446</v>
      </c>
      <c r="P66" s="126" t="s">
        <v>504</v>
      </c>
      <c r="Q66" s="126" t="s">
        <v>244</v>
      </c>
      <c r="R66" s="126" t="s">
        <v>91</v>
      </c>
      <c r="S66" s="126" t="s">
        <v>914</v>
      </c>
      <c r="T66" s="126" t="s">
        <v>207</v>
      </c>
      <c r="U66" s="126" t="s">
        <v>496</v>
      </c>
      <c r="V66" s="126" t="s">
        <v>706</v>
      </c>
      <c r="W66" s="126" t="s">
        <v>720</v>
      </c>
      <c r="X66" s="126" t="s">
        <v>1078</v>
      </c>
      <c r="Y66" s="126" t="s">
        <v>838</v>
      </c>
      <c r="Z66" s="126" t="s">
        <v>965</v>
      </c>
      <c r="AA66" s="126" t="s">
        <v>1049</v>
      </c>
      <c r="AB66" s="126" t="s">
        <v>673</v>
      </c>
      <c r="AC66" s="126" t="s">
        <v>829</v>
      </c>
      <c r="AD66" s="126" t="s">
        <v>460</v>
      </c>
      <c r="AE66" s="126" t="s">
        <v>500</v>
      </c>
      <c r="AF66" s="126" t="s">
        <v>152</v>
      </c>
      <c r="AG66" s="126" t="s">
        <v>334</v>
      </c>
      <c r="AH66" s="126" t="s">
        <v>586</v>
      </c>
      <c r="AI66" s="126" t="s">
        <v>669</v>
      </c>
      <c r="AJ66" s="126" t="s">
        <v>199</v>
      </c>
      <c r="AK66" s="126" t="s">
        <v>470</v>
      </c>
      <c r="AL66" s="126" t="s">
        <v>874</v>
      </c>
      <c r="AM66" s="126" t="s">
        <v>294</v>
      </c>
      <c r="AN66" s="126" t="s">
        <v>298</v>
      </c>
      <c r="AO66" s="126" t="s">
        <v>450</v>
      </c>
      <c r="AP66" s="126" t="s">
        <v>144</v>
      </c>
      <c r="AQ66" s="126" t="s">
        <v>657</v>
      </c>
      <c r="AR66" s="126" t="s">
        <v>551</v>
      </c>
      <c r="AS66" s="126" t="s">
        <v>804</v>
      </c>
      <c r="AT66" s="126" t="s">
        <v>810</v>
      </c>
      <c r="AU66" s="126" t="s">
        <v>935</v>
      </c>
      <c r="AV66" s="126" t="s">
        <v>653</v>
      </c>
      <c r="AW66" s="126" t="s">
        <v>840</v>
      </c>
      <c r="AX66" s="126" t="s">
        <v>939</v>
      </c>
      <c r="AY66" s="126" t="s">
        <v>65</v>
      </c>
      <c r="AZ66" s="126" t="s">
        <v>79</v>
      </c>
      <c r="BA66" s="126" t="s">
        <v>931</v>
      </c>
      <c r="BB66" s="126" t="s">
        <v>618</v>
      </c>
      <c r="BC66" s="126" t="s">
        <v>51</v>
      </c>
      <c r="BD66" s="126" t="s">
        <v>189</v>
      </c>
      <c r="BE66" s="126" t="s">
        <v>302</v>
      </c>
      <c r="BF66" s="126" t="s">
        <v>1003</v>
      </c>
      <c r="BG66" s="126" t="s">
        <v>67</v>
      </c>
      <c r="BH66" s="126" t="s">
        <v>1093</v>
      </c>
      <c r="BI66" s="126" t="s">
        <v>665</v>
      </c>
      <c r="BJ66" s="126" t="s">
        <v>920</v>
      </c>
      <c r="BK66" s="126" t="s">
        <v>458</v>
      </c>
      <c r="BL66" s="126" t="s">
        <v>620</v>
      </c>
      <c r="BM66" s="126" t="s">
        <v>961</v>
      </c>
      <c r="BN66" s="126" t="s">
        <v>912</v>
      </c>
      <c r="BO66" s="126">
        <v>786</v>
      </c>
      <c r="BP66" s="126" t="s">
        <v>134</v>
      </c>
      <c r="BQ66" s="126" t="s">
        <v>1091</v>
      </c>
      <c r="BR66" s="126" t="s">
        <v>310</v>
      </c>
      <c r="BS66" s="126" t="s">
        <v>754</v>
      </c>
      <c r="BT66" s="126" t="s">
        <v>999</v>
      </c>
      <c r="BU66" s="126" t="s">
        <v>168</v>
      </c>
      <c r="BV66" s="126" t="s">
        <v>318</v>
      </c>
      <c r="BW66" s="126" t="s">
        <v>682</v>
      </c>
      <c r="BX66" s="126" t="s">
        <v>498</v>
      </c>
      <c r="BY66" s="126" t="s">
        <v>1074</v>
      </c>
      <c r="BZ66" s="126" t="s">
        <v>53</v>
      </c>
      <c r="CA66" s="126" t="s">
        <v>814</v>
      </c>
      <c r="CB66" s="126" t="s">
        <v>897</v>
      </c>
      <c r="CC66" s="126" t="s">
        <v>1103</v>
      </c>
      <c r="CD66" s="126" t="s">
        <v>480</v>
      </c>
      <c r="CE66" s="126" t="s">
        <v>221</v>
      </c>
      <c r="CF66" s="126" t="s">
        <v>110</v>
      </c>
      <c r="CG66" s="126" t="s">
        <v>320</v>
      </c>
      <c r="CH66" s="126" t="s">
        <v>322</v>
      </c>
      <c r="CI66" s="126" t="s">
        <v>1059</v>
      </c>
      <c r="CJ66" s="126" t="s">
        <v>556</v>
      </c>
      <c r="CK66" s="126" t="s">
        <v>558</v>
      </c>
      <c r="CL66" s="126" t="s">
        <v>474</v>
      </c>
      <c r="CM66" s="126" t="s">
        <v>433</v>
      </c>
      <c r="CN66" s="126" t="s">
        <v>352</v>
      </c>
      <c r="CO66" s="126" t="s">
        <v>97</v>
      </c>
      <c r="CP66" s="126" t="s">
        <v>464</v>
      </c>
      <c r="CQ66" s="126" t="s">
        <v>346</v>
      </c>
      <c r="CR66" s="126" t="s">
        <v>49</v>
      </c>
      <c r="CS66" s="126" t="s">
        <v>73</v>
      </c>
      <c r="CT66" s="126" t="s">
        <v>900</v>
      </c>
      <c r="CU66" s="126" t="s">
        <v>1037</v>
      </c>
      <c r="CV66" s="126" t="s">
        <v>148</v>
      </c>
      <c r="CW66" s="126" t="s">
        <v>819</v>
      </c>
      <c r="CX66" s="126" t="s">
        <v>423</v>
      </c>
      <c r="CY66" s="126" t="s">
        <v>1055</v>
      </c>
      <c r="CZ66" s="126" t="s">
        <v>957</v>
      </c>
      <c r="DA66" s="126" t="s">
        <v>1117</v>
      </c>
      <c r="DB66" s="126" t="s">
        <v>752</v>
      </c>
      <c r="DC66" s="126" t="s">
        <v>77</v>
      </c>
      <c r="DD66" s="126" t="s">
        <v>354</v>
      </c>
      <c r="DE66" s="126" t="s">
        <v>1041</v>
      </c>
      <c r="DF66" s="126" t="s">
        <v>765</v>
      </c>
      <c r="DG66" s="126" t="s">
        <v>328</v>
      </c>
      <c r="DH66" s="126" t="s">
        <v>691</v>
      </c>
      <c r="DI66" s="126" t="s">
        <v>671</v>
      </c>
      <c r="DJ66" s="126" t="s">
        <v>472</v>
      </c>
      <c r="DK66" s="126" t="s">
        <v>150</v>
      </c>
      <c r="DL66" s="126" t="s">
        <v>851</v>
      </c>
      <c r="DM66" s="126" t="s">
        <v>959</v>
      </c>
      <c r="DN66" s="126" t="s">
        <v>1082</v>
      </c>
      <c r="DO66" s="126" t="s">
        <v>348</v>
      </c>
      <c r="DP66" s="126" t="s">
        <v>248</v>
      </c>
      <c r="DQ66" s="126" t="s">
        <v>980</v>
      </c>
      <c r="DR66" s="126" t="s">
        <v>929</v>
      </c>
      <c r="DS66" s="126" t="s">
        <v>312</v>
      </c>
      <c r="DT66" s="126" t="s">
        <v>140</v>
      </c>
      <c r="DU66" s="126" t="s">
        <v>326</v>
      </c>
      <c r="DV66" s="126" t="s">
        <v>502</v>
      </c>
      <c r="DW66" s="126" t="s">
        <v>763</v>
      </c>
      <c r="DX66" s="126" t="s">
        <v>949</v>
      </c>
      <c r="DY66" s="126" t="s">
        <v>806</v>
      </c>
      <c r="DZ66" s="126" t="s">
        <v>488</v>
      </c>
      <c r="EA66" s="126" t="s">
        <v>1023</v>
      </c>
      <c r="EB66" s="126" t="s">
        <v>1105</v>
      </c>
      <c r="EC66" s="126" t="s">
        <v>185</v>
      </c>
      <c r="ED66" s="126" t="s">
        <v>616</v>
      </c>
      <c r="EE66" s="126" t="s">
        <v>232</v>
      </c>
      <c r="EF66" s="126" t="s">
        <v>904</v>
      </c>
      <c r="EG66" s="126" t="s">
        <v>99</v>
      </c>
      <c r="EH66" s="126" t="s">
        <v>1076</v>
      </c>
      <c r="EI66" s="126" t="s">
        <v>594</v>
      </c>
      <c r="EJ66" s="126" t="s">
        <v>234</v>
      </c>
      <c r="EK66" s="126" t="s">
        <v>584</v>
      </c>
      <c r="EL66" s="126" t="s">
        <v>466</v>
      </c>
      <c r="EM66" s="126" t="s">
        <v>986</v>
      </c>
      <c r="EN66" s="126" t="s">
        <v>219</v>
      </c>
      <c r="EO66" s="126" t="s">
        <v>750</v>
      </c>
      <c r="EP66" s="126" t="s">
        <v>242</v>
      </c>
      <c r="EQ66" s="126" t="s">
        <v>364</v>
      </c>
      <c r="ER66" s="126" t="s">
        <v>172</v>
      </c>
      <c r="ES66" s="126" t="s">
        <v>698</v>
      </c>
      <c r="ET66" s="126" t="s">
        <v>296</v>
      </c>
      <c r="EU66" s="126" t="s">
        <v>283</v>
      </c>
      <c r="EV66" s="126" t="s">
        <v>55</v>
      </c>
      <c r="EW66" s="126" t="s">
        <v>342</v>
      </c>
      <c r="EX66" s="126" t="s">
        <v>602</v>
      </c>
      <c r="EY66" s="126" t="s">
        <v>228</v>
      </c>
      <c r="EZ66" s="126" t="s">
        <v>324</v>
      </c>
      <c r="FA66" s="126" t="s">
        <v>154</v>
      </c>
      <c r="FB66" s="126" t="s">
        <v>700</v>
      </c>
      <c r="FC66" s="126" t="s">
        <v>63</v>
      </c>
      <c r="FD66" s="126" t="s">
        <v>506</v>
      </c>
      <c r="FE66" s="126" t="s">
        <v>925</v>
      </c>
      <c r="FF66" s="126" t="s">
        <v>95</v>
      </c>
      <c r="FG66" s="126" t="s">
        <v>582</v>
      </c>
      <c r="FH66" s="126" t="s">
        <v>562</v>
      </c>
      <c r="FI66" s="126" t="s">
        <v>802</v>
      </c>
      <c r="FJ66" s="126" t="s">
        <v>350</v>
      </c>
      <c r="FK66" s="126" t="s">
        <v>286</v>
      </c>
      <c r="FL66" s="126" t="s">
        <v>448</v>
      </c>
      <c r="FM66" s="126" t="s">
        <v>452</v>
      </c>
      <c r="FN66" s="126" t="s">
        <v>332</v>
      </c>
      <c r="FO66" s="126" t="s">
        <v>626</v>
      </c>
      <c r="FP66" s="126" t="s">
        <v>641</v>
      </c>
      <c r="FQ66" s="126" t="s">
        <v>160</v>
      </c>
      <c r="FR66" s="126" t="s">
        <v>610</v>
      </c>
      <c r="FS66" s="126" t="s">
        <v>338</v>
      </c>
      <c r="FT66" s="126" t="s">
        <v>612</v>
      </c>
      <c r="FU66" s="126" t="s">
        <v>1080</v>
      </c>
      <c r="FV66" s="126" t="s">
        <v>454</v>
      </c>
      <c r="FW66" s="126" t="s">
        <v>478</v>
      </c>
      <c r="FX66" s="126" t="s">
        <v>292</v>
      </c>
      <c r="FY66" s="126" t="s">
        <v>468</v>
      </c>
      <c r="FZ66" s="126" t="s">
        <v>308</v>
      </c>
      <c r="GA66" s="126" t="s">
        <v>645</v>
      </c>
      <c r="GB66" s="126" t="s">
        <v>982</v>
      </c>
      <c r="GC66" s="126" t="s">
        <v>1097</v>
      </c>
      <c r="GD66" s="126" t="s">
        <v>162</v>
      </c>
      <c r="GE66" s="126" t="s">
        <v>1016</v>
      </c>
      <c r="GF66" s="126" t="s">
        <v>781</v>
      </c>
      <c r="GG66" s="126" t="s">
        <v>560</v>
      </c>
      <c r="GH66" s="126" t="s">
        <v>1025</v>
      </c>
      <c r="GI66" s="126" t="s">
        <v>429</v>
      </c>
      <c r="GJ66" s="126" t="s">
        <v>955</v>
      </c>
      <c r="GK66" s="126" t="s">
        <v>304</v>
      </c>
      <c r="GL66" s="126" t="s">
        <v>316</v>
      </c>
      <c r="GM66" s="126" t="s">
        <v>93</v>
      </c>
      <c r="GN66" s="126" t="s">
        <v>114</v>
      </c>
      <c r="GO66" s="126" t="s">
        <v>205</v>
      </c>
      <c r="GP66" s="126" t="s">
        <v>193</v>
      </c>
      <c r="GQ66" s="126" t="s">
        <v>857</v>
      </c>
      <c r="GR66" s="126" t="s">
        <v>967</v>
      </c>
      <c r="GS66" s="126" t="s">
        <v>85</v>
      </c>
    </row>
    <row r="67" spans="1:201" x14ac:dyDescent="0.2">
      <c r="A67" t="s">
        <v>1542</v>
      </c>
      <c r="B67">
        <v>2.8844951157331119E-4</v>
      </c>
      <c r="C67">
        <v>-2.2523509298022389E-3</v>
      </c>
      <c r="D67">
        <v>-1.0947987807275817E-3</v>
      </c>
      <c r="E67">
        <v>-2.1393517168778694E-3</v>
      </c>
      <c r="F67">
        <v>1.9554899844814989E-2</v>
      </c>
      <c r="G67">
        <v>2.5417021679392977E-3</v>
      </c>
      <c r="H67">
        <v>-2.0415567379071224E-4</v>
      </c>
      <c r="I67">
        <v>-2.3129972896897971E-3</v>
      </c>
      <c r="J67">
        <v>-1.4446501439042269E-3</v>
      </c>
      <c r="K67">
        <v>-4.2234412703532156E-4</v>
      </c>
      <c r="L67">
        <v>-1.4672495325491338E-3</v>
      </c>
      <c r="M67">
        <v>5.124083999527634E-4</v>
      </c>
      <c r="N67">
        <v>-2.5118684926579813E-3</v>
      </c>
      <c r="O67">
        <v>-9.495084104181611E-4</v>
      </c>
      <c r="P67">
        <v>-1.3321933673785711E-3</v>
      </c>
      <c r="Q67">
        <v>-4.1959839482802958E-3</v>
      </c>
      <c r="R67" t="e">
        <v>#DIV/0!</v>
      </c>
      <c r="S67" t="e">
        <v>#DIV/0!</v>
      </c>
      <c r="T67">
        <v>-3.27074691889868E-3</v>
      </c>
      <c r="U67">
        <v>-4.3479012321009378E-3</v>
      </c>
      <c r="V67">
        <v>-1.3759919063207546E-3</v>
      </c>
      <c r="W67">
        <v>6.6804806311064754E-4</v>
      </c>
      <c r="X67">
        <v>-4.9958979121328675E-3</v>
      </c>
      <c r="Y67">
        <v>-3.6709680651406322E-3</v>
      </c>
      <c r="Z67">
        <v>-2.3198854128487294E-3</v>
      </c>
      <c r="AA67">
        <v>-1.8684149981139432E-3</v>
      </c>
      <c r="AB67">
        <v>1.3302657757497589E-3</v>
      </c>
      <c r="AC67" t="e">
        <v>#DIV/0!</v>
      </c>
      <c r="AD67">
        <v>-1.8642619345439905E-3</v>
      </c>
      <c r="AE67">
        <v>7.4717025450556388E-4</v>
      </c>
      <c r="AF67">
        <v>-6.9306241144931758E-4</v>
      </c>
      <c r="AG67">
        <v>2.7279703310187413E-4</v>
      </c>
      <c r="AH67">
        <v>3.3519451089529003E-4</v>
      </c>
      <c r="AI67">
        <v>-1.6593968481389775E-3</v>
      </c>
      <c r="AJ67">
        <v>-4.3062207781652548E-3</v>
      </c>
      <c r="AK67">
        <v>6.4494690796104118E-4</v>
      </c>
      <c r="AL67">
        <v>-4.6618351027541511E-3</v>
      </c>
      <c r="AM67">
        <v>7.1222398897065049E-4</v>
      </c>
      <c r="AN67">
        <v>4.3468374731379564E-4</v>
      </c>
      <c r="AO67">
        <v>-4.8822660597271208E-4</v>
      </c>
      <c r="AP67">
        <v>3.016152730929679E-3</v>
      </c>
      <c r="AQ67">
        <v>-2.2303289831155609E-3</v>
      </c>
      <c r="AR67">
        <v>-2.1733718726505771E-3</v>
      </c>
      <c r="AS67">
        <v>-3.9752015504756636E-3</v>
      </c>
      <c r="AT67">
        <v>-1.3097513254852081E-3</v>
      </c>
      <c r="AU67">
        <v>-2.1412100581075064E-3</v>
      </c>
      <c r="AV67">
        <v>-5.1937010085317619E-4</v>
      </c>
      <c r="AW67">
        <v>-6.1366301426137304E-3</v>
      </c>
      <c r="AX67">
        <v>-2.5594393763087074E-3</v>
      </c>
      <c r="AY67">
        <v>2.1610883164475701E-4</v>
      </c>
      <c r="AZ67">
        <v>-5.5502162343602076E-3</v>
      </c>
      <c r="BA67">
        <v>-1.2069557618989237E-3</v>
      </c>
      <c r="BB67">
        <v>2.6001221929938061E-3</v>
      </c>
      <c r="BC67" t="e">
        <v>#DIV/0!</v>
      </c>
      <c r="BD67">
        <v>-4.0213670060797657E-3</v>
      </c>
      <c r="BE67">
        <v>-9.5911284520020521E-4</v>
      </c>
      <c r="BF67">
        <v>2.6690970586216605E-3</v>
      </c>
      <c r="BG67">
        <v>-2.9937205673452039E-3</v>
      </c>
      <c r="BH67">
        <v>-1.6365735229007549E-3</v>
      </c>
      <c r="BI67">
        <v>-2.6782738498299179E-3</v>
      </c>
      <c r="BJ67">
        <v>-1.668947667559733E-3</v>
      </c>
      <c r="BK67">
        <v>-1.9782059645604001E-3</v>
      </c>
      <c r="BL67">
        <v>1.2768570231796448E-3</v>
      </c>
      <c r="BM67">
        <v>-2.9575061604673286E-3</v>
      </c>
      <c r="BN67">
        <v>3.4579159892805068E-4</v>
      </c>
      <c r="BO67">
        <v>0</v>
      </c>
      <c r="BP67">
        <v>-9.9561712751118682E-5</v>
      </c>
      <c r="BQ67">
        <v>-9.1753361479983905E-3</v>
      </c>
      <c r="BR67">
        <v>-1.4386688316038947E-4</v>
      </c>
      <c r="BS67">
        <v>-1.7469144627129932E-3</v>
      </c>
      <c r="BT67">
        <v>-4.7012807906678961E-3</v>
      </c>
      <c r="BU67" t="e">
        <v>#DIV/0!</v>
      </c>
      <c r="BV67">
        <v>-1.1101803294417869E-3</v>
      </c>
      <c r="BW67">
        <v>-2.123919529395325E-3</v>
      </c>
      <c r="BX67">
        <v>2.7524211635829825E-4</v>
      </c>
      <c r="BY67">
        <v>-1.4801112773728147E-3</v>
      </c>
      <c r="BZ67">
        <v>-2.0119631731015198E-5</v>
      </c>
      <c r="CA67">
        <v>-5.7266376333694217E-3</v>
      </c>
      <c r="CB67">
        <v>-1.6467869779112404E-3</v>
      </c>
      <c r="CC67">
        <v>5.6872659667907234E-4</v>
      </c>
      <c r="CD67">
        <v>-1.3717595390293537E-3</v>
      </c>
      <c r="CE67">
        <v>-1.504171952461264E-3</v>
      </c>
      <c r="CF67">
        <v>4.3263540951464863E-3</v>
      </c>
      <c r="CG67">
        <v>2.4636926223364237E-3</v>
      </c>
      <c r="CH67">
        <v>-6.0128965303896391E-5</v>
      </c>
      <c r="CI67">
        <v>-8.1463705602183231E-3</v>
      </c>
      <c r="CJ67">
        <v>-1.384313866808778E-3</v>
      </c>
      <c r="CK67">
        <v>-4.7289107510310063E-4</v>
      </c>
      <c r="CL67">
        <v>-2.1697959067643693E-3</v>
      </c>
      <c r="CM67">
        <v>-2.3951772668888533E-4</v>
      </c>
      <c r="CN67">
        <v>1.4668830859070933E-5</v>
      </c>
      <c r="CO67">
        <v>-7.9603023261630055E-4</v>
      </c>
      <c r="CP67">
        <v>4.1589958200214327E-4</v>
      </c>
      <c r="CQ67">
        <v>-4.7925098042375562E-3</v>
      </c>
      <c r="CR67">
        <v>-7.6099515955371376E-4</v>
      </c>
      <c r="CS67">
        <v>-4.0583306245521901E-3</v>
      </c>
      <c r="CT67">
        <v>-1.9179429406889542E-3</v>
      </c>
      <c r="CU67">
        <v>-1.8858949393934213E-3</v>
      </c>
      <c r="CV67">
        <v>2.5739259754337359E-3</v>
      </c>
      <c r="CW67">
        <v>-1.4909597051560462E-3</v>
      </c>
      <c r="CX67">
        <v>2.4920041285398115E-3</v>
      </c>
      <c r="CY67">
        <v>-2.0522669819186597E-3</v>
      </c>
      <c r="CZ67">
        <v>-2.3747218731933364E-3</v>
      </c>
      <c r="DA67">
        <v>5.994973071760764E-4</v>
      </c>
      <c r="DB67">
        <v>-2.3018736068686901E-3</v>
      </c>
      <c r="DC67" t="e">
        <v>#DIV/0!</v>
      </c>
      <c r="DD67">
        <v>2.0330377497254368E-3</v>
      </c>
      <c r="DE67">
        <v>-1.0605408500953531E-3</v>
      </c>
      <c r="DF67">
        <v>-1.704890958512168E-3</v>
      </c>
      <c r="DG67">
        <v>-7.2548905317337982E-4</v>
      </c>
      <c r="DH67">
        <v>1.5367684623487116E-3</v>
      </c>
      <c r="DI67">
        <v>3.2802690242335788E-3</v>
      </c>
      <c r="DJ67" t="e">
        <v>#DIV/0!</v>
      </c>
      <c r="DK67">
        <v>1.1159859838257514E-3</v>
      </c>
      <c r="DL67">
        <v>-4.1756445649498959E-3</v>
      </c>
      <c r="DM67">
        <v>-2.9558943728384222E-3</v>
      </c>
      <c r="DN67">
        <v>-2.6901363835987479E-3</v>
      </c>
      <c r="DO67">
        <v>-1.9091107021279219E-3</v>
      </c>
      <c r="DP67">
        <v>-3.3360397736713204E-3</v>
      </c>
      <c r="DQ67">
        <v>-5.8848140158264265E-3</v>
      </c>
      <c r="DR67">
        <v>-4.6940881631817206E-3</v>
      </c>
      <c r="DS67">
        <v>-1.1973704025694217E-3</v>
      </c>
      <c r="DT67">
        <v>-4.9571403285631806E-3</v>
      </c>
      <c r="DU67">
        <v>8.122606828585376E-4</v>
      </c>
      <c r="DV67">
        <v>-5.4912040474445721E-3</v>
      </c>
      <c r="DW67" t="e">
        <v>#DIV/0!</v>
      </c>
      <c r="DX67">
        <v>-2.771235681665814E-3</v>
      </c>
      <c r="DY67">
        <v>-4.1735390945665564E-3</v>
      </c>
      <c r="DZ67">
        <v>-2.3784965470237371E-4</v>
      </c>
      <c r="EA67">
        <v>-7.5841804318440217E-3</v>
      </c>
      <c r="EB67">
        <v>-2.2506469315674796E-3</v>
      </c>
      <c r="EC67">
        <v>-3.105349498485158E-3</v>
      </c>
      <c r="ED67">
        <v>2.2368224246177067E-3</v>
      </c>
      <c r="EE67">
        <v>-1.5907336343819224E-3</v>
      </c>
      <c r="EF67">
        <v>4.1589958200214327E-4</v>
      </c>
      <c r="EG67">
        <v>2.0965728610237776E-3</v>
      </c>
      <c r="EH67">
        <v>-6.6869465251421087E-3</v>
      </c>
      <c r="EI67">
        <v>1.1593948895734702E-3</v>
      </c>
      <c r="EJ67">
        <v>-2.2565410444335913E-3</v>
      </c>
      <c r="EK67">
        <v>1.206087779579068E-3</v>
      </c>
      <c r="EL67">
        <v>-2.1221393215118652E-3</v>
      </c>
      <c r="EM67">
        <v>1.4880800984474274E-3</v>
      </c>
      <c r="EN67">
        <v>-4.5851155800830873E-3</v>
      </c>
      <c r="EO67">
        <v>-2.148425648513007E-3</v>
      </c>
      <c r="EP67">
        <v>-1.4154732586836824E-4</v>
      </c>
      <c r="EQ67">
        <v>2.6126943638973664E-4</v>
      </c>
      <c r="ER67">
        <v>3.5299987780411709E-3</v>
      </c>
      <c r="ES67">
        <v>1.9971497677488802E-3</v>
      </c>
      <c r="ET67">
        <v>-2.6513228857449199E-3</v>
      </c>
      <c r="EU67">
        <v>1.3549535871847213E-3</v>
      </c>
      <c r="EV67">
        <v>4.4700930765104458E-5</v>
      </c>
      <c r="EW67">
        <v>-1.5096478923962238E-3</v>
      </c>
      <c r="EX67">
        <v>-2.4422384843999288E-3</v>
      </c>
      <c r="EY67">
        <v>-3.936482211836582E-3</v>
      </c>
      <c r="EZ67">
        <v>-1.4721751333141566E-3</v>
      </c>
      <c r="FA67">
        <v>-3.1238348152890475E-3</v>
      </c>
      <c r="FB67">
        <v>-1.0045758446948084E-3</v>
      </c>
      <c r="FC67">
        <v>-2.604445209543288E-3</v>
      </c>
      <c r="FD67">
        <v>-1.8794583769919217E-3</v>
      </c>
      <c r="FE67">
        <v>-1.0186988177390941E-3</v>
      </c>
      <c r="FF67" t="e">
        <v>#DIV/0!</v>
      </c>
      <c r="FG67">
        <v>-7.1176011314252711E-4</v>
      </c>
      <c r="FH67">
        <v>-4.244562317272559E-4</v>
      </c>
      <c r="FI67">
        <v>-5.7574113453238475E-4</v>
      </c>
      <c r="FJ67">
        <v>-1.6121676790810072E-3</v>
      </c>
      <c r="FK67">
        <v>1.9348997516883668E-3</v>
      </c>
      <c r="FL67">
        <v>-2.086093003365173E-3</v>
      </c>
      <c r="FM67">
        <v>2.5104262070331463E-4</v>
      </c>
      <c r="FN67">
        <v>-3.7083715480560171E-4</v>
      </c>
      <c r="FO67">
        <v>-2.7814161919900555E-3</v>
      </c>
      <c r="FP67">
        <v>-1.3394767905254631E-3</v>
      </c>
      <c r="FQ67">
        <v>-6.8932560628430528E-4</v>
      </c>
      <c r="FR67">
        <v>-5.7178109693726839E-3</v>
      </c>
      <c r="FS67">
        <v>-2.7048596872377844E-4</v>
      </c>
      <c r="FT67">
        <v>-2.6935121522845104E-3</v>
      </c>
      <c r="FU67">
        <v>-1.0649149488037939E-3</v>
      </c>
      <c r="FV67">
        <v>-4.3619909765738876E-4</v>
      </c>
      <c r="FW67">
        <v>4.6436871095389811E-5</v>
      </c>
      <c r="FX67">
        <v>3.1432211715026721E-4</v>
      </c>
      <c r="FY67">
        <v>-1.323215133289399E-3</v>
      </c>
      <c r="FZ67">
        <v>6.8033644376706975E-3</v>
      </c>
      <c r="GA67">
        <v>-1.4714634979730385E-4</v>
      </c>
      <c r="GB67">
        <v>-1.2805307946734028E-3</v>
      </c>
      <c r="GC67">
        <v>-3.413556204310378E-3</v>
      </c>
      <c r="GD67">
        <v>-2.5900152061616439E-3</v>
      </c>
      <c r="GE67">
        <v>-1.6348039088225784E-3</v>
      </c>
      <c r="GF67">
        <v>2.0131485208233572E-4</v>
      </c>
      <c r="GG67">
        <v>-1.8474456073540959E-3</v>
      </c>
      <c r="GH67">
        <v>-2.7415915728794555E-3</v>
      </c>
      <c r="GI67">
        <v>-2.3520339134399737E-3</v>
      </c>
      <c r="GJ67">
        <v>3.0342111095095635E-3</v>
      </c>
      <c r="GK67" t="e">
        <v>#DIV/0!</v>
      </c>
      <c r="GL67">
        <v>1.3593950170470589E-3</v>
      </c>
      <c r="GM67">
        <v>0</v>
      </c>
      <c r="GN67">
        <v>-2.7880401967557474E-3</v>
      </c>
      <c r="GO67">
        <v>-2.229873013821619E-3</v>
      </c>
      <c r="GP67">
        <v>-3.3927915340638544E-3</v>
      </c>
      <c r="GQ67">
        <v>-1.4729798299704644E-3</v>
      </c>
      <c r="GR67">
        <v>-5.3310325095794816E-4</v>
      </c>
      <c r="GS67">
        <v>-1.7591790737896849E-3</v>
      </c>
    </row>
    <row r="68" spans="1:201" x14ac:dyDescent="0.2">
      <c r="A68" t="s">
        <v>1543</v>
      </c>
      <c r="B68">
        <v>7.4487142233821357E-2</v>
      </c>
      <c r="C68">
        <v>-0.58163102150380686</v>
      </c>
      <c r="D68">
        <v>-0.28271301987191461</v>
      </c>
      <c r="E68">
        <v>-0.55245091161387161</v>
      </c>
      <c r="F68">
        <v>5.0497177067975887</v>
      </c>
      <c r="G68">
        <v>0.65635101916679339</v>
      </c>
      <c r="H68">
        <v>-5.2719703453633603E-2</v>
      </c>
      <c r="I68">
        <v>-0.59729190444400893</v>
      </c>
      <c r="J68">
        <v>-0.37305613783213309</v>
      </c>
      <c r="K68">
        <v>-0.10906313167427072</v>
      </c>
      <c r="L68">
        <v>-0.37889204258790438</v>
      </c>
      <c r="M68">
        <v>0.13232068642066577</v>
      </c>
      <c r="N68">
        <v>-0.6486469838854847</v>
      </c>
      <c r="O68">
        <v>-0.24519427206952199</v>
      </c>
      <c r="P68">
        <v>-0.34401610284460765</v>
      </c>
      <c r="Q68">
        <v>-1.083540933945905</v>
      </c>
      <c r="R68" t="e">
        <v>#DIV/0!</v>
      </c>
      <c r="S68" t="e">
        <v>#DIV/0!</v>
      </c>
      <c r="T68">
        <v>-0.84461433000873454</v>
      </c>
      <c r="U68">
        <v>-1.1227709685748524</v>
      </c>
      <c r="V68">
        <v>-0.35532632480347137</v>
      </c>
      <c r="W68">
        <v>0.1725119617105145</v>
      </c>
      <c r="X68">
        <v>-1.290105004293318</v>
      </c>
      <c r="Y68">
        <v>-0.94796458108908899</v>
      </c>
      <c r="Z68">
        <v>-0.59907064418485634</v>
      </c>
      <c r="AA68">
        <v>-0.48248614794740852</v>
      </c>
      <c r="AB68">
        <v>0.34351833534609144</v>
      </c>
      <c r="AC68" t="e">
        <v>#DIV/0!</v>
      </c>
      <c r="AD68">
        <v>-0.48141369046549476</v>
      </c>
      <c r="AE68">
        <v>0.19294391145499129</v>
      </c>
      <c r="AF68">
        <v>-0.17897148841390889</v>
      </c>
      <c r="AG68">
        <v>7.0445157957770899E-2</v>
      </c>
      <c r="AH68">
        <v>8.6558237082360129E-2</v>
      </c>
      <c r="AI68">
        <v>-0.42851079336380937</v>
      </c>
      <c r="AJ68">
        <v>-1.1120077057641669</v>
      </c>
      <c r="AK68">
        <v>0.16654648435536576</v>
      </c>
      <c r="AL68">
        <v>-1.2038390097298355</v>
      </c>
      <c r="AM68">
        <v>0.1839196373723555</v>
      </c>
      <c r="AN68">
        <v>0.11224962710558796</v>
      </c>
      <c r="AO68">
        <v>-0.12607615261009888</v>
      </c>
      <c r="AP68">
        <v>0.77886974480311388</v>
      </c>
      <c r="AQ68">
        <v>-0.57594423123618221</v>
      </c>
      <c r="AR68">
        <v>-0.56123603372427744</v>
      </c>
      <c r="AS68">
        <v>-1.0265276640037992</v>
      </c>
      <c r="AT68">
        <v>-0.33822083019044175</v>
      </c>
      <c r="AU68">
        <v>-0.55293079638377796</v>
      </c>
      <c r="AV68">
        <v>-0.13411842635210114</v>
      </c>
      <c r="AW68">
        <v>-1.5846795502479112</v>
      </c>
      <c r="AX68">
        <v>-0.66093134920596341</v>
      </c>
      <c r="AY68">
        <v>5.5806401587949077E-2</v>
      </c>
      <c r="AZ68">
        <v>-1.4332482097900174</v>
      </c>
      <c r="BA68">
        <v>-0.3116756378477904</v>
      </c>
      <c r="BB68">
        <v>0.67143698929655249</v>
      </c>
      <c r="BC68" t="e">
        <v>#DIV/0!</v>
      </c>
      <c r="BD68">
        <v>-1.0384491016207873</v>
      </c>
      <c r="BE68">
        <v>-0.24767445272846464</v>
      </c>
      <c r="BF68">
        <v>0.68924856609055563</v>
      </c>
      <c r="BG68">
        <v>-0.77307702305290049</v>
      </c>
      <c r="BH68">
        <v>-0.42261706082116929</v>
      </c>
      <c r="BI68">
        <v>-0.69161831512653493</v>
      </c>
      <c r="BJ68">
        <v>-0.43097712877468608</v>
      </c>
      <c r="BK68">
        <v>-0.51083778317493933</v>
      </c>
      <c r="BL68">
        <v>0.3297264404403864</v>
      </c>
      <c r="BM68">
        <v>-0.76372527320485062</v>
      </c>
      <c r="BN68">
        <v>8.9294753428861035E-2</v>
      </c>
      <c r="BO68">
        <v>0</v>
      </c>
      <c r="BP68">
        <v>-2.5710105793854344E-2</v>
      </c>
      <c r="BQ68">
        <v>-2.369373291607662</v>
      </c>
      <c r="BR68">
        <v>-3.7151156645244987E-2</v>
      </c>
      <c r="BS68">
        <v>-0.45111071724366875</v>
      </c>
      <c r="BT68">
        <v>-1.2140251825200616</v>
      </c>
      <c r="BU68" t="e">
        <v>#DIV/0!</v>
      </c>
      <c r="BV68">
        <v>-0.28668504118199489</v>
      </c>
      <c r="BW68">
        <v>-0.54846581370983472</v>
      </c>
      <c r="BX68">
        <v>7.1076558799122336E-2</v>
      </c>
      <c r="BY68">
        <v>-0.38221336773361586</v>
      </c>
      <c r="BZ68">
        <v>-5.1955500366979912E-3</v>
      </c>
      <c r="CA68">
        <v>-1.4788060121569291</v>
      </c>
      <c r="CB68">
        <v>-0.42525451051527779</v>
      </c>
      <c r="CC68">
        <v>0.1468638954107726</v>
      </c>
      <c r="CD68">
        <v>-0.35423338849478836</v>
      </c>
      <c r="CE68">
        <v>-0.38842662466644856</v>
      </c>
      <c r="CF68">
        <v>1.1172067897821629</v>
      </c>
      <c r="CG68">
        <v>0.63620639112695632</v>
      </c>
      <c r="CH68">
        <v>-1.5527274657303474E-2</v>
      </c>
      <c r="CI68">
        <v>-2.10366056540947</v>
      </c>
      <c r="CJ68">
        <v>-0.35747532845806101</v>
      </c>
      <c r="CK68">
        <v>-0.12211601461962221</v>
      </c>
      <c r="CL68">
        <v>-0.56031260182752562</v>
      </c>
      <c r="CM68">
        <v>-6.1851347496083925E-2</v>
      </c>
      <c r="CN68">
        <v>3.787974140236267E-3</v>
      </c>
      <c r="CO68">
        <v>-0.20556116332421784</v>
      </c>
      <c r="CP68">
        <v>0.10739893838130821</v>
      </c>
      <c r="CQ68">
        <v>-1.2375835115758118</v>
      </c>
      <c r="CR68">
        <v>-0.19651395621975384</v>
      </c>
      <c r="CS68">
        <v>-1.047994322521369</v>
      </c>
      <c r="CT68">
        <v>-0.49527589019037904</v>
      </c>
      <c r="CU68">
        <v>-0.48700004317025558</v>
      </c>
      <c r="CV68">
        <v>0.6646722651244017</v>
      </c>
      <c r="CW68">
        <v>-0.38501478826262076</v>
      </c>
      <c r="CX68">
        <v>0.64351735233442398</v>
      </c>
      <c r="CY68">
        <v>-0.52996277147482118</v>
      </c>
      <c r="CZ68">
        <v>-0.61323122015189147</v>
      </c>
      <c r="DA68">
        <v>0.15480990397540681</v>
      </c>
      <c r="DB68">
        <v>-0.5944194040194446</v>
      </c>
      <c r="DC68" t="e">
        <v>#DIV/0!</v>
      </c>
      <c r="DD68">
        <v>0.5249971518569847</v>
      </c>
      <c r="DE68">
        <v>-0.2738664964795855</v>
      </c>
      <c r="DF68">
        <v>-0.44025886758201699</v>
      </c>
      <c r="DG68">
        <v>-0.18734511283466479</v>
      </c>
      <c r="DH68">
        <v>0.39684411462879637</v>
      </c>
      <c r="DI68">
        <v>0.84707325049910875</v>
      </c>
      <c r="DJ68" t="e">
        <v>#DIV/0!</v>
      </c>
      <c r="DK68">
        <v>0.28818425191561708</v>
      </c>
      <c r="DL68">
        <v>-1.0782886368252886</v>
      </c>
      <c r="DM68">
        <v>-0.76330905667631421</v>
      </c>
      <c r="DN68">
        <v>-0.69468161114417359</v>
      </c>
      <c r="DO68">
        <v>-0.4929951159697874</v>
      </c>
      <c r="DP68">
        <v>-0.86147509061038952</v>
      </c>
      <c r="DQ68">
        <v>-1.5196523517254803</v>
      </c>
      <c r="DR68">
        <v>-1.2121678097560191</v>
      </c>
      <c r="DS68">
        <v>-0.30920038309750653</v>
      </c>
      <c r="DT68">
        <v>-1.2800965226555852</v>
      </c>
      <c r="DU68">
        <v>0.20975239890343014</v>
      </c>
      <c r="DV68">
        <v>-1.4180093240094929</v>
      </c>
      <c r="DW68" t="e">
        <v>#DIV/0!</v>
      </c>
      <c r="DX68">
        <v>-0.71562411479840249</v>
      </c>
      <c r="DY68">
        <v>-1.0777449351873225</v>
      </c>
      <c r="DZ68">
        <v>-6.1420596496930421E-2</v>
      </c>
      <c r="EA68">
        <v>-1.9584846009009502</v>
      </c>
      <c r="EB68">
        <v>-0.58119099316683243</v>
      </c>
      <c r="EC68">
        <v>-0.80190328115914078</v>
      </c>
      <c r="ED68">
        <v>0.57762105120415219</v>
      </c>
      <c r="EE68">
        <v>-0.4107796953236133</v>
      </c>
      <c r="EF68">
        <v>0.10739893838130821</v>
      </c>
      <c r="EG68">
        <v>0.54140400533476696</v>
      </c>
      <c r="EH68">
        <v>-1.7267893234120619</v>
      </c>
      <c r="EI68">
        <v>0.29939385778046557</v>
      </c>
      <c r="EJ68">
        <v>-0.58271304678725844</v>
      </c>
      <c r="EK68">
        <v>0.31145149629122165</v>
      </c>
      <c r="EL68">
        <v>-0.54800610553734452</v>
      </c>
      <c r="EM68">
        <v>0.38427117918763071</v>
      </c>
      <c r="EN68">
        <v>-1.1840275080006741</v>
      </c>
      <c r="EO68">
        <v>-0.55479409892814335</v>
      </c>
      <c r="EP68">
        <v>-3.6552170732639715E-2</v>
      </c>
      <c r="EQ68">
        <v>6.7468353694079566E-2</v>
      </c>
      <c r="ER68">
        <v>0.91156167896072382</v>
      </c>
      <c r="ES68">
        <v>0.51572969564465831</v>
      </c>
      <c r="ET68">
        <v>-0.68465869060095252</v>
      </c>
      <c r="EU68">
        <v>0.34989353949106516</v>
      </c>
      <c r="EV68">
        <v>1.1543249179807634E-2</v>
      </c>
      <c r="EW68">
        <v>-0.38984069229504131</v>
      </c>
      <c r="EX68">
        <v>-0.63066622773661696</v>
      </c>
      <c r="EY68">
        <v>-1.0165290584638631</v>
      </c>
      <c r="EZ68">
        <v>-0.38016399455887528</v>
      </c>
      <c r="FA68">
        <v>-0.80667679737866338</v>
      </c>
      <c r="FB68">
        <v>-0.25941449309552894</v>
      </c>
      <c r="FC68">
        <v>-0.67255333422237362</v>
      </c>
      <c r="FD68">
        <v>-0.4853379112550989</v>
      </c>
      <c r="FE68">
        <v>-0.26306150881129925</v>
      </c>
      <c r="FF68" t="e">
        <v>#DIV/0!</v>
      </c>
      <c r="FG68">
        <v>-0.18379984939074379</v>
      </c>
      <c r="FH68">
        <v>-0.10960854650871689</v>
      </c>
      <c r="FI68">
        <v>-0.14867527957964963</v>
      </c>
      <c r="FJ68">
        <v>-0.41631466997979688</v>
      </c>
      <c r="FK68">
        <v>0.49965469598504325</v>
      </c>
      <c r="FL68">
        <v>-0.53869776172302042</v>
      </c>
      <c r="FM68">
        <v>6.4827453834417348E-2</v>
      </c>
      <c r="FN68">
        <v>-9.5762338944262809E-2</v>
      </c>
      <c r="FO68">
        <v>-0.7182530570919724</v>
      </c>
      <c r="FP68">
        <v>-0.34589692203175942</v>
      </c>
      <c r="FQ68">
        <v>-0.17800652253024987</v>
      </c>
      <c r="FR68">
        <v>-1.4765266774720165</v>
      </c>
      <c r="FS68">
        <v>-6.9848365194615264E-2</v>
      </c>
      <c r="FT68">
        <v>-0.69555334554536341</v>
      </c>
      <c r="FU68">
        <v>-0.2749960324973908</v>
      </c>
      <c r="FV68">
        <v>-0.11264094035816251</v>
      </c>
      <c r="FW68">
        <v>1.1991526015452503E-2</v>
      </c>
      <c r="FX68">
        <v>8.116829915816054E-2</v>
      </c>
      <c r="FY68">
        <v>-0.34169762778129059</v>
      </c>
      <c r="FZ68">
        <v>1.756852253877027</v>
      </c>
      <c r="GA68">
        <v>-3.7998022692972123E-2</v>
      </c>
      <c r="GB68">
        <v>-0.33067512895886414</v>
      </c>
      <c r="GC68">
        <v>-0.8814923801629917</v>
      </c>
      <c r="GD68">
        <v>-0.66882703318459258</v>
      </c>
      <c r="GE68">
        <v>-0.42216008831731189</v>
      </c>
      <c r="GF68">
        <v>5.1986109940167072E-2</v>
      </c>
      <c r="GG68">
        <v>-0.47707116220669482</v>
      </c>
      <c r="GH68">
        <v>-0.70796903181517767</v>
      </c>
      <c r="GI68">
        <v>-0.60737244342550256</v>
      </c>
      <c r="GJ68">
        <v>0.78353301154416422</v>
      </c>
      <c r="GK68" t="e">
        <v>#DIV/0!</v>
      </c>
      <c r="GL68">
        <v>0.35104046262528371</v>
      </c>
      <c r="GM68">
        <v>0</v>
      </c>
      <c r="GN68">
        <v>-0.71996359278485123</v>
      </c>
      <c r="GO68">
        <v>-0.57582648498150191</v>
      </c>
      <c r="GP68">
        <v>-0.87613025998585936</v>
      </c>
      <c r="GQ68">
        <v>-0.38037179367757218</v>
      </c>
      <c r="GR68">
        <v>-0.13766477697544957</v>
      </c>
      <c r="GS68">
        <v>-0.45427784283431083</v>
      </c>
    </row>
    <row r="69" spans="1:201" x14ac:dyDescent="0.2">
      <c r="A69" t="s">
        <v>1544</v>
      </c>
      <c r="B69">
        <v>6.0160474259609707E-2</v>
      </c>
      <c r="C69">
        <v>0.10719355566065665</v>
      </c>
      <c r="D69">
        <v>8.576596002315337E-2</v>
      </c>
      <c r="E69">
        <v>0.1051018128015249</v>
      </c>
      <c r="F69">
        <v>-0.29648324796125186</v>
      </c>
      <c r="G69">
        <v>1.8450226623391498E-2</v>
      </c>
      <c r="H69">
        <v>6.9279151745851295E-2</v>
      </c>
      <c r="I69">
        <v>0.10831618817237193</v>
      </c>
      <c r="J69">
        <v>9.2242103278877191E-2</v>
      </c>
      <c r="K69">
        <v>7.3318066063996851E-2</v>
      </c>
      <c r="L69">
        <v>9.266044344776285E-2</v>
      </c>
      <c r="M69">
        <v>5.6014742679865448E-2</v>
      </c>
      <c r="N69">
        <v>0.11199751840406179</v>
      </c>
      <c r="O69">
        <v>8.3076471426460699E-2</v>
      </c>
      <c r="P69">
        <v>9.0160401529184864E-2</v>
      </c>
      <c r="Q69">
        <v>0.14317239464509512</v>
      </c>
      <c r="R69" t="e">
        <v>#DIV/0!</v>
      </c>
      <c r="S69" t="e">
        <v>#DIV/0!</v>
      </c>
      <c r="T69">
        <v>0.12604521385217571</v>
      </c>
      <c r="U69">
        <v>0.14598455488397397</v>
      </c>
      <c r="V69">
        <v>9.0971161876109E-2</v>
      </c>
      <c r="W69">
        <v>5.3133677001770227E-2</v>
      </c>
      <c r="X69">
        <v>0.15797970416970458</v>
      </c>
      <c r="Y69">
        <v>0.13345375859385847</v>
      </c>
      <c r="Z69">
        <v>0.10844369509970037</v>
      </c>
      <c r="AA69">
        <v>0.10008646860500964</v>
      </c>
      <c r="AB69">
        <v>4.0875280365587179E-2</v>
      </c>
      <c r="AC69" t="e">
        <v>#DIV/0!</v>
      </c>
      <c r="AD69">
        <v>0.10000959071496819</v>
      </c>
      <c r="AE69">
        <v>5.166903601387287E-2</v>
      </c>
      <c r="AF69">
        <v>7.8329366794369026E-2</v>
      </c>
      <c r="AG69">
        <v>6.0450219287234416E-2</v>
      </c>
      <c r="AH69">
        <v>5.9295171608366365E-2</v>
      </c>
      <c r="AI69">
        <v>9.6217306941629818E-2</v>
      </c>
      <c r="AJ69">
        <v>0.14521300267906007</v>
      </c>
      <c r="AK69">
        <v>5.3561305434494139E-2</v>
      </c>
      <c r="AL69">
        <v>0.15179582484934939</v>
      </c>
      <c r="AM69">
        <v>5.2315930797422402E-2</v>
      </c>
      <c r="AN69">
        <v>5.7453513649401947E-2</v>
      </c>
      <c r="AO69">
        <v>7.453762504403523E-2</v>
      </c>
      <c r="AP69">
        <v>9.6676116700430761E-3</v>
      </c>
      <c r="AQ69">
        <v>0.10678590459359241</v>
      </c>
      <c r="AR69">
        <v>0.10573156424901278</v>
      </c>
      <c r="AS69">
        <v>0.13908546348798234</v>
      </c>
      <c r="AT69">
        <v>8.9744974026108384E-2</v>
      </c>
      <c r="AU69">
        <v>0.10513621279331534</v>
      </c>
      <c r="AV69">
        <v>7.5114126254430549E-2</v>
      </c>
      <c r="AW69">
        <v>0.17909594414640967</v>
      </c>
      <c r="AX69">
        <v>0.11287810910557042</v>
      </c>
      <c r="AY69">
        <v>6.1499581822832876E-2</v>
      </c>
      <c r="AZ69">
        <v>0.16824076141247474</v>
      </c>
      <c r="BA69">
        <v>8.7842112222761587E-2</v>
      </c>
      <c r="BB69">
        <v>1.7368806080047941E-2</v>
      </c>
      <c r="BC69" t="e">
        <v>#DIV/0!</v>
      </c>
      <c r="BD69">
        <v>0.13994003813146305</v>
      </c>
      <c r="BE69">
        <v>8.3254260345086026E-2</v>
      </c>
      <c r="BF69">
        <v>1.6092003535120462E-2</v>
      </c>
      <c r="BG69">
        <v>0.12091714368551762</v>
      </c>
      <c r="BH69">
        <v>9.5794821453871193E-2</v>
      </c>
      <c r="BI69">
        <v>0.11507786921870539</v>
      </c>
      <c r="BJ69">
        <v>9.6394103379456281E-2</v>
      </c>
      <c r="BK69">
        <v>0.10211882320393288</v>
      </c>
      <c r="BL69">
        <v>4.186393660409074E-2</v>
      </c>
      <c r="BM69">
        <v>0.12024677417564159</v>
      </c>
      <c r="BN69">
        <v>5.9099007558666712E-2</v>
      </c>
      <c r="BO69">
        <v>6.5500000000000003E-2</v>
      </c>
      <c r="BP69">
        <v>6.7342999577611806E-2</v>
      </c>
      <c r="BQ69">
        <v>0.23534581901959425</v>
      </c>
      <c r="BR69">
        <v>6.816313824431415E-2</v>
      </c>
      <c r="BS69">
        <v>9.7837356679993631E-2</v>
      </c>
      <c r="BT69">
        <v>0.15252600901507751</v>
      </c>
      <c r="BU69" t="e">
        <v>#DIV/0!</v>
      </c>
      <c r="BV69">
        <v>8.6050689835447364E-2</v>
      </c>
      <c r="BW69">
        <v>0.1048161456085242</v>
      </c>
      <c r="BX69">
        <v>6.0404958038865975E-2</v>
      </c>
      <c r="BY69">
        <v>9.289852884848962E-2</v>
      </c>
      <c r="BZ69">
        <v>6.5872437072016413E-2</v>
      </c>
      <c r="CA69">
        <v>0.17150652045650056</v>
      </c>
      <c r="CB69">
        <v>9.5983884023710025E-2</v>
      </c>
      <c r="CC69">
        <v>5.4972229349084287E-2</v>
      </c>
      <c r="CD69">
        <v>9.0892815984753669E-2</v>
      </c>
      <c r="CE69">
        <v>9.3343919077321022E-2</v>
      </c>
      <c r="CF69">
        <v>-1.4585693080490666E-2</v>
      </c>
      <c r="CG69">
        <v>1.9894271282960389E-2</v>
      </c>
      <c r="CH69">
        <v>6.6613054954511822E-2</v>
      </c>
      <c r="CI69">
        <v>0.21629850563722747</v>
      </c>
      <c r="CJ69">
        <v>9.1125210749320618E-2</v>
      </c>
      <c r="CK69">
        <v>7.4253747073938448E-2</v>
      </c>
      <c r="CL69">
        <v>0.10566536908788382</v>
      </c>
      <c r="CM69">
        <v>6.9933743222373349E-2</v>
      </c>
      <c r="CN69">
        <v>6.5228463398928196E-2</v>
      </c>
      <c r="CO69">
        <v>8.0235417279787433E-2</v>
      </c>
      <c r="CP69">
        <v>5.7801229732005965E-2</v>
      </c>
      <c r="CQ69">
        <v>0.15421476093415232</v>
      </c>
      <c r="CR69">
        <v>7.9586878568753447E-2</v>
      </c>
      <c r="CS69">
        <v>0.14062427639283143</v>
      </c>
      <c r="CT69">
        <v>0.10100328667415942</v>
      </c>
      <c r="CU69">
        <v>0.1004100420300198</v>
      </c>
      <c r="CV69">
        <v>1.7853727608255515E-2</v>
      </c>
      <c r="CW69">
        <v>9.3099345480403412E-2</v>
      </c>
      <c r="CX69">
        <v>1.9370193376578533E-2</v>
      </c>
      <c r="CY69">
        <v>0.10348977615298446</v>
      </c>
      <c r="CZ69">
        <v>0.10945877981911928</v>
      </c>
      <c r="DA69">
        <v>5.4402628798011443E-2</v>
      </c>
      <c r="DB69">
        <v>0.10811027625930517</v>
      </c>
      <c r="DC69" t="e">
        <v>#DIV/0!</v>
      </c>
      <c r="DD69">
        <v>2.786617861949419E-2</v>
      </c>
      <c r="DE69">
        <v>8.5131807094879816E-2</v>
      </c>
      <c r="DF69">
        <v>9.7059454227818129E-2</v>
      </c>
      <c r="DG69">
        <v>7.8929620499829156E-2</v>
      </c>
      <c r="DH69">
        <v>3.7052682765956232E-2</v>
      </c>
      <c r="DI69">
        <v>4.7785212401075736E-3</v>
      </c>
      <c r="DJ69" t="e">
        <v>#DIV/0!</v>
      </c>
      <c r="DK69">
        <v>4.4841840954936346E-2</v>
      </c>
      <c r="DL69">
        <v>0.14279588972316276</v>
      </c>
      <c r="DM69">
        <v>0.12021693816903631</v>
      </c>
      <c r="DN69">
        <v>0.11529745809600817</v>
      </c>
      <c r="DO69">
        <v>0.10083979197838175</v>
      </c>
      <c r="DP69">
        <v>0.12725385822401225</v>
      </c>
      <c r="DQ69">
        <v>0.17443454366945144</v>
      </c>
      <c r="DR69">
        <v>0.15239286536926583</v>
      </c>
      <c r="DS69">
        <v>8.766467641227399E-2</v>
      </c>
      <c r="DT69">
        <v>0.15726225759135226</v>
      </c>
      <c r="DU69">
        <v>5.0464138783338296E-2</v>
      </c>
      <c r="DV69">
        <v>0.16714837928530768</v>
      </c>
      <c r="DW69" t="e">
        <v>#DIV/0!</v>
      </c>
      <c r="DX69">
        <v>0.11679869755796726</v>
      </c>
      <c r="DY69">
        <v>0.1427569150920526</v>
      </c>
      <c r="DZ69">
        <v>6.9902865328837591E-2</v>
      </c>
      <c r="EA69">
        <v>0.20589173238573252</v>
      </c>
      <c r="EB69">
        <v>0.10716201273175222</v>
      </c>
      <c r="EC69">
        <v>0.12298352108356897</v>
      </c>
      <c r="ED69">
        <v>2.409389448162421E-2</v>
      </c>
      <c r="EE69">
        <v>9.4946273424277042E-2</v>
      </c>
      <c r="EF69">
        <v>5.7801229732005965E-2</v>
      </c>
      <c r="EG69">
        <v>2.6690072061553868E-2</v>
      </c>
      <c r="EH69">
        <v>0.18928292097241106</v>
      </c>
      <c r="EI69">
        <v>4.4038293157826591E-2</v>
      </c>
      <c r="EJ69">
        <v>0.10727111940762665</v>
      </c>
      <c r="EK69">
        <v>4.3173955108792531E-2</v>
      </c>
      <c r="EL69">
        <v>0.10478319195308157</v>
      </c>
      <c r="EM69">
        <v>3.7953959287072209E-2</v>
      </c>
      <c r="EN69">
        <v>0.15037565996899219</v>
      </c>
      <c r="EO69">
        <v>0.10526978150865876</v>
      </c>
      <c r="EP69">
        <v>6.8120200623100993E-2</v>
      </c>
      <c r="EQ69">
        <v>6.066360810191318E-2</v>
      </c>
      <c r="ER69">
        <v>1.5574187978244225E-4</v>
      </c>
      <c r="ES69">
        <v>2.8530505636341241E-2</v>
      </c>
      <c r="ET69">
        <v>0.11457897648120249</v>
      </c>
      <c r="EU69">
        <v>4.0418281135767432E-2</v>
      </c>
      <c r="EV69">
        <v>6.4672535362816808E-2</v>
      </c>
      <c r="EW69">
        <v>9.3445284900671083E-2</v>
      </c>
      <c r="EX69">
        <v>0.11070858843025261</v>
      </c>
      <c r="EY69">
        <v>0.13836872486642388</v>
      </c>
      <c r="EZ69">
        <v>9.2751621872466272E-2</v>
      </c>
      <c r="FA69">
        <v>0.12332570514328631</v>
      </c>
      <c r="FB69">
        <v>8.4095831733828313E-2</v>
      </c>
      <c r="FC69">
        <v>0.11371121783129859</v>
      </c>
      <c r="FD69">
        <v>0.10029089400153128</v>
      </c>
      <c r="FE69">
        <v>8.4357263891190915E-2</v>
      </c>
      <c r="FF69" t="e">
        <v>#DIV/0!</v>
      </c>
      <c r="FG69">
        <v>7.867548233789165E-2</v>
      </c>
      <c r="FH69">
        <v>7.3357163503640521E-2</v>
      </c>
      <c r="FI69">
        <v>7.6157617656793505E-2</v>
      </c>
      <c r="FJ69">
        <v>9.5343041762580683E-2</v>
      </c>
      <c r="FK69">
        <v>2.9682823632242381E-2</v>
      </c>
      <c r="FL69">
        <v>0.10411593395517144</v>
      </c>
      <c r="FM69">
        <v>6.0852917992930272E-2</v>
      </c>
      <c r="FN69">
        <v>7.2364613924209606E-2</v>
      </c>
      <c r="FO69">
        <v>0.11698715028451237</v>
      </c>
      <c r="FP69">
        <v>9.0295225905065626E-2</v>
      </c>
      <c r="FQ69">
        <v>7.8260194316812817E-2</v>
      </c>
      <c r="FR69">
        <v>0.17134312895219433</v>
      </c>
      <c r="FS69">
        <v>7.0507000304966552E-2</v>
      </c>
      <c r="FT69">
        <v>0.11535994738119681</v>
      </c>
      <c r="FU69">
        <v>8.521277659459342E-2</v>
      </c>
      <c r="FV69">
        <v>7.3574537194300973E-2</v>
      </c>
      <c r="FW69">
        <v>6.4640401149703458E-2</v>
      </c>
      <c r="FX69">
        <v>5.9681543154143049E-2</v>
      </c>
      <c r="FY69">
        <v>8.9994204291543853E-2</v>
      </c>
      <c r="FZ69">
        <v>-6.043794781644482E-2</v>
      </c>
      <c r="GA69">
        <v>6.8223844869979927E-2</v>
      </c>
      <c r="GB69">
        <v>8.9204069049128226E-2</v>
      </c>
      <c r="GC69">
        <v>0.1286887747695209</v>
      </c>
      <c r="GD69">
        <v>0.11344410219615693</v>
      </c>
      <c r="GE69">
        <v>9.5762063901710867E-2</v>
      </c>
      <c r="GF69">
        <v>6.177343506753244E-2</v>
      </c>
      <c r="GG69">
        <v>9.9698301535106143E-2</v>
      </c>
      <c r="GH69">
        <v>0.11624995167501415</v>
      </c>
      <c r="GI69">
        <v>0.1090388000991355</v>
      </c>
      <c r="GJ69">
        <v>9.3333307183053674E-3</v>
      </c>
      <c r="GK69" t="e">
        <v>#DIV/0!</v>
      </c>
      <c r="GL69">
        <v>4.0336065260466632E-2</v>
      </c>
      <c r="GM69">
        <v>6.5500000000000003E-2</v>
      </c>
      <c r="GN69">
        <v>0.11710976808253867</v>
      </c>
      <c r="GO69">
        <v>0.10677746408777027</v>
      </c>
      <c r="GP69">
        <v>0.12830439730717996</v>
      </c>
      <c r="GQ69">
        <v>9.2766517715021618E-2</v>
      </c>
      <c r="GR69">
        <v>7.536834234958395E-2</v>
      </c>
      <c r="GS69">
        <v>9.8064388461682847E-2</v>
      </c>
    </row>
    <row r="71" spans="1:201" x14ac:dyDescent="0.2">
      <c r="A71" s="126">
        <v>2014</v>
      </c>
    </row>
    <row r="72" spans="1:201" x14ac:dyDescent="0.2">
      <c r="A72" t="s">
        <v>1538</v>
      </c>
      <c r="B72" s="127">
        <v>2.185711422475067E-2</v>
      </c>
    </row>
    <row r="73" spans="1:201" x14ac:dyDescent="0.2">
      <c r="A73" t="s">
        <v>1539</v>
      </c>
      <c r="B73" s="130">
        <v>9.6000000000000002E-2</v>
      </c>
    </row>
    <row r="74" spans="1:201" x14ac:dyDescent="0.2">
      <c r="A74" t="s">
        <v>1540</v>
      </c>
      <c r="B74">
        <v>1.4771706101330605E-3</v>
      </c>
    </row>
    <row r="76" spans="1:201" x14ac:dyDescent="0.2">
      <c r="A76" t="s">
        <v>1541</v>
      </c>
      <c r="B76" s="126" t="s">
        <v>508</v>
      </c>
      <c r="C76" s="126" t="s">
        <v>704</v>
      </c>
      <c r="D76" s="126" t="s">
        <v>158</v>
      </c>
      <c r="E76" s="126" t="s">
        <v>494</v>
      </c>
      <c r="F76" s="126" t="s">
        <v>146</v>
      </c>
      <c r="G76" s="126" t="s">
        <v>486</v>
      </c>
      <c r="H76" s="126" t="s">
        <v>61</v>
      </c>
      <c r="I76" s="126" t="s">
        <v>492</v>
      </c>
      <c r="J76" s="126" t="s">
        <v>130</v>
      </c>
      <c r="K76" s="126" t="s">
        <v>733</v>
      </c>
      <c r="L76" s="126" t="s">
        <v>708</v>
      </c>
      <c r="M76" s="126" t="s">
        <v>290</v>
      </c>
      <c r="N76" s="126" t="s">
        <v>356</v>
      </c>
      <c r="O76" s="126" t="s">
        <v>446</v>
      </c>
      <c r="P76" s="126" t="s">
        <v>504</v>
      </c>
      <c r="Q76" s="126" t="s">
        <v>244</v>
      </c>
      <c r="R76" s="126" t="s">
        <v>91</v>
      </c>
      <c r="S76" s="126" t="s">
        <v>914</v>
      </c>
      <c r="T76" s="126" t="s">
        <v>207</v>
      </c>
      <c r="U76" s="126" t="s">
        <v>496</v>
      </c>
      <c r="V76" s="126" t="s">
        <v>706</v>
      </c>
      <c r="W76" s="126" t="s">
        <v>720</v>
      </c>
      <c r="X76" s="126" t="s">
        <v>1078</v>
      </c>
      <c r="Y76" s="126" t="s">
        <v>838</v>
      </c>
      <c r="Z76" s="126" t="s">
        <v>965</v>
      </c>
      <c r="AA76" s="126" t="s">
        <v>1049</v>
      </c>
      <c r="AB76" s="126" t="s">
        <v>673</v>
      </c>
      <c r="AC76" s="126" t="s">
        <v>829</v>
      </c>
      <c r="AD76" s="126" t="s">
        <v>460</v>
      </c>
      <c r="AE76" s="126" t="s">
        <v>500</v>
      </c>
      <c r="AF76" s="126" t="s">
        <v>152</v>
      </c>
      <c r="AG76" s="126" t="s">
        <v>334</v>
      </c>
      <c r="AH76" s="126" t="s">
        <v>586</v>
      </c>
      <c r="AI76" s="126" t="s">
        <v>669</v>
      </c>
      <c r="AJ76" s="126" t="s">
        <v>199</v>
      </c>
      <c r="AK76" s="126" t="s">
        <v>470</v>
      </c>
      <c r="AL76" s="126" t="s">
        <v>874</v>
      </c>
      <c r="AM76" s="126" t="s">
        <v>294</v>
      </c>
      <c r="AN76" s="126" t="s">
        <v>298</v>
      </c>
      <c r="AO76" s="126" t="s">
        <v>450</v>
      </c>
      <c r="AP76" s="126" t="s">
        <v>144</v>
      </c>
      <c r="AQ76" s="126" t="s">
        <v>657</v>
      </c>
      <c r="AR76" s="126" t="s">
        <v>551</v>
      </c>
      <c r="AS76" s="126" t="s">
        <v>804</v>
      </c>
      <c r="AT76" s="126" t="s">
        <v>810</v>
      </c>
      <c r="AU76" s="126" t="s">
        <v>935</v>
      </c>
      <c r="AV76" s="126" t="s">
        <v>653</v>
      </c>
      <c r="AW76" s="126" t="s">
        <v>840</v>
      </c>
      <c r="AX76" s="126" t="s">
        <v>939</v>
      </c>
      <c r="AY76" s="126" t="s">
        <v>65</v>
      </c>
      <c r="AZ76" s="126" t="s">
        <v>79</v>
      </c>
      <c r="BA76" s="126" t="s">
        <v>931</v>
      </c>
      <c r="BB76" s="126" t="s">
        <v>618</v>
      </c>
      <c r="BC76" s="126" t="s">
        <v>51</v>
      </c>
      <c r="BD76" s="126" t="s">
        <v>189</v>
      </c>
      <c r="BE76" s="126" t="s">
        <v>302</v>
      </c>
      <c r="BF76" s="126" t="s">
        <v>1003</v>
      </c>
      <c r="BG76" s="126" t="s">
        <v>67</v>
      </c>
      <c r="BH76" s="126" t="s">
        <v>1093</v>
      </c>
      <c r="BI76" s="126" t="s">
        <v>665</v>
      </c>
      <c r="BJ76" s="126" t="s">
        <v>920</v>
      </c>
      <c r="BK76" s="126" t="s">
        <v>458</v>
      </c>
      <c r="BL76" s="126" t="s">
        <v>620</v>
      </c>
      <c r="BM76" s="126" t="s">
        <v>961</v>
      </c>
      <c r="BN76" s="126" t="s">
        <v>912</v>
      </c>
      <c r="BO76" s="126">
        <v>786</v>
      </c>
      <c r="BP76" s="126" t="s">
        <v>134</v>
      </c>
      <c r="BQ76" s="126" t="s">
        <v>1091</v>
      </c>
      <c r="BR76" s="126" t="s">
        <v>310</v>
      </c>
      <c r="BS76" s="126" t="s">
        <v>754</v>
      </c>
      <c r="BT76" s="126" t="s">
        <v>999</v>
      </c>
      <c r="BU76" s="126" t="s">
        <v>168</v>
      </c>
      <c r="BV76" s="126" t="s">
        <v>318</v>
      </c>
      <c r="BW76" s="126" t="s">
        <v>682</v>
      </c>
      <c r="BX76" s="126" t="s">
        <v>498</v>
      </c>
      <c r="BY76" s="126" t="s">
        <v>1074</v>
      </c>
      <c r="BZ76" s="126" t="s">
        <v>53</v>
      </c>
      <c r="CA76" s="126" t="s">
        <v>814</v>
      </c>
      <c r="CB76" s="126" t="s">
        <v>897</v>
      </c>
      <c r="CC76" s="126" t="s">
        <v>1103</v>
      </c>
      <c r="CD76" s="126" t="s">
        <v>480</v>
      </c>
      <c r="CE76" s="126" t="s">
        <v>221</v>
      </c>
      <c r="CF76" s="126" t="s">
        <v>110</v>
      </c>
      <c r="CG76" s="126" t="s">
        <v>320</v>
      </c>
      <c r="CH76" s="126" t="s">
        <v>322</v>
      </c>
      <c r="CI76" s="126" t="s">
        <v>1059</v>
      </c>
      <c r="CJ76" s="126" t="s">
        <v>556</v>
      </c>
      <c r="CK76" s="126" t="s">
        <v>558</v>
      </c>
      <c r="CL76" s="126" t="s">
        <v>474</v>
      </c>
      <c r="CM76" s="126" t="s">
        <v>433</v>
      </c>
      <c r="CN76" s="126" t="s">
        <v>352</v>
      </c>
      <c r="CO76" s="126" t="s">
        <v>97</v>
      </c>
      <c r="CP76" s="126" t="s">
        <v>464</v>
      </c>
      <c r="CQ76" s="126" t="s">
        <v>346</v>
      </c>
      <c r="CR76" s="126" t="s">
        <v>49</v>
      </c>
      <c r="CS76" s="126" t="s">
        <v>73</v>
      </c>
      <c r="CT76" s="126" t="s">
        <v>900</v>
      </c>
      <c r="CU76" s="126" t="s">
        <v>1037</v>
      </c>
      <c r="CV76" s="126" t="s">
        <v>148</v>
      </c>
      <c r="CW76" s="126" t="s">
        <v>819</v>
      </c>
      <c r="CX76" s="126" t="s">
        <v>423</v>
      </c>
      <c r="CY76" s="126" t="s">
        <v>1055</v>
      </c>
      <c r="CZ76" s="126" t="s">
        <v>957</v>
      </c>
      <c r="DA76" s="126" t="s">
        <v>1117</v>
      </c>
      <c r="DB76" s="126" t="s">
        <v>752</v>
      </c>
      <c r="DC76" s="126" t="s">
        <v>77</v>
      </c>
      <c r="DD76" s="126" t="s">
        <v>354</v>
      </c>
      <c r="DE76" s="126" t="s">
        <v>1041</v>
      </c>
      <c r="DF76" s="126" t="s">
        <v>765</v>
      </c>
      <c r="DG76" s="126" t="s">
        <v>328</v>
      </c>
      <c r="DH76" s="126" t="s">
        <v>691</v>
      </c>
      <c r="DI76" s="126" t="s">
        <v>671</v>
      </c>
      <c r="DJ76" s="126" t="s">
        <v>472</v>
      </c>
      <c r="DK76" s="126" t="s">
        <v>150</v>
      </c>
      <c r="DL76" s="126" t="s">
        <v>851</v>
      </c>
      <c r="DM76" s="126" t="s">
        <v>959</v>
      </c>
      <c r="DN76" s="126" t="s">
        <v>1082</v>
      </c>
      <c r="DO76" s="126" t="s">
        <v>348</v>
      </c>
      <c r="DP76" s="126" t="s">
        <v>248</v>
      </c>
      <c r="DQ76" s="126" t="s">
        <v>980</v>
      </c>
      <c r="DR76" s="126" t="s">
        <v>929</v>
      </c>
      <c r="DS76" s="126" t="s">
        <v>312</v>
      </c>
      <c r="DT76" s="126" t="s">
        <v>140</v>
      </c>
      <c r="DU76" s="126" t="s">
        <v>326</v>
      </c>
      <c r="DV76" s="126" t="s">
        <v>502</v>
      </c>
      <c r="DW76" s="126" t="s">
        <v>763</v>
      </c>
      <c r="DX76" s="126" t="s">
        <v>949</v>
      </c>
      <c r="DY76" s="126" t="s">
        <v>806</v>
      </c>
      <c r="DZ76" s="126" t="s">
        <v>488</v>
      </c>
      <c r="EA76" s="126" t="s">
        <v>1023</v>
      </c>
      <c r="EB76" s="126" t="s">
        <v>1105</v>
      </c>
      <c r="EC76" s="126" t="s">
        <v>185</v>
      </c>
      <c r="ED76" s="126" t="s">
        <v>616</v>
      </c>
      <c r="EE76" s="126" t="s">
        <v>232</v>
      </c>
      <c r="EF76" s="126" t="s">
        <v>904</v>
      </c>
      <c r="EG76" s="126" t="s">
        <v>99</v>
      </c>
      <c r="EH76" s="126" t="s">
        <v>1076</v>
      </c>
      <c r="EI76" s="126" t="s">
        <v>594</v>
      </c>
      <c r="EJ76" s="126" t="s">
        <v>234</v>
      </c>
      <c r="EK76" s="126" t="s">
        <v>584</v>
      </c>
      <c r="EL76" s="126" t="s">
        <v>466</v>
      </c>
      <c r="EM76" s="126" t="s">
        <v>986</v>
      </c>
      <c r="EN76" s="126" t="s">
        <v>219</v>
      </c>
      <c r="EO76" s="126" t="s">
        <v>750</v>
      </c>
      <c r="EP76" s="126" t="s">
        <v>242</v>
      </c>
      <c r="EQ76" s="126" t="s">
        <v>364</v>
      </c>
      <c r="ER76" s="126" t="s">
        <v>172</v>
      </c>
      <c r="ES76" s="126" t="s">
        <v>698</v>
      </c>
      <c r="ET76" s="126" t="s">
        <v>296</v>
      </c>
      <c r="EU76" s="126" t="s">
        <v>283</v>
      </c>
      <c r="EV76" s="126" t="s">
        <v>55</v>
      </c>
      <c r="EW76" s="126" t="s">
        <v>342</v>
      </c>
      <c r="EX76" s="126" t="s">
        <v>602</v>
      </c>
      <c r="EY76" s="126" t="s">
        <v>228</v>
      </c>
      <c r="EZ76" s="126" t="s">
        <v>324</v>
      </c>
      <c r="FA76" s="126" t="s">
        <v>154</v>
      </c>
      <c r="FB76" s="126" t="s">
        <v>700</v>
      </c>
      <c r="FC76" s="126" t="s">
        <v>63</v>
      </c>
      <c r="FD76" s="126" t="s">
        <v>506</v>
      </c>
      <c r="FE76" s="126" t="s">
        <v>925</v>
      </c>
      <c r="FF76" s="126" t="s">
        <v>95</v>
      </c>
      <c r="FG76" s="126" t="s">
        <v>582</v>
      </c>
      <c r="FH76" s="126" t="s">
        <v>562</v>
      </c>
      <c r="FI76" s="126" t="s">
        <v>802</v>
      </c>
      <c r="FJ76" s="126" t="s">
        <v>350</v>
      </c>
      <c r="FK76" s="126" t="s">
        <v>286</v>
      </c>
      <c r="FL76" s="126" t="s">
        <v>448</v>
      </c>
      <c r="FM76" s="126" t="s">
        <v>452</v>
      </c>
      <c r="FN76" s="126" t="s">
        <v>332</v>
      </c>
      <c r="FO76" s="126" t="s">
        <v>626</v>
      </c>
      <c r="FP76" s="126" t="s">
        <v>641</v>
      </c>
      <c r="FQ76" s="126" t="s">
        <v>160</v>
      </c>
      <c r="FR76" s="126" t="s">
        <v>610</v>
      </c>
      <c r="FS76" s="126" t="s">
        <v>338</v>
      </c>
      <c r="FT76" s="126" t="s">
        <v>612</v>
      </c>
      <c r="FU76" s="126" t="s">
        <v>1080</v>
      </c>
      <c r="FV76" s="126" t="s">
        <v>454</v>
      </c>
      <c r="FW76" s="126" t="s">
        <v>478</v>
      </c>
      <c r="FX76" s="126" t="s">
        <v>292</v>
      </c>
      <c r="FY76" s="126" t="s">
        <v>468</v>
      </c>
      <c r="FZ76" s="126" t="s">
        <v>308</v>
      </c>
      <c r="GA76" s="126" t="s">
        <v>645</v>
      </c>
      <c r="GB76" s="126" t="s">
        <v>982</v>
      </c>
      <c r="GC76" s="126" t="s">
        <v>1097</v>
      </c>
      <c r="GD76" s="126" t="s">
        <v>162</v>
      </c>
      <c r="GE76" s="126" t="s">
        <v>1016</v>
      </c>
      <c r="GF76" s="126" t="s">
        <v>781</v>
      </c>
      <c r="GG76" s="126" t="s">
        <v>560</v>
      </c>
      <c r="GH76" s="126" t="s">
        <v>1025</v>
      </c>
      <c r="GI76" s="126" t="s">
        <v>429</v>
      </c>
      <c r="GJ76" s="126" t="s">
        <v>955</v>
      </c>
      <c r="GK76" s="126" t="s">
        <v>304</v>
      </c>
      <c r="GL76" s="126" t="s">
        <v>316</v>
      </c>
      <c r="GM76" s="126" t="s">
        <v>93</v>
      </c>
      <c r="GN76" s="126" t="s">
        <v>114</v>
      </c>
      <c r="GO76" s="126" t="s">
        <v>205</v>
      </c>
      <c r="GP76" s="126" t="s">
        <v>193</v>
      </c>
      <c r="GQ76" s="126" t="s">
        <v>857</v>
      </c>
      <c r="GR76" s="126" t="s">
        <v>967</v>
      </c>
      <c r="GS76" s="126" t="s">
        <v>85</v>
      </c>
    </row>
    <row r="77" spans="1:201" x14ac:dyDescent="0.2">
      <c r="A77" t="s">
        <v>1542</v>
      </c>
      <c r="B77">
        <v>1.1495012110855822E-3</v>
      </c>
      <c r="C77">
        <v>-8.9341661845146307E-4</v>
      </c>
      <c r="D77">
        <v>-2.0546855816977005E-3</v>
      </c>
      <c r="E77">
        <v>-4.4905301816006832E-4</v>
      </c>
      <c r="F77">
        <v>-1.490464660288935E-2</v>
      </c>
      <c r="G77">
        <v>-2.2342166838666636E-3</v>
      </c>
      <c r="H77">
        <v>-2.7235737919630839E-4</v>
      </c>
      <c r="I77">
        <v>-1.5167397836404202E-3</v>
      </c>
      <c r="J77">
        <v>1.7106533242630525E-3</v>
      </c>
      <c r="K77">
        <v>-6.7042845159513936E-4</v>
      </c>
      <c r="L77">
        <v>7.7851885487994414E-4</v>
      </c>
      <c r="M77">
        <v>-5.6014088113521456E-3</v>
      </c>
      <c r="N77">
        <v>-1.8552265015040375E-3</v>
      </c>
      <c r="O77">
        <v>-3.8821218537770717E-3</v>
      </c>
      <c r="P77">
        <v>2.1016334311773984E-3</v>
      </c>
      <c r="Q77">
        <v>3.2311277176226504E-3</v>
      </c>
      <c r="R77" t="e">
        <v>#DIV/0!</v>
      </c>
      <c r="S77" t="e">
        <v>#DIV/0!</v>
      </c>
      <c r="T77">
        <v>-4.7244294111120665E-4</v>
      </c>
      <c r="U77">
        <v>-3.2029825837359889E-3</v>
      </c>
      <c r="V77">
        <v>-9.4364915412153272E-5</v>
      </c>
      <c r="W77">
        <v>-1.4481261731000806E-4</v>
      </c>
      <c r="X77">
        <v>-4.6903420658570153E-3</v>
      </c>
      <c r="Y77">
        <v>-1.520575985939182E-3</v>
      </c>
      <c r="Z77">
        <v>-2.4533021378170874E-4</v>
      </c>
      <c r="AA77">
        <v>-1.7640577542403786E-4</v>
      </c>
      <c r="AB77">
        <v>5.1294481145715265E-4</v>
      </c>
      <c r="AC77" t="e">
        <v>#DIV/0!</v>
      </c>
      <c r="AD77">
        <v>-4.8185032196194563E-5</v>
      </c>
      <c r="AE77">
        <v>-8.4416894307621018E-3</v>
      </c>
      <c r="AF77">
        <v>7.5173066038205085E-6</v>
      </c>
      <c r="AG77">
        <v>4.5115198194686717E-6</v>
      </c>
      <c r="AH77">
        <v>-4.6852447105507765E-4</v>
      </c>
      <c r="AI77">
        <v>-8.4708920283064028E-4</v>
      </c>
      <c r="AJ77">
        <v>-5.8649763454225214E-4</v>
      </c>
      <c r="AK77">
        <v>-1.5054797154303522E-3</v>
      </c>
      <c r="AL77" t="e">
        <v>#DIV/0!</v>
      </c>
      <c r="AM77">
        <v>-2.0405808635926767E-3</v>
      </c>
      <c r="AN77">
        <v>1.4357843455965384E-3</v>
      </c>
      <c r="AO77">
        <v>-2.4280825063674387E-3</v>
      </c>
      <c r="AP77">
        <v>-6.5928653512768449E-4</v>
      </c>
      <c r="AQ77">
        <v>-1.3650679622914509E-3</v>
      </c>
      <c r="AR77">
        <v>2.0956886856665061E-4</v>
      </c>
      <c r="AS77">
        <v>-1.0256452872497554E-3</v>
      </c>
      <c r="AT77">
        <v>2.2591997861082358E-4</v>
      </c>
      <c r="AU77">
        <v>1.16019105303138E-5</v>
      </c>
      <c r="AV77">
        <v>-1.2055052751011261E-3</v>
      </c>
      <c r="AW77">
        <v>4.0414715530384774E-4</v>
      </c>
      <c r="AX77">
        <v>-4.3333726576813943E-4</v>
      </c>
      <c r="AY77">
        <v>-9.0727862468777381E-3</v>
      </c>
      <c r="AZ77">
        <v>-1.9041930432749266E-3</v>
      </c>
      <c r="BA77">
        <v>5.6167549889876006E-4</v>
      </c>
      <c r="BB77">
        <v>1.1607937968877591E-4</v>
      </c>
      <c r="BC77" t="e">
        <v>#DIV/0!</v>
      </c>
      <c r="BD77">
        <v>1.0971924571386364E-4</v>
      </c>
      <c r="BE77">
        <v>-1.3273015060631815E-3</v>
      </c>
      <c r="BF77">
        <v>-2.0873213636528269E-4</v>
      </c>
      <c r="BG77">
        <v>-5.0640327243982363E-4</v>
      </c>
      <c r="BH77">
        <v>-7.5599002699124247E-4</v>
      </c>
      <c r="BI77">
        <v>2.6912771983425468E-4</v>
      </c>
      <c r="BJ77">
        <v>-2.3131615945983885E-3</v>
      </c>
      <c r="BK77">
        <v>-1.8051741023563548E-3</v>
      </c>
      <c r="BL77">
        <v>-2.5752110548566617E-3</v>
      </c>
      <c r="BM77">
        <v>-4.396996956761217E-5</v>
      </c>
      <c r="BN77">
        <v>-1.9968148948823878E-3</v>
      </c>
      <c r="BO77">
        <v>-1.3506327103136465E-3</v>
      </c>
      <c r="BP77">
        <v>4.3794550378628829E-3</v>
      </c>
      <c r="BQ77">
        <v>-3.3254225039088124E-3</v>
      </c>
      <c r="BR77">
        <v>-3.0424250905318863E-3</v>
      </c>
      <c r="BS77">
        <v>-1.2910012157772192E-3</v>
      </c>
      <c r="BT77">
        <v>-3.0706634805949982E-3</v>
      </c>
      <c r="BU77" t="e">
        <v>#DIV/0!</v>
      </c>
      <c r="BV77">
        <v>-1.2170466302001504E-3</v>
      </c>
      <c r="BW77">
        <v>-4.6552880510715314E-4</v>
      </c>
      <c r="BX77">
        <v>-2.0824123403827125E-3</v>
      </c>
      <c r="BY77">
        <v>-1.5259677573081151E-3</v>
      </c>
      <c r="BZ77">
        <v>-1.6680228865385205E-3</v>
      </c>
      <c r="CA77">
        <v>-2.9025782793126211E-4</v>
      </c>
      <c r="CB77">
        <v>8.8410111495644574E-5</v>
      </c>
      <c r="CC77">
        <v>6.5190008214988961E-4</v>
      </c>
      <c r="CD77">
        <v>-3.7637131982374812E-3</v>
      </c>
      <c r="CE77">
        <v>-4.548244145748483E-4</v>
      </c>
      <c r="CF77">
        <v>-1.417642115131594E-4</v>
      </c>
      <c r="CG77">
        <v>1.3317508987557378E-3</v>
      </c>
      <c r="CH77">
        <v>-5.0843784454052722E-3</v>
      </c>
      <c r="CI77">
        <v>-3.3636542285487266E-3</v>
      </c>
      <c r="CJ77">
        <v>-8.7089279178186572E-4</v>
      </c>
      <c r="CK77">
        <v>-1.8284259371988479E-3</v>
      </c>
      <c r="CL77">
        <v>-6.2590190429378549E-3</v>
      </c>
      <c r="CM77">
        <v>-3.7108293673683468E-3</v>
      </c>
      <c r="CN77">
        <v>-3.743990828884991E-4</v>
      </c>
      <c r="CO77">
        <v>-3.248946393652709E-4</v>
      </c>
      <c r="CP77">
        <v>-6.0390921411730639E-3</v>
      </c>
      <c r="CQ77">
        <v>6.3370808435888974E-4</v>
      </c>
      <c r="CR77">
        <v>-4.6394483804150494E-4</v>
      </c>
      <c r="CS77">
        <v>8.539343839716637E-4</v>
      </c>
      <c r="CT77">
        <v>-5.9063217998665775E-4</v>
      </c>
      <c r="CU77">
        <v>8.4012007059829736E-4</v>
      </c>
      <c r="CV77">
        <v>-1.4307318337266554E-3</v>
      </c>
      <c r="CW77">
        <v>-1.2022730897845603E-4</v>
      </c>
      <c r="CX77">
        <v>-1.5487523504745589E-3</v>
      </c>
      <c r="CY77">
        <v>-1.2145811716460322E-3</v>
      </c>
      <c r="CZ77">
        <v>-8.6767116961249894E-3</v>
      </c>
      <c r="DA77">
        <v>-1.3500236147194966E-3</v>
      </c>
      <c r="DB77">
        <v>-1.0149736986144482E-3</v>
      </c>
      <c r="DC77" t="e">
        <v>#DIV/0!</v>
      </c>
      <c r="DD77">
        <v>-5.6664344965755521E-3</v>
      </c>
      <c r="DE77">
        <v>-7.361756000783223E-3</v>
      </c>
      <c r="DF77">
        <v>-6.8514729606614479E-4</v>
      </c>
      <c r="DG77">
        <v>-1.7278441126855255E-3</v>
      </c>
      <c r="DH77">
        <v>3.9037756707868009E-5</v>
      </c>
      <c r="DI77">
        <v>-4.7355371222422766E-4</v>
      </c>
      <c r="DJ77" t="e">
        <v>#DIV/0!</v>
      </c>
      <c r="DK77">
        <v>6.8130691102220723E-4</v>
      </c>
      <c r="DL77">
        <v>-5.6490934303222724E-4</v>
      </c>
      <c r="DM77">
        <v>-3.9974349753127839E-3</v>
      </c>
      <c r="DN77">
        <v>-2.0104060039771343E-3</v>
      </c>
      <c r="DO77" t="e">
        <v>#DIV/0!</v>
      </c>
      <c r="DP77">
        <v>-2.5993255427196054E-3</v>
      </c>
      <c r="DQ77">
        <v>-1.200518874250795E-3</v>
      </c>
      <c r="DR77">
        <v>1.1489869693569541E-3</v>
      </c>
      <c r="DS77">
        <v>2.8268779682700878E-4</v>
      </c>
      <c r="DT77">
        <v>-3.7856748198445285E-4</v>
      </c>
      <c r="DU77">
        <v>-6.7795263372693541E-3</v>
      </c>
      <c r="DV77">
        <v>-3.167396807781565E-3</v>
      </c>
      <c r="DW77" t="e">
        <v>#DIV/0!</v>
      </c>
      <c r="DX77">
        <v>-3.294990126128446E-3</v>
      </c>
      <c r="DY77">
        <v>-2.8790253400094519E-3</v>
      </c>
      <c r="DZ77">
        <v>1.8229776147168651E-4</v>
      </c>
      <c r="EA77" t="e">
        <v>#DIV/0!</v>
      </c>
      <c r="EB77">
        <v>-5.6433926852445763E-4</v>
      </c>
      <c r="EC77">
        <v>9.5164899820128078E-4</v>
      </c>
      <c r="ED77">
        <v>-2.7110828110939529E-3</v>
      </c>
      <c r="EE77">
        <v>-9.4296081917005596E-4</v>
      </c>
      <c r="EF77">
        <v>-6.0390921411730639E-3</v>
      </c>
      <c r="EG77" t="e">
        <v>#DIV/0!</v>
      </c>
      <c r="EH77">
        <v>-1.3994906957789405E-3</v>
      </c>
      <c r="EI77">
        <v>-1.2794165644311592E-3</v>
      </c>
      <c r="EJ77">
        <v>-1.4023941017808439E-3</v>
      </c>
      <c r="EK77">
        <v>2.4704408294635182E-3</v>
      </c>
      <c r="EL77">
        <v>-2.0972201783491986E-3</v>
      </c>
      <c r="EM77">
        <v>-1.5961005303647197E-4</v>
      </c>
      <c r="EN77">
        <v>-1.0719472974280728E-3</v>
      </c>
      <c r="EO77">
        <v>-1.833863778863457E-3</v>
      </c>
      <c r="EP77">
        <v>-1.1928921971310145E-7</v>
      </c>
      <c r="EQ77">
        <v>-1.9800766275601474E-3</v>
      </c>
      <c r="ER77">
        <v>5.0029910046096885E-3</v>
      </c>
      <c r="ES77">
        <v>8.9314738288960051E-4</v>
      </c>
      <c r="ET77">
        <v>-7.9632810934796385E-4</v>
      </c>
      <c r="EU77" t="e">
        <v>#DIV/0!</v>
      </c>
      <c r="EV77">
        <v>1.1557525783435568E-3</v>
      </c>
      <c r="EW77">
        <v>6.0315699717915054E-4</v>
      </c>
      <c r="EX77">
        <v>-2.2189430016783434E-3</v>
      </c>
      <c r="EY77">
        <v>-2.9755092204615091E-4</v>
      </c>
      <c r="EZ77">
        <v>-3.0178759838130021E-3</v>
      </c>
      <c r="FA77">
        <v>1.1980556529498922E-3</v>
      </c>
      <c r="FB77">
        <v>-2.5431115053644281E-4</v>
      </c>
      <c r="FC77">
        <v>-4.2314676269087129E-4</v>
      </c>
      <c r="FD77">
        <v>-1.0330151357659282E-3</v>
      </c>
      <c r="FE77">
        <v>2.7975146205453169E-4</v>
      </c>
      <c r="FF77" t="e">
        <v>#DIV/0!</v>
      </c>
      <c r="FG77">
        <v>-4.2959446410528507E-4</v>
      </c>
      <c r="FH77">
        <v>-1.9776168431132617E-3</v>
      </c>
      <c r="FI77">
        <v>-6.1316276830169361E-3</v>
      </c>
      <c r="FJ77">
        <v>-2.4207085903717035E-3</v>
      </c>
      <c r="FK77">
        <v>-4.0814849136217414E-3</v>
      </c>
      <c r="FL77">
        <v>-1.4673496750292935E-3</v>
      </c>
      <c r="FM77">
        <v>-1.4734682598761839E-3</v>
      </c>
      <c r="FN77">
        <v>-1.4280772976600902E-3</v>
      </c>
      <c r="FO77">
        <v>-2.127227679701645E-3</v>
      </c>
      <c r="FP77">
        <v>-4.8759486481105843E-4</v>
      </c>
      <c r="FQ77">
        <v>-1.6362090222549809E-3</v>
      </c>
      <c r="FR77">
        <v>1.0543121771025253E-3</v>
      </c>
      <c r="FS77">
        <v>-2.6742343462485586E-3</v>
      </c>
      <c r="FT77">
        <v>-2.5456118115450908E-3</v>
      </c>
      <c r="FU77">
        <v>-1.6541632345215712E-3</v>
      </c>
      <c r="FV77">
        <v>-1.6714576031815192E-3</v>
      </c>
      <c r="FW77">
        <v>-7.5589244272569701E-4</v>
      </c>
      <c r="FX77">
        <v>-9.4549452950276191E-4</v>
      </c>
      <c r="FY77">
        <v>8.0983119571595734E-4</v>
      </c>
      <c r="FZ77">
        <v>4.2034812198465795E-3</v>
      </c>
      <c r="GA77">
        <v>-3.3095399454957444E-3</v>
      </c>
      <c r="GB77">
        <v>-6.0800895423587255E-4</v>
      </c>
      <c r="GC77">
        <v>8.7351314570898082E-5</v>
      </c>
      <c r="GD77">
        <v>5.6327806626675799E-4</v>
      </c>
      <c r="GE77">
        <v>-6.5651574960620056E-6</v>
      </c>
      <c r="GF77" t="e">
        <v>#DIV/0!</v>
      </c>
      <c r="GG77">
        <v>-1.9273432644147414E-3</v>
      </c>
      <c r="GH77">
        <v>-4.6843213062145728E-3</v>
      </c>
      <c r="GI77">
        <v>7.8527570159540622E-4</v>
      </c>
      <c r="GJ77">
        <v>2.7709760950352792E-3</v>
      </c>
      <c r="GK77" t="e">
        <v>#DIV/0!</v>
      </c>
      <c r="GL77">
        <v>-7.359426761857329E-4</v>
      </c>
      <c r="GM77">
        <v>0</v>
      </c>
      <c r="GN77">
        <v>-3.1765952020622627E-3</v>
      </c>
      <c r="GO77">
        <v>2.3659640653316767E-4</v>
      </c>
      <c r="GP77">
        <v>-3.8219264895050721E-4</v>
      </c>
      <c r="GQ77">
        <v>1.2851067031525918E-3</v>
      </c>
      <c r="GR77">
        <v>-1.1850883563100545E-3</v>
      </c>
      <c r="GS77">
        <v>-5.0223549594241926E-3</v>
      </c>
    </row>
    <row r="78" spans="1:201" x14ac:dyDescent="0.2">
      <c r="A78" t="s">
        <v>1543</v>
      </c>
      <c r="B78">
        <v>0.77817768861650827</v>
      </c>
      <c r="C78">
        <v>-0.60481613452286731</v>
      </c>
      <c r="D78">
        <v>-1.3909602368223524</v>
      </c>
      <c r="E78">
        <v>-0.30399536457039217</v>
      </c>
      <c r="F78">
        <v>-10.089996714426082</v>
      </c>
      <c r="G78">
        <v>-1.5124973842157676</v>
      </c>
      <c r="H78">
        <v>-0.18437774034224455</v>
      </c>
      <c r="I78">
        <v>-1.0267871383548548</v>
      </c>
      <c r="J78">
        <v>1.1580607632783599</v>
      </c>
      <c r="K78">
        <v>-0.45385986357713182</v>
      </c>
      <c r="L78">
        <v>0.52703381013640449</v>
      </c>
      <c r="M78">
        <v>-3.791985010348657</v>
      </c>
      <c r="N78">
        <v>-1.2559324486810108</v>
      </c>
      <c r="O78">
        <v>-2.6280795374255232</v>
      </c>
      <c r="P78">
        <v>1.4227425165114052</v>
      </c>
      <c r="Q78">
        <v>2.1873761198996484</v>
      </c>
      <c r="R78" t="e">
        <v>#DIV/0!</v>
      </c>
      <c r="S78" t="e">
        <v>#DIV/0!</v>
      </c>
      <c r="T78">
        <v>-0.3198296377347028</v>
      </c>
      <c r="U78">
        <v>-2.1683227121933268</v>
      </c>
      <c r="V78">
        <v>-6.388220478043026E-2</v>
      </c>
      <c r="W78">
        <v>-9.8033779115713413E-2</v>
      </c>
      <c r="X78">
        <v>-3.1752202715666802</v>
      </c>
      <c r="Y78">
        <v>-1.0293841317369641</v>
      </c>
      <c r="Z78">
        <v>-0.16608116361021419</v>
      </c>
      <c r="AA78">
        <v>-0.11942139534454155</v>
      </c>
      <c r="AB78">
        <v>0.34724818374970756</v>
      </c>
      <c r="AC78" t="e">
        <v>#DIV/0!</v>
      </c>
      <c r="AD78">
        <v>-3.2619815115231786E-2</v>
      </c>
      <c r="AE78">
        <v>-5.7147694198990946</v>
      </c>
      <c r="AF78">
        <v>5.088990095154523E-3</v>
      </c>
      <c r="AG78">
        <v>3.0541629981808826E-3</v>
      </c>
      <c r="AH78">
        <v>-0.31717695155935571</v>
      </c>
      <c r="AI78">
        <v>-0.57345386986431868</v>
      </c>
      <c r="AJ78">
        <v>-0.39704122903543393</v>
      </c>
      <c r="AK78">
        <v>-1.0191644114113141</v>
      </c>
      <c r="AL78" t="e">
        <v>#DIV/0!</v>
      </c>
      <c r="AM78">
        <v>-1.3814117676013506</v>
      </c>
      <c r="AN78">
        <v>0.97198274576232324</v>
      </c>
      <c r="AO78">
        <v>-1.6437387054083901</v>
      </c>
      <c r="AP78">
        <v>-0.44631712180375516</v>
      </c>
      <c r="AQ78">
        <v>-0.9241098847535888</v>
      </c>
      <c r="AR78">
        <v>0.14187181028992518</v>
      </c>
      <c r="AS78">
        <v>-0.69433095961567182</v>
      </c>
      <c r="AT78">
        <v>0.15294101917616218</v>
      </c>
      <c r="AU78">
        <v>7.8541438955847653E-3</v>
      </c>
      <c r="AV78">
        <v>-0.81609075270766229</v>
      </c>
      <c r="AW78">
        <v>0.27359544830603083</v>
      </c>
      <c r="AX78">
        <v>-0.2933562736731577</v>
      </c>
      <c r="AY78">
        <v>-6.1420029512098671</v>
      </c>
      <c r="AZ78">
        <v>-1.2890813222335915</v>
      </c>
      <c r="BA78">
        <v>0.38023739102700227</v>
      </c>
      <c r="BB78">
        <v>7.8582242899024185E-2</v>
      </c>
      <c r="BC78" t="e">
        <v>#DIV/0!</v>
      </c>
      <c r="BD78">
        <v>7.4276623811233525E-2</v>
      </c>
      <c r="BE78">
        <v>-0.89854313168579825</v>
      </c>
      <c r="BF78">
        <v>-0.14130536779802336</v>
      </c>
      <c r="BG78">
        <v>-0.34281975891343242</v>
      </c>
      <c r="BH78">
        <v>-0.51178247238695362</v>
      </c>
      <c r="BI78">
        <v>0.1821913582548276</v>
      </c>
      <c r="BJ78">
        <v>-1.5659407103895897</v>
      </c>
      <c r="BK78">
        <v>-1.222048482398217</v>
      </c>
      <c r="BL78">
        <v>-1.7433403001598387</v>
      </c>
      <c r="BM78">
        <v>-2.9766344703846665E-2</v>
      </c>
      <c r="BN78">
        <v>-1.3517835253319308</v>
      </c>
      <c r="BO78">
        <v>-0.91433765405878487</v>
      </c>
      <c r="BP78">
        <v>2.9647591197799357</v>
      </c>
      <c r="BQ78">
        <v>-2.251210849374579</v>
      </c>
      <c r="BR78">
        <v>-2.0596301264468231</v>
      </c>
      <c r="BS78">
        <v>-0.87396892878942967</v>
      </c>
      <c r="BT78">
        <v>-2.0787466657750517</v>
      </c>
      <c r="BU78" t="e">
        <v>#DIV/0!</v>
      </c>
      <c r="BV78">
        <v>-0.82390390240063149</v>
      </c>
      <c r="BW78">
        <v>-0.31514897596373059</v>
      </c>
      <c r="BX78">
        <v>-1.4097304171216438</v>
      </c>
      <c r="BY78">
        <v>-1.0330341985145908</v>
      </c>
      <c r="BZ78">
        <v>-1.1292012412758932</v>
      </c>
      <c r="CA78">
        <v>-0.19649580484485557</v>
      </c>
      <c r="CB78">
        <v>5.9850981930706551E-2</v>
      </c>
      <c r="CC78">
        <v>0.4413167156711626</v>
      </c>
      <c r="CD78">
        <v>-2.5479204449501291</v>
      </c>
      <c r="CE78">
        <v>-0.30790242606700569</v>
      </c>
      <c r="CF78">
        <v>-9.5970100231272254E-2</v>
      </c>
      <c r="CG78">
        <v>0.90155523649077773</v>
      </c>
      <c r="CH78">
        <v>-3.4419710292958521</v>
      </c>
      <c r="CI78">
        <v>-2.2770925751398043</v>
      </c>
      <c r="CJ78">
        <v>-0.58956818244807718</v>
      </c>
      <c r="CK78">
        <v>-1.2377892740731871</v>
      </c>
      <c r="CL78">
        <v>-4.2371673251568787</v>
      </c>
      <c r="CM78">
        <v>-2.5121196846951097</v>
      </c>
      <c r="CN78">
        <v>-0.25345689950788691</v>
      </c>
      <c r="CO78">
        <v>-0.21994388267446308</v>
      </c>
      <c r="CP78">
        <v>-4.088283438450671</v>
      </c>
      <c r="CQ78">
        <v>0.42900128124117404</v>
      </c>
      <c r="CR78">
        <v>-0.31407667798082833</v>
      </c>
      <c r="CS78">
        <v>0.5780878512704386</v>
      </c>
      <c r="CT78">
        <v>-0.39984019173889118</v>
      </c>
      <c r="CU78">
        <v>0.56873597730367864</v>
      </c>
      <c r="CV78">
        <v>-0.96856234744460423</v>
      </c>
      <c r="CW78">
        <v>-8.1390266062514066E-2</v>
      </c>
      <c r="CX78">
        <v>-1.0484586816515733</v>
      </c>
      <c r="CY78">
        <v>-0.82223486123693268</v>
      </c>
      <c r="CZ78">
        <v>-5.8738724129797095</v>
      </c>
      <c r="DA78">
        <v>-0.91392531469190907</v>
      </c>
      <c r="DB78">
        <v>-0.68710661561498398</v>
      </c>
      <c r="DC78" t="e">
        <v>#DIV/0!</v>
      </c>
      <c r="DD78">
        <v>-3.836005440201069</v>
      </c>
      <c r="DE78">
        <v>-4.9836870232072181</v>
      </c>
      <c r="DF78">
        <v>-0.46382407784597618</v>
      </c>
      <c r="DG78">
        <v>-1.1696984091295215</v>
      </c>
      <c r="DH78">
        <v>2.6427385191715648E-2</v>
      </c>
      <c r="DI78">
        <v>-0.32058159631376021</v>
      </c>
      <c r="DJ78" t="e">
        <v>#DIV/0!</v>
      </c>
      <c r="DK78">
        <v>0.46122425287139751</v>
      </c>
      <c r="DL78">
        <v>-0.38242660607859058</v>
      </c>
      <c r="DM78">
        <v>-2.7061430466401597</v>
      </c>
      <c r="DN78">
        <v>-1.3609842967265922</v>
      </c>
      <c r="DO78" t="e">
        <v>#DIV/0!</v>
      </c>
      <c r="DP78">
        <v>-1.7596650819403072</v>
      </c>
      <c r="DQ78">
        <v>-0.81271510955843806</v>
      </c>
      <c r="DR78">
        <v>0.77782956245890633</v>
      </c>
      <c r="DS78">
        <v>0.19137112185135124</v>
      </c>
      <c r="DT78">
        <v>-0.25627878011352545</v>
      </c>
      <c r="DU78">
        <v>-4.5895350819758516</v>
      </c>
      <c r="DV78">
        <v>-2.1442322139730714</v>
      </c>
      <c r="DW78" t="e">
        <v>#DIV/0!</v>
      </c>
      <c r="DX78">
        <v>-2.2306090464605441</v>
      </c>
      <c r="DY78">
        <v>-1.9490134181251515</v>
      </c>
      <c r="DZ78">
        <v>0.12341009238957543</v>
      </c>
      <c r="EA78" t="e">
        <v>#DIV/0!</v>
      </c>
      <c r="EB78">
        <v>-0.38204068281159692</v>
      </c>
      <c r="EC78">
        <v>0.64423770123314206</v>
      </c>
      <c r="ED78">
        <v>-1.8353213856927089</v>
      </c>
      <c r="EE78">
        <v>-0.63835606577977877</v>
      </c>
      <c r="EF78">
        <v>-4.088283438450671</v>
      </c>
      <c r="EG78" t="e">
        <v>#DIV/0!</v>
      </c>
      <c r="EH78">
        <v>-0.94741303826297851</v>
      </c>
      <c r="EI78">
        <v>-0.86612646884161337</v>
      </c>
      <c r="EJ78">
        <v>-0.94937855665468396</v>
      </c>
      <c r="EK78">
        <v>1.6724140140054546</v>
      </c>
      <c r="EL78">
        <v>-1.4197548773058011</v>
      </c>
      <c r="EM78">
        <v>-0.10805119729676629</v>
      </c>
      <c r="EN78">
        <v>-0.72567602555503996</v>
      </c>
      <c r="EO78">
        <v>-1.2414705290530159</v>
      </c>
      <c r="EP78">
        <v>-8.0755207891900941E-5</v>
      </c>
      <c r="EQ78">
        <v>-1.3404522226324189</v>
      </c>
      <c r="ER78">
        <v>3.3868741838554652</v>
      </c>
      <c r="ES78">
        <v>0.60463387015880832</v>
      </c>
      <c r="ET78">
        <v>-0.53909013886773194</v>
      </c>
      <c r="EU78" t="e">
        <v>#DIV/0!</v>
      </c>
      <c r="EV78">
        <v>0.78240967591377208</v>
      </c>
      <c r="EW78">
        <v>0.408319115640149</v>
      </c>
      <c r="EX78">
        <v>-1.5021575615280252</v>
      </c>
      <c r="EY78">
        <v>-0.20143300983990478</v>
      </c>
      <c r="EZ78">
        <v>-2.0430111207947457</v>
      </c>
      <c r="FA78">
        <v>0.8110475829477638</v>
      </c>
      <c r="FB78">
        <v>-0.17216098722241366</v>
      </c>
      <c r="FC78">
        <v>-0.28645761010148657</v>
      </c>
      <c r="FD78">
        <v>-0.69932012502799279</v>
      </c>
      <c r="FE78">
        <v>0.18938331167402001</v>
      </c>
      <c r="FF78" t="e">
        <v>#DIV/0!</v>
      </c>
      <c r="FG78">
        <v>-0.29082250970765527</v>
      </c>
      <c r="FH78">
        <v>-1.3387870226683714</v>
      </c>
      <c r="FI78">
        <v>-4.1509272124393348</v>
      </c>
      <c r="FJ78">
        <v>-1.6387467864349474</v>
      </c>
      <c r="FK78">
        <v>-2.7630423226834235</v>
      </c>
      <c r="FL78">
        <v>-0.99335152281232952</v>
      </c>
      <c r="FM78">
        <v>-0.99749362041765566</v>
      </c>
      <c r="FN78">
        <v>-0.96676530650136072</v>
      </c>
      <c r="FO78">
        <v>-1.4400690516784846</v>
      </c>
      <c r="FP78">
        <v>-0.33008703359399827</v>
      </c>
      <c r="FQ78">
        <v>-1.1076642136195727</v>
      </c>
      <c r="FR78">
        <v>0.71373758039198676</v>
      </c>
      <c r="FS78">
        <v>-1.8103760851345865</v>
      </c>
      <c r="FT78">
        <v>-1.7233025041811436</v>
      </c>
      <c r="FU78">
        <v>-1.1198186744133554</v>
      </c>
      <c r="FV78">
        <v>-1.1315264409647019</v>
      </c>
      <c r="FW78">
        <v>-0.51171641077912311</v>
      </c>
      <c r="FX78">
        <v>-0.64007131134134443</v>
      </c>
      <c r="FY78">
        <v>0.54823132152826237</v>
      </c>
      <c r="FZ78">
        <v>2.8456301465867497</v>
      </c>
      <c r="GA78">
        <v>-2.2404588358264372</v>
      </c>
      <c r="GB78">
        <v>-0.41160374439151909</v>
      </c>
      <c r="GC78">
        <v>5.9134208311272626E-2</v>
      </c>
      <c r="GD78">
        <v>0.38132228085421971</v>
      </c>
      <c r="GE78">
        <v>-4.4444138348180579E-3</v>
      </c>
      <c r="GF78" t="e">
        <v>#DIV/0!</v>
      </c>
      <c r="GG78">
        <v>-1.3047533244931879</v>
      </c>
      <c r="GH78">
        <v>-3.1711443986775629</v>
      </c>
      <c r="GI78">
        <v>0.53160799179769103</v>
      </c>
      <c r="GJ78">
        <v>1.875867334502191</v>
      </c>
      <c r="GK78" t="e">
        <v>#DIV/0!</v>
      </c>
      <c r="GL78">
        <v>-0.49821101986279076</v>
      </c>
      <c r="GM78">
        <v>0</v>
      </c>
      <c r="GN78">
        <v>-2.150459249778955</v>
      </c>
      <c r="GO78">
        <v>0.16016863922837968</v>
      </c>
      <c r="GP78">
        <v>-0.25873290893330192</v>
      </c>
      <c r="GQ78">
        <v>0.86997852132789999</v>
      </c>
      <c r="GR78">
        <v>-0.80226911379133392</v>
      </c>
      <c r="GS78">
        <v>-3.399982997882546</v>
      </c>
    </row>
    <row r="79" spans="1:201" x14ac:dyDescent="0.2">
      <c r="A79" t="s">
        <v>1544</v>
      </c>
      <c r="B79">
        <v>3.8303660520058687E-2</v>
      </c>
      <c r="C79">
        <v>0.14084281357695677</v>
      </c>
      <c r="D79">
        <v>0.19912980595663343</v>
      </c>
      <c r="E79">
        <v>0.11853909359154786</v>
      </c>
      <c r="F79">
        <v>0.84410147387033396</v>
      </c>
      <c r="G79">
        <v>0.20814092079327307</v>
      </c>
      <c r="H79">
        <v>0.10967029774169362</v>
      </c>
      <c r="I79">
        <v>0.17212896151453913</v>
      </c>
      <c r="J79">
        <v>1.0138033107454508E-2</v>
      </c>
      <c r="K79">
        <v>0.12965048002316953</v>
      </c>
      <c r="L79">
        <v>5.6924192415362125E-2</v>
      </c>
      <c r="M79">
        <v>0.37714871148373807</v>
      </c>
      <c r="N79">
        <v>0.18911845608398536</v>
      </c>
      <c r="O79">
        <v>0.29085340095161066</v>
      </c>
      <c r="P79">
        <v>-9.4862358892958965E-3</v>
      </c>
      <c r="Q79">
        <v>-6.6178377805227701E-2</v>
      </c>
      <c r="R79" t="e">
        <v>#DIV/0!</v>
      </c>
      <c r="S79" t="e">
        <v>#DIV/0!</v>
      </c>
      <c r="T79">
        <v>0.11971309229810345</v>
      </c>
      <c r="U79">
        <v>0.25676570317402869</v>
      </c>
      <c r="V79">
        <v>0.10073641101210654</v>
      </c>
      <c r="W79">
        <v>0.10326850728709236</v>
      </c>
      <c r="X79">
        <v>0.3314199939060245</v>
      </c>
      <c r="Y79">
        <v>0.17232151009822794</v>
      </c>
      <c r="Z79">
        <v>0.10831373674297261</v>
      </c>
      <c r="AA79">
        <v>0.10485424687415124</v>
      </c>
      <c r="AB79">
        <v>7.0254017576582645E-2</v>
      </c>
      <c r="AC79" t="e">
        <v>#DIV/0!</v>
      </c>
      <c r="AD79">
        <v>9.8418527226098382E-2</v>
      </c>
      <c r="AE79">
        <v>0.51970949633146646</v>
      </c>
      <c r="AF79">
        <v>9.5622687588663588E-2</v>
      </c>
      <c r="AG79">
        <v>9.5773555541686886E-2</v>
      </c>
      <c r="AH79">
        <v>0.11951641449000711</v>
      </c>
      <c r="AI79">
        <v>0.13851752477072488</v>
      </c>
      <c r="AJ79">
        <v>0.12543778249243878</v>
      </c>
      <c r="AK79">
        <v>0.17156379054146828</v>
      </c>
      <c r="AL79" t="e">
        <v>#DIV/0!</v>
      </c>
      <c r="AM79">
        <v>0.19842185489385222</v>
      </c>
      <c r="AN79">
        <v>2.3934394305430859E-2</v>
      </c>
      <c r="AO79">
        <v>0.21787153107945045</v>
      </c>
      <c r="AP79">
        <v>0.12909123938143385</v>
      </c>
      <c r="AQ79">
        <v>0.16451617362906418</v>
      </c>
      <c r="AR79">
        <v>8.5481214574946229E-2</v>
      </c>
      <c r="AS79">
        <v>0.14747970102900401</v>
      </c>
      <c r="AT79">
        <v>8.4660511484871595E-2</v>
      </c>
      <c r="AU79">
        <v>9.5417671106287294E-2</v>
      </c>
      <c r="AV79">
        <v>0.15650732346024146</v>
      </c>
      <c r="AW79">
        <v>7.571484392761782E-2</v>
      </c>
      <c r="AX79">
        <v>0.11775028069040172</v>
      </c>
      <c r="AY79">
        <v>0.5513858232427975</v>
      </c>
      <c r="AZ79">
        <v>0.19157620922937255</v>
      </c>
      <c r="BA79">
        <v>6.7808102549606161E-2</v>
      </c>
      <c r="BB79">
        <v>9.0173685740774751E-2</v>
      </c>
      <c r="BC79" t="e">
        <v>#DIV/0!</v>
      </c>
      <c r="BD79">
        <v>9.0492916764992548E-2</v>
      </c>
      <c r="BE79">
        <v>0.16262058077671496</v>
      </c>
      <c r="BF79">
        <v>0.10647678774407844</v>
      </c>
      <c r="BG79">
        <v>0.12141764622661713</v>
      </c>
      <c r="BH79">
        <v>0.1339450293919606</v>
      </c>
      <c r="BI79">
        <v>8.2491806935674789E-2</v>
      </c>
      <c r="BJ79">
        <v>0.21210336322122814</v>
      </c>
      <c r="BK79">
        <v>0.18660620104226777</v>
      </c>
      <c r="BL79">
        <v>0.2252562807421398</v>
      </c>
      <c r="BM79">
        <v>9.8206962695324002E-2</v>
      </c>
      <c r="BN79">
        <v>0.19622513151154919</v>
      </c>
      <c r="BO79">
        <v>0.16379163224488991</v>
      </c>
      <c r="BP79">
        <v>-0.1238157967689725</v>
      </c>
      <c r="BQ79">
        <v>0.26291126886118144</v>
      </c>
      <c r="BR79">
        <v>0.24870692120440913</v>
      </c>
      <c r="BS79">
        <v>0.16079857845835172</v>
      </c>
      <c r="BT79">
        <v>0.25012427659624004</v>
      </c>
      <c r="BU79" t="e">
        <v>#DIV/0!</v>
      </c>
      <c r="BV79">
        <v>0.15708661292547219</v>
      </c>
      <c r="BW79">
        <v>0.11936605452706567</v>
      </c>
      <c r="BX79">
        <v>0.20052148129054465</v>
      </c>
      <c r="BY79">
        <v>0.17259213658239353</v>
      </c>
      <c r="BZ79">
        <v>0.17972223864918829</v>
      </c>
      <c r="CA79">
        <v>0.11056876601392782</v>
      </c>
      <c r="CB79">
        <v>9.1562475483175115E-2</v>
      </c>
      <c r="CC79">
        <v>6.3279505159284807E-2</v>
      </c>
      <c r="CD79">
        <v>0.28491017451435985</v>
      </c>
      <c r="CE79">
        <v>0.11882877440580816</v>
      </c>
      <c r="CF79">
        <v>0.10311550017928645</v>
      </c>
      <c r="CG79">
        <v>2.9156093080786372E-2</v>
      </c>
      <c r="CH79">
        <v>0.35119766486679971</v>
      </c>
      <c r="CI79">
        <v>0.26483021469825885</v>
      </c>
      <c r="CJ79">
        <v>0.13971228640796915</v>
      </c>
      <c r="CK79">
        <v>0.1877732687614371</v>
      </c>
      <c r="CL79">
        <v>0.41015581299972514</v>
      </c>
      <c r="CM79">
        <v>0.28225580283610485</v>
      </c>
      <c r="CN79">
        <v>0.1147920259491621</v>
      </c>
      <c r="CO79">
        <v>0.11230727417009756</v>
      </c>
      <c r="CP79">
        <v>0.39911713199389165</v>
      </c>
      <c r="CQ79">
        <v>6.4192607007500013E-2</v>
      </c>
      <c r="CR79">
        <v>0.11928655126020232</v>
      </c>
      <c r="CS79">
        <v>5.3138898475196553E-2</v>
      </c>
      <c r="CT79">
        <v>0.1256453056644504</v>
      </c>
      <c r="CU79">
        <v>5.383227339849856E-2</v>
      </c>
      <c r="CV79">
        <v>0.16781200749279265</v>
      </c>
      <c r="CW79">
        <v>0.10203450919989013</v>
      </c>
      <c r="CX79">
        <v>0.17373575227376109</v>
      </c>
      <c r="CY79">
        <v>0.15696286539711787</v>
      </c>
      <c r="CZ79">
        <v>0.53150585137394279</v>
      </c>
      <c r="DA79">
        <v>0.16376106021431103</v>
      </c>
      <c r="DB79">
        <v>0.14694406731695991</v>
      </c>
      <c r="DC79" t="e">
        <v>#DIV/0!</v>
      </c>
      <c r="DD79">
        <v>0.38041251318606284</v>
      </c>
      <c r="DE79">
        <v>0.46550493770124513</v>
      </c>
      <c r="DF79">
        <v>0.13038925562354456</v>
      </c>
      <c r="DG79">
        <v>0.18272481553958098</v>
      </c>
      <c r="DH79">
        <v>9.4040597398392115E-2</v>
      </c>
      <c r="DI79">
        <v>0.11976884467713822</v>
      </c>
      <c r="DJ79" t="e">
        <v>#DIV/0!</v>
      </c>
      <c r="DK79">
        <v>6.1803502902581263E-2</v>
      </c>
      <c r="DL79">
        <v>0.12435421217190121</v>
      </c>
      <c r="DM79">
        <v>0.29664125479852654</v>
      </c>
      <c r="DN79">
        <v>0.19690730325410777</v>
      </c>
      <c r="DO79" t="e">
        <v>#DIV/0!</v>
      </c>
      <c r="DP79">
        <v>0.22646664717299494</v>
      </c>
      <c r="DQ79">
        <v>0.15625704353581052</v>
      </c>
      <c r="DR79">
        <v>3.8329471597997149E-2</v>
      </c>
      <c r="DS79">
        <v>8.1811192771893942E-2</v>
      </c>
      <c r="DT79">
        <v>0.11500124832057736</v>
      </c>
      <c r="DU79">
        <v>0.43628137534443512</v>
      </c>
      <c r="DV79">
        <v>0.25497956411621542</v>
      </c>
      <c r="DW79" t="e">
        <v>#DIV/0!</v>
      </c>
      <c r="DX79">
        <v>0.26138379174096193</v>
      </c>
      <c r="DY79">
        <v>0.24050547923448137</v>
      </c>
      <c r="DZ79">
        <v>8.6850019616446741E-2</v>
      </c>
      <c r="EA79" t="e">
        <v>#DIV/0!</v>
      </c>
      <c r="EB79">
        <v>0.12432559870719849</v>
      </c>
      <c r="EC79">
        <v>4.8234357705361948E-2</v>
      </c>
      <c r="ED79">
        <v>0.23207602386028683</v>
      </c>
      <c r="EE79">
        <v>0.14332956086904769</v>
      </c>
      <c r="EF79">
        <v>0.39911713199389165</v>
      </c>
      <c r="EG79" t="e">
        <v>#DIV/0!</v>
      </c>
      <c r="EH79">
        <v>0.16624393667791393</v>
      </c>
      <c r="EI79">
        <v>0.16021711584624379</v>
      </c>
      <c r="EJ79">
        <v>0.16638966588351931</v>
      </c>
      <c r="EK79">
        <v>-2.7997601209332659E-2</v>
      </c>
      <c r="EL79">
        <v>0.20126472369693715</v>
      </c>
      <c r="EM79">
        <v>0.10401122757905307</v>
      </c>
      <c r="EN79">
        <v>0.14980371467256426</v>
      </c>
      <c r="EO79">
        <v>0.18804620762891611</v>
      </c>
      <c r="EP79">
        <v>9.600598742415449E-2</v>
      </c>
      <c r="EQ79">
        <v>0.19538499602981452</v>
      </c>
      <c r="ER79">
        <v>-0.15511262574873655</v>
      </c>
      <c r="ES79">
        <v>5.1170700028968542E-2</v>
      </c>
      <c r="ET79">
        <v>0.13596969858863356</v>
      </c>
      <c r="EU79" t="e">
        <v>#DIV/0!</v>
      </c>
      <c r="EV79">
        <v>3.7989888769275351E-2</v>
      </c>
      <c r="EW79">
        <v>6.5726042449241615E-2</v>
      </c>
      <c r="EX79">
        <v>0.20737429650079944</v>
      </c>
      <c r="EY79">
        <v>0.11093482463992474</v>
      </c>
      <c r="EZ79">
        <v>0.24747474016664894</v>
      </c>
      <c r="FA79">
        <v>3.5866591699211893E-2</v>
      </c>
      <c r="FB79">
        <v>0.10876451241058557</v>
      </c>
      <c r="FC79">
        <v>0.11723879386520543</v>
      </c>
      <c r="FD79">
        <v>0.14784961215028355</v>
      </c>
      <c r="FE79">
        <v>8.1958574754814689E-2</v>
      </c>
      <c r="FF79" t="e">
        <v>#DIV/0!</v>
      </c>
      <c r="FG79">
        <v>0.11756242011812602</v>
      </c>
      <c r="FH79">
        <v>0.19526153329908719</v>
      </c>
      <c r="FI79">
        <v>0.40376172217326367</v>
      </c>
      <c r="FJ79">
        <v>0.21750141580120322</v>
      </c>
      <c r="FK79">
        <v>0.30085993132289668</v>
      </c>
      <c r="FL79">
        <v>0.16964994849054454</v>
      </c>
      <c r="FM79">
        <v>0.16995705556016616</v>
      </c>
      <c r="FN79">
        <v>0.1676787696914043</v>
      </c>
      <c r="FO79">
        <v>0.20277087520706952</v>
      </c>
      <c r="FP79">
        <v>0.1204736052276507</v>
      </c>
      <c r="FQ79">
        <v>0.17812542126772735</v>
      </c>
      <c r="FR79">
        <v>4.3081436103494096E-2</v>
      </c>
      <c r="FS79">
        <v>0.23022650729037669</v>
      </c>
      <c r="FT79">
        <v>0.22377062072370366</v>
      </c>
      <c r="FU79">
        <v>0.17902658806602051</v>
      </c>
      <c r="FV79">
        <v>0.17989463566412028</v>
      </c>
      <c r="FW79">
        <v>0.13394013139371708</v>
      </c>
      <c r="FX79">
        <v>0.14345673412479534</v>
      </c>
      <c r="FY79">
        <v>5.5352547749516055E-2</v>
      </c>
      <c r="FZ79">
        <v>-0.11498323091698739</v>
      </c>
      <c r="GA79">
        <v>0.26211408354882759</v>
      </c>
      <c r="GB79">
        <v>0.12651748940508534</v>
      </c>
      <c r="GC79">
        <v>9.1615619147767516E-2</v>
      </c>
      <c r="GD79">
        <v>6.7727665687068048E-2</v>
      </c>
      <c r="GE79">
        <v>9.6329521667292861E-2</v>
      </c>
      <c r="GF79" t="e">
        <v>#DIV/0!</v>
      </c>
      <c r="GG79">
        <v>0.19273817670277527</v>
      </c>
      <c r="GH79">
        <v>0.33111779692797227</v>
      </c>
      <c r="GI79">
        <v>5.6585049386934115E-2</v>
      </c>
      <c r="GJ79">
        <v>-4.3082217511517362E-2</v>
      </c>
      <c r="GK79" t="e">
        <v>#DIV/0!</v>
      </c>
      <c r="GL79">
        <v>0.13293880273765737</v>
      </c>
      <c r="GM79">
        <v>9.6000000000000002E-2</v>
      </c>
      <c r="GN79">
        <v>0.25544125452068944</v>
      </c>
      <c r="GO79">
        <v>8.4124634876913129E-2</v>
      </c>
      <c r="GP79">
        <v>0.1151832045133398</v>
      </c>
      <c r="GQ79">
        <v>3.14972818662652E-2</v>
      </c>
      <c r="GR79">
        <v>0.15548254726484137</v>
      </c>
      <c r="GS79">
        <v>0.34808455104979541</v>
      </c>
    </row>
    <row r="81" spans="1:201" x14ac:dyDescent="0.2">
      <c r="A81" s="126">
        <v>2013</v>
      </c>
    </row>
    <row r="82" spans="1:201" x14ac:dyDescent="0.2">
      <c r="A82" t="s">
        <v>1538</v>
      </c>
      <c r="B82" s="127">
        <v>3.8886658436633539E-2</v>
      </c>
    </row>
    <row r="83" spans="1:201" x14ac:dyDescent="0.2">
      <c r="A83" t="s">
        <v>1539</v>
      </c>
      <c r="B83" s="128">
        <v>9.9500000000000005E-2</v>
      </c>
    </row>
    <row r="84" spans="1:201" x14ac:dyDescent="0.2">
      <c r="A84" t="s">
        <v>1540</v>
      </c>
      <c r="B84">
        <v>3.4181651416981748E-3</v>
      </c>
    </row>
    <row r="86" spans="1:201" x14ac:dyDescent="0.2">
      <c r="A86" t="s">
        <v>1541</v>
      </c>
      <c r="B86" s="126" t="s">
        <v>508</v>
      </c>
      <c r="C86" s="126" t="s">
        <v>704</v>
      </c>
      <c r="D86" s="126" t="s">
        <v>158</v>
      </c>
      <c r="E86" s="126" t="s">
        <v>494</v>
      </c>
      <c r="F86" s="126" t="s">
        <v>146</v>
      </c>
      <c r="G86" s="126" t="s">
        <v>486</v>
      </c>
      <c r="H86" s="126" t="s">
        <v>61</v>
      </c>
      <c r="I86" s="126" t="s">
        <v>492</v>
      </c>
      <c r="J86" s="126" t="s">
        <v>130</v>
      </c>
      <c r="K86" s="126" t="s">
        <v>733</v>
      </c>
      <c r="L86" s="126" t="s">
        <v>708</v>
      </c>
      <c r="M86" s="126" t="s">
        <v>290</v>
      </c>
      <c r="N86" s="126" t="s">
        <v>356</v>
      </c>
      <c r="O86" s="126" t="s">
        <v>446</v>
      </c>
      <c r="P86" s="126" t="s">
        <v>504</v>
      </c>
      <c r="Q86" s="126" t="s">
        <v>244</v>
      </c>
      <c r="R86" s="126" t="s">
        <v>91</v>
      </c>
      <c r="S86" s="126" t="s">
        <v>914</v>
      </c>
      <c r="T86" s="126" t="s">
        <v>207</v>
      </c>
      <c r="U86" s="126" t="s">
        <v>496</v>
      </c>
      <c r="V86" s="126" t="s">
        <v>706</v>
      </c>
      <c r="W86" s="126" t="s">
        <v>720</v>
      </c>
      <c r="X86" s="126" t="s">
        <v>1078</v>
      </c>
      <c r="Y86" s="126" t="s">
        <v>838</v>
      </c>
      <c r="Z86" s="126" t="s">
        <v>965</v>
      </c>
      <c r="AA86" s="126" t="s">
        <v>1049</v>
      </c>
      <c r="AB86" s="126" t="s">
        <v>673</v>
      </c>
      <c r="AC86" s="126" t="s">
        <v>829</v>
      </c>
      <c r="AD86" s="126" t="s">
        <v>460</v>
      </c>
      <c r="AE86" s="126" t="s">
        <v>500</v>
      </c>
      <c r="AF86" s="126" t="s">
        <v>152</v>
      </c>
      <c r="AG86" s="126" t="s">
        <v>334</v>
      </c>
      <c r="AH86" s="126" t="s">
        <v>586</v>
      </c>
      <c r="AI86" s="126" t="s">
        <v>669</v>
      </c>
      <c r="AJ86" s="126" t="s">
        <v>199</v>
      </c>
      <c r="AK86" s="126" t="s">
        <v>470</v>
      </c>
      <c r="AL86" s="126" t="s">
        <v>874</v>
      </c>
      <c r="AM86" s="126" t="s">
        <v>294</v>
      </c>
      <c r="AN86" s="126" t="s">
        <v>298</v>
      </c>
      <c r="AO86" s="126" t="s">
        <v>450</v>
      </c>
      <c r="AP86" s="126" t="s">
        <v>144</v>
      </c>
      <c r="AQ86" s="126" t="s">
        <v>657</v>
      </c>
      <c r="AR86" s="126" t="s">
        <v>551</v>
      </c>
      <c r="AS86" s="126" t="s">
        <v>804</v>
      </c>
      <c r="AT86" s="126" t="s">
        <v>810</v>
      </c>
      <c r="AU86" s="126" t="s">
        <v>935</v>
      </c>
      <c r="AV86" s="126" t="s">
        <v>653</v>
      </c>
      <c r="AW86" s="126" t="s">
        <v>840</v>
      </c>
      <c r="AX86" s="126" t="s">
        <v>939</v>
      </c>
      <c r="AY86" s="126" t="s">
        <v>65</v>
      </c>
      <c r="AZ86" s="126" t="s">
        <v>79</v>
      </c>
      <c r="BA86" s="126" t="s">
        <v>931</v>
      </c>
      <c r="BB86" s="126" t="s">
        <v>618</v>
      </c>
      <c r="BC86" s="126" t="s">
        <v>51</v>
      </c>
      <c r="BD86" s="126" t="s">
        <v>189</v>
      </c>
      <c r="BE86" s="126" t="s">
        <v>302</v>
      </c>
      <c r="BF86" s="126" t="s">
        <v>1003</v>
      </c>
      <c r="BG86" s="126" t="s">
        <v>67</v>
      </c>
      <c r="BH86" s="126" t="s">
        <v>1093</v>
      </c>
      <c r="BI86" s="126" t="s">
        <v>665</v>
      </c>
      <c r="BJ86" s="126" t="s">
        <v>920</v>
      </c>
      <c r="BK86" s="126" t="s">
        <v>458</v>
      </c>
      <c r="BL86" s="126" t="s">
        <v>620</v>
      </c>
      <c r="BM86" s="126" t="s">
        <v>961</v>
      </c>
      <c r="BN86" s="126" t="s">
        <v>912</v>
      </c>
      <c r="BO86" s="126">
        <v>786</v>
      </c>
      <c r="BP86" s="126" t="s">
        <v>134</v>
      </c>
      <c r="BQ86" s="126" t="s">
        <v>1091</v>
      </c>
      <c r="BR86" s="126" t="s">
        <v>310</v>
      </c>
      <c r="BS86" s="126" t="s">
        <v>754</v>
      </c>
      <c r="BT86" s="126" t="s">
        <v>999</v>
      </c>
      <c r="BU86" s="126" t="s">
        <v>168</v>
      </c>
      <c r="BV86" s="126" t="s">
        <v>318</v>
      </c>
      <c r="BW86" s="126" t="s">
        <v>682</v>
      </c>
      <c r="BX86" s="126" t="s">
        <v>498</v>
      </c>
      <c r="BY86" s="126" t="s">
        <v>1074</v>
      </c>
      <c r="BZ86" s="126" t="s">
        <v>53</v>
      </c>
      <c r="CA86" s="126" t="s">
        <v>814</v>
      </c>
      <c r="CB86" s="126" t="s">
        <v>897</v>
      </c>
      <c r="CC86" s="126" t="s">
        <v>1103</v>
      </c>
      <c r="CD86" s="126" t="s">
        <v>480</v>
      </c>
      <c r="CE86" s="126" t="s">
        <v>221</v>
      </c>
      <c r="CF86" s="126" t="s">
        <v>110</v>
      </c>
      <c r="CG86" s="126" t="s">
        <v>320</v>
      </c>
      <c r="CH86" s="126" t="s">
        <v>322</v>
      </c>
      <c r="CI86" s="126" t="s">
        <v>1059</v>
      </c>
      <c r="CJ86" s="126" t="s">
        <v>556</v>
      </c>
      <c r="CK86" s="126" t="s">
        <v>558</v>
      </c>
      <c r="CL86" s="126" t="s">
        <v>474</v>
      </c>
      <c r="CM86" s="126" t="s">
        <v>433</v>
      </c>
      <c r="CN86" s="126" t="s">
        <v>352</v>
      </c>
      <c r="CO86" s="126" t="s">
        <v>97</v>
      </c>
      <c r="CP86" s="126" t="s">
        <v>464</v>
      </c>
      <c r="CQ86" s="126" t="s">
        <v>346</v>
      </c>
      <c r="CR86" s="126" t="s">
        <v>49</v>
      </c>
      <c r="CS86" s="126" t="s">
        <v>73</v>
      </c>
      <c r="CT86" s="126" t="s">
        <v>900</v>
      </c>
      <c r="CU86" s="126" t="s">
        <v>1037</v>
      </c>
      <c r="CV86" s="126" t="s">
        <v>148</v>
      </c>
      <c r="CW86" s="126" t="s">
        <v>819</v>
      </c>
      <c r="CX86" s="126" t="s">
        <v>423</v>
      </c>
      <c r="CY86" s="126" t="s">
        <v>1055</v>
      </c>
      <c r="CZ86" s="126" t="s">
        <v>957</v>
      </c>
      <c r="DA86" s="126" t="s">
        <v>1117</v>
      </c>
      <c r="DB86" s="126" t="s">
        <v>752</v>
      </c>
      <c r="DC86" s="126" t="s">
        <v>77</v>
      </c>
      <c r="DD86" s="126" t="s">
        <v>354</v>
      </c>
      <c r="DE86" s="126" t="s">
        <v>1041</v>
      </c>
      <c r="DF86" s="126" t="s">
        <v>765</v>
      </c>
      <c r="DG86" s="126" t="s">
        <v>328</v>
      </c>
      <c r="DH86" s="126" t="s">
        <v>691</v>
      </c>
      <c r="DI86" s="126" t="s">
        <v>671</v>
      </c>
      <c r="DJ86" s="126" t="s">
        <v>472</v>
      </c>
      <c r="DK86" s="126" t="s">
        <v>150</v>
      </c>
      <c r="DL86" s="126" t="s">
        <v>851</v>
      </c>
      <c r="DM86" s="126" t="s">
        <v>959</v>
      </c>
      <c r="DN86" s="126" t="s">
        <v>1082</v>
      </c>
      <c r="DO86" s="126" t="s">
        <v>348</v>
      </c>
      <c r="DP86" s="126" t="s">
        <v>248</v>
      </c>
      <c r="DQ86" s="126" t="s">
        <v>980</v>
      </c>
      <c r="DR86" s="126" t="s">
        <v>929</v>
      </c>
      <c r="DS86" s="126" t="s">
        <v>312</v>
      </c>
      <c r="DT86" s="126" t="s">
        <v>140</v>
      </c>
      <c r="DU86" s="126" t="s">
        <v>326</v>
      </c>
      <c r="DV86" s="126" t="s">
        <v>502</v>
      </c>
      <c r="DW86" s="126" t="s">
        <v>763</v>
      </c>
      <c r="DX86" s="126" t="s">
        <v>949</v>
      </c>
      <c r="DY86" s="126" t="s">
        <v>806</v>
      </c>
      <c r="DZ86" s="126" t="s">
        <v>488</v>
      </c>
      <c r="EA86" s="126" t="s">
        <v>1023</v>
      </c>
      <c r="EB86" s="126" t="s">
        <v>1105</v>
      </c>
      <c r="EC86" s="126" t="s">
        <v>185</v>
      </c>
      <c r="ED86" s="126" t="s">
        <v>616</v>
      </c>
      <c r="EE86" s="126" t="s">
        <v>232</v>
      </c>
      <c r="EF86" s="126" t="s">
        <v>904</v>
      </c>
      <c r="EG86" s="126" t="s">
        <v>99</v>
      </c>
      <c r="EH86" s="126" t="s">
        <v>1076</v>
      </c>
      <c r="EI86" s="126" t="s">
        <v>594</v>
      </c>
      <c r="EJ86" s="126" t="s">
        <v>234</v>
      </c>
      <c r="EK86" s="126" t="s">
        <v>584</v>
      </c>
      <c r="EL86" s="126" t="s">
        <v>466</v>
      </c>
      <c r="EM86" s="126" t="s">
        <v>986</v>
      </c>
      <c r="EN86" s="126" t="s">
        <v>219</v>
      </c>
      <c r="EO86" s="126" t="s">
        <v>750</v>
      </c>
      <c r="EP86" s="126" t="s">
        <v>242</v>
      </c>
      <c r="EQ86" s="126" t="s">
        <v>364</v>
      </c>
      <c r="ER86" s="126" t="s">
        <v>172</v>
      </c>
      <c r="ES86" s="126" t="s">
        <v>698</v>
      </c>
      <c r="ET86" s="126" t="s">
        <v>296</v>
      </c>
      <c r="EU86" s="126" t="s">
        <v>283</v>
      </c>
      <c r="EV86" s="126" t="s">
        <v>55</v>
      </c>
      <c r="EW86" s="126" t="s">
        <v>342</v>
      </c>
      <c r="EX86" s="126" t="s">
        <v>602</v>
      </c>
      <c r="EY86" s="126" t="s">
        <v>228</v>
      </c>
      <c r="EZ86" s="126" t="s">
        <v>324</v>
      </c>
      <c r="FA86" s="126" t="s">
        <v>154</v>
      </c>
      <c r="FB86" s="126" t="s">
        <v>700</v>
      </c>
      <c r="FC86" s="126" t="s">
        <v>63</v>
      </c>
      <c r="FD86" s="126" t="s">
        <v>506</v>
      </c>
      <c r="FE86" s="126" t="s">
        <v>925</v>
      </c>
      <c r="FF86" s="126" t="s">
        <v>95</v>
      </c>
      <c r="FG86" s="126" t="s">
        <v>582</v>
      </c>
      <c r="FH86" s="126" t="s">
        <v>562</v>
      </c>
      <c r="FI86" s="126" t="s">
        <v>802</v>
      </c>
      <c r="FJ86" s="126" t="s">
        <v>350</v>
      </c>
      <c r="FK86" s="126" t="s">
        <v>286</v>
      </c>
      <c r="FL86" s="126" t="s">
        <v>448</v>
      </c>
      <c r="FM86" s="126" t="s">
        <v>452</v>
      </c>
      <c r="FN86" s="126" t="s">
        <v>332</v>
      </c>
      <c r="FO86" s="126" t="s">
        <v>626</v>
      </c>
      <c r="FP86" s="126" t="s">
        <v>641</v>
      </c>
      <c r="FQ86" s="126" t="s">
        <v>160</v>
      </c>
      <c r="FR86" s="126" t="s">
        <v>610</v>
      </c>
      <c r="FS86" s="126" t="s">
        <v>338</v>
      </c>
      <c r="FT86" s="126" t="s">
        <v>612</v>
      </c>
      <c r="FU86" s="126" t="s">
        <v>1080</v>
      </c>
      <c r="FV86" s="126" t="s">
        <v>454</v>
      </c>
      <c r="FW86" s="126" t="s">
        <v>478</v>
      </c>
      <c r="FX86" s="126" t="s">
        <v>292</v>
      </c>
      <c r="FY86" s="126" t="s">
        <v>468</v>
      </c>
      <c r="FZ86" s="126" t="s">
        <v>308</v>
      </c>
      <c r="GA86" s="126" t="s">
        <v>645</v>
      </c>
      <c r="GB86" s="126" t="s">
        <v>982</v>
      </c>
      <c r="GC86" s="126" t="s">
        <v>1097</v>
      </c>
      <c r="GD86" s="126" t="s">
        <v>162</v>
      </c>
      <c r="GE86" s="126" t="s">
        <v>1016</v>
      </c>
      <c r="GF86" s="126" t="s">
        <v>781</v>
      </c>
      <c r="GG86" s="126" t="s">
        <v>560</v>
      </c>
      <c r="GH86" s="126" t="s">
        <v>1025</v>
      </c>
      <c r="GI86" s="126" t="s">
        <v>429</v>
      </c>
      <c r="GJ86" s="126" t="s">
        <v>955</v>
      </c>
      <c r="GK86" s="126" t="s">
        <v>304</v>
      </c>
      <c r="GL86" s="126" t="s">
        <v>316</v>
      </c>
      <c r="GM86" s="126" t="s">
        <v>93</v>
      </c>
      <c r="GN86" s="126" t="s">
        <v>114</v>
      </c>
      <c r="GO86" s="126" t="s">
        <v>205</v>
      </c>
      <c r="GP86" s="126" t="s">
        <v>193</v>
      </c>
      <c r="GQ86" s="126" t="s">
        <v>857</v>
      </c>
      <c r="GR86" s="126" t="s">
        <v>967</v>
      </c>
      <c r="GS86" s="126" t="s">
        <v>85</v>
      </c>
    </row>
    <row r="87" spans="1:201" x14ac:dyDescent="0.2">
      <c r="A87" t="s">
        <v>1542</v>
      </c>
      <c r="B87">
        <v>1.4662913659811564E-4</v>
      </c>
      <c r="C87">
        <v>-2.116263621843798E-3</v>
      </c>
      <c r="D87">
        <v>-3.9397919699278782E-3</v>
      </c>
      <c r="E87">
        <v>1.9302060438461679E-3</v>
      </c>
      <c r="F87">
        <v>-2.6126236151902747E-3</v>
      </c>
      <c r="G87">
        <v>-1.6426830451637157E-3</v>
      </c>
      <c r="H87">
        <v>1.4536471313339682E-3</v>
      </c>
      <c r="I87">
        <v>-2.5969104678231878E-3</v>
      </c>
      <c r="J87">
        <v>-1.7487923989315611E-4</v>
      </c>
      <c r="K87">
        <v>3.0908441014422793E-4</v>
      </c>
      <c r="L87">
        <v>-3.8849571888998984E-3</v>
      </c>
      <c r="M87">
        <v>5.2283218492685654E-3</v>
      </c>
      <c r="N87">
        <v>3.9642814648855733E-4</v>
      </c>
      <c r="O87">
        <v>4.2151262336594256E-3</v>
      </c>
      <c r="P87">
        <v>-3.691078749540817E-3</v>
      </c>
      <c r="Q87">
        <v>2.450405585210323E-3</v>
      </c>
      <c r="R87" t="e">
        <v>#DIV/0!</v>
      </c>
      <c r="S87" t="e">
        <v>#DIV/0!</v>
      </c>
      <c r="T87">
        <v>-1.700409528492951E-3</v>
      </c>
      <c r="U87">
        <v>5.2214931257068657E-5</v>
      </c>
      <c r="V87">
        <v>-8.8249266088581474E-4</v>
      </c>
      <c r="W87">
        <v>-4.9004244381888496E-4</v>
      </c>
      <c r="X87">
        <v>8.2626791142396277E-4</v>
      </c>
      <c r="Y87">
        <v>-2.8031228531138061E-3</v>
      </c>
      <c r="Z87">
        <v>-1.9175172968845667E-3</v>
      </c>
      <c r="AA87">
        <v>1.1501439490533118E-3</v>
      </c>
      <c r="AB87">
        <v>-2.944218903985686E-3</v>
      </c>
      <c r="AC87" t="e">
        <v>#DIV/0!</v>
      </c>
      <c r="AD87">
        <v>-3.8362499256780203E-3</v>
      </c>
      <c r="AE87">
        <v>-3.5725701187420474E-2</v>
      </c>
      <c r="AF87">
        <v>3.4665452925514216E-3</v>
      </c>
      <c r="AG87">
        <v>4.2288722153052804E-3</v>
      </c>
      <c r="AH87">
        <v>3.5946863433776233E-4</v>
      </c>
      <c r="AI87">
        <v>-1.6542239628130034E-3</v>
      </c>
      <c r="AJ87">
        <v>-3.2812417571114545E-3</v>
      </c>
      <c r="AK87">
        <v>1.1042091038909279E-3</v>
      </c>
      <c r="AL87" t="e">
        <v>#DIV/0!</v>
      </c>
      <c r="AM87">
        <v>3.3539915568540895E-3</v>
      </c>
      <c r="AN87">
        <v>1.8237529664913087E-3</v>
      </c>
      <c r="AO87">
        <v>-3.5654848338476761E-3</v>
      </c>
      <c r="AP87">
        <v>-4.8093208435668394E-3</v>
      </c>
      <c r="AQ87">
        <v>-3.4029156605446567E-4</v>
      </c>
      <c r="AR87">
        <v>-2.369319591931283E-3</v>
      </c>
      <c r="AS87">
        <v>1.5343882599622072E-3</v>
      </c>
      <c r="AT87">
        <v>6.6901481589480184E-5</v>
      </c>
      <c r="AU87">
        <v>1.3258177829979416E-3</v>
      </c>
      <c r="AV87">
        <v>8.4704578843644086E-4</v>
      </c>
      <c r="AW87">
        <v>-1.2842795901079626E-3</v>
      </c>
      <c r="AX87">
        <v>-2.6496872809402771E-3</v>
      </c>
      <c r="AY87">
        <v>1.1819392309334136E-3</v>
      </c>
      <c r="AZ87">
        <v>-4.7716195658941852E-3</v>
      </c>
      <c r="BA87">
        <v>2.2853533094533067E-3</v>
      </c>
      <c r="BB87">
        <v>1.5607918534260975E-3</v>
      </c>
      <c r="BC87" t="e">
        <v>#DIV/0!</v>
      </c>
      <c r="BD87">
        <v>-1.8231366488882987E-3</v>
      </c>
      <c r="BE87">
        <v>-4.6113318965560783E-3</v>
      </c>
      <c r="BF87">
        <v>1.4458853529475358E-3</v>
      </c>
      <c r="BG87">
        <v>5.0200857109555493E-4</v>
      </c>
      <c r="BH87">
        <v>-2.4642863876214071E-4</v>
      </c>
      <c r="BI87">
        <v>-2.6318609706734654E-3</v>
      </c>
      <c r="BJ87">
        <v>7.4931696581491565E-4</v>
      </c>
      <c r="BK87">
        <v>-2.0667197821435173E-3</v>
      </c>
      <c r="BL87">
        <v>-1.7658499289323669E-3</v>
      </c>
      <c r="BM87">
        <v>1.2039251798514497E-3</v>
      </c>
      <c r="BN87">
        <v>8.9444758706363028E-4</v>
      </c>
      <c r="BO87">
        <v>2.3799544817784688E-5</v>
      </c>
      <c r="BP87">
        <v>-5.3999811222989339E-3</v>
      </c>
      <c r="BQ87">
        <v>-4.4332037173530555E-4</v>
      </c>
      <c r="BR87">
        <v>-1.5830699683648083E-4</v>
      </c>
      <c r="BS87">
        <v>-3.8104599139624358E-4</v>
      </c>
      <c r="BT87">
        <v>2.5127666266025884E-3</v>
      </c>
      <c r="BU87" t="e">
        <v>#DIV/0!</v>
      </c>
      <c r="BV87">
        <v>-3.3688245855625492E-4</v>
      </c>
      <c r="BW87">
        <v>4.6696375012561379E-4</v>
      </c>
      <c r="BX87">
        <v>1.4334588365974919E-3</v>
      </c>
      <c r="BY87">
        <v>-2.1646889171902757E-3</v>
      </c>
      <c r="BZ87">
        <v>-2.3697930717203066E-3</v>
      </c>
      <c r="CA87">
        <v>4.9937847427945152E-4</v>
      </c>
      <c r="CB87">
        <v>-2.5272599185474491E-4</v>
      </c>
      <c r="CC87">
        <v>-2.6580784682673662E-3</v>
      </c>
      <c r="CD87">
        <v>-1.4951841906453436E-3</v>
      </c>
      <c r="CE87">
        <v>-2.1140353351351091E-3</v>
      </c>
      <c r="CF87">
        <v>1.0624720356837384E-3</v>
      </c>
      <c r="CG87">
        <v>-2.1283926920071298E-3</v>
      </c>
      <c r="CH87">
        <v>-1.9041468183419515E-3</v>
      </c>
      <c r="CI87">
        <v>-3.9366699882570208E-3</v>
      </c>
      <c r="CJ87">
        <v>1.5045709910560137E-3</v>
      </c>
      <c r="CK87">
        <v>8.3363582779641778E-4</v>
      </c>
      <c r="CL87">
        <v>5.7894610634636754E-3</v>
      </c>
      <c r="CM87">
        <v>-2.9676718605140527E-3</v>
      </c>
      <c r="CN87">
        <v>0</v>
      </c>
      <c r="CO87">
        <v>-8.4031087903855097E-4</v>
      </c>
      <c r="CP87">
        <v>2.2883802880389365E-3</v>
      </c>
      <c r="CQ87">
        <v>-2.5289781904197169E-2</v>
      </c>
      <c r="CR87">
        <v>-9.2939605800871532E-4</v>
      </c>
      <c r="CS87">
        <v>-5.0823187843538967E-3</v>
      </c>
      <c r="CT87">
        <v>1.7072284446339894E-3</v>
      </c>
      <c r="CU87">
        <v>-4.7618384952948526E-4</v>
      </c>
      <c r="CV87">
        <v>-3.2835820857988348E-3</v>
      </c>
      <c r="CW87">
        <v>-9.8883764664447322E-4</v>
      </c>
      <c r="CX87">
        <v>1.2735742689929132E-3</v>
      </c>
      <c r="CY87">
        <v>4.8447812449363745E-5</v>
      </c>
      <c r="CZ87">
        <v>-1.6211084826120653E-3</v>
      </c>
      <c r="DA87">
        <v>-4.8119201170242071E-3</v>
      </c>
      <c r="DB87">
        <v>-2.4050538764719717E-3</v>
      </c>
      <c r="DC87" t="e">
        <v>#DIV/0!</v>
      </c>
      <c r="DD87">
        <v>8.9530458563766247E-4</v>
      </c>
      <c r="DE87">
        <v>5.2380190310980668E-3</v>
      </c>
      <c r="DF87">
        <v>-7.238610984695858E-4</v>
      </c>
      <c r="DG87">
        <v>6.5771569713986332E-4</v>
      </c>
      <c r="DH87">
        <v>-2.7195065332280234E-3</v>
      </c>
      <c r="DI87">
        <v>-1.4446665103990195E-3</v>
      </c>
      <c r="DJ87" t="e">
        <v>#DIV/0!</v>
      </c>
      <c r="DK87">
        <v>-4.415227213262477E-3</v>
      </c>
      <c r="DL87">
        <v>-5.3386220268380989E-3</v>
      </c>
      <c r="DM87">
        <v>-3.2388582858633593E-3</v>
      </c>
      <c r="DN87">
        <v>-2.0880872777407048E-3</v>
      </c>
      <c r="DO87" t="e">
        <v>#DIV/0!</v>
      </c>
      <c r="DP87">
        <v>5.3211154126549731E-3</v>
      </c>
      <c r="DQ87">
        <v>-1.1333009952833283E-3</v>
      </c>
      <c r="DR87">
        <v>-8.9656114652250033E-4</v>
      </c>
      <c r="DS87">
        <v>1.0760134498447019E-3</v>
      </c>
      <c r="DT87">
        <v>-3.5657915880827856E-3</v>
      </c>
      <c r="DU87">
        <v>9.5538157569988842E-4</v>
      </c>
      <c r="DV87">
        <v>-2.6385944333229897E-3</v>
      </c>
      <c r="DW87" t="e">
        <v>#DIV/0!</v>
      </c>
      <c r="DX87">
        <v>1.9151313804074296E-3</v>
      </c>
      <c r="DY87">
        <v>-2.249527487573942E-3</v>
      </c>
      <c r="DZ87">
        <v>1.9840167324636959E-3</v>
      </c>
      <c r="EA87" t="e">
        <v>#DIV/0!</v>
      </c>
      <c r="EB87">
        <v>1.4307566800227732E-3</v>
      </c>
      <c r="EC87">
        <v>-2.9615271875032653E-3</v>
      </c>
      <c r="ED87">
        <v>5.570527665901086E-4</v>
      </c>
      <c r="EE87">
        <v>-3.1098717224075779E-3</v>
      </c>
      <c r="EF87">
        <v>2.2883802880389365E-3</v>
      </c>
      <c r="EG87" t="e">
        <v>#DIV/0!</v>
      </c>
      <c r="EH87">
        <v>-1.4895217369853204E-3</v>
      </c>
      <c r="EI87">
        <v>-2.5169079990821372E-4</v>
      </c>
      <c r="EJ87">
        <v>-3.4376321164610898E-3</v>
      </c>
      <c r="EK87">
        <v>3.7836223353723626E-3</v>
      </c>
      <c r="EL87">
        <v>7.2840101843376357E-5</v>
      </c>
      <c r="EM87">
        <v>1.7532669793596312E-3</v>
      </c>
      <c r="EN87">
        <v>-1.0174050898320958E-3</v>
      </c>
      <c r="EO87">
        <v>-8.9136886578224019E-3</v>
      </c>
      <c r="EP87">
        <v>3.4795505996908545E-5</v>
      </c>
      <c r="EQ87">
        <v>1.9599087010236196E-3</v>
      </c>
      <c r="ER87">
        <v>-6.4023292765290254E-3</v>
      </c>
      <c r="ES87">
        <v>-7.100131027471978E-4</v>
      </c>
      <c r="ET87" t="e">
        <v>#DIV/0!</v>
      </c>
      <c r="EU87" t="e">
        <v>#DIV/0!</v>
      </c>
      <c r="EV87">
        <v>-1.128366205974487E-3</v>
      </c>
      <c r="EW87">
        <v>3.1402178744616917E-3</v>
      </c>
      <c r="EX87">
        <v>-2.0138063385205275E-3</v>
      </c>
      <c r="EY87">
        <v>-2.9739631264875891E-3</v>
      </c>
      <c r="EZ87">
        <v>4.7732893300312159E-3</v>
      </c>
      <c r="FA87">
        <v>-3.9410487126343022E-3</v>
      </c>
      <c r="FB87">
        <v>-4.8567011934184659E-3</v>
      </c>
      <c r="FC87">
        <v>5.285338505348282E-4</v>
      </c>
      <c r="FD87">
        <v>-4.5069378328403876E-4</v>
      </c>
      <c r="FE87">
        <v>3.8452767187516983E-5</v>
      </c>
      <c r="FF87" t="e">
        <v>#DIV/0!</v>
      </c>
      <c r="FG87">
        <v>-2.7592727306717399E-4</v>
      </c>
      <c r="FH87">
        <v>2.1746358785627989E-4</v>
      </c>
      <c r="FI87">
        <v>5.0336990717056689E-4</v>
      </c>
      <c r="FJ87">
        <v>1.9411040576889228E-3</v>
      </c>
      <c r="FK87">
        <v>2.5034114166462423E-3</v>
      </c>
      <c r="FL87">
        <v>6.2639156885180378E-4</v>
      </c>
      <c r="FM87">
        <v>1.9251190047792619E-3</v>
      </c>
      <c r="FN87">
        <v>1.4378319103984507E-3</v>
      </c>
      <c r="FO87">
        <v>-1.4797964619673839E-3</v>
      </c>
      <c r="FP87">
        <v>-2.0394058240262936E-3</v>
      </c>
      <c r="FQ87">
        <v>-5.1791283743814649E-3</v>
      </c>
      <c r="FR87">
        <v>3.0076678983783516E-4</v>
      </c>
      <c r="FS87">
        <v>1.533898740762242E-3</v>
      </c>
      <c r="FT87">
        <v>-2.8013664415493336E-3</v>
      </c>
      <c r="FU87">
        <v>-1.0019116810676019E-3</v>
      </c>
      <c r="FV87">
        <v>9.4075669006635253E-4</v>
      </c>
      <c r="FW87">
        <v>-1.0101824193769968E-2</v>
      </c>
      <c r="FX87">
        <v>4.7081629166186916E-3</v>
      </c>
      <c r="FY87">
        <v>9.8816372227154906E-3</v>
      </c>
      <c r="FZ87">
        <v>-5.503025365417814E-3</v>
      </c>
      <c r="GA87">
        <v>-6.2782572946712867E-4</v>
      </c>
      <c r="GB87">
        <v>-4.4962608010039049E-3</v>
      </c>
      <c r="GC87">
        <v>-3.259879879674475E-3</v>
      </c>
      <c r="GD87">
        <v>-4.0860460368772602E-3</v>
      </c>
      <c r="GE87">
        <v>5.2646111870362508E-3</v>
      </c>
      <c r="GF87" t="e">
        <v>#DIV/0!</v>
      </c>
      <c r="GG87">
        <v>-6.9859840042477584E-4</v>
      </c>
      <c r="GH87">
        <v>1.2984358936603902E-3</v>
      </c>
      <c r="GI87">
        <v>-3.3261222612529632E-3</v>
      </c>
      <c r="GJ87">
        <v>1.673332081014574E-3</v>
      </c>
      <c r="GK87" t="e">
        <v>#DIV/0!</v>
      </c>
      <c r="GL87">
        <v>-1.9932796418347747E-3</v>
      </c>
      <c r="GM87">
        <v>7.0730399962565379E-4</v>
      </c>
      <c r="GN87">
        <v>9.5718305693499308E-4</v>
      </c>
      <c r="GO87">
        <v>-2.8979832035125903E-3</v>
      </c>
      <c r="GP87">
        <v>-1.0652545382995552E-3</v>
      </c>
      <c r="GQ87">
        <v>-1.9804250673980646E-3</v>
      </c>
      <c r="GR87">
        <v>9.0071286593424598E-4</v>
      </c>
      <c r="GS87">
        <v>-3.1088907596078801E-3</v>
      </c>
    </row>
    <row r="88" spans="1:201" x14ac:dyDescent="0.2">
      <c r="A88" t="s">
        <v>1543</v>
      </c>
      <c r="B88">
        <v>4.2897031161364244E-2</v>
      </c>
      <c r="C88">
        <v>-0.61912269715336787</v>
      </c>
      <c r="D88">
        <v>-1.1526043378847854</v>
      </c>
      <c r="E88">
        <v>0.56469069334877842</v>
      </c>
      <c r="F88">
        <v>-0.76433510579079278</v>
      </c>
      <c r="G88">
        <v>-0.4805745120751001</v>
      </c>
      <c r="H88">
        <v>0.4252711823665089</v>
      </c>
      <c r="I88">
        <v>-0.75973815195278116</v>
      </c>
      <c r="J88">
        <v>-5.1161729361699167E-2</v>
      </c>
      <c r="K88">
        <v>9.0424071784510701E-2</v>
      </c>
      <c r="L88">
        <v>-1.1365621694245636</v>
      </c>
      <c r="M88">
        <v>1.529569705538302</v>
      </c>
      <c r="N88">
        <v>0.11597688527465595</v>
      </c>
      <c r="O88">
        <v>1.2331546484513365</v>
      </c>
      <c r="P88">
        <v>-1.0798421365057442</v>
      </c>
      <c r="Q88">
        <v>0.71687747186870554</v>
      </c>
      <c r="R88" t="e">
        <v>#DIV/0!</v>
      </c>
      <c r="S88" t="e">
        <v>#DIV/0!</v>
      </c>
      <c r="T88">
        <v>-0.49746266139972756</v>
      </c>
      <c r="U88">
        <v>1.5275719309198682E-2</v>
      </c>
      <c r="V88">
        <v>-0.25817730399280375</v>
      </c>
      <c r="W88">
        <v>-0.14336418034367629</v>
      </c>
      <c r="X88">
        <v>0.24172849384727665</v>
      </c>
      <c r="Y88">
        <v>-0.82006653772181115</v>
      </c>
      <c r="Z88">
        <v>-0.56097854181847018</v>
      </c>
      <c r="AA88">
        <v>0.33647992457202053</v>
      </c>
      <c r="AB88">
        <v>-0.86134483909778914</v>
      </c>
      <c r="AC88" t="e">
        <v>#DIV/0!</v>
      </c>
      <c r="AD88">
        <v>-1.1223126346002514</v>
      </c>
      <c r="AE88">
        <v>-10.451718891987655</v>
      </c>
      <c r="AF88">
        <v>1.0141538365900049</v>
      </c>
      <c r="AG88">
        <v>1.2371760988716709</v>
      </c>
      <c r="AH88">
        <v>0.105164209286616</v>
      </c>
      <c r="AI88">
        <v>-0.48395086083850536</v>
      </c>
      <c r="AJ88">
        <v>-0.95994243141842595</v>
      </c>
      <c r="AK88">
        <v>0.32304147345623768</v>
      </c>
      <c r="AL88" t="e">
        <v>#DIV/0!</v>
      </c>
      <c r="AM88">
        <v>0.98122572134937769</v>
      </c>
      <c r="AN88">
        <v>0.53354735388391794</v>
      </c>
      <c r="AO88">
        <v>-1.0430990563774551</v>
      </c>
      <c r="AP88">
        <v>-1.4069890260414761</v>
      </c>
      <c r="AQ88">
        <v>-9.9553869385434604E-2</v>
      </c>
      <c r="AR88">
        <v>-0.69315539001552862</v>
      </c>
      <c r="AS88">
        <v>0.4488923724732356</v>
      </c>
      <c r="AT88">
        <v>1.9572337443077115E-2</v>
      </c>
      <c r="AU88">
        <v>0.38787411609354355</v>
      </c>
      <c r="AV88">
        <v>0.24780715773598375</v>
      </c>
      <c r="AW88">
        <v>-0.37572192590727815</v>
      </c>
      <c r="AX88">
        <v>-0.77517825239534477</v>
      </c>
      <c r="AY88">
        <v>0.34578178114186015</v>
      </c>
      <c r="AZ88">
        <v>-1.3959593431239552</v>
      </c>
      <c r="BA88">
        <v>0.66859066625374419</v>
      </c>
      <c r="BB88">
        <v>0.45661686569382143</v>
      </c>
      <c r="BC88" t="e">
        <v>#DIV/0!</v>
      </c>
      <c r="BD88">
        <v>-0.53336704732251417</v>
      </c>
      <c r="BE88">
        <v>-1.3490664451235752</v>
      </c>
      <c r="BF88">
        <v>0.42300043824951278</v>
      </c>
      <c r="BG88">
        <v>0.14686492614752739</v>
      </c>
      <c r="BH88">
        <v>-7.2093836472661696E-2</v>
      </c>
      <c r="BI88">
        <v>-0.76996308299075733</v>
      </c>
      <c r="BJ88">
        <v>0.2192161392888842</v>
      </c>
      <c r="BK88">
        <v>-0.60462841801632572</v>
      </c>
      <c r="BL88">
        <v>-0.51660755280392245</v>
      </c>
      <c r="BM88">
        <v>0.35221387204637195</v>
      </c>
      <c r="BN88">
        <v>0.26167477286344942</v>
      </c>
      <c r="BO88">
        <v>6.962666761606744E-3</v>
      </c>
      <c r="BP88">
        <v>-1.5797894187219332</v>
      </c>
      <c r="BQ88">
        <v>-0.12969542235605974</v>
      </c>
      <c r="BR88">
        <v>-4.6313443111713586E-2</v>
      </c>
      <c r="BS88">
        <v>-0.11147676475541393</v>
      </c>
      <c r="BT88">
        <v>0.7351214825607354</v>
      </c>
      <c r="BU88" t="e">
        <v>#DIV/0!</v>
      </c>
      <c r="BV88">
        <v>-9.8556519240872234E-2</v>
      </c>
      <c r="BW88">
        <v>0.13661240190800789</v>
      </c>
      <c r="BX88">
        <v>0.41936500349580441</v>
      </c>
      <c r="BY88">
        <v>-0.63328974097338053</v>
      </c>
      <c r="BZ88">
        <v>-0.69329390871471241</v>
      </c>
      <c r="CA88">
        <v>0.14609547917610435</v>
      </c>
      <c r="CB88">
        <v>-7.3936156206071538E-2</v>
      </c>
      <c r="CC88">
        <v>-0.77763313300503945</v>
      </c>
      <c r="CD88">
        <v>-0.43742304091911804</v>
      </c>
      <c r="CE88">
        <v>-0.61847080158474665</v>
      </c>
      <c r="CF88">
        <v>0.31083110137735848</v>
      </c>
      <c r="CG88">
        <v>-0.62267111265131136</v>
      </c>
      <c r="CH88">
        <v>-0.55706694656535949</v>
      </c>
      <c r="CI88">
        <v>-1.1516909877271899</v>
      </c>
      <c r="CJ88">
        <v>0.44016919273494476</v>
      </c>
      <c r="CK88">
        <v>0.24388401181291672</v>
      </c>
      <c r="CL88">
        <v>1.6937335744367867</v>
      </c>
      <c r="CM88">
        <v>-0.86820610985450719</v>
      </c>
      <c r="CN88">
        <v>0</v>
      </c>
      <c r="CO88">
        <v>-0.24583682888448072</v>
      </c>
      <c r="CP88">
        <v>0.66947622281995678</v>
      </c>
      <c r="CQ88">
        <v>-7.3986425043328889</v>
      </c>
      <c r="CR88">
        <v>-0.27189910945817647</v>
      </c>
      <c r="CS88">
        <v>-1.4868558345396254</v>
      </c>
      <c r="CT88">
        <v>0.49945756681194847</v>
      </c>
      <c r="CU88">
        <v>-0.13930978457433829</v>
      </c>
      <c r="CV88">
        <v>-0.96062710538541218</v>
      </c>
      <c r="CW88">
        <v>-0.28928902076194302</v>
      </c>
      <c r="CX88">
        <v>0.37259003476941144</v>
      </c>
      <c r="CY88">
        <v>1.4173631302463767E-2</v>
      </c>
      <c r="CZ88">
        <v>-0.47426277415218276</v>
      </c>
      <c r="DA88">
        <v>-1.4077494554969343</v>
      </c>
      <c r="DB88">
        <v>-0.70360962000715965</v>
      </c>
      <c r="DC88" t="e">
        <v>#DIV/0!</v>
      </c>
      <c r="DD88">
        <v>0.2619254917545813</v>
      </c>
      <c r="DE88">
        <v>1.5324066608717952</v>
      </c>
      <c r="DF88">
        <v>-0.2117689077216337</v>
      </c>
      <c r="DG88">
        <v>0.19241776505072669</v>
      </c>
      <c r="DH88">
        <v>-0.79560419713277764</v>
      </c>
      <c r="DI88">
        <v>-0.42264386023236328</v>
      </c>
      <c r="DJ88" t="e">
        <v>#DIV/0!</v>
      </c>
      <c r="DK88">
        <v>-1.2916951142591528</v>
      </c>
      <c r="DL88">
        <v>-1.5618385319399237</v>
      </c>
      <c r="DM88">
        <v>-0.94754295114432818</v>
      </c>
      <c r="DN88">
        <v>-0.61087957754531552</v>
      </c>
      <c r="DO88" t="e">
        <v>#DIV/0!</v>
      </c>
      <c r="DP88">
        <v>1.5567168911012286</v>
      </c>
      <c r="DQ88">
        <v>-0.33155244065249995</v>
      </c>
      <c r="DR88">
        <v>-0.26229310444523485</v>
      </c>
      <c r="DS88">
        <v>0.3147927046351332</v>
      </c>
      <c r="DT88">
        <v>-1.0431887987457706</v>
      </c>
      <c r="DU88">
        <v>0.27950129268044854</v>
      </c>
      <c r="DV88">
        <v>-0.77193298858934367</v>
      </c>
      <c r="DW88" t="e">
        <v>#DIV/0!</v>
      </c>
      <c r="DX88">
        <v>0.5602805309330301</v>
      </c>
      <c r="DY88">
        <v>-0.6581096565908916</v>
      </c>
      <c r="DZ88">
        <v>0.58043325884425201</v>
      </c>
      <c r="EA88" t="e">
        <v>#DIV/0!</v>
      </c>
      <c r="EB88">
        <v>0.4185744751091694</v>
      </c>
      <c r="EC88">
        <v>-0.86640845738423056</v>
      </c>
      <c r="ED88">
        <v>0.16296835977718732</v>
      </c>
      <c r="EE88">
        <v>-0.90980733624314181</v>
      </c>
      <c r="EF88">
        <v>0.66947622281995678</v>
      </c>
      <c r="EG88" t="e">
        <v>#DIV/0!</v>
      </c>
      <c r="EH88">
        <v>-0.43576646394717861</v>
      </c>
      <c r="EI88">
        <v>-7.3633306020776834E-2</v>
      </c>
      <c r="EJ88">
        <v>-1.0056951533808116</v>
      </c>
      <c r="EK88">
        <v>1.1069161899804014</v>
      </c>
      <c r="EL88">
        <v>2.1309708227610309E-2</v>
      </c>
      <c r="EM88">
        <v>0.51292635278838306</v>
      </c>
      <c r="EN88">
        <v>-0.29764655821358005</v>
      </c>
      <c r="EO88">
        <v>-2.6077407873260339</v>
      </c>
      <c r="EP88">
        <v>1.0179585992624637E-2</v>
      </c>
      <c r="EQ88">
        <v>0.57338034289645801</v>
      </c>
      <c r="ER88">
        <v>-1.8730310008802826</v>
      </c>
      <c r="ES88">
        <v>-0.20771761261202756</v>
      </c>
      <c r="ET88" t="e">
        <v>#DIV/0!</v>
      </c>
      <c r="EU88" t="e">
        <v>#DIV/0!</v>
      </c>
      <c r="EV88">
        <v>-0.33010874524742967</v>
      </c>
      <c r="EW88">
        <v>0.91868524318915834</v>
      </c>
      <c r="EX88">
        <v>-0.58914834568819296</v>
      </c>
      <c r="EY88">
        <v>-0.87004664877311866</v>
      </c>
      <c r="EZ88">
        <v>1.3964478403345379</v>
      </c>
      <c r="FA88">
        <v>-1.1529720037681837</v>
      </c>
      <c r="FB88">
        <v>-1.4208503662305834</v>
      </c>
      <c r="FC88">
        <v>0.1546250191622538</v>
      </c>
      <c r="FD88">
        <v>-0.13185254796090107</v>
      </c>
      <c r="FE88">
        <v>1.1249534646068418E-2</v>
      </c>
      <c r="FF88" t="e">
        <v>#DIV/0!</v>
      </c>
      <c r="FG88">
        <v>-8.0723798186675924E-2</v>
      </c>
      <c r="FH88">
        <v>6.3619977046586479E-2</v>
      </c>
      <c r="FI88">
        <v>0.14726319130400126</v>
      </c>
      <c r="FJ88">
        <v>0.5678789576341432</v>
      </c>
      <c r="FK88">
        <v>0.73238457267823087</v>
      </c>
      <c r="FL88">
        <v>0.18325374664039984</v>
      </c>
      <c r="FM88">
        <v>0.56320245657377621</v>
      </c>
      <c r="FN88">
        <v>0.4206443664345963</v>
      </c>
      <c r="FO88">
        <v>-0.43292128982165207</v>
      </c>
      <c r="FP88">
        <v>-0.59663759341162159</v>
      </c>
      <c r="FQ88">
        <v>-1.5151779272456181</v>
      </c>
      <c r="FR88">
        <v>8.7990713546511556E-2</v>
      </c>
      <c r="FS88">
        <v>0.44874916137029808</v>
      </c>
      <c r="FT88">
        <v>-0.81955269140612375</v>
      </c>
      <c r="FU88">
        <v>-0.29311388991868403</v>
      </c>
      <c r="FV88">
        <v>0.27522271483904265</v>
      </c>
      <c r="FW88">
        <v>-2.9553353261192323</v>
      </c>
      <c r="FX88">
        <v>1.3773948072853011</v>
      </c>
      <c r="FY88">
        <v>2.8909186107392708</v>
      </c>
      <c r="FZ88">
        <v>-1.6099354879863592</v>
      </c>
      <c r="GA88">
        <v>-0.18367331695250372</v>
      </c>
      <c r="GB88">
        <v>-1.315401864630251</v>
      </c>
      <c r="GC88">
        <v>-0.95369291550815405</v>
      </c>
      <c r="GD88">
        <v>-1.1953916406880436</v>
      </c>
      <c r="GE88">
        <v>1.5401863189151666</v>
      </c>
      <c r="GF88" t="e">
        <v>#DIV/0!</v>
      </c>
      <c r="GG88">
        <v>-0.20437818872545929</v>
      </c>
      <c r="GH88">
        <v>0.37986341789657235</v>
      </c>
      <c r="GI88">
        <v>-0.97307243019876921</v>
      </c>
      <c r="GJ88">
        <v>0.48954102907481167</v>
      </c>
      <c r="GK88" t="e">
        <v>#DIV/0!</v>
      </c>
      <c r="GL88">
        <v>-0.58314316576421921</v>
      </c>
      <c r="GM88">
        <v>0.20692505198103414</v>
      </c>
      <c r="GN88">
        <v>0.28002832433644681</v>
      </c>
      <c r="GO88">
        <v>-0.84781837137126925</v>
      </c>
      <c r="GP88">
        <v>-0.31164513536941846</v>
      </c>
      <c r="GQ88">
        <v>-0.57938250064014518</v>
      </c>
      <c r="GR88">
        <v>0.26350770913507232</v>
      </c>
      <c r="GS88">
        <v>-0.90952035104522644</v>
      </c>
    </row>
    <row r="89" spans="1:201" x14ac:dyDescent="0.2">
      <c r="A89" t="s">
        <v>1544</v>
      </c>
      <c r="B89">
        <v>9.6899867598161854E-2</v>
      </c>
      <c r="C89">
        <v>0.13702709551218978</v>
      </c>
      <c r="D89">
        <v>0.16936320041962835</v>
      </c>
      <c r="E89">
        <v>6.5272210126396266E-2</v>
      </c>
      <c r="F89">
        <v>0.14582890483616917</v>
      </c>
      <c r="G89">
        <v>0.12862922704705623</v>
      </c>
      <c r="H89">
        <v>7.3722892566162088E-2</v>
      </c>
      <c r="I89">
        <v>0.14555026810303473</v>
      </c>
      <c r="J89">
        <v>0.10260108337677319</v>
      </c>
      <c r="K89">
        <v>9.4019094851375093E-2</v>
      </c>
      <c r="L89">
        <v>0.16839083098333185</v>
      </c>
      <c r="M89">
        <v>6.7876689932290374E-3</v>
      </c>
      <c r="N89">
        <v>9.2470253439391914E-2</v>
      </c>
      <c r="O89">
        <v>2.4754376092966046E-2</v>
      </c>
      <c r="P89">
        <v>0.16495284025453807</v>
      </c>
      <c r="Q89">
        <v>5.6047660938539523E-2</v>
      </c>
      <c r="R89" t="e">
        <v>#DIV/0!</v>
      </c>
      <c r="S89" t="e">
        <v>#DIV/0!</v>
      </c>
      <c r="T89">
        <v>0.12965287421044303</v>
      </c>
      <c r="U89">
        <v>9.8574087607885427E-2</v>
      </c>
      <c r="V89">
        <v>0.11514898911082491</v>
      </c>
      <c r="W89">
        <v>0.10818978203112332</v>
      </c>
      <c r="X89">
        <v>8.4848028236836903E-2</v>
      </c>
      <c r="Y89">
        <v>0.14920697315561948</v>
      </c>
      <c r="Z89">
        <v>0.13350278396496218</v>
      </c>
      <c r="AA89">
        <v>7.9104827402700334E-2</v>
      </c>
      <c r="AB89">
        <v>0.15170898893607723</v>
      </c>
      <c r="AC89" t="e">
        <v>#DIV/0!</v>
      </c>
      <c r="AD89">
        <v>0.16752711906190676</v>
      </c>
      <c r="AE89">
        <v>0.73301360712433783</v>
      </c>
      <c r="AF89">
        <v>3.8028747104971498E-2</v>
      </c>
      <c r="AG89">
        <v>2.4510622545058175E-2</v>
      </c>
      <c r="AH89">
        <v>9.3125645862268999E-2</v>
      </c>
      <c r="AI89">
        <v>0.12883387882788955</v>
      </c>
      <c r="AJ89">
        <v>0.15768531847673356</v>
      </c>
      <c r="AK89">
        <v>7.9919376830263886E-2</v>
      </c>
      <c r="AL89" t="e">
        <v>#DIV/0!</v>
      </c>
      <c r="AM89">
        <v>4.0024630201089526E-2</v>
      </c>
      <c r="AN89">
        <v>6.7159911998803723E-2</v>
      </c>
      <c r="AO89">
        <v>0.16272571938863195</v>
      </c>
      <c r="AP89">
        <v>0.18478230641136031</v>
      </c>
      <c r="AQ89">
        <v>0.10553429268901413</v>
      </c>
      <c r="AR89">
        <v>0.14151446441149973</v>
      </c>
      <c r="AS89">
        <v>7.2291133302089861E-2</v>
      </c>
      <c r="AT89">
        <v>9.8313655225369306E-2</v>
      </c>
      <c r="AU89">
        <v>7.5989653717633193E-2</v>
      </c>
      <c r="AV89">
        <v>8.4479580106301799E-2</v>
      </c>
      <c r="AW89">
        <v>0.12227376142786373</v>
      </c>
      <c r="AX89">
        <v>0.14648614418493255</v>
      </c>
      <c r="AY89">
        <v>7.8541010793259203E-2</v>
      </c>
      <c r="AZ89">
        <v>0.18411376047334499</v>
      </c>
      <c r="BA89">
        <v>5.8974485580283058E-2</v>
      </c>
      <c r="BB89">
        <v>7.1822925956106579E-2</v>
      </c>
      <c r="BC89" t="e">
        <v>#DIV/0!</v>
      </c>
      <c r="BD89">
        <v>0.13182915901800379</v>
      </c>
      <c r="BE89">
        <v>0.18127142522995185</v>
      </c>
      <c r="BF89">
        <v>7.3860529954928589E-2</v>
      </c>
      <c r="BG89">
        <v>9.0598026067741338E-2</v>
      </c>
      <c r="BH89">
        <v>0.10386984833473094</v>
      </c>
      <c r="BI89">
        <v>0.14617003534050146</v>
      </c>
      <c r="BJ89">
        <v>8.6212577273080349E-2</v>
      </c>
      <c r="BK89">
        <v>0.13614854882014149</v>
      </c>
      <c r="BL89">
        <v>0.13081331005231903</v>
      </c>
      <c r="BM89">
        <v>7.8151140270297403E-2</v>
      </c>
      <c r="BN89">
        <v>8.3639017613911404E-2</v>
      </c>
      <c r="BO89">
        <v>9.9077969501386837E-2</v>
      </c>
      <c r="BP89">
        <v>0.1952563156351847</v>
      </c>
      <c r="BQ89">
        <v>0.10736127293447292</v>
      </c>
      <c r="BR89">
        <v>0.10230721254630584</v>
      </c>
      <c r="BS89">
        <v>0.10625697921849896</v>
      </c>
      <c r="BT89">
        <v>5.4941830486977809E-2</v>
      </c>
      <c r="BU89" t="e">
        <v>#DIV/0!</v>
      </c>
      <c r="BV89">
        <v>0.1054738399640435</v>
      </c>
      <c r="BW89">
        <v>9.1219465821358023E-2</v>
      </c>
      <c r="BX89">
        <v>7.408088580338644E-2</v>
      </c>
      <c r="BY89">
        <v>0.13788580737819539</v>
      </c>
      <c r="BZ89">
        <v>0.14152286049272628</v>
      </c>
      <c r="CA89">
        <v>9.0644664819835102E-2</v>
      </c>
      <c r="CB89">
        <v>0.10398151749000104</v>
      </c>
      <c r="CC89">
        <v>0.14663494270182525</v>
      </c>
      <c r="CD89">
        <v>0.12601367218691695</v>
      </c>
      <c r="CE89">
        <v>0.13698758194342531</v>
      </c>
      <c r="CF89">
        <v>8.065948828369679E-2</v>
      </c>
      <c r="CG89">
        <v>0.13724217683277537</v>
      </c>
      <c r="CH89">
        <v>0.13326568910582776</v>
      </c>
      <c r="CI89">
        <v>0.16930783921455905</v>
      </c>
      <c r="CJ89">
        <v>7.2819874375085511E-2</v>
      </c>
      <c r="CK89">
        <v>8.4717375090139588E-2</v>
      </c>
      <c r="CL89">
        <v>-3.1628516646785287E-3</v>
      </c>
      <c r="CM89">
        <v>0.15212487348401293</v>
      </c>
      <c r="CN89">
        <v>9.9500000000000005E-2</v>
      </c>
      <c r="CO89">
        <v>0.11440099167802992</v>
      </c>
      <c r="CP89">
        <v>5.8920809037661531E-2</v>
      </c>
      <c r="CQ89">
        <v>0.54795644522037046</v>
      </c>
      <c r="CR89">
        <v>0.11598071359236362</v>
      </c>
      <c r="CS89">
        <v>0.1896233005544346</v>
      </c>
      <c r="CT89">
        <v>6.9226207906419451E-2</v>
      </c>
      <c r="CU89">
        <v>0.10794403155552337</v>
      </c>
      <c r="CV89">
        <v>0.15772681885375403</v>
      </c>
      <c r="CW89">
        <v>0.11703477422597547</v>
      </c>
      <c r="CX89">
        <v>7.6916072959415077E-2</v>
      </c>
      <c r="CY89">
        <v>9.8640888844670552E-2</v>
      </c>
      <c r="CZ89">
        <v>0.12824665152047598</v>
      </c>
      <c r="DA89">
        <v>0.18482839858167885</v>
      </c>
      <c r="DB89">
        <v>0.14214813022476447</v>
      </c>
      <c r="DC89" t="e">
        <v>#DIV/0!</v>
      </c>
      <c r="DD89">
        <v>8.3623820704126842E-2</v>
      </c>
      <c r="DE89">
        <v>6.6157116506000008E-3</v>
      </c>
      <c r="DF89">
        <v>0.11233602113623242</v>
      </c>
      <c r="DG89">
        <v>8.7836916284120714E-2</v>
      </c>
      <c r="DH89">
        <v>0.14772422895005699</v>
      </c>
      <c r="DI89">
        <v>0.12511785665992395</v>
      </c>
      <c r="DJ89" t="e">
        <v>#DIV/0!</v>
      </c>
      <c r="DK89">
        <v>0.17779395715632171</v>
      </c>
      <c r="DL89">
        <v>0.19416825240330143</v>
      </c>
      <c r="DM89">
        <v>0.15693374454367143</v>
      </c>
      <c r="DN89">
        <v>0.13652745248783923</v>
      </c>
      <c r="DO89" t="e">
        <v>#DIV/0!</v>
      </c>
      <c r="DP89">
        <v>5.1421873622192749E-3</v>
      </c>
      <c r="DQ89">
        <v>0.11959650133143777</v>
      </c>
      <c r="DR89">
        <v>0.11539846152945478</v>
      </c>
      <c r="DS89">
        <v>8.0419362272294737E-2</v>
      </c>
      <c r="DT89">
        <v>0.16273115897345536</v>
      </c>
      <c r="DU89">
        <v>8.2558492679357526E-2</v>
      </c>
      <c r="DV89">
        <v>0.14628943790139615</v>
      </c>
      <c r="DW89" t="e">
        <v>#DIV/0!</v>
      </c>
      <c r="DX89">
        <v>6.5539524807251948E-2</v>
      </c>
      <c r="DY89">
        <v>0.13939022540109353</v>
      </c>
      <c r="DZ89">
        <v>6.4318000626935462E-2</v>
      </c>
      <c r="EA89" t="e">
        <v>#DIV/0!</v>
      </c>
      <c r="EB89">
        <v>7.4128802370501082E-2</v>
      </c>
      <c r="EC89">
        <v>0.1520159117608198</v>
      </c>
      <c r="ED89">
        <v>8.9621943144803762E-2</v>
      </c>
      <c r="EE89">
        <v>0.15464646282856215</v>
      </c>
      <c r="EF89">
        <v>5.8920809037661531E-2</v>
      </c>
      <c r="EG89" t="e">
        <v>#DIV/0!</v>
      </c>
      <c r="EH89">
        <v>0.12591326152109075</v>
      </c>
      <c r="EI89">
        <v>0.10396316072827724</v>
      </c>
      <c r="EJ89">
        <v>0.16045854384049335</v>
      </c>
      <c r="EK89">
        <v>3.2406110894697693E-2</v>
      </c>
      <c r="EL89">
        <v>9.8208347376584182E-2</v>
      </c>
      <c r="EM89">
        <v>6.8409819781585932E-2</v>
      </c>
      <c r="EN89">
        <v>0.11754135249816017</v>
      </c>
      <c r="EO89">
        <v>0.2575638830509151</v>
      </c>
      <c r="EP89">
        <v>9.8882981277255394E-2</v>
      </c>
      <c r="EQ89">
        <v>6.4745501430296809E-2</v>
      </c>
      <c r="ER89">
        <v>0.21303066781513075</v>
      </c>
      <c r="ES89">
        <v>0.11209045860197987</v>
      </c>
      <c r="ET89" t="e">
        <v>#DIV/0!</v>
      </c>
      <c r="EU89" t="e">
        <v>#DIV/0!</v>
      </c>
      <c r="EV89">
        <v>0.11950899412873678</v>
      </c>
      <c r="EW89">
        <v>4.3815417565351164E-2</v>
      </c>
      <c r="EX89">
        <v>0.13521024990869074</v>
      </c>
      <c r="EY89">
        <v>0.15223643469814738</v>
      </c>
      <c r="EZ89">
        <v>1.4856630078377217E-2</v>
      </c>
      <c r="FA89">
        <v>0.16938548587739999</v>
      </c>
      <c r="FB89">
        <v>0.18562248855876867</v>
      </c>
      <c r="FC89">
        <v>9.0127660899276235E-2</v>
      </c>
      <c r="FD89">
        <v>0.10749202352555426</v>
      </c>
      <c r="FE89">
        <v>9.881812811406894E-2</v>
      </c>
      <c r="FF89" t="e">
        <v>#DIV/0!</v>
      </c>
      <c r="FG89">
        <v>0.10439293915178126</v>
      </c>
      <c r="FH89">
        <v>9.564378060102173E-2</v>
      </c>
      <c r="FI89">
        <v>9.0573885885779193E-2</v>
      </c>
      <c r="FJ89">
        <v>6.5078958774273166E-2</v>
      </c>
      <c r="FK89">
        <v>5.5107723740514203E-2</v>
      </c>
      <c r="FL89">
        <v>8.8392378062118832E-2</v>
      </c>
      <c r="FM89">
        <v>6.536241713036664E-2</v>
      </c>
      <c r="FN89">
        <v>7.4003339340593943E-2</v>
      </c>
      <c r="FO89">
        <v>0.12574080601001297</v>
      </c>
      <c r="FP89">
        <v>0.13566419823900358</v>
      </c>
      <c r="FQ89">
        <v>0.19133999723341227</v>
      </c>
      <c r="FR89">
        <v>9.4166588825400965E-2</v>
      </c>
      <c r="FS89">
        <v>7.2299813805587865E-2</v>
      </c>
      <c r="FT89">
        <v>0.14917582721337566</v>
      </c>
      <c r="FU89">
        <v>0.1172666123266082</v>
      </c>
      <c r="FV89">
        <v>8.2817831579464096E-2</v>
      </c>
      <c r="FW89">
        <v>0.27863274955634809</v>
      </c>
      <c r="FX89">
        <v>1.6011498078408723E-2</v>
      </c>
      <c r="FY89">
        <v>-7.5728237184632285E-2</v>
      </c>
      <c r="FZ89">
        <v>0.19708356962830226</v>
      </c>
      <c r="GA89">
        <v>0.11063305349651859</v>
      </c>
      <c r="GB89">
        <v>0.17923090251392254</v>
      </c>
      <c r="GC89">
        <v>0.15730651443425853</v>
      </c>
      <c r="GD89">
        <v>0.17195668181901741</v>
      </c>
      <c r="GE89">
        <v>6.1441605803709415E-3</v>
      </c>
      <c r="GF89" t="e">
        <v>#DIV/0!</v>
      </c>
      <c r="GG89">
        <v>0.11188804496131845</v>
      </c>
      <c r="GH89">
        <v>7.6475208903607247E-2</v>
      </c>
      <c r="GI89">
        <v>0.15848117157753308</v>
      </c>
      <c r="GJ89">
        <v>6.9827282395406531E-2</v>
      </c>
      <c r="GK89" t="e">
        <v>#DIV/0!</v>
      </c>
      <c r="GL89">
        <v>0.13484625588680946</v>
      </c>
      <c r="GM89">
        <v>8.6957581146256221E-2</v>
      </c>
      <c r="GN89">
        <v>8.252654752957779E-2</v>
      </c>
      <c r="GO89">
        <v>0.15088910452762383</v>
      </c>
      <c r="GP89">
        <v>0.11838985303670815</v>
      </c>
      <c r="GQ89">
        <v>0.13461830940713851</v>
      </c>
      <c r="GR89">
        <v>8.352791722161565E-2</v>
      </c>
      <c r="GS89">
        <v>0.15462906769673729</v>
      </c>
    </row>
    <row r="91" spans="1:201" x14ac:dyDescent="0.2">
      <c r="A91" s="126">
        <v>2012</v>
      </c>
    </row>
    <row r="92" spans="1:201" x14ac:dyDescent="0.2">
      <c r="A92" t="s">
        <v>1538</v>
      </c>
      <c r="B92" s="127">
        <v>3.1963294019621585E-2</v>
      </c>
      <c r="C92" s="127"/>
    </row>
    <row r="93" spans="1:201" x14ac:dyDescent="0.2">
      <c r="A93" t="s">
        <v>1539</v>
      </c>
      <c r="B93" s="130">
        <v>9.1999999999999998E-2</v>
      </c>
    </row>
    <row r="94" spans="1:201" x14ac:dyDescent="0.2">
      <c r="A94" t="s">
        <v>1540</v>
      </c>
      <c r="B94">
        <v>8.921226856089989E-4</v>
      </c>
    </row>
    <row r="96" spans="1:201" x14ac:dyDescent="0.2">
      <c r="A96" t="s">
        <v>1541</v>
      </c>
      <c r="B96" s="126" t="s">
        <v>508</v>
      </c>
      <c r="C96" s="126" t="s">
        <v>704</v>
      </c>
      <c r="D96" s="126" t="s">
        <v>158</v>
      </c>
      <c r="E96" s="126" t="s">
        <v>494</v>
      </c>
      <c r="F96" s="126" t="s">
        <v>146</v>
      </c>
      <c r="G96" s="126" t="s">
        <v>486</v>
      </c>
      <c r="H96" s="126" t="s">
        <v>61</v>
      </c>
      <c r="I96" s="126" t="s">
        <v>492</v>
      </c>
      <c r="J96" s="126" t="s">
        <v>130</v>
      </c>
      <c r="K96" s="126" t="s">
        <v>733</v>
      </c>
      <c r="L96" s="126" t="s">
        <v>708</v>
      </c>
      <c r="M96" s="126" t="s">
        <v>290</v>
      </c>
      <c r="N96" s="126" t="s">
        <v>356</v>
      </c>
      <c r="O96" s="126" t="s">
        <v>446</v>
      </c>
      <c r="P96" s="126" t="s">
        <v>504</v>
      </c>
      <c r="Q96" s="126" t="s">
        <v>244</v>
      </c>
      <c r="R96" s="126" t="s">
        <v>91</v>
      </c>
      <c r="S96" s="126" t="s">
        <v>914</v>
      </c>
      <c r="T96" s="126" t="s">
        <v>207</v>
      </c>
      <c r="U96" s="126" t="s">
        <v>496</v>
      </c>
      <c r="V96" s="126" t="s">
        <v>706</v>
      </c>
      <c r="W96" s="126" t="s">
        <v>720</v>
      </c>
      <c r="X96" s="126" t="s">
        <v>1078</v>
      </c>
      <c r="Y96" s="126" t="s">
        <v>838</v>
      </c>
      <c r="Z96" s="126" t="s">
        <v>965</v>
      </c>
      <c r="AA96" s="126" t="s">
        <v>1049</v>
      </c>
      <c r="AB96" s="126" t="s">
        <v>673</v>
      </c>
      <c r="AC96" s="126" t="s">
        <v>829</v>
      </c>
      <c r="AD96" s="126" t="s">
        <v>460</v>
      </c>
      <c r="AE96" s="126" t="s">
        <v>500</v>
      </c>
      <c r="AF96" s="126" t="s">
        <v>152</v>
      </c>
      <c r="AG96" s="126" t="s">
        <v>334</v>
      </c>
      <c r="AH96" s="126" t="s">
        <v>586</v>
      </c>
      <c r="AI96" s="126" t="s">
        <v>669</v>
      </c>
      <c r="AJ96" s="126" t="s">
        <v>199</v>
      </c>
      <c r="AK96" s="126" t="s">
        <v>470</v>
      </c>
      <c r="AL96" s="126" t="s">
        <v>874</v>
      </c>
      <c r="AM96" s="126" t="s">
        <v>294</v>
      </c>
      <c r="AN96" s="126" t="s">
        <v>298</v>
      </c>
      <c r="AO96" s="126" t="s">
        <v>450</v>
      </c>
      <c r="AP96" s="126" t="s">
        <v>144</v>
      </c>
      <c r="AQ96" s="126" t="s">
        <v>657</v>
      </c>
      <c r="AR96" s="126" t="s">
        <v>551</v>
      </c>
      <c r="AS96" s="126" t="s">
        <v>804</v>
      </c>
      <c r="AT96" s="126" t="s">
        <v>810</v>
      </c>
      <c r="AU96" s="126" t="s">
        <v>935</v>
      </c>
      <c r="AV96" s="126" t="s">
        <v>653</v>
      </c>
      <c r="AW96" s="126" t="s">
        <v>840</v>
      </c>
      <c r="AX96" s="126" t="s">
        <v>939</v>
      </c>
      <c r="AY96" s="126" t="s">
        <v>65</v>
      </c>
      <c r="AZ96" s="126" t="s">
        <v>79</v>
      </c>
      <c r="BA96" s="126" t="s">
        <v>931</v>
      </c>
      <c r="BB96" s="126" t="s">
        <v>618</v>
      </c>
      <c r="BC96" s="126" t="s">
        <v>51</v>
      </c>
      <c r="BD96" s="126" t="s">
        <v>189</v>
      </c>
      <c r="BE96" s="126" t="s">
        <v>302</v>
      </c>
      <c r="BF96" s="126" t="s">
        <v>1003</v>
      </c>
      <c r="BG96" s="126" t="s">
        <v>67</v>
      </c>
      <c r="BH96" s="126" t="s">
        <v>1093</v>
      </c>
      <c r="BI96" s="126" t="s">
        <v>665</v>
      </c>
      <c r="BJ96" s="126" t="s">
        <v>920</v>
      </c>
      <c r="BK96" s="126" t="s">
        <v>458</v>
      </c>
      <c r="BL96" s="126" t="s">
        <v>620</v>
      </c>
      <c r="BM96" s="126" t="s">
        <v>961</v>
      </c>
      <c r="BN96" s="126" t="s">
        <v>912</v>
      </c>
      <c r="BO96" s="126">
        <v>786</v>
      </c>
      <c r="BP96" s="126" t="s">
        <v>134</v>
      </c>
      <c r="BQ96" s="126" t="s">
        <v>1091</v>
      </c>
      <c r="BR96" s="126" t="s">
        <v>310</v>
      </c>
      <c r="BS96" s="126" t="s">
        <v>754</v>
      </c>
      <c r="BT96" s="126" t="s">
        <v>999</v>
      </c>
      <c r="BU96" s="126" t="s">
        <v>168</v>
      </c>
      <c r="BV96" s="126" t="s">
        <v>318</v>
      </c>
      <c r="BW96" s="126" t="s">
        <v>682</v>
      </c>
      <c r="BX96" s="126" t="s">
        <v>498</v>
      </c>
      <c r="BY96" s="126" t="s">
        <v>1074</v>
      </c>
      <c r="BZ96" s="126" t="s">
        <v>53</v>
      </c>
      <c r="CA96" s="126" t="s">
        <v>814</v>
      </c>
      <c r="CB96" s="126" t="s">
        <v>897</v>
      </c>
      <c r="CC96" s="126" t="s">
        <v>1103</v>
      </c>
      <c r="CD96" s="126" t="s">
        <v>480</v>
      </c>
      <c r="CE96" s="126" t="s">
        <v>221</v>
      </c>
      <c r="CF96" s="126" t="s">
        <v>110</v>
      </c>
      <c r="CG96" s="126" t="s">
        <v>320</v>
      </c>
      <c r="CH96" s="126" t="s">
        <v>322</v>
      </c>
      <c r="CI96" s="126" t="s">
        <v>1059</v>
      </c>
      <c r="CJ96" s="126" t="s">
        <v>556</v>
      </c>
      <c r="CK96" s="126" t="s">
        <v>558</v>
      </c>
      <c r="CL96" s="126" t="s">
        <v>474</v>
      </c>
      <c r="CM96" s="126" t="s">
        <v>433</v>
      </c>
      <c r="CN96" s="126" t="s">
        <v>352</v>
      </c>
      <c r="CO96" s="126" t="s">
        <v>97</v>
      </c>
      <c r="CP96" s="126" t="s">
        <v>464</v>
      </c>
      <c r="CQ96" s="126" t="s">
        <v>346</v>
      </c>
      <c r="CR96" s="126" t="s">
        <v>49</v>
      </c>
      <c r="CS96" s="126" t="s">
        <v>73</v>
      </c>
      <c r="CT96" s="126" t="s">
        <v>900</v>
      </c>
      <c r="CU96" s="126" t="s">
        <v>1037</v>
      </c>
      <c r="CV96" s="126" t="s">
        <v>148</v>
      </c>
      <c r="CW96" s="126" t="s">
        <v>819</v>
      </c>
      <c r="CX96" s="126" t="s">
        <v>423</v>
      </c>
      <c r="CY96" s="126" t="s">
        <v>1055</v>
      </c>
      <c r="CZ96" s="126" t="s">
        <v>957</v>
      </c>
      <c r="DA96" s="126" t="s">
        <v>1117</v>
      </c>
      <c r="DB96" s="126" t="s">
        <v>752</v>
      </c>
      <c r="DC96" s="126" t="s">
        <v>77</v>
      </c>
      <c r="DD96" s="126" t="s">
        <v>354</v>
      </c>
      <c r="DE96" s="126" t="s">
        <v>1041</v>
      </c>
      <c r="DF96" s="126" t="s">
        <v>765</v>
      </c>
      <c r="DG96" s="126" t="s">
        <v>328</v>
      </c>
      <c r="DH96" s="126" t="s">
        <v>691</v>
      </c>
      <c r="DI96" s="126" t="s">
        <v>671</v>
      </c>
      <c r="DJ96" s="126" t="s">
        <v>472</v>
      </c>
      <c r="DK96" s="126" t="s">
        <v>150</v>
      </c>
      <c r="DL96" s="126" t="s">
        <v>851</v>
      </c>
      <c r="DM96" s="126" t="s">
        <v>959</v>
      </c>
      <c r="DN96" s="126" t="s">
        <v>1082</v>
      </c>
      <c r="DO96" s="126" t="s">
        <v>348</v>
      </c>
      <c r="DP96" s="126" t="s">
        <v>248</v>
      </c>
      <c r="DQ96" s="126" t="s">
        <v>980</v>
      </c>
      <c r="DR96" s="126" t="s">
        <v>929</v>
      </c>
      <c r="DS96" s="126" t="s">
        <v>312</v>
      </c>
      <c r="DT96" s="126" t="s">
        <v>140</v>
      </c>
      <c r="DU96" s="126" t="s">
        <v>326</v>
      </c>
      <c r="DV96" s="126" t="s">
        <v>502</v>
      </c>
      <c r="DW96" s="126" t="s">
        <v>763</v>
      </c>
      <c r="DX96" s="126" t="s">
        <v>949</v>
      </c>
      <c r="DY96" s="126" t="s">
        <v>806</v>
      </c>
      <c r="DZ96" s="126" t="s">
        <v>488</v>
      </c>
      <c r="EA96" s="126" t="s">
        <v>1023</v>
      </c>
      <c r="EB96" s="126" t="s">
        <v>1105</v>
      </c>
      <c r="EC96" s="126" t="s">
        <v>185</v>
      </c>
      <c r="ED96" s="126" t="s">
        <v>616</v>
      </c>
      <c r="EE96" s="126" t="s">
        <v>232</v>
      </c>
      <c r="EF96" s="126" t="s">
        <v>904</v>
      </c>
      <c r="EG96" s="126" t="s">
        <v>99</v>
      </c>
      <c r="EH96" s="126" t="s">
        <v>1076</v>
      </c>
      <c r="EI96" s="126" t="s">
        <v>594</v>
      </c>
      <c r="EJ96" s="126" t="s">
        <v>234</v>
      </c>
      <c r="EK96" s="126" t="s">
        <v>584</v>
      </c>
      <c r="EL96" s="126" t="s">
        <v>466</v>
      </c>
      <c r="EM96" s="126" t="s">
        <v>986</v>
      </c>
      <c r="EN96" s="126" t="s">
        <v>219</v>
      </c>
      <c r="EO96" s="126" t="s">
        <v>750</v>
      </c>
      <c r="EP96" s="126" t="s">
        <v>242</v>
      </c>
      <c r="EQ96" s="126" t="s">
        <v>364</v>
      </c>
      <c r="ER96" s="126" t="s">
        <v>172</v>
      </c>
      <c r="ES96" s="126" t="s">
        <v>698</v>
      </c>
      <c r="ET96" s="126" t="s">
        <v>296</v>
      </c>
      <c r="EU96" s="126" t="s">
        <v>283</v>
      </c>
      <c r="EV96" s="126" t="s">
        <v>55</v>
      </c>
      <c r="EW96" s="126" t="s">
        <v>342</v>
      </c>
      <c r="EX96" s="126" t="s">
        <v>602</v>
      </c>
      <c r="EY96" s="126" t="s">
        <v>228</v>
      </c>
      <c r="EZ96" s="126" t="s">
        <v>324</v>
      </c>
      <c r="FA96" s="126" t="s">
        <v>154</v>
      </c>
      <c r="FB96" s="126" t="s">
        <v>700</v>
      </c>
      <c r="FC96" s="126" t="s">
        <v>63</v>
      </c>
      <c r="FD96" s="126" t="s">
        <v>506</v>
      </c>
      <c r="FE96" s="126" t="s">
        <v>925</v>
      </c>
      <c r="FF96" s="126" t="s">
        <v>95</v>
      </c>
      <c r="FG96" s="126" t="s">
        <v>582</v>
      </c>
      <c r="FH96" s="126" t="s">
        <v>562</v>
      </c>
      <c r="FI96" s="126" t="s">
        <v>802</v>
      </c>
      <c r="FJ96" s="126" t="s">
        <v>350</v>
      </c>
      <c r="FK96" s="126" t="s">
        <v>286</v>
      </c>
      <c r="FL96" s="126" t="s">
        <v>448</v>
      </c>
      <c r="FM96" s="126" t="s">
        <v>452</v>
      </c>
      <c r="FN96" s="126" t="s">
        <v>332</v>
      </c>
      <c r="FO96" s="126" t="s">
        <v>626</v>
      </c>
      <c r="FP96" s="126" t="s">
        <v>641</v>
      </c>
      <c r="FQ96" s="126" t="s">
        <v>160</v>
      </c>
      <c r="FR96" s="126" t="s">
        <v>610</v>
      </c>
      <c r="FS96" s="126" t="s">
        <v>338</v>
      </c>
      <c r="FT96" s="126" t="s">
        <v>612</v>
      </c>
      <c r="FU96" s="126" t="s">
        <v>1080</v>
      </c>
      <c r="FV96" s="126" t="s">
        <v>454</v>
      </c>
      <c r="FW96" s="126" t="s">
        <v>478</v>
      </c>
      <c r="FX96" s="126" t="s">
        <v>292</v>
      </c>
      <c r="FY96" s="126" t="s">
        <v>468</v>
      </c>
      <c r="FZ96" s="126" t="s">
        <v>308</v>
      </c>
      <c r="GA96" s="126" t="s">
        <v>645</v>
      </c>
      <c r="GB96" s="126" t="s">
        <v>982</v>
      </c>
      <c r="GC96" s="126" t="s">
        <v>1097</v>
      </c>
      <c r="GD96" s="126" t="s">
        <v>162</v>
      </c>
      <c r="GE96" s="126" t="s">
        <v>1016</v>
      </c>
      <c r="GF96" s="126" t="s">
        <v>781</v>
      </c>
      <c r="GG96" s="126" t="s">
        <v>560</v>
      </c>
      <c r="GH96" s="126" t="s">
        <v>1025</v>
      </c>
      <c r="GI96" s="126" t="s">
        <v>429</v>
      </c>
      <c r="GJ96" s="126" t="s">
        <v>955</v>
      </c>
      <c r="GK96" s="126" t="s">
        <v>304</v>
      </c>
      <c r="GL96" s="126" t="s">
        <v>316</v>
      </c>
      <c r="GM96" s="126" t="s">
        <v>93</v>
      </c>
      <c r="GN96" s="126" t="s">
        <v>114</v>
      </c>
      <c r="GO96" s="126" t="s">
        <v>205</v>
      </c>
      <c r="GP96" s="126" t="s">
        <v>193</v>
      </c>
      <c r="GQ96" s="126" t="s">
        <v>857</v>
      </c>
      <c r="GR96" s="126" t="s">
        <v>967</v>
      </c>
      <c r="GS96" s="126" t="s">
        <v>85</v>
      </c>
    </row>
    <row r="97" spans="1:201" x14ac:dyDescent="0.2">
      <c r="A97" t="s">
        <v>1542</v>
      </c>
      <c r="B97">
        <v>5.9748955251156643E-4</v>
      </c>
      <c r="C97">
        <v>-5.8641369637602173E-5</v>
      </c>
      <c r="D97">
        <v>2.9586707356068329E-3</v>
      </c>
      <c r="E97">
        <v>3.5363294247366903E-5</v>
      </c>
      <c r="F97">
        <v>-2.3988342400318142E-3</v>
      </c>
      <c r="G97">
        <v>-1.7286580044646985E-3</v>
      </c>
      <c r="H97">
        <v>-6.9040042032537485E-4</v>
      </c>
      <c r="I97">
        <v>1.0361284585784193E-3</v>
      </c>
      <c r="J97">
        <v>7.3371185262699988E-4</v>
      </c>
      <c r="K97">
        <v>3.9159740633612733E-4</v>
      </c>
      <c r="L97">
        <v>-8.8873327652626353E-4</v>
      </c>
      <c r="M97">
        <v>-5.8649494636198521E-4</v>
      </c>
      <c r="N97">
        <v>-1.1723414149773948E-3</v>
      </c>
      <c r="O97">
        <v>-1.8558788243734842E-5</v>
      </c>
      <c r="P97">
        <v>-3.9325342979559656E-4</v>
      </c>
      <c r="Q97">
        <v>-7.2316775309799516E-3</v>
      </c>
      <c r="R97" t="e">
        <v>#DIV/0!</v>
      </c>
      <c r="S97" t="e">
        <v>#DIV/0!</v>
      </c>
      <c r="T97">
        <v>1.7775937087291048E-3</v>
      </c>
      <c r="U97">
        <v>1.0569436258411245E-2</v>
      </c>
      <c r="V97">
        <v>7.487018178101949E-6</v>
      </c>
      <c r="W97">
        <v>-4.0648679578325278E-4</v>
      </c>
      <c r="X97">
        <v>8.8767429313241642E-4</v>
      </c>
      <c r="Y97">
        <v>3.2532078445176514E-4</v>
      </c>
      <c r="Z97">
        <v>1.3074431780082949E-3</v>
      </c>
      <c r="AA97">
        <v>-1.6090045252227937E-3</v>
      </c>
      <c r="AB97">
        <v>-2.2623524900535169E-3</v>
      </c>
      <c r="AC97" t="e">
        <v>#DIV/0!</v>
      </c>
      <c r="AD97">
        <v>-2.2479413872327218E-3</v>
      </c>
      <c r="AE97">
        <v>-9.4065635641738194E-4</v>
      </c>
      <c r="AF97">
        <v>2.3097302205731429E-3</v>
      </c>
      <c r="AG97">
        <v>-2.1427383443424698E-3</v>
      </c>
      <c r="AH97">
        <v>-2.1820468593184149E-4</v>
      </c>
      <c r="AI97">
        <v>-1.5501151745887125E-4</v>
      </c>
      <c r="AJ97">
        <v>7.2849837494949447E-4</v>
      </c>
      <c r="AK97">
        <v>-1.1502939331124204E-3</v>
      </c>
      <c r="AL97" t="e">
        <v>#DIV/0!</v>
      </c>
      <c r="AM97">
        <v>-1.2199157986979429E-3</v>
      </c>
      <c r="AN97">
        <v>-3.9592827045609007E-3</v>
      </c>
      <c r="AO97">
        <v>4.160455397104244E-3</v>
      </c>
      <c r="AP97">
        <v>4.0624661457891025E-4</v>
      </c>
      <c r="AQ97">
        <v>-2.8640350872108193E-5</v>
      </c>
      <c r="AR97">
        <v>-9.9254995196028655E-4</v>
      </c>
      <c r="AS97">
        <v>4.4313874595697066E-4</v>
      </c>
      <c r="AT97">
        <v>1.3333911937446837E-3</v>
      </c>
      <c r="AU97">
        <v>4.9077687667942356E-4</v>
      </c>
      <c r="AV97">
        <v>3.3743829741064877E-3</v>
      </c>
      <c r="AW97">
        <v>5.1849597605339599E-4</v>
      </c>
      <c r="AX97">
        <v>2.2102527419426673E-4</v>
      </c>
      <c r="AY97">
        <v>-4.529438309323767E-4</v>
      </c>
      <c r="AZ97">
        <v>-8.2849638896207878E-3</v>
      </c>
      <c r="BA97">
        <v>-4.2361971343572415E-4</v>
      </c>
      <c r="BB97">
        <v>-2.9665668772162063E-3</v>
      </c>
      <c r="BC97" t="e">
        <v>#DIV/0!</v>
      </c>
      <c r="BD97">
        <v>6.8203300653666083E-4</v>
      </c>
      <c r="BE97">
        <v>-1.3506178466551157E-3</v>
      </c>
      <c r="BF97">
        <v>-1.2960675368962635E-3</v>
      </c>
      <c r="BG97">
        <v>4.3242501389235288E-4</v>
      </c>
      <c r="BH97">
        <v>-2.3785935930147948E-3</v>
      </c>
      <c r="BI97">
        <v>4.210702358748689E-4</v>
      </c>
      <c r="BJ97">
        <v>-2.8456213719390487E-4</v>
      </c>
      <c r="BK97">
        <v>-1.3170490917756882E-3</v>
      </c>
      <c r="BL97">
        <v>-2.118752891208605E-3</v>
      </c>
      <c r="BM97">
        <v>-7.0174294738954311E-4</v>
      </c>
      <c r="BN97">
        <v>-9.7244001056661722E-4</v>
      </c>
      <c r="BO97">
        <v>2.3883981818107812E-3</v>
      </c>
      <c r="BP97">
        <v>1.0759957194008503E-3</v>
      </c>
      <c r="BQ97">
        <v>4.9229601165906133E-4</v>
      </c>
      <c r="BR97">
        <v>-8.8803652677368243E-4</v>
      </c>
      <c r="BS97">
        <v>8.7932522750523706E-5</v>
      </c>
      <c r="BT97">
        <v>3.932362147345911E-4</v>
      </c>
      <c r="BU97" t="e">
        <v>#DIV/0!</v>
      </c>
      <c r="BV97">
        <v>-2.4438228978758279E-3</v>
      </c>
      <c r="BW97">
        <v>-3.0760199413377041E-3</v>
      </c>
      <c r="BX97">
        <v>-4.9636908541434246E-4</v>
      </c>
      <c r="BY97">
        <v>-1.8901417010731612E-3</v>
      </c>
      <c r="BZ97">
        <v>-6.2086386912874264E-4</v>
      </c>
      <c r="CA97">
        <v>-1.5603825341382683E-3</v>
      </c>
      <c r="CB97">
        <v>7.6626706735256282E-4</v>
      </c>
      <c r="CC97">
        <v>-5.9593437418254812E-4</v>
      </c>
      <c r="CD97">
        <v>7.9462237856056878E-4</v>
      </c>
      <c r="CE97">
        <v>1.4850258088457088E-3</v>
      </c>
      <c r="CF97">
        <v>-2.7063311363230312E-3</v>
      </c>
      <c r="CG97">
        <v>-3.180955120322011E-4</v>
      </c>
      <c r="CH97">
        <v>-1.0123391121441428E-3</v>
      </c>
      <c r="CI97">
        <v>2.171402876128927E-3</v>
      </c>
      <c r="CJ97">
        <v>-5.3073094680041084E-4</v>
      </c>
      <c r="CK97">
        <v>-1.4226887121104445E-3</v>
      </c>
      <c r="CL97">
        <v>1.2818804956453217E-3</v>
      </c>
      <c r="CM97">
        <v>-3.7737450914225116E-6</v>
      </c>
      <c r="CN97">
        <v>-1.6761373412256359E-3</v>
      </c>
      <c r="CO97">
        <v>-7.4004269229606111E-6</v>
      </c>
      <c r="CP97">
        <v>1.4094735129647166E-3</v>
      </c>
      <c r="CQ97">
        <v>-1.011063457004714E-3</v>
      </c>
      <c r="CR97">
        <v>-3.623430272760531E-4</v>
      </c>
      <c r="CS97">
        <v>-2.0330030899568322E-3</v>
      </c>
      <c r="CT97">
        <v>-7.2107470603249336E-4</v>
      </c>
      <c r="CU97">
        <v>-1.3832762371791417E-3</v>
      </c>
      <c r="CV97">
        <v>-7.6791930105992617E-4</v>
      </c>
      <c r="CW97">
        <v>-1.4806631105747055E-3</v>
      </c>
      <c r="CX97">
        <v>-4.4594734952957475E-4</v>
      </c>
      <c r="CY97">
        <v>-8.9442530276796393E-4</v>
      </c>
      <c r="CZ97">
        <v>-1.1152249377506045E-3</v>
      </c>
      <c r="DA97">
        <v>-3.0806590548038619E-3</v>
      </c>
      <c r="DB97">
        <v>4.8037662201887133E-4</v>
      </c>
      <c r="DC97" t="e">
        <v>#DIV/0!</v>
      </c>
      <c r="DD97">
        <v>-4.0426496717629353E-4</v>
      </c>
      <c r="DE97">
        <v>3.7658236995907556E-5</v>
      </c>
      <c r="DF97">
        <v>-8.7102074146355171E-4</v>
      </c>
      <c r="DG97">
        <v>-4.84370101763305E-4</v>
      </c>
      <c r="DH97">
        <v>-1.3236804764310986E-3</v>
      </c>
      <c r="DI97">
        <v>1.7966031494835575E-4</v>
      </c>
      <c r="DJ97" t="e">
        <v>#DIV/0!</v>
      </c>
      <c r="DK97">
        <v>1.3732060081958874E-4</v>
      </c>
      <c r="DL97">
        <v>-6.0780784166570906E-4</v>
      </c>
      <c r="DM97">
        <v>-8.794600124591871E-4</v>
      </c>
      <c r="DN97">
        <v>-3.6734597374510845E-5</v>
      </c>
      <c r="DO97" t="e">
        <v>#DIV/0!</v>
      </c>
      <c r="DP97">
        <v>5.8369392525753046E-4</v>
      </c>
      <c r="DQ97">
        <v>-1.7581176841789392E-3</v>
      </c>
      <c r="DR97">
        <v>6.9202568298840094E-4</v>
      </c>
      <c r="DS97">
        <v>-1.1189582476753964E-3</v>
      </c>
      <c r="DT97">
        <v>-1.2243085676301758E-3</v>
      </c>
      <c r="DU97">
        <v>-1.6387347425825998E-3</v>
      </c>
      <c r="DV97">
        <v>-1.2652929054276702E-3</v>
      </c>
      <c r="DW97" t="e">
        <v>#DIV/0!</v>
      </c>
      <c r="DX97">
        <v>1.5155250170861292E-3</v>
      </c>
      <c r="DY97">
        <v>-1.3268305845184785E-3</v>
      </c>
      <c r="DZ97">
        <v>-5.0400304142794857E-4</v>
      </c>
      <c r="EA97" t="e">
        <v>#DIV/0!</v>
      </c>
      <c r="EB97">
        <v>1.5166794719939948E-4</v>
      </c>
      <c r="EC97">
        <v>9.4283130460761885E-4</v>
      </c>
      <c r="ED97">
        <v>-1.5798236285198464E-3</v>
      </c>
      <c r="EE97">
        <v>1.3141238685266453E-3</v>
      </c>
      <c r="EF97">
        <v>1.4094735129647166E-3</v>
      </c>
      <c r="EG97" t="e">
        <v>#DIV/0!</v>
      </c>
      <c r="EH97">
        <v>-4.5929057584602126E-4</v>
      </c>
      <c r="EI97">
        <v>-1.4165052088561305E-3</v>
      </c>
      <c r="EJ97">
        <v>6.6866260033872111E-4</v>
      </c>
      <c r="EK97">
        <v>-7.4897746383694791E-3</v>
      </c>
      <c r="EL97">
        <v>1.7626454147165571E-4</v>
      </c>
      <c r="EM97">
        <v>-1.4305743623366882E-3</v>
      </c>
      <c r="EN97">
        <v>4.1217305773606322E-4</v>
      </c>
      <c r="EO97">
        <v>-4.3011839542621706E-4</v>
      </c>
      <c r="EP97">
        <v>2.352227124313134E-4</v>
      </c>
      <c r="EQ97">
        <v>-1.8760814879373185E-3</v>
      </c>
      <c r="ER97">
        <v>-1.4228540022318008E-3</v>
      </c>
      <c r="ES97">
        <v>-1.0568745252178527E-3</v>
      </c>
      <c r="ET97" t="e">
        <v>#DIV/0!</v>
      </c>
      <c r="EU97" t="e">
        <v>#DIV/0!</v>
      </c>
      <c r="EV97">
        <v>-7.7255618861161958E-4</v>
      </c>
      <c r="EW97">
        <v>-1.3284070310918329E-3</v>
      </c>
      <c r="EX97">
        <v>4.2408216367727426E-4</v>
      </c>
      <c r="EY97">
        <v>-5.2902502993327138E-4</v>
      </c>
      <c r="EZ97">
        <v>-8.8466419578185791E-4</v>
      </c>
      <c r="FA97">
        <v>1.3425347130995643E-3</v>
      </c>
      <c r="FB97">
        <v>1.3799092579498871E-3</v>
      </c>
      <c r="FC97">
        <v>-1.0929377835684284E-3</v>
      </c>
      <c r="FD97">
        <v>-3.0139770071876444E-4</v>
      </c>
      <c r="FE97">
        <v>5.2570384275133701E-4</v>
      </c>
      <c r="FF97" t="e">
        <v>#DIV/0!</v>
      </c>
      <c r="FG97">
        <v>-6.7017082283698213E-4</v>
      </c>
      <c r="FH97">
        <v>-9.5409893398029798E-5</v>
      </c>
      <c r="FI97">
        <v>-1.5133383542831299E-3</v>
      </c>
      <c r="FJ97">
        <v>-4.6921236273021717E-4</v>
      </c>
      <c r="FK97">
        <v>-6.911349728505517E-3</v>
      </c>
      <c r="FL97">
        <v>1.2632015872157432E-4</v>
      </c>
      <c r="FM97">
        <v>-7.2227538485605054E-4</v>
      </c>
      <c r="FN97">
        <v>-2.4440992760415784E-3</v>
      </c>
      <c r="FO97">
        <v>8.5799862905343123E-5</v>
      </c>
      <c r="FP97">
        <v>1.6916508113379346E-4</v>
      </c>
      <c r="FQ97">
        <v>2.4419863575503328E-3</v>
      </c>
      <c r="FR97">
        <v>-1.1267764641637419E-3</v>
      </c>
      <c r="FS97">
        <v>-9.6964442415300414E-4</v>
      </c>
      <c r="FT97">
        <v>-2.5206573990795567E-3</v>
      </c>
      <c r="FU97">
        <v>-2.614517052798418E-4</v>
      </c>
      <c r="FV97">
        <v>-9.0839959791824991E-4</v>
      </c>
      <c r="FW97">
        <v>3.4926314585325145E-4</v>
      </c>
      <c r="FX97">
        <v>-6.660249447647935E-4</v>
      </c>
      <c r="FY97">
        <v>6.2875487838000231E-5</v>
      </c>
      <c r="FZ97">
        <v>1.9825971421343317E-3</v>
      </c>
      <c r="GA97">
        <v>2.1861073869695424E-3</v>
      </c>
      <c r="GB97">
        <v>-2.460747537206656E-5</v>
      </c>
      <c r="GC97">
        <v>-1.8131080994416408E-4</v>
      </c>
      <c r="GD97">
        <v>1.1213764587522247E-3</v>
      </c>
      <c r="GE97">
        <v>1.1909440379152487E-4</v>
      </c>
      <c r="GF97" t="e">
        <v>#DIV/0!</v>
      </c>
      <c r="GG97">
        <v>-2.5672746372334162E-4</v>
      </c>
      <c r="GH97">
        <v>-2.2124674805466022E-3</v>
      </c>
      <c r="GI97">
        <v>-5.1949616919822795E-4</v>
      </c>
      <c r="GJ97">
        <v>2.5155933098040891E-3</v>
      </c>
      <c r="GK97" t="e">
        <v>#DIV/0!</v>
      </c>
      <c r="GL97">
        <v>9.6135094183068509E-4</v>
      </c>
      <c r="GM97">
        <v>-2.3176442319676485E-2</v>
      </c>
      <c r="GN97">
        <v>4.1541115177259515E-5</v>
      </c>
      <c r="GO97">
        <v>4.2416279068372299E-3</v>
      </c>
      <c r="GP97">
        <v>-4.6385398490590609E-4</v>
      </c>
      <c r="GQ97">
        <v>1.9010587881128102E-3</v>
      </c>
      <c r="GR97">
        <v>-4.6940788005846923E-3</v>
      </c>
      <c r="GS97">
        <v>-1.9475545396773529E-3</v>
      </c>
    </row>
    <row r="98" spans="1:201" x14ac:dyDescent="0.2">
      <c r="A98" t="s">
        <v>1543</v>
      </c>
      <c r="B98">
        <v>0.66973922101722583</v>
      </c>
      <c r="C98">
        <v>-6.5732404952320217E-2</v>
      </c>
      <c r="D98">
        <v>3.3164393007079793</v>
      </c>
      <c r="E98">
        <v>3.9639496694590264E-2</v>
      </c>
      <c r="F98">
        <v>-2.6889062218995958</v>
      </c>
      <c r="G98">
        <v>-1.9376908942570459</v>
      </c>
      <c r="H98">
        <v>-0.77388506251702327</v>
      </c>
      <c r="I98">
        <v>1.1614192479267762</v>
      </c>
      <c r="J98">
        <v>0.82243380250569309</v>
      </c>
      <c r="K98">
        <v>0.43895017204814957</v>
      </c>
      <c r="L98">
        <v>-0.99620073658319586</v>
      </c>
      <c r="M98">
        <v>-0.65741512442497763</v>
      </c>
      <c r="N98">
        <v>-1.3141033558373278</v>
      </c>
      <c r="O98">
        <v>-2.0802955179943513E-2</v>
      </c>
      <c r="P98">
        <v>-0.44080644527848312</v>
      </c>
      <c r="Q98">
        <v>-8.1061468872336953</v>
      </c>
      <c r="R98" t="e">
        <v>#DIV/0!</v>
      </c>
      <c r="S98" t="e">
        <v>#DIV/0!</v>
      </c>
      <c r="T98">
        <v>1.992544004769532</v>
      </c>
      <c r="U98">
        <v>11.847514281285338</v>
      </c>
      <c r="V98">
        <v>8.3923638518294246E-3</v>
      </c>
      <c r="W98">
        <v>-0.45564001716397168</v>
      </c>
      <c r="X98">
        <v>0.99501369873410872</v>
      </c>
      <c r="Y98">
        <v>0.36465924440615255</v>
      </c>
      <c r="Z98">
        <v>1.4655419025868415</v>
      </c>
      <c r="AA98">
        <v>-1.8035686696212891</v>
      </c>
      <c r="AB98">
        <v>-2.5359208173359518</v>
      </c>
      <c r="AC98" t="e">
        <v>#DIV/0!</v>
      </c>
      <c r="AD98">
        <v>-2.5197670942513768</v>
      </c>
      <c r="AE98">
        <v>-1.0544024623421071</v>
      </c>
      <c r="AF98">
        <v>2.5890275607064379</v>
      </c>
      <c r="AG98">
        <v>-2.4018426825226959</v>
      </c>
      <c r="AH98">
        <v>-0.24459044641700392</v>
      </c>
      <c r="AI98">
        <v>-0.17375582972991449</v>
      </c>
      <c r="AJ98">
        <v>0.81658990035904322</v>
      </c>
      <c r="AK98">
        <v>-1.2893898470109897</v>
      </c>
      <c r="AL98" t="e">
        <v>#DIV/0!</v>
      </c>
      <c r="AM98">
        <v>-1.3674305321192222</v>
      </c>
      <c r="AN98">
        <v>-4.4380473318623599</v>
      </c>
      <c r="AO98">
        <v>4.6635462411362729</v>
      </c>
      <c r="AP98">
        <v>0.45537079275322984</v>
      </c>
      <c r="AQ98">
        <v>-3.2103601146020781E-2</v>
      </c>
      <c r="AR98">
        <v>-1.1125711384446322</v>
      </c>
      <c r="AS98">
        <v>0.49672399671628831</v>
      </c>
      <c r="AT98">
        <v>1.4946276058818717</v>
      </c>
      <c r="AU98">
        <v>0.55012262841898196</v>
      </c>
      <c r="AV98">
        <v>3.7824203201412794</v>
      </c>
      <c r="AW98">
        <v>0.58119357843641173</v>
      </c>
      <c r="AX98">
        <v>0.24775210602719511</v>
      </c>
      <c r="AY98">
        <v>-0.50771473278160051</v>
      </c>
      <c r="AZ98">
        <v>-9.2867988038720686</v>
      </c>
      <c r="BA98">
        <v>-0.47484468254110618</v>
      </c>
      <c r="BB98">
        <v>-3.3252902600398602</v>
      </c>
      <c r="BC98" t="e">
        <v>#DIV/0!</v>
      </c>
      <c r="BD98">
        <v>0.7645058438022766</v>
      </c>
      <c r="BE98">
        <v>-1.5139373411776089</v>
      </c>
      <c r="BF98">
        <v>-1.4527906954989218</v>
      </c>
      <c r="BG98">
        <v>0.4847147380824221</v>
      </c>
      <c r="BH98">
        <v>-2.6662180341160937</v>
      </c>
      <c r="BI98">
        <v>0.47198691689745498</v>
      </c>
      <c r="BJ98">
        <v>-0.31897197749169587</v>
      </c>
      <c r="BK98">
        <v>-1.4763093832510463</v>
      </c>
      <c r="BL98">
        <v>-2.3749568589462098</v>
      </c>
      <c r="BM98">
        <v>-0.78659915133814251</v>
      </c>
      <c r="BN98">
        <v>-1.0900294614779249</v>
      </c>
      <c r="BO98">
        <v>2.6772082140029476</v>
      </c>
      <c r="BP98">
        <v>1.2061073401203022</v>
      </c>
      <c r="BQ98">
        <v>0.5518254603322863</v>
      </c>
      <c r="BR98">
        <v>-0.99541973441407661</v>
      </c>
      <c r="BS98">
        <v>9.8565504687841698E-2</v>
      </c>
      <c r="BT98">
        <v>0.44078714853680939</v>
      </c>
      <c r="BU98" t="e">
        <v>#DIV/0!</v>
      </c>
      <c r="BV98">
        <v>-2.7393350010010966</v>
      </c>
      <c r="BW98">
        <v>-3.4479786143291369</v>
      </c>
      <c r="BX98">
        <v>-0.55639105856331961</v>
      </c>
      <c r="BY98">
        <v>-2.1187015323827061</v>
      </c>
      <c r="BZ98">
        <v>-0.69594000818947443</v>
      </c>
      <c r="CA98">
        <v>-1.7490672071331628</v>
      </c>
      <c r="CB98">
        <v>0.85892566091341804</v>
      </c>
      <c r="CC98">
        <v>-0.66799598731842502</v>
      </c>
      <c r="CD98">
        <v>0.8907097548115005</v>
      </c>
      <c r="CE98">
        <v>1.6645981912588292</v>
      </c>
      <c r="CF98">
        <v>-3.0335862768421591</v>
      </c>
      <c r="CG98">
        <v>-0.3565602771496123</v>
      </c>
      <c r="CH98">
        <v>-1.1347532446762962</v>
      </c>
      <c r="CI98">
        <v>2.4339733885890817</v>
      </c>
      <c r="CJ98">
        <v>-0.59490802707041635</v>
      </c>
      <c r="CK98">
        <v>-1.5947231642688917</v>
      </c>
      <c r="CL98">
        <v>1.4368881279711638</v>
      </c>
      <c r="CM98">
        <v>-4.2300741280291527E-3</v>
      </c>
      <c r="CN98">
        <v>-1.8788193241397477</v>
      </c>
      <c r="CO98">
        <v>-8.2953018035952994E-3</v>
      </c>
      <c r="CP98">
        <v>1.5799099559973111</v>
      </c>
      <c r="CQ98">
        <v>-1.1333233346874498</v>
      </c>
      <c r="CR98">
        <v>-0.40615829315976104</v>
      </c>
      <c r="CS98">
        <v>-2.2788380149407614</v>
      </c>
      <c r="CT98">
        <v>-0.80826854609157117</v>
      </c>
      <c r="CU98">
        <v>-1.5505448516140599</v>
      </c>
      <c r="CV98">
        <v>-0.86077768612700789</v>
      </c>
      <c r="CW98">
        <v>-1.6597079465185276</v>
      </c>
      <c r="CX98">
        <v>-0.49987222242325685</v>
      </c>
      <c r="CY98">
        <v>-1.002581054373024</v>
      </c>
      <c r="CZ98">
        <v>-1.2500802364299335</v>
      </c>
      <c r="DA98">
        <v>-3.4531786989598632</v>
      </c>
      <c r="DB98">
        <v>0.53846475352316248</v>
      </c>
      <c r="DC98" t="e">
        <v>#DIV/0!</v>
      </c>
      <c r="DD98">
        <v>-0.45314952046121992</v>
      </c>
      <c r="DE98">
        <v>4.2211948651659413E-2</v>
      </c>
      <c r="DF98">
        <v>-0.97634636526360474</v>
      </c>
      <c r="DG98">
        <v>-0.54294113307146141</v>
      </c>
      <c r="DH98">
        <v>-1.4837426486106011</v>
      </c>
      <c r="DI98">
        <v>0.20138521062908785</v>
      </c>
      <c r="DJ98" t="e">
        <v>#DIV/0!</v>
      </c>
      <c r="DK98">
        <v>0.15392569097808353</v>
      </c>
      <c r="DL98">
        <v>-0.68130521896861629</v>
      </c>
      <c r="DM98">
        <v>-0.98580613030687836</v>
      </c>
      <c r="DN98">
        <v>-4.1176620623019272E-2</v>
      </c>
      <c r="DO98" t="e">
        <v>#DIV/0!</v>
      </c>
      <c r="DP98">
        <v>0.65427539807383939</v>
      </c>
      <c r="DQ98">
        <v>-1.9707128991779614</v>
      </c>
      <c r="DR98">
        <v>0.77570685529198968</v>
      </c>
      <c r="DS98">
        <v>-1.2542649858876198</v>
      </c>
      <c r="DT98">
        <v>-1.3723544837271047</v>
      </c>
      <c r="DU98">
        <v>-1.8368939261576265</v>
      </c>
      <c r="DV98">
        <v>-1.4182947321465436</v>
      </c>
      <c r="DW98" t="e">
        <v>#DIV/0!</v>
      </c>
      <c r="DX98">
        <v>1.698785426638457</v>
      </c>
      <c r="DY98">
        <v>-1.4872736742623358</v>
      </c>
      <c r="DZ98">
        <v>-0.56494812827665708</v>
      </c>
      <c r="EA98" t="e">
        <v>#DIV/0!</v>
      </c>
      <c r="EB98">
        <v>0.17000794806138667</v>
      </c>
      <c r="EC98">
        <v>1.0568404097514954</v>
      </c>
      <c r="ED98">
        <v>-1.7708591587281464</v>
      </c>
      <c r="EE98">
        <v>1.4730304359759345</v>
      </c>
      <c r="EF98">
        <v>1.5799099559973111</v>
      </c>
      <c r="EG98" t="e">
        <v>#DIV/0!</v>
      </c>
      <c r="EH98">
        <v>-0.51482893917498695</v>
      </c>
      <c r="EI98">
        <v>-1.5877919390528299</v>
      </c>
      <c r="EJ98">
        <v>0.74951866052174776</v>
      </c>
      <c r="EK98">
        <v>-8.3954536289553676</v>
      </c>
      <c r="EL98">
        <v>0.19757881322267962</v>
      </c>
      <c r="EM98">
        <v>-1.6035623635779652</v>
      </c>
      <c r="EN98">
        <v>0.4620138736352134</v>
      </c>
      <c r="EO98">
        <v>-0.48212919855591485</v>
      </c>
      <c r="EP98">
        <v>0.26366632776605259</v>
      </c>
      <c r="EQ98">
        <v>-2.1029411292872009</v>
      </c>
      <c r="ER98">
        <v>-1.5949084416124932</v>
      </c>
      <c r="ES98">
        <v>-1.1846739717154346</v>
      </c>
      <c r="ET98" t="e">
        <v>#DIV/0!</v>
      </c>
      <c r="EU98" t="e">
        <v>#DIV/0!</v>
      </c>
      <c r="EV98">
        <v>-0.86597527568110388</v>
      </c>
      <c r="EW98">
        <v>-1.4890407480054255</v>
      </c>
      <c r="EX98">
        <v>0.4753630532192763</v>
      </c>
      <c r="EY98">
        <v>-0.59299582721869426</v>
      </c>
      <c r="EZ98">
        <v>-0.99163961420614533</v>
      </c>
      <c r="FA98">
        <v>1.5048767784479058</v>
      </c>
      <c r="FB98">
        <v>1.5467707303148617</v>
      </c>
      <c r="FC98">
        <v>-1.2250980736156767</v>
      </c>
      <c r="FD98">
        <v>-0.33784333206706679</v>
      </c>
      <c r="FE98">
        <v>0.58927303523558572</v>
      </c>
      <c r="FF98" t="e">
        <v>#DIV/0!</v>
      </c>
      <c r="FG98">
        <v>-0.75120926039392943</v>
      </c>
      <c r="FH98">
        <v>-0.10694705440978576</v>
      </c>
      <c r="FI98">
        <v>-1.6963343480611797</v>
      </c>
      <c r="FJ98">
        <v>-0.5259504889844987</v>
      </c>
      <c r="FK98">
        <v>-7.7470843864793677</v>
      </c>
      <c r="FL98">
        <v>0.14159505274248585</v>
      </c>
      <c r="FM98">
        <v>-0.80961441347385565</v>
      </c>
      <c r="FN98">
        <v>-2.7396447993844455</v>
      </c>
      <c r="FO98">
        <v>9.6174959217377912E-2</v>
      </c>
      <c r="FP98">
        <v>0.18962087150414134</v>
      </c>
      <c r="FQ98">
        <v>2.7372763824331341</v>
      </c>
      <c r="FR98">
        <v>-1.2630285972321831</v>
      </c>
      <c r="FS98">
        <v>-1.0868958269916495</v>
      </c>
      <c r="FT98">
        <v>-2.8254604884964385</v>
      </c>
      <c r="FU98">
        <v>-0.29306698450489949</v>
      </c>
      <c r="FV98">
        <v>-1.0182451501030261</v>
      </c>
      <c r="FW98">
        <v>0.39149676550914109</v>
      </c>
      <c r="FX98">
        <v>-0.74656205419789101</v>
      </c>
      <c r="FY98">
        <v>7.0478521454791707E-2</v>
      </c>
      <c r="FZ98">
        <v>2.2223368759880047</v>
      </c>
      <c r="GA98">
        <v>2.450455999196139</v>
      </c>
      <c r="GB98">
        <v>-2.7583062026125371E-2</v>
      </c>
      <c r="GC98">
        <v>-0.20323528688253681</v>
      </c>
      <c r="GD98">
        <v>1.2569756120333695</v>
      </c>
      <c r="GE98">
        <v>0.13349554462929752</v>
      </c>
      <c r="GF98" t="e">
        <v>#DIV/0!</v>
      </c>
      <c r="GG98">
        <v>-0.28777147791964186</v>
      </c>
      <c r="GH98">
        <v>-2.4800036096338953</v>
      </c>
      <c r="GI98">
        <v>-0.58231471699836768</v>
      </c>
      <c r="GJ98">
        <v>2.8197840391053881</v>
      </c>
      <c r="GK98" t="e">
        <v>#DIV/0!</v>
      </c>
      <c r="GL98">
        <v>1.0775994796886352</v>
      </c>
      <c r="GM98">
        <v>-25.978985506747104</v>
      </c>
      <c r="GN98">
        <v>4.6564352467846813E-2</v>
      </c>
      <c r="GO98">
        <v>4.7545342980956971</v>
      </c>
      <c r="GP98">
        <v>-0.51994416506655772</v>
      </c>
      <c r="GQ98">
        <v>2.1309387360944316</v>
      </c>
      <c r="GR98">
        <v>-5.2616964867117186</v>
      </c>
      <c r="GS98">
        <v>-2.1830568497962517</v>
      </c>
    </row>
    <row r="99" spans="1:201" x14ac:dyDescent="0.2">
      <c r="A99" t="s">
        <v>1544</v>
      </c>
      <c r="B99">
        <v>5.1791063304261135E-2</v>
      </c>
      <c r="C99">
        <v>9.5946357069505619E-2</v>
      </c>
      <c r="D99">
        <v>-0.10710809119837675</v>
      </c>
      <c r="E99">
        <v>8.9620175191736706E-2</v>
      </c>
      <c r="F99">
        <v>0.25343307225299616</v>
      </c>
      <c r="G99">
        <v>0.20833257849936676</v>
      </c>
      <c r="H99">
        <v>0.13846150996094128</v>
      </c>
      <c r="I99">
        <v>2.2272214092267914E-2</v>
      </c>
      <c r="J99">
        <v>4.2623783610641099E-2</v>
      </c>
      <c r="K99">
        <v>6.5646877580708723E-2</v>
      </c>
      <c r="L99">
        <v>0.15180861071968174</v>
      </c>
      <c r="M99">
        <v>0.13146903853215627</v>
      </c>
      <c r="N99">
        <v>0.17089443680223423</v>
      </c>
      <c r="O99">
        <v>9.3248940903661259E-2</v>
      </c>
      <c r="P99">
        <v>0.11846456694944005</v>
      </c>
      <c r="Q99">
        <v>0.57866635730260907</v>
      </c>
      <c r="R99" t="e">
        <v>#DIV/0!</v>
      </c>
      <c r="S99" t="e">
        <v>#DIV/0!</v>
      </c>
      <c r="T99">
        <v>-2.7625778567314116E-2</v>
      </c>
      <c r="U99">
        <v>-0.61928573150386212</v>
      </c>
      <c r="V99">
        <v>9.1496150118947364E-2</v>
      </c>
      <c r="W99">
        <v>0.11935512574336794</v>
      </c>
      <c r="X99">
        <v>3.2262655122651487E-2</v>
      </c>
      <c r="Y99">
        <v>7.0107060160560869E-2</v>
      </c>
      <c r="Z99">
        <v>4.0136916924694149E-3</v>
      </c>
      <c r="AA99">
        <v>0.20028032193347559</v>
      </c>
      <c r="AB99">
        <v>0.24424833249991945</v>
      </c>
      <c r="AC99" t="e">
        <v>#DIV/0!</v>
      </c>
      <c r="AD99">
        <v>0.24327851617660237</v>
      </c>
      <c r="AE99">
        <v>0.15530285061662011</v>
      </c>
      <c r="AF99">
        <v>-6.3436686437228745E-2</v>
      </c>
      <c r="AG99">
        <v>0.23619872294173846</v>
      </c>
      <c r="AH99">
        <v>0.10668440471714716</v>
      </c>
      <c r="AI99">
        <v>0.10243172766187157</v>
      </c>
      <c r="AJ99">
        <v>4.2974632245597617E-2</v>
      </c>
      <c r="AK99">
        <v>0.1694107191390839</v>
      </c>
      <c r="AL99" t="e">
        <v>#DIV/0!</v>
      </c>
      <c r="AM99">
        <v>0.17409602480543412</v>
      </c>
      <c r="AN99">
        <v>0.35844574279002339</v>
      </c>
      <c r="AO99">
        <v>-0.18798395450499736</v>
      </c>
      <c r="AP99">
        <v>6.4661037603422511E-2</v>
      </c>
      <c r="AQ99">
        <v>9.3927394462914982E-2</v>
      </c>
      <c r="AR99">
        <v>0.15879510632105526</v>
      </c>
      <c r="AS99">
        <v>6.2178327455745745E-2</v>
      </c>
      <c r="AT99">
        <v>2.2674818755131637E-3</v>
      </c>
      <c r="AU99">
        <v>5.8972449504456612E-2</v>
      </c>
      <c r="AV99">
        <v>-0.13508405665453077</v>
      </c>
      <c r="AW99">
        <v>5.7107052013729148E-2</v>
      </c>
      <c r="AX99">
        <v>7.7125779654425741E-2</v>
      </c>
      <c r="AY99">
        <v>0.12248152013391533</v>
      </c>
      <c r="AZ99">
        <v>0.64954880928699732</v>
      </c>
      <c r="BA99">
        <v>0.12050811059206651</v>
      </c>
      <c r="BB99">
        <v>0.29163947364142917</v>
      </c>
      <c r="BC99" t="e">
        <v>#DIV/0!</v>
      </c>
      <c r="BD99">
        <v>4.6101587435361614E-2</v>
      </c>
      <c r="BE99">
        <v>0.18289181102499596</v>
      </c>
      <c r="BF99">
        <v>0.17922076783669821</v>
      </c>
      <c r="BG99">
        <v>6.2899323785389483E-2</v>
      </c>
      <c r="BH99">
        <v>0.25207094819381048</v>
      </c>
      <c r="BI99">
        <v>6.3663460243642195E-2</v>
      </c>
      <c r="BJ99">
        <v>0.11115002682864883</v>
      </c>
      <c r="BK99">
        <v>0.18063275237831686</v>
      </c>
      <c r="BL99">
        <v>0.23458458665663665</v>
      </c>
      <c r="BM99">
        <v>0.13922482197330324</v>
      </c>
      <c r="BN99">
        <v>0.15744177828870037</v>
      </c>
      <c r="BO99">
        <v>-6.8730762392348987E-2</v>
      </c>
      <c r="BP99">
        <v>1.9589288240421152E-2</v>
      </c>
      <c r="BQ99">
        <v>5.8870217085543554E-2</v>
      </c>
      <c r="BR99">
        <v>0.15176172192208429</v>
      </c>
      <c r="BS99">
        <v>8.6082451775248439E-2</v>
      </c>
      <c r="BT99">
        <v>6.5536591563366192E-2</v>
      </c>
      <c r="BU99" t="e">
        <v>#DIV/0!</v>
      </c>
      <c r="BV99">
        <v>0.25646065003686247</v>
      </c>
      <c r="BW99">
        <v>0.29900527829511098</v>
      </c>
      <c r="BX99">
        <v>0.12540388639307753</v>
      </c>
      <c r="BY99">
        <v>0.21919986095983771</v>
      </c>
      <c r="BZ99">
        <v>0.13378194565165363</v>
      </c>
      <c r="CA99">
        <v>0.19700823365457532</v>
      </c>
      <c r="CB99">
        <v>4.0432932636738909E-2</v>
      </c>
      <c r="CC99">
        <v>0.13210427868670888</v>
      </c>
      <c r="CD99">
        <v>3.8524720336526999E-2</v>
      </c>
      <c r="CE99">
        <v>-7.9369921840760499E-3</v>
      </c>
      <c r="CF99">
        <v>0.27412652736888354</v>
      </c>
      <c r="CG99">
        <v>0.11340670452351351</v>
      </c>
      <c r="CH99">
        <v>0.1601268469109112</v>
      </c>
      <c r="CI99">
        <v>-5.4127744694788038E-2</v>
      </c>
      <c r="CJ99">
        <v>0.12771631830659358</v>
      </c>
      <c r="CK99">
        <v>0.18774192573331017</v>
      </c>
      <c r="CL99">
        <v>5.7339699342988798E-3</v>
      </c>
      <c r="CM99">
        <v>9.2253959716699696E-2</v>
      </c>
      <c r="CN99">
        <v>0.20479812335363132</v>
      </c>
      <c r="CO99">
        <v>9.249802259540095E-2</v>
      </c>
      <c r="CP99">
        <v>-2.8525895036831672E-3</v>
      </c>
      <c r="CQ99">
        <v>0.16004099982533243</v>
      </c>
      <c r="CR99">
        <v>0.11638440602792491</v>
      </c>
      <c r="CS99">
        <v>0.22881392787990767</v>
      </c>
      <c r="CT99">
        <v>0.14052578105488761</v>
      </c>
      <c r="CU99">
        <v>0.18508960536574279</v>
      </c>
      <c r="CV99">
        <v>0.14367825685647762</v>
      </c>
      <c r="CW99">
        <v>0.19164339799843044</v>
      </c>
      <c r="CX99">
        <v>0.1220106816453834</v>
      </c>
      <c r="CY99">
        <v>0.15219166398289102</v>
      </c>
      <c r="CZ99">
        <v>0.16705069960642585</v>
      </c>
      <c r="DA99">
        <v>0.29931747424715893</v>
      </c>
      <c r="DB99">
        <v>5.9672349911932959E-2</v>
      </c>
      <c r="DC99" t="e">
        <v>#DIV/0!</v>
      </c>
      <c r="DD99">
        <v>0.11920560452507972</v>
      </c>
      <c r="DE99">
        <v>8.9465733649941495E-2</v>
      </c>
      <c r="DF99">
        <v>0.15061661966634218</v>
      </c>
      <c r="DG99">
        <v>0.12459639717086485</v>
      </c>
      <c r="DH99">
        <v>0.18107902114518259</v>
      </c>
      <c r="DI99">
        <v>7.9909495320664881E-2</v>
      </c>
      <c r="DJ99" t="e">
        <v>#DIV/0!</v>
      </c>
      <c r="DK99">
        <v>8.2758808547922211E-2</v>
      </c>
      <c r="DL99">
        <v>0.13290332111411615</v>
      </c>
      <c r="DM99">
        <v>0.15118455279888865</v>
      </c>
      <c r="DN99">
        <v>9.4472108665609789E-2</v>
      </c>
      <c r="DO99" t="e">
        <v>#DIV/0!</v>
      </c>
      <c r="DP99">
        <v>5.2719460295645858E-2</v>
      </c>
      <c r="DQ99">
        <v>0.21031511089968641</v>
      </c>
      <c r="DR99">
        <v>4.5429115601870872E-2</v>
      </c>
      <c r="DS99">
        <v>0.16730193817921851</v>
      </c>
      <c r="DT99">
        <v>0.17439164264037821</v>
      </c>
      <c r="DU99">
        <v>0.20228106056186834</v>
      </c>
      <c r="DV99">
        <v>0.17714974382740159</v>
      </c>
      <c r="DW99" t="e">
        <v>#DIV/0!</v>
      </c>
      <c r="DX99">
        <v>-9.9894811828447477E-3</v>
      </c>
      <c r="DY99">
        <v>0.18129101229404496</v>
      </c>
      <c r="DZ99">
        <v>0.12591762467151077</v>
      </c>
      <c r="EA99" t="e">
        <v>#DIV/0!</v>
      </c>
      <c r="EB99">
        <v>8.179328280791108E-2</v>
      </c>
      <c r="EC99">
        <v>2.8550783051566817E-2</v>
      </c>
      <c r="ED99">
        <v>0.198316550645222</v>
      </c>
      <c r="EE99">
        <v>3.5641048151641846E-3</v>
      </c>
      <c r="EF99">
        <v>-2.8525895036831672E-3</v>
      </c>
      <c r="EG99" t="e">
        <v>#DIV/0!</v>
      </c>
      <c r="EH99">
        <v>0.12290863365143881</v>
      </c>
      <c r="EI99">
        <v>0.18732579780292968</v>
      </c>
      <c r="EJ99">
        <v>4.700136855144877E-2</v>
      </c>
      <c r="EK99">
        <v>0.5960353810934943</v>
      </c>
      <c r="EL99">
        <v>8.0138018882597875E-2</v>
      </c>
      <c r="EM99">
        <v>0.18827260214333097</v>
      </c>
      <c r="EN99">
        <v>6.4262208909706992E-2</v>
      </c>
      <c r="EO99">
        <v>0.12094544893825694</v>
      </c>
      <c r="EP99">
        <v>7.617034220298341E-2</v>
      </c>
      <c r="EQ99">
        <v>0.21825365827306062</v>
      </c>
      <c r="ER99">
        <v>0.1877530491747128</v>
      </c>
      <c r="ES99">
        <v>0.16312392292248667</v>
      </c>
      <c r="ET99" t="e">
        <v>#DIV/0!</v>
      </c>
      <c r="EU99" t="e">
        <v>#DIV/0!</v>
      </c>
      <c r="EV99">
        <v>0.14399030301234356</v>
      </c>
      <c r="EW99">
        <v>0.18139710158080447</v>
      </c>
      <c r="EX99">
        <v>6.3460768139939339E-2</v>
      </c>
      <c r="EY99">
        <v>0.12760151612632004</v>
      </c>
      <c r="EZ99">
        <v>0.15153477595659023</v>
      </c>
      <c r="FA99">
        <v>1.6521553156240154E-3</v>
      </c>
      <c r="FB99">
        <v>-8.6301955496854987E-4</v>
      </c>
      <c r="FC99">
        <v>0.16555085284279236</v>
      </c>
      <c r="FD99">
        <v>0.11228300079474184</v>
      </c>
      <c r="FE99">
        <v>5.6621988041395968E-2</v>
      </c>
      <c r="FF99" t="e">
        <v>#DIV/0!</v>
      </c>
      <c r="FG99">
        <v>0.13710012949600786</v>
      </c>
      <c r="FH99">
        <v>9.8420748861067844E-2</v>
      </c>
      <c r="FI99">
        <v>0.19384232649896593</v>
      </c>
      <c r="FJ99">
        <v>0.12357633486739861</v>
      </c>
      <c r="FK99">
        <v>0.55710942751624204</v>
      </c>
      <c r="FL99">
        <v>8.3499099450223199E-2</v>
      </c>
      <c r="FM99">
        <v>0.14060658249920638</v>
      </c>
      <c r="FN99">
        <v>0.25647924931131671</v>
      </c>
      <c r="FO99">
        <v>8.6225972250791399E-2</v>
      </c>
      <c r="FP99">
        <v>8.0615787489762752E-2</v>
      </c>
      <c r="FQ99">
        <v>-7.2337057359171925E-2</v>
      </c>
      <c r="FR99">
        <v>0.16782807653683834</v>
      </c>
      <c r="FS99">
        <v>0.1572536451963979</v>
      </c>
      <c r="FT99">
        <v>0.26163134060703708</v>
      </c>
      <c r="FU99">
        <v>0.10959477638127677</v>
      </c>
      <c r="FV99">
        <v>0.15313208469268166</v>
      </c>
      <c r="FW99">
        <v>6.8495823796858535E-2</v>
      </c>
      <c r="FX99">
        <v>0.13682112654398612</v>
      </c>
      <c r="FY99">
        <v>8.7768701729486878E-2</v>
      </c>
      <c r="FZ99">
        <v>-4.1421785613044521E-2</v>
      </c>
      <c r="GA99">
        <v>-5.5117306341593009E-2</v>
      </c>
      <c r="GB99">
        <v>9.365599618490103E-2</v>
      </c>
      <c r="GC99">
        <v>0.10420157716340472</v>
      </c>
      <c r="GD99">
        <v>1.6535324755846389E-2</v>
      </c>
      <c r="GE99">
        <v>8.3985367237400382E-2</v>
      </c>
      <c r="GF99" t="e">
        <v>#DIV/0!</v>
      </c>
      <c r="GG99">
        <v>0.1092768516094005</v>
      </c>
      <c r="GH99">
        <v>0.24089124754186733</v>
      </c>
      <c r="GI99">
        <v>0.12696025745247827</v>
      </c>
      <c r="GJ99">
        <v>-7.7290545283934059E-2</v>
      </c>
      <c r="GK99" t="e">
        <v>#DIV/0!</v>
      </c>
      <c r="GL99">
        <v>2.7304476873324643E-2</v>
      </c>
      <c r="GM99">
        <v>1.6516927145370881</v>
      </c>
      <c r="GN99">
        <v>8.9204429661721166E-2</v>
      </c>
      <c r="GO99">
        <v>-0.19344657772839621</v>
      </c>
      <c r="GP99">
        <v>0.12321573496431426</v>
      </c>
      <c r="GQ99">
        <v>-3.593454236110058E-2</v>
      </c>
      <c r="GR99">
        <v>0.40789492493070156</v>
      </c>
      <c r="GS99">
        <v>0.22306354222966868</v>
      </c>
    </row>
    <row r="101" spans="1:201" x14ac:dyDescent="0.2">
      <c r="A101" s="126">
        <v>2011</v>
      </c>
    </row>
    <row r="102" spans="1:201" x14ac:dyDescent="0.2">
      <c r="A102" t="s">
        <v>1538</v>
      </c>
      <c r="B102" s="131">
        <v>-2.1650918245842924E-3</v>
      </c>
    </row>
    <row r="103" spans="1:201" x14ac:dyDescent="0.2">
      <c r="A103" t="s">
        <v>1539</v>
      </c>
      <c r="B103" s="128">
        <v>0.11849999999999999</v>
      </c>
    </row>
    <row r="104" spans="1:201" x14ac:dyDescent="0.2">
      <c r="A104" t="s">
        <v>1540</v>
      </c>
      <c r="B104">
        <v>2.4744463198242109E-3</v>
      </c>
    </row>
    <row r="106" spans="1:201" x14ac:dyDescent="0.2">
      <c r="A106" t="s">
        <v>1541</v>
      </c>
      <c r="B106" s="126" t="s">
        <v>508</v>
      </c>
      <c r="C106" s="126" t="s">
        <v>704</v>
      </c>
      <c r="D106" s="126" t="s">
        <v>158</v>
      </c>
      <c r="E106" s="126" t="s">
        <v>494</v>
      </c>
      <c r="F106" s="126" t="s">
        <v>146</v>
      </c>
      <c r="G106" s="126" t="s">
        <v>486</v>
      </c>
      <c r="H106" s="126" t="s">
        <v>61</v>
      </c>
      <c r="I106" s="126" t="s">
        <v>492</v>
      </c>
      <c r="J106" s="126" t="s">
        <v>130</v>
      </c>
      <c r="K106" s="126" t="s">
        <v>733</v>
      </c>
      <c r="L106" s="126" t="s">
        <v>708</v>
      </c>
      <c r="M106" s="126" t="s">
        <v>290</v>
      </c>
      <c r="N106" s="126" t="s">
        <v>356</v>
      </c>
      <c r="O106" s="126" t="s">
        <v>446</v>
      </c>
      <c r="P106" s="126" t="s">
        <v>504</v>
      </c>
      <c r="Q106" s="126" t="s">
        <v>244</v>
      </c>
      <c r="R106" s="126" t="s">
        <v>91</v>
      </c>
      <c r="S106" s="126" t="s">
        <v>914</v>
      </c>
      <c r="T106" s="126" t="s">
        <v>207</v>
      </c>
      <c r="U106" s="126" t="s">
        <v>496</v>
      </c>
      <c r="V106" s="126" t="s">
        <v>706</v>
      </c>
      <c r="W106" s="126" t="s">
        <v>720</v>
      </c>
      <c r="X106" s="126" t="s">
        <v>1078</v>
      </c>
      <c r="Y106" s="126" t="s">
        <v>838</v>
      </c>
      <c r="Z106" s="126" t="s">
        <v>965</v>
      </c>
      <c r="AA106" s="126" t="s">
        <v>1049</v>
      </c>
      <c r="AB106" s="126" t="s">
        <v>673</v>
      </c>
      <c r="AC106" s="126" t="s">
        <v>829</v>
      </c>
      <c r="AD106" s="126" t="s">
        <v>460</v>
      </c>
      <c r="AE106" s="126" t="s">
        <v>500</v>
      </c>
      <c r="AF106" s="126" t="s">
        <v>152</v>
      </c>
      <c r="AG106" s="126" t="s">
        <v>334</v>
      </c>
      <c r="AH106" s="126" t="s">
        <v>586</v>
      </c>
      <c r="AI106" s="126" t="s">
        <v>669</v>
      </c>
      <c r="AJ106" s="126" t="s">
        <v>199</v>
      </c>
      <c r="AK106" s="126" t="s">
        <v>470</v>
      </c>
      <c r="AL106" s="126" t="s">
        <v>874</v>
      </c>
      <c r="AM106" s="126" t="s">
        <v>294</v>
      </c>
      <c r="AN106" s="126" t="s">
        <v>298</v>
      </c>
      <c r="AO106" s="126" t="s">
        <v>450</v>
      </c>
      <c r="AP106" s="126" t="s">
        <v>144</v>
      </c>
      <c r="AQ106" s="126" t="s">
        <v>657</v>
      </c>
      <c r="AR106" s="126" t="s">
        <v>551</v>
      </c>
      <c r="AS106" s="126" t="s">
        <v>804</v>
      </c>
      <c r="AT106" s="126" t="s">
        <v>810</v>
      </c>
      <c r="AU106" s="126" t="s">
        <v>935</v>
      </c>
      <c r="AV106" s="126" t="s">
        <v>653</v>
      </c>
      <c r="AW106" s="126" t="s">
        <v>840</v>
      </c>
      <c r="AX106" s="126" t="s">
        <v>939</v>
      </c>
      <c r="AY106" s="126" t="s">
        <v>65</v>
      </c>
      <c r="AZ106" s="126" t="s">
        <v>79</v>
      </c>
      <c r="BA106" s="126" t="s">
        <v>931</v>
      </c>
      <c r="BB106" s="126" t="s">
        <v>618</v>
      </c>
      <c r="BC106" s="126" t="s">
        <v>51</v>
      </c>
      <c r="BD106" s="126" t="s">
        <v>189</v>
      </c>
      <c r="BE106" s="126" t="s">
        <v>302</v>
      </c>
      <c r="BF106" s="126" t="s">
        <v>1003</v>
      </c>
      <c r="BG106" s="126" t="s">
        <v>67</v>
      </c>
      <c r="BH106" s="126" t="s">
        <v>1093</v>
      </c>
      <c r="BI106" s="126" t="s">
        <v>665</v>
      </c>
      <c r="BJ106" s="126" t="s">
        <v>920</v>
      </c>
      <c r="BK106" s="126" t="s">
        <v>458</v>
      </c>
      <c r="BL106" s="126" t="s">
        <v>620</v>
      </c>
      <c r="BM106" s="126" t="s">
        <v>961</v>
      </c>
      <c r="BN106" s="126" t="s">
        <v>912</v>
      </c>
      <c r="BO106" s="126">
        <v>786</v>
      </c>
      <c r="BP106" s="126" t="s">
        <v>134</v>
      </c>
      <c r="BQ106" s="126" t="s">
        <v>1091</v>
      </c>
      <c r="BR106" s="126" t="s">
        <v>310</v>
      </c>
      <c r="BS106" s="126" t="s">
        <v>754</v>
      </c>
      <c r="BT106" s="126" t="s">
        <v>999</v>
      </c>
      <c r="BU106" s="126" t="s">
        <v>168</v>
      </c>
      <c r="BV106" s="126" t="s">
        <v>318</v>
      </c>
      <c r="BW106" s="126" t="s">
        <v>682</v>
      </c>
      <c r="BX106" s="126" t="s">
        <v>498</v>
      </c>
      <c r="BY106" s="126" t="s">
        <v>1074</v>
      </c>
      <c r="BZ106" s="126" t="s">
        <v>53</v>
      </c>
      <c r="CA106" s="126" t="s">
        <v>814</v>
      </c>
      <c r="CB106" s="126" t="s">
        <v>897</v>
      </c>
      <c r="CC106" s="126" t="s">
        <v>1103</v>
      </c>
      <c r="CD106" s="126" t="s">
        <v>480</v>
      </c>
      <c r="CE106" s="126" t="s">
        <v>221</v>
      </c>
      <c r="CF106" s="126" t="s">
        <v>110</v>
      </c>
      <c r="CG106" s="126" t="s">
        <v>320</v>
      </c>
      <c r="CH106" s="126" t="s">
        <v>322</v>
      </c>
      <c r="CI106" s="126" t="s">
        <v>1059</v>
      </c>
      <c r="CJ106" s="126" t="s">
        <v>556</v>
      </c>
      <c r="CK106" s="126" t="s">
        <v>558</v>
      </c>
      <c r="CL106" s="126" t="s">
        <v>474</v>
      </c>
      <c r="CM106" s="126" t="s">
        <v>433</v>
      </c>
      <c r="CN106" s="126" t="s">
        <v>352</v>
      </c>
      <c r="CO106" s="126" t="s">
        <v>97</v>
      </c>
      <c r="CP106" s="126" t="s">
        <v>464</v>
      </c>
      <c r="CQ106" s="126" t="s">
        <v>346</v>
      </c>
      <c r="CR106" s="126" t="s">
        <v>49</v>
      </c>
      <c r="CS106" s="126" t="s">
        <v>73</v>
      </c>
      <c r="CT106" s="126" t="s">
        <v>900</v>
      </c>
      <c r="CU106" s="126" t="s">
        <v>1037</v>
      </c>
      <c r="CV106" s="126" t="s">
        <v>148</v>
      </c>
      <c r="CW106" s="126" t="s">
        <v>819</v>
      </c>
      <c r="CX106" s="126" t="s">
        <v>423</v>
      </c>
      <c r="CY106" s="126" t="s">
        <v>1055</v>
      </c>
      <c r="CZ106" s="126" t="s">
        <v>957</v>
      </c>
      <c r="DA106" s="126" t="s">
        <v>1117</v>
      </c>
      <c r="DB106" s="126" t="s">
        <v>752</v>
      </c>
      <c r="DC106" s="126" t="s">
        <v>77</v>
      </c>
      <c r="DD106" s="126" t="s">
        <v>354</v>
      </c>
      <c r="DE106" s="126" t="s">
        <v>1041</v>
      </c>
      <c r="DF106" s="126" t="s">
        <v>765</v>
      </c>
      <c r="DG106" s="126" t="s">
        <v>328</v>
      </c>
      <c r="DH106" s="126" t="s">
        <v>691</v>
      </c>
      <c r="DI106" s="126" t="s">
        <v>671</v>
      </c>
      <c r="DJ106" s="126" t="s">
        <v>472</v>
      </c>
      <c r="DK106" s="126" t="s">
        <v>150</v>
      </c>
      <c r="DL106" s="126" t="s">
        <v>851</v>
      </c>
      <c r="DM106" s="126" t="s">
        <v>959</v>
      </c>
      <c r="DN106" s="126" t="s">
        <v>1082</v>
      </c>
      <c r="DO106" s="126" t="s">
        <v>348</v>
      </c>
      <c r="DP106" s="126" t="s">
        <v>248</v>
      </c>
      <c r="DQ106" s="126" t="s">
        <v>980</v>
      </c>
      <c r="DR106" s="126" t="s">
        <v>929</v>
      </c>
      <c r="DS106" s="126" t="s">
        <v>312</v>
      </c>
      <c r="DT106" s="126" t="s">
        <v>140</v>
      </c>
      <c r="DU106" s="126" t="s">
        <v>326</v>
      </c>
      <c r="DV106" s="126" t="s">
        <v>502</v>
      </c>
      <c r="DW106" s="126" t="s">
        <v>763</v>
      </c>
      <c r="DX106" s="126" t="s">
        <v>949</v>
      </c>
      <c r="DY106" s="126" t="s">
        <v>806</v>
      </c>
      <c r="DZ106" s="126" t="s">
        <v>488</v>
      </c>
      <c r="EA106" s="126" t="s">
        <v>1023</v>
      </c>
      <c r="EB106" s="126" t="s">
        <v>1105</v>
      </c>
      <c r="EC106" s="126" t="s">
        <v>185</v>
      </c>
      <c r="ED106" s="126" t="s">
        <v>616</v>
      </c>
      <c r="EE106" s="126" t="s">
        <v>232</v>
      </c>
      <c r="EF106" s="126" t="s">
        <v>904</v>
      </c>
      <c r="EG106" s="126" t="s">
        <v>99</v>
      </c>
      <c r="EH106" s="126" t="s">
        <v>1076</v>
      </c>
      <c r="EI106" s="126" t="s">
        <v>594</v>
      </c>
      <c r="EJ106" s="126" t="s">
        <v>234</v>
      </c>
      <c r="EK106" s="126" t="s">
        <v>584</v>
      </c>
      <c r="EL106" s="126" t="s">
        <v>466</v>
      </c>
      <c r="EM106" s="126" t="s">
        <v>986</v>
      </c>
      <c r="EN106" s="126" t="s">
        <v>219</v>
      </c>
      <c r="EO106" s="126" t="s">
        <v>750</v>
      </c>
      <c r="EP106" s="126" t="s">
        <v>242</v>
      </c>
      <c r="EQ106" s="126" t="s">
        <v>364</v>
      </c>
      <c r="ER106" s="126" t="s">
        <v>172</v>
      </c>
      <c r="ES106" s="126" t="s">
        <v>698</v>
      </c>
      <c r="ET106" s="126" t="s">
        <v>296</v>
      </c>
      <c r="EU106" s="126" t="s">
        <v>283</v>
      </c>
      <c r="EV106" s="126" t="s">
        <v>55</v>
      </c>
      <c r="EW106" s="126" t="s">
        <v>342</v>
      </c>
      <c r="EX106" s="126" t="s">
        <v>602</v>
      </c>
      <c r="EY106" s="126" t="s">
        <v>228</v>
      </c>
      <c r="EZ106" s="126" t="s">
        <v>324</v>
      </c>
      <c r="FA106" s="126" t="s">
        <v>154</v>
      </c>
      <c r="FB106" s="126" t="s">
        <v>700</v>
      </c>
      <c r="FC106" s="126" t="s">
        <v>63</v>
      </c>
      <c r="FD106" s="126" t="s">
        <v>506</v>
      </c>
      <c r="FE106" s="126" t="s">
        <v>925</v>
      </c>
      <c r="FF106" s="126" t="s">
        <v>95</v>
      </c>
      <c r="FG106" s="126" t="s">
        <v>582</v>
      </c>
      <c r="FH106" s="126" t="s">
        <v>562</v>
      </c>
      <c r="FI106" s="126" t="s">
        <v>802</v>
      </c>
      <c r="FJ106" s="126" t="s">
        <v>350</v>
      </c>
      <c r="FK106" s="126" t="s">
        <v>286</v>
      </c>
      <c r="FL106" s="126" t="s">
        <v>448</v>
      </c>
      <c r="FM106" s="126" t="s">
        <v>452</v>
      </c>
      <c r="FN106" s="126" t="s">
        <v>332</v>
      </c>
      <c r="FO106" s="126" t="s">
        <v>626</v>
      </c>
      <c r="FP106" s="126" t="s">
        <v>641</v>
      </c>
      <c r="FQ106" s="126" t="s">
        <v>160</v>
      </c>
      <c r="FR106" s="126" t="s">
        <v>610</v>
      </c>
      <c r="FS106" s="126" t="s">
        <v>338</v>
      </c>
      <c r="FT106" s="126" t="s">
        <v>612</v>
      </c>
      <c r="FU106" s="126" t="s">
        <v>1080</v>
      </c>
      <c r="FV106" s="126" t="s">
        <v>454</v>
      </c>
      <c r="FW106" s="126" t="s">
        <v>478</v>
      </c>
      <c r="FX106" s="126" t="s">
        <v>292</v>
      </c>
      <c r="FY106" s="126" t="s">
        <v>468</v>
      </c>
      <c r="FZ106" s="126" t="s">
        <v>308</v>
      </c>
      <c r="GA106" s="126" t="s">
        <v>645</v>
      </c>
      <c r="GB106" s="126" t="s">
        <v>982</v>
      </c>
      <c r="GC106" s="126" t="s">
        <v>1097</v>
      </c>
      <c r="GD106" s="126" t="s">
        <v>162</v>
      </c>
      <c r="GE106" s="126" t="s">
        <v>1016</v>
      </c>
      <c r="GF106" s="126" t="s">
        <v>781</v>
      </c>
      <c r="GG106" s="126" t="s">
        <v>560</v>
      </c>
      <c r="GH106" s="126" t="s">
        <v>1025</v>
      </c>
      <c r="GI106" s="126" t="s">
        <v>429</v>
      </c>
      <c r="GJ106" s="126" t="s">
        <v>955</v>
      </c>
      <c r="GK106" s="126" t="s">
        <v>304</v>
      </c>
      <c r="GL106" s="126" t="s">
        <v>316</v>
      </c>
      <c r="GM106" s="126" t="s">
        <v>93</v>
      </c>
      <c r="GN106" s="126" t="s">
        <v>114</v>
      </c>
      <c r="GO106" s="126" t="s">
        <v>205</v>
      </c>
      <c r="GP106" s="126" t="s">
        <v>193</v>
      </c>
      <c r="GQ106" s="126" t="s">
        <v>857</v>
      </c>
      <c r="GR106" s="126" t="s">
        <v>967</v>
      </c>
      <c r="GS106" s="126" t="s">
        <v>85</v>
      </c>
    </row>
    <row r="107" spans="1:201" x14ac:dyDescent="0.2">
      <c r="A107" t="s">
        <v>1542</v>
      </c>
      <c r="B107">
        <v>-2.7906647102107179E-3</v>
      </c>
      <c r="C107">
        <v>-7.0833135995059492E-4</v>
      </c>
      <c r="D107">
        <v>-5.5059735979200576E-4</v>
      </c>
      <c r="E107">
        <v>-1.4473960333839942E-3</v>
      </c>
      <c r="F107">
        <v>9.5433097825918186E-4</v>
      </c>
      <c r="G107">
        <v>-1.5904282784891179E-3</v>
      </c>
      <c r="H107">
        <v>-2.012328300758091E-3</v>
      </c>
      <c r="I107">
        <v>6.9863806003944798E-5</v>
      </c>
      <c r="J107">
        <v>-1.2950196647945342E-3</v>
      </c>
      <c r="K107">
        <v>-1.2637035790258573E-3</v>
      </c>
      <c r="L107">
        <v>-4.0932621033924613E-4</v>
      </c>
      <c r="M107">
        <v>3.1027764742995842E-3</v>
      </c>
      <c r="N107">
        <v>9.2481483750830493E-4</v>
      </c>
      <c r="O107">
        <v>3.3253562946540977E-4</v>
      </c>
      <c r="P107">
        <v>-4.9753763527238986E-4</v>
      </c>
      <c r="Q107">
        <v>4.0928252065078382E-3</v>
      </c>
      <c r="R107" t="e">
        <v>#DIV/0!</v>
      </c>
      <c r="S107" t="e">
        <v>#DIV/0!</v>
      </c>
      <c r="T107">
        <v>-5.2558972042074229E-4</v>
      </c>
      <c r="U107">
        <v>4.0963210995734415E-3</v>
      </c>
      <c r="V107">
        <v>-3.8172964017207193E-5</v>
      </c>
      <c r="W107">
        <v>6.2323879997435046E-4</v>
      </c>
      <c r="X107">
        <v>2.3879336003043133E-3</v>
      </c>
      <c r="Y107">
        <v>-4.0632594131177003E-3</v>
      </c>
      <c r="Z107">
        <v>-8.8609674803245039E-4</v>
      </c>
      <c r="AA107">
        <v>-6.9110596616895866E-3</v>
      </c>
      <c r="AB107">
        <v>5.6818927213481444E-3</v>
      </c>
      <c r="AC107" t="e">
        <v>#DIV/0!</v>
      </c>
      <c r="AD107">
        <v>2.2375121671519673E-3</v>
      </c>
      <c r="AE107">
        <v>-8.2328394668617823E-3</v>
      </c>
      <c r="AF107">
        <v>3.108327127983773E-3</v>
      </c>
      <c r="AG107">
        <v>3.8881720211014774E-3</v>
      </c>
      <c r="AH107">
        <v>5.3803702532889968E-4</v>
      </c>
      <c r="AI107">
        <v>1.1520247004462212E-3</v>
      </c>
      <c r="AJ107">
        <v>-2.0328204097326374E-3</v>
      </c>
      <c r="AK107">
        <v>-2.3895741632126043E-4</v>
      </c>
      <c r="AL107" t="e">
        <v>#DIV/0!</v>
      </c>
      <c r="AM107">
        <v>-7.6943922876246244E-4</v>
      </c>
      <c r="AN107">
        <v>3.0326461442664148E-4</v>
      </c>
      <c r="AO107">
        <v>-3.9714376472348113E-3</v>
      </c>
      <c r="AP107">
        <v>-1.5375296030763123E-3</v>
      </c>
      <c r="AQ107">
        <v>5.4823068413366186E-3</v>
      </c>
      <c r="AR107">
        <v>-4.5559251897150867E-4</v>
      </c>
      <c r="AS107">
        <v>-8.8602315185724661E-4</v>
      </c>
      <c r="AT107">
        <v>-2.6103760254101629E-3</v>
      </c>
      <c r="AU107">
        <v>-1.0099986484194759E-3</v>
      </c>
      <c r="AV107">
        <v>-4.6062478139231281E-4</v>
      </c>
      <c r="AW107">
        <v>-1.3500790246493645E-3</v>
      </c>
      <c r="AX107">
        <v>-5.7280041648242693E-4</v>
      </c>
      <c r="AY107">
        <v>-1.1532552907203549E-3</v>
      </c>
      <c r="AZ107">
        <v>-5.801830061576003E-3</v>
      </c>
      <c r="BA107">
        <v>1.5442353388193317E-3</v>
      </c>
      <c r="BB107">
        <v>2.8968391293057614E-3</v>
      </c>
      <c r="BC107" t="e">
        <v>#DIV/0!</v>
      </c>
      <c r="BD107">
        <v>-1.6458066894974041E-3</v>
      </c>
      <c r="BE107">
        <v>-7.1152804434892233E-4</v>
      </c>
      <c r="BF107">
        <v>-3.5058791818722746E-3</v>
      </c>
      <c r="BG107">
        <v>-1.4172708350243838E-3</v>
      </c>
      <c r="BH107">
        <v>-6.2737492841663045E-3</v>
      </c>
      <c r="BI107">
        <v>2.131142287617699E-4</v>
      </c>
      <c r="BJ107">
        <v>-7.5863145309061218E-4</v>
      </c>
      <c r="BK107">
        <v>-1.560804456947224E-3</v>
      </c>
      <c r="BL107">
        <v>-7.5447983578687738E-4</v>
      </c>
      <c r="BM107">
        <v>-1.480264548427597E-3</v>
      </c>
      <c r="BN107">
        <v>4.4408033090002284E-4</v>
      </c>
      <c r="BO107">
        <v>2.780315551120946E-3</v>
      </c>
      <c r="BP107">
        <v>-8.1116671985071896E-4</v>
      </c>
      <c r="BQ107">
        <v>1.0196176713838535E-3</v>
      </c>
      <c r="BR107">
        <v>1.3752129474146931E-3</v>
      </c>
      <c r="BS107">
        <v>-1.0914482955560153E-3</v>
      </c>
      <c r="BT107">
        <v>6.3208670600840801E-4</v>
      </c>
      <c r="BU107" t="e">
        <v>#DIV/0!</v>
      </c>
      <c r="BV107">
        <v>-6.9650179319184023E-3</v>
      </c>
      <c r="BW107">
        <v>-2.3947297642881505E-3</v>
      </c>
      <c r="BX107">
        <v>1.5276033375872201E-3</v>
      </c>
      <c r="BY107">
        <v>-2.5806100644966884E-4</v>
      </c>
      <c r="BZ107">
        <v>-6.571576528678054E-4</v>
      </c>
      <c r="CA107">
        <v>-1.3194407478042504E-3</v>
      </c>
      <c r="CB107">
        <v>-3.7618082590454923E-3</v>
      </c>
      <c r="CC107">
        <v>-1.1046988614995474E-3</v>
      </c>
      <c r="CD107">
        <v>-5.9024283426000945E-3</v>
      </c>
      <c r="CE107">
        <v>-6.4774398653825907E-4</v>
      </c>
      <c r="CF107">
        <v>3.4096196815321732E-3</v>
      </c>
      <c r="CG107">
        <v>3.9553786755419824E-3</v>
      </c>
      <c r="CH107">
        <v>4.8615072174670844E-3</v>
      </c>
      <c r="CI107">
        <v>-2.4744431636252616E-3</v>
      </c>
      <c r="CJ107">
        <v>4.037157354304981E-4</v>
      </c>
      <c r="CK107">
        <v>-2.488770972050094E-3</v>
      </c>
      <c r="CL107">
        <v>-7.5592866030648885E-4</v>
      </c>
      <c r="CM107">
        <v>5.2635464315633465E-4</v>
      </c>
      <c r="CN107">
        <v>-1.8592586756808631E-2</v>
      </c>
      <c r="CO107">
        <v>7.5451737186544513E-4</v>
      </c>
      <c r="CP107">
        <v>8.1341703970429008E-4</v>
      </c>
      <c r="CQ107">
        <v>-3.0394821160370997E-3</v>
      </c>
      <c r="CR107">
        <v>1.7996589074722757E-3</v>
      </c>
      <c r="CS107">
        <v>9.6202748999846472E-4</v>
      </c>
      <c r="CT107">
        <v>4.8687398263943859E-4</v>
      </c>
      <c r="CU107">
        <v>-1.5495258571176279E-3</v>
      </c>
      <c r="CV107">
        <v>-1.4574832968418181E-3</v>
      </c>
      <c r="CW107">
        <v>-3.3526050645602337E-4</v>
      </c>
      <c r="CX107">
        <v>-2.3886866042395938E-3</v>
      </c>
      <c r="CY107">
        <v>-5.0076605513847215E-3</v>
      </c>
      <c r="CZ107">
        <v>5.1283349043225782E-4</v>
      </c>
      <c r="DA107">
        <v>-1.8101433033534044E-3</v>
      </c>
      <c r="DB107">
        <v>-2.1827481840599855E-3</v>
      </c>
      <c r="DC107" t="e">
        <v>#DIV/0!</v>
      </c>
      <c r="DD107">
        <v>-1.1904703148859042E-2</v>
      </c>
      <c r="DE107">
        <v>1.8825353207062813E-4</v>
      </c>
      <c r="DF107">
        <v>2.8922781960665086E-4</v>
      </c>
      <c r="DG107">
        <v>-3.5129262992788938E-4</v>
      </c>
      <c r="DH107">
        <v>-9.1907269325765609E-4</v>
      </c>
      <c r="DI107">
        <v>-3.9764192737289978E-4</v>
      </c>
      <c r="DJ107" t="e">
        <v>#DIV/0!</v>
      </c>
      <c r="DK107">
        <v>-5.0397324893860888E-4</v>
      </c>
      <c r="DL107">
        <v>-1.4456026995126077E-4</v>
      </c>
      <c r="DM107">
        <v>4.8687968045460787E-4</v>
      </c>
      <c r="DN107">
        <v>-1.1385696188857225E-3</v>
      </c>
      <c r="DO107" t="e">
        <v>#DIV/0!</v>
      </c>
      <c r="DP107">
        <v>1.3084647660650292E-3</v>
      </c>
      <c r="DQ107">
        <v>-9.689580685949971E-4</v>
      </c>
      <c r="DR107">
        <v>-5.931584371033484E-4</v>
      </c>
      <c r="DS107">
        <v>-4.0026521882714078E-4</v>
      </c>
      <c r="DT107">
        <v>2.6638375706913414E-4</v>
      </c>
      <c r="DU107">
        <v>3.5505497051822291E-3</v>
      </c>
      <c r="DV107">
        <v>-5.1458156951251835E-5</v>
      </c>
      <c r="DW107" t="e">
        <v>#DIV/0!</v>
      </c>
      <c r="DX107">
        <v>-8.0999743479591739E-4</v>
      </c>
      <c r="DY107">
        <v>-1.6195359370942595E-3</v>
      </c>
      <c r="DZ107">
        <v>1.0926513952543852E-3</v>
      </c>
      <c r="EA107" t="e">
        <v>#DIV/0!</v>
      </c>
      <c r="EB107">
        <v>2.8750478963072409E-4</v>
      </c>
      <c r="EC107">
        <v>-1.3945193591566039E-3</v>
      </c>
      <c r="ED107">
        <v>-4.2786264843362227E-4</v>
      </c>
      <c r="EE107">
        <v>-3.8941077184094416E-4</v>
      </c>
      <c r="EF107">
        <v>8.1341703970429008E-4</v>
      </c>
      <c r="EG107" t="e">
        <v>#DIV/0!</v>
      </c>
      <c r="EH107">
        <v>-4.5594791358177095E-4</v>
      </c>
      <c r="EI107">
        <v>1.8952196093584366E-3</v>
      </c>
      <c r="EJ107">
        <v>-5.0721120142813386E-4</v>
      </c>
      <c r="EK107">
        <v>2.8559998858613942E-4</v>
      </c>
      <c r="EL107">
        <v>2.415227515196692E-3</v>
      </c>
      <c r="EM107">
        <v>-5.3069293900923401E-4</v>
      </c>
      <c r="EN107">
        <v>2.4485450338966125E-4</v>
      </c>
      <c r="EO107">
        <v>-1.3005572583186522E-3</v>
      </c>
      <c r="EP107">
        <v>-2.8783765596170375E-5</v>
      </c>
      <c r="EQ107">
        <v>-2.781767760680101E-3</v>
      </c>
      <c r="ER107">
        <v>-5.595704511651498E-3</v>
      </c>
      <c r="ES107">
        <v>-4.858931488630383E-3</v>
      </c>
      <c r="ET107" t="e">
        <v>#DIV/0!</v>
      </c>
      <c r="EU107" t="e">
        <v>#DIV/0!</v>
      </c>
      <c r="EV107">
        <v>-9.6092294188620923E-4</v>
      </c>
      <c r="EW107">
        <v>-7.3142314427867758E-4</v>
      </c>
      <c r="EX107">
        <v>-2.7469681710354054E-4</v>
      </c>
      <c r="EY107">
        <v>-5.5465614057566737E-4</v>
      </c>
      <c r="EZ107">
        <v>-3.473505456144409E-4</v>
      </c>
      <c r="FA107">
        <v>-2.1783572369664141E-3</v>
      </c>
      <c r="FB107">
        <v>-4.3484667867625826E-5</v>
      </c>
      <c r="FC107">
        <v>-4.3650241021681241E-3</v>
      </c>
      <c r="FD107">
        <v>3.6269783288260098E-4</v>
      </c>
      <c r="FE107">
        <v>-7.5595119368530861E-4</v>
      </c>
      <c r="FF107" t="e">
        <v>#DIV/0!</v>
      </c>
      <c r="FG107">
        <v>5.3451049440231962E-4</v>
      </c>
      <c r="FH107">
        <v>-1.7511140722628075E-3</v>
      </c>
      <c r="FI107">
        <v>-1.7958499921445379E-3</v>
      </c>
      <c r="FJ107">
        <v>1.9157017253947987E-4</v>
      </c>
      <c r="FK107">
        <v>2.1576787920371977E-3</v>
      </c>
      <c r="FL107">
        <v>3.8132339063970953E-4</v>
      </c>
      <c r="FM107">
        <v>3.1569970515860486E-4</v>
      </c>
      <c r="FN107">
        <v>5.8912617557572147E-3</v>
      </c>
      <c r="FO107">
        <v>2.5278869294549904E-3</v>
      </c>
      <c r="FP107">
        <v>1.3238116663456154E-3</v>
      </c>
      <c r="FQ107">
        <v>-2.5676815307546573E-3</v>
      </c>
      <c r="FR107">
        <v>2.8136126482918712E-3</v>
      </c>
      <c r="FS107">
        <v>-5.6525234972195357E-4</v>
      </c>
      <c r="FT107">
        <v>5.2506470467419671E-4</v>
      </c>
      <c r="FU107">
        <v>-2.2404992677093876E-3</v>
      </c>
      <c r="FV107">
        <v>3.7489953773754551E-4</v>
      </c>
      <c r="FW107">
        <v>1.7022248018546662E-4</v>
      </c>
      <c r="FX107">
        <v>2.0033136148443075E-3</v>
      </c>
      <c r="FY107">
        <v>5.0745469544571566E-3</v>
      </c>
      <c r="FZ107">
        <v>2.0017245111976609E-3</v>
      </c>
      <c r="GA107">
        <v>-1.539776987488841E-4</v>
      </c>
      <c r="GB107">
        <v>-4.3571208250973385E-3</v>
      </c>
      <c r="GC107">
        <v>2.0115859064602803E-3</v>
      </c>
      <c r="GD107">
        <v>-1.5433031120646324E-4</v>
      </c>
      <c r="GE107">
        <v>-3.7490787311747871E-4</v>
      </c>
      <c r="GF107" t="e">
        <v>#DIV/0!</v>
      </c>
      <c r="GG107">
        <v>2.8920941035975899E-4</v>
      </c>
      <c r="GH107">
        <v>-3.1533956002376731E-4</v>
      </c>
      <c r="GI107">
        <v>-2.5631142746623944E-3</v>
      </c>
      <c r="GJ107">
        <v>4.3264517914266163E-3</v>
      </c>
      <c r="GK107" t="e">
        <v>#DIV/0!</v>
      </c>
      <c r="GL107">
        <v>1.5543500172908004E-3</v>
      </c>
      <c r="GM107">
        <v>-2.9710314194083404E-3</v>
      </c>
      <c r="GN107">
        <v>7.6744989642513618E-4</v>
      </c>
      <c r="GO107">
        <v>1.7595664836357343E-3</v>
      </c>
      <c r="GP107">
        <v>-2.6284993076197641E-3</v>
      </c>
      <c r="GQ107">
        <v>-1.1171941735554733E-3</v>
      </c>
      <c r="GR107">
        <v>-3.8624964270479924E-3</v>
      </c>
      <c r="GS107">
        <v>2.836427846431525E-3</v>
      </c>
    </row>
    <row r="108" spans="1:201" x14ac:dyDescent="0.2">
      <c r="A108" t="s">
        <v>1543</v>
      </c>
      <c r="B108">
        <v>-1.1277935948147673</v>
      </c>
      <c r="C108">
        <v>-0.28625852752421643</v>
      </c>
      <c r="D108">
        <v>-0.22251335799077718</v>
      </c>
      <c r="E108">
        <v>-0.58493733397571535</v>
      </c>
      <c r="F108">
        <v>0.38567455297513958</v>
      </c>
      <c r="G108">
        <v>-0.64274107130443014</v>
      </c>
      <c r="H108">
        <v>-0.81324386980480157</v>
      </c>
      <c r="I108">
        <v>2.8234116636204922E-2</v>
      </c>
      <c r="J108">
        <v>-0.52335734843766368</v>
      </c>
      <c r="K108">
        <v>-0.51070155327339373</v>
      </c>
      <c r="L108">
        <v>-0.16542133367771963</v>
      </c>
      <c r="M108">
        <v>1.2539275754100865</v>
      </c>
      <c r="N108">
        <v>0.3737461710521186</v>
      </c>
      <c r="O108">
        <v>0.13438789389015063</v>
      </c>
      <c r="P108">
        <v>-0.20107028844648198</v>
      </c>
      <c r="Q108">
        <v>1.6540367732845382</v>
      </c>
      <c r="R108" t="e">
        <v>#DIV/0!</v>
      </c>
      <c r="S108" t="e">
        <v>#DIV/0!</v>
      </c>
      <c r="T108">
        <v>-0.21240700039032617</v>
      </c>
      <c r="U108">
        <v>1.655449571387126</v>
      </c>
      <c r="V108">
        <v>-1.5426870937300862E-2</v>
      </c>
      <c r="W108">
        <v>0.25187000218239791</v>
      </c>
      <c r="X108">
        <v>0.96503754442891143</v>
      </c>
      <c r="Y108">
        <v>-1.6420883252001044</v>
      </c>
      <c r="Z108">
        <v>-0.35809899812067869</v>
      </c>
      <c r="AA108">
        <v>-2.792972151515722</v>
      </c>
      <c r="AB108">
        <v>2.2962279180708984</v>
      </c>
      <c r="AC108" t="e">
        <v>#DIV/0!</v>
      </c>
      <c r="AD108">
        <v>0.90424760853608821</v>
      </c>
      <c r="AE108">
        <v>-3.3271440972082424</v>
      </c>
      <c r="AF108">
        <v>1.2561707655895296</v>
      </c>
      <c r="AG108">
        <v>1.5713301153276584</v>
      </c>
      <c r="AH108">
        <v>0.21743733982765195</v>
      </c>
      <c r="AI108">
        <v>0.46556867741146352</v>
      </c>
      <c r="AJ108">
        <v>-0.82152536244029439</v>
      </c>
      <c r="AK108">
        <v>-9.6570054644885731E-2</v>
      </c>
      <c r="AL108" t="e">
        <v>#DIV/0!</v>
      </c>
      <c r="AM108">
        <v>-0.31095410015486807</v>
      </c>
      <c r="AN108">
        <v>0.12255857482015853</v>
      </c>
      <c r="AO108">
        <v>-1.6049803204124264</v>
      </c>
      <c r="AP108">
        <v>-0.62136308666641082</v>
      </c>
      <c r="AQ108">
        <v>2.2155691143569003</v>
      </c>
      <c r="AR108">
        <v>-0.1841189745445255</v>
      </c>
      <c r="AS108">
        <v>-0.35806925563864778</v>
      </c>
      <c r="AT108">
        <v>-1.0549333822669504</v>
      </c>
      <c r="AU108">
        <v>-0.408171573708347</v>
      </c>
      <c r="AV108">
        <v>-0.18615266684186402</v>
      </c>
      <c r="AW108">
        <v>-0.54560853223329431</v>
      </c>
      <c r="AX108">
        <v>-0.23148629731564341</v>
      </c>
      <c r="AY108">
        <v>-0.46606599685794931</v>
      </c>
      <c r="AZ108">
        <v>-2.3446982927429905</v>
      </c>
      <c r="BA108">
        <v>0.62407308109599113</v>
      </c>
      <c r="BB108">
        <v>1.1707019489966377</v>
      </c>
      <c r="BC108" t="e">
        <v>#DIV/0!</v>
      </c>
      <c r="BD108">
        <v>-0.66512119350171439</v>
      </c>
      <c r="BE108">
        <v>-0.28755040618519884</v>
      </c>
      <c r="BF108">
        <v>-1.4168337998624834</v>
      </c>
      <c r="BG108">
        <v>-0.57276281310684052</v>
      </c>
      <c r="BH108">
        <v>-2.5354153912750887</v>
      </c>
      <c r="BI108">
        <v>8.6126026276823781E-2</v>
      </c>
      <c r="BJ108">
        <v>-0.30658634499879017</v>
      </c>
      <c r="BK108">
        <v>-0.63076917225591966</v>
      </c>
      <c r="BL108">
        <v>-0.30490854852752552</v>
      </c>
      <c r="BM108">
        <v>-0.59822051364313189</v>
      </c>
      <c r="BN108">
        <v>0.1794665446335369</v>
      </c>
      <c r="BO108">
        <v>1.1236111807503122</v>
      </c>
      <c r="BP108">
        <v>-0.3278174650029772</v>
      </c>
      <c r="BQ108">
        <v>0.41205891726771787</v>
      </c>
      <c r="BR108">
        <v>0.55576592484430642</v>
      </c>
      <c r="BS108">
        <v>-0.44108788572691837</v>
      </c>
      <c r="BT108">
        <v>0.25544571363072149</v>
      </c>
      <c r="BU108" t="e">
        <v>#DIV/0!</v>
      </c>
      <c r="BV108">
        <v>-2.8147783510669204</v>
      </c>
      <c r="BW108">
        <v>-0.96778408369686375</v>
      </c>
      <c r="BX108">
        <v>0.61735157693610576</v>
      </c>
      <c r="BY108">
        <v>-0.10429040403188135</v>
      </c>
      <c r="BZ108">
        <v>-0.26557765573774544</v>
      </c>
      <c r="CA108">
        <v>-0.53322666053955292</v>
      </c>
      <c r="CB108">
        <v>-1.5202626255851603</v>
      </c>
      <c r="CC108">
        <v>-0.44644284769856196</v>
      </c>
      <c r="CD108">
        <v>-2.3853531577195071</v>
      </c>
      <c r="CE108">
        <v>-0.2617733031219186</v>
      </c>
      <c r="CF108">
        <v>1.3779323698460344</v>
      </c>
      <c r="CG108">
        <v>1.5984903951454399</v>
      </c>
      <c r="CH108">
        <v>1.9646848583938787</v>
      </c>
      <c r="CI108">
        <v>-0.9999987244827564</v>
      </c>
      <c r="CJ108">
        <v>0.16315396789823219</v>
      </c>
      <c r="CK108">
        <v>-1.0057890333328794</v>
      </c>
      <c r="CL108">
        <v>-0.3054940631568</v>
      </c>
      <c r="CM108">
        <v>0.21271612923642969</v>
      </c>
      <c r="CN108">
        <v>-7.5138371795955878</v>
      </c>
      <c r="CO108">
        <v>0.3049237180134291</v>
      </c>
      <c r="CP108">
        <v>0.32872688859222321</v>
      </c>
      <c r="CQ108">
        <v>-1.2283483750227526</v>
      </c>
      <c r="CR108">
        <v>0.72729761524999526</v>
      </c>
      <c r="CS108">
        <v>0.38878495051240752</v>
      </c>
      <c r="CT108">
        <v>0.19676077785111418</v>
      </c>
      <c r="CU108">
        <v>-0.62621114255075416</v>
      </c>
      <c r="CV108">
        <v>-0.58901390794582298</v>
      </c>
      <c r="CW108">
        <v>-0.13548910064043776</v>
      </c>
      <c r="CX108">
        <v>-0.96534185652056914</v>
      </c>
      <c r="CY108">
        <v>-2.0237499238781123</v>
      </c>
      <c r="CZ108">
        <v>0.20725181480950067</v>
      </c>
      <c r="DA108">
        <v>-0.73153468266872734</v>
      </c>
      <c r="DB108">
        <v>-0.88211579559141617</v>
      </c>
      <c r="DC108" t="e">
        <v>#DIV/0!</v>
      </c>
      <c r="DD108">
        <v>-4.8110573478533869</v>
      </c>
      <c r="DE108">
        <v>7.6079052740979244E-2</v>
      </c>
      <c r="DF108">
        <v>0.11688587353440673</v>
      </c>
      <c r="DG108">
        <v>-0.14196817571409098</v>
      </c>
      <c r="DH108">
        <v>-0.37142559363459887</v>
      </c>
      <c r="DI108">
        <v>-0.16069935491716345</v>
      </c>
      <c r="DJ108" t="e">
        <v>#DIV/0!</v>
      </c>
      <c r="DK108">
        <v>-0.20367111822187844</v>
      </c>
      <c r="DL108">
        <v>-5.8421259250243336E-2</v>
      </c>
      <c r="DM108">
        <v>0.19676308051378405</v>
      </c>
      <c r="DN108">
        <v>-0.46013106437750828</v>
      </c>
      <c r="DO108" t="e">
        <v>#DIV/0!</v>
      </c>
      <c r="DP108">
        <v>0.5287909281289177</v>
      </c>
      <c r="DQ108">
        <v>-0.39158581086690686</v>
      </c>
      <c r="DR108">
        <v>-0.23971360071593206</v>
      </c>
      <c r="DS108">
        <v>-0.16175950782216861</v>
      </c>
      <c r="DT108">
        <v>0.10765388399618163</v>
      </c>
      <c r="DU108">
        <v>1.4348865347115174</v>
      </c>
      <c r="DV108">
        <v>-2.0795826742730679E-2</v>
      </c>
      <c r="DW108" t="e">
        <v>#DIV/0!</v>
      </c>
      <c r="DX108">
        <v>-0.32734492088454803</v>
      </c>
      <c r="DY108">
        <v>-0.65450437300628705</v>
      </c>
      <c r="DZ108">
        <v>0.44157409538470377</v>
      </c>
      <c r="EA108" t="e">
        <v>#DIV/0!</v>
      </c>
      <c r="EB108">
        <v>0.11618954403147001</v>
      </c>
      <c r="EC108">
        <v>-0.56356824069461853</v>
      </c>
      <c r="ED108">
        <v>-0.17291247945278457</v>
      </c>
      <c r="EE108">
        <v>-0.15737289134993585</v>
      </c>
      <c r="EF108">
        <v>0.32872688859222321</v>
      </c>
      <c r="EG108" t="e">
        <v>#DIV/0!</v>
      </c>
      <c r="EH108">
        <v>-0.18426260045688214</v>
      </c>
      <c r="EI108">
        <v>0.76591663927996478</v>
      </c>
      <c r="EJ108">
        <v>-0.20497967459005823</v>
      </c>
      <c r="EK108">
        <v>0.11541975523899381</v>
      </c>
      <c r="EL108">
        <v>0.97606785641172211</v>
      </c>
      <c r="EM108">
        <v>-0.21446936826131488</v>
      </c>
      <c r="EN108">
        <v>9.8953249229127002E-2</v>
      </c>
      <c r="EO108">
        <v>-0.52559526060401507</v>
      </c>
      <c r="EP108">
        <v>-1.1632406557203158E-2</v>
      </c>
      <c r="EQ108">
        <v>-1.1241980633783653</v>
      </c>
      <c r="ER108">
        <v>-2.2613966069181193</v>
      </c>
      <c r="ES108">
        <v>-1.9636439270081116</v>
      </c>
      <c r="ET108" t="e">
        <v>#DIV/0!</v>
      </c>
      <c r="EU108" t="e">
        <v>#DIV/0!</v>
      </c>
      <c r="EV108">
        <v>-0.38833856858712335</v>
      </c>
      <c r="EW108">
        <v>-0.29559062907076489</v>
      </c>
      <c r="EX108">
        <v>-0.11101344769647518</v>
      </c>
      <c r="EY108">
        <v>-0.22415363636381941</v>
      </c>
      <c r="EZ108">
        <v>-0.14037505798029085</v>
      </c>
      <c r="FA108">
        <v>-0.88034127857789557</v>
      </c>
      <c r="FB108">
        <v>-1.7573494126441609E-2</v>
      </c>
      <c r="FC108">
        <v>-1.7640407339603241</v>
      </c>
      <c r="FD108">
        <v>0.14657736964298651</v>
      </c>
      <c r="FE108">
        <v>-0.30550316958947515</v>
      </c>
      <c r="FF108" t="e">
        <v>#DIV/0!</v>
      </c>
      <c r="FG108">
        <v>0.2160121600214355</v>
      </c>
      <c r="FH108">
        <v>-0.70767915158782257</v>
      </c>
      <c r="FI108">
        <v>-0.7257583152064977</v>
      </c>
      <c r="FJ108">
        <v>7.741940934612368E-2</v>
      </c>
      <c r="FK108">
        <v>0.87198448184177346</v>
      </c>
      <c r="FL108">
        <v>0.15410453141969935</v>
      </c>
      <c r="FM108">
        <v>0.12758397813254349</v>
      </c>
      <c r="FN108">
        <v>2.3808403959135958</v>
      </c>
      <c r="FO108">
        <v>1.0215969969534744</v>
      </c>
      <c r="FP108">
        <v>0.53499308339801099</v>
      </c>
      <c r="FQ108">
        <v>-1.0376792214821899</v>
      </c>
      <c r="FR108">
        <v>1.1370675636607688</v>
      </c>
      <c r="FS108">
        <v>-0.22843589096817024</v>
      </c>
      <c r="FT108">
        <v>0.21219482535046397</v>
      </c>
      <c r="FU108">
        <v>-0.90545478790930356</v>
      </c>
      <c r="FV108">
        <v>0.15150845453142789</v>
      </c>
      <c r="FW108">
        <v>6.879214910491957E-2</v>
      </c>
      <c r="FX108">
        <v>0.80960075746829152</v>
      </c>
      <c r="FY108">
        <v>2.0507807802505336</v>
      </c>
      <c r="FZ108">
        <v>0.80895855172152897</v>
      </c>
      <c r="GA108">
        <v>-6.2227132395348529E-2</v>
      </c>
      <c r="GB108">
        <v>-1.7608467761817828</v>
      </c>
      <c r="GC108">
        <v>0.81294384539454745</v>
      </c>
      <c r="GD108">
        <v>-6.2369633954082765E-2</v>
      </c>
      <c r="GE108">
        <v>-0.15151182311528699</v>
      </c>
      <c r="GF108" t="e">
        <v>#DIV/0!</v>
      </c>
      <c r="GG108">
        <v>0.11687843379051559</v>
      </c>
      <c r="GH108">
        <v>-0.12743843238683375</v>
      </c>
      <c r="GI108">
        <v>-1.0358334525698996</v>
      </c>
      <c r="GJ108">
        <v>1.7484524747071399</v>
      </c>
      <c r="GK108" t="e">
        <v>#DIV/0!</v>
      </c>
      <c r="GL108">
        <v>0.62816073431781871</v>
      </c>
      <c r="GM108">
        <v>-1.2006853394255115</v>
      </c>
      <c r="GN108">
        <v>0.31015014966243326</v>
      </c>
      <c r="GO108">
        <v>0.71109503145767861</v>
      </c>
      <c r="GP108">
        <v>-1.062257559018899</v>
      </c>
      <c r="GQ108">
        <v>-0.45149258830348793</v>
      </c>
      <c r="GR108">
        <v>-1.5609538166592318</v>
      </c>
      <c r="GS108">
        <v>1.1462878882064533</v>
      </c>
    </row>
    <row r="109" spans="1:201" x14ac:dyDescent="0.2">
      <c r="A109" t="s">
        <v>1544</v>
      </c>
      <c r="B109">
        <v>0.25458531767750192</v>
      </c>
      <c r="C109">
        <v>0.15304141150927986</v>
      </c>
      <c r="D109">
        <v>0.14534959477415371</v>
      </c>
      <c r="E109">
        <v>0.18908151711580723</v>
      </c>
      <c r="F109">
        <v>7.1962544650849281E-2</v>
      </c>
      <c r="G109">
        <v>0.19605641038838073</v>
      </c>
      <c r="H109">
        <v>0.21663014622577664</v>
      </c>
      <c r="I109">
        <v>0.1150931277235063</v>
      </c>
      <c r="J109">
        <v>0.18165096250630164</v>
      </c>
      <c r="K109">
        <v>0.18012384982069188</v>
      </c>
      <c r="L109">
        <v>0.13846058041796724</v>
      </c>
      <c r="M109">
        <v>-3.280528602823643E-2</v>
      </c>
      <c r="N109">
        <v>7.3401883950909325E-2</v>
      </c>
      <c r="O109">
        <v>0.10228407244363248</v>
      </c>
      <c r="P109">
        <v>0.14276216481859039</v>
      </c>
      <c r="Q109">
        <v>-8.1084499129617932E-2</v>
      </c>
      <c r="R109" t="e">
        <v>#DIV/0!</v>
      </c>
      <c r="S109" t="e">
        <v>#DIV/0!</v>
      </c>
      <c r="T109">
        <v>0.14413011020628322</v>
      </c>
      <c r="U109">
        <v>-8.1254974542396274E-2</v>
      </c>
      <c r="V109">
        <v>0.12036148479821542</v>
      </c>
      <c r="W109">
        <v>8.8108083058802703E-2</v>
      </c>
      <c r="X109">
        <v>2.0536560873140597E-3</v>
      </c>
      <c r="Y109">
        <v>0.31664273854434843</v>
      </c>
      <c r="Z109">
        <v>0.16171004849052334</v>
      </c>
      <c r="AA109">
        <v>0.45551424112615135</v>
      </c>
      <c r="AB109">
        <v>-0.158574552584199</v>
      </c>
      <c r="AC109" t="e">
        <v>#DIV/0!</v>
      </c>
      <c r="AD109">
        <v>9.388879283832155E-3</v>
      </c>
      <c r="AE109">
        <v>0.51997014800325614</v>
      </c>
      <c r="AF109">
        <v>-3.3075960777218943E-2</v>
      </c>
      <c r="AG109">
        <v>-7.1104692652746548E-2</v>
      </c>
      <c r="AH109">
        <v>9.2262903423603035E-2</v>
      </c>
      <c r="AI109">
        <v>6.2322112789495489E-2</v>
      </c>
      <c r="AJ109">
        <v>0.217629433295083</v>
      </c>
      <c r="AK109">
        <v>0.13015263451123024</v>
      </c>
      <c r="AL109" t="e">
        <v>#DIV/0!</v>
      </c>
      <c r="AM109">
        <v>0.15602130504841813</v>
      </c>
      <c r="AN109">
        <v>0.10371145831543538</v>
      </c>
      <c r="AO109">
        <v>0.31216509773921619</v>
      </c>
      <c r="AP109">
        <v>0.1934768339090096</v>
      </c>
      <c r="AQ109">
        <v>-0.14884185062758826</v>
      </c>
      <c r="AR109">
        <v>0.14071673297006346</v>
      </c>
      <c r="AS109">
        <v>0.16170645961119798</v>
      </c>
      <c r="AT109">
        <v>0.24579363344006086</v>
      </c>
      <c r="AU109">
        <v>0.16775206042170276</v>
      </c>
      <c r="AV109">
        <v>0.14096212863786475</v>
      </c>
      <c r="AW109">
        <v>0.18433590364220712</v>
      </c>
      <c r="AX109">
        <v>0.14643231532172513</v>
      </c>
      <c r="AY109">
        <v>0.17473789630718087</v>
      </c>
      <c r="AZ109">
        <v>0.40142323479477898</v>
      </c>
      <c r="BA109">
        <v>4.3196164364300987E-2</v>
      </c>
      <c r="BB109">
        <v>-2.2762858174899092E-2</v>
      </c>
      <c r="BC109" t="e">
        <v>#DIV/0!</v>
      </c>
      <c r="BD109">
        <v>0.19875690988836148</v>
      </c>
      <c r="BE109">
        <v>0.15319729616653352</v>
      </c>
      <c r="BF109">
        <v>0.28946238056058127</v>
      </c>
      <c r="BG109">
        <v>0.18761247743724413</v>
      </c>
      <c r="BH109">
        <v>0.42443613100167288</v>
      </c>
      <c r="BI109">
        <v>0.10810759513082049</v>
      </c>
      <c r="BJ109">
        <v>0.15549426947144268</v>
      </c>
      <c r="BK109">
        <v>0.19461182009037759</v>
      </c>
      <c r="BL109">
        <v>0.15529181800617459</v>
      </c>
      <c r="BM109">
        <v>0.19068433321009848</v>
      </c>
      <c r="BN109">
        <v>9.6844652912353404E-2</v>
      </c>
      <c r="BO109">
        <v>-1.7080646300366015E-2</v>
      </c>
      <c r="BP109">
        <v>0.1580561245162867</v>
      </c>
      <c r="BQ109">
        <v>6.8778872910752034E-2</v>
      </c>
      <c r="BR109">
        <v>5.1438453645686749E-2</v>
      </c>
      <c r="BS109">
        <v>0.17172391023395034</v>
      </c>
      <c r="BT109">
        <v>8.7676619508552517E-2</v>
      </c>
      <c r="BU109" t="e">
        <v>#DIV/0!</v>
      </c>
      <c r="BV109">
        <v>0.45814548819734191</v>
      </c>
      <c r="BW109">
        <v>0.23527775532565323</v>
      </c>
      <c r="BX109">
        <v>4.4007215280952874E-2</v>
      </c>
      <c r="BY109">
        <v>0.13108421117892996</v>
      </c>
      <c r="BZ109">
        <v>0.15054595221615288</v>
      </c>
      <c r="CA109">
        <v>0.18284184395732159</v>
      </c>
      <c r="CB109">
        <v>0.30194262931371696</v>
      </c>
      <c r="CC109">
        <v>0.17237006721197587</v>
      </c>
      <c r="CD109">
        <v>0.40632885781028644</v>
      </c>
      <c r="CE109">
        <v>0.15008689965843103</v>
      </c>
      <c r="CF109">
        <v>-4.776833593553878E-2</v>
      </c>
      <c r="CG109">
        <v>-7.4381990310940532E-2</v>
      </c>
      <c r="CH109">
        <v>-0.11856887884446776</v>
      </c>
      <c r="CI109">
        <v>0.23916493791417898</v>
      </c>
      <c r="CJ109">
        <v>9.8813011482014532E-2</v>
      </c>
      <c r="CK109">
        <v>0.23986362606327177</v>
      </c>
      <c r="CL109">
        <v>0.15536246918268062</v>
      </c>
      <c r="CM109">
        <v>9.2832588733116062E-2</v>
      </c>
      <c r="CN109">
        <v>1.0251578532308772</v>
      </c>
      <c r="CO109">
        <v>8.1706351566415925E-2</v>
      </c>
      <c r="CP109">
        <v>7.8834139802809483E-2</v>
      </c>
      <c r="CQ109">
        <v>0.2667187694646993</v>
      </c>
      <c r="CR109">
        <v>3.074056647205814E-2</v>
      </c>
      <c r="CS109">
        <v>7.1587228246403872E-2</v>
      </c>
      <c r="CT109">
        <v>9.4757842673118667E-2</v>
      </c>
      <c r="CU109">
        <v>0.19406182501746461</v>
      </c>
      <c r="CV109">
        <v>0.18957341728823995</v>
      </c>
      <c r="CW109">
        <v>0.13484880477000877</v>
      </c>
      <c r="CX109">
        <v>0.23498306375916916</v>
      </c>
      <c r="CY109">
        <v>0.36269597039474788</v>
      </c>
      <c r="CZ109">
        <v>9.3491940735199855E-2</v>
      </c>
      <c r="DA109">
        <v>0.20677069965709011</v>
      </c>
      <c r="DB109">
        <v>0.22494058347495444</v>
      </c>
      <c r="DC109" t="e">
        <v>#DIV/0!</v>
      </c>
      <c r="DD109">
        <v>0.69902667665206986</v>
      </c>
      <c r="DE109">
        <v>0.10931991411508234</v>
      </c>
      <c r="DF109">
        <v>0.10439595533697406</v>
      </c>
      <c r="DG109">
        <v>0.13563060295870949</v>
      </c>
      <c r="DH109">
        <v>0.1633181033619196</v>
      </c>
      <c r="DI109">
        <v>0.13789080241723098</v>
      </c>
      <c r="DJ109" t="e">
        <v>#DIV/0!</v>
      </c>
      <c r="DK109">
        <v>0.14307599418225872</v>
      </c>
      <c r="DL109">
        <v>0.12554940661193845</v>
      </c>
      <c r="DM109">
        <v>9.4757564822116169E-2</v>
      </c>
      <c r="DN109">
        <v>0.17402175713445572</v>
      </c>
      <c r="DO109" t="e">
        <v>#DIV/0!</v>
      </c>
      <c r="DP109">
        <v>5.4693394101316989E-2</v>
      </c>
      <c r="DQ109">
        <v>0.1657507378254596</v>
      </c>
      <c r="DR109">
        <v>0.14742506364198968</v>
      </c>
      <c r="DS109">
        <v>0.13801872586486152</v>
      </c>
      <c r="DT109">
        <v>0.1055099342023276</v>
      </c>
      <c r="DU109">
        <v>-5.4640715468824819E-2</v>
      </c>
      <c r="DV109">
        <v>0.12100933034347974</v>
      </c>
      <c r="DW109" t="e">
        <v>#DIV/0!</v>
      </c>
      <c r="DX109">
        <v>0.15799910493684527</v>
      </c>
      <c r="DY109">
        <v>0.1974758302683956</v>
      </c>
      <c r="DZ109">
        <v>6.5217421233046968E-2</v>
      </c>
      <c r="EA109" t="e">
        <v>#DIV/0!</v>
      </c>
      <c r="EB109">
        <v>0.10447997800038608</v>
      </c>
      <c r="EC109">
        <v>0.18650301351283555</v>
      </c>
      <c r="ED109">
        <v>0.13936450021078678</v>
      </c>
      <c r="EE109">
        <v>0.13748941438544032</v>
      </c>
      <c r="EF109">
        <v>7.8834139802809483E-2</v>
      </c>
      <c r="EG109" t="e">
        <v>#DIV/0!</v>
      </c>
      <c r="EH109">
        <v>0.14073406360396637</v>
      </c>
      <c r="EI109">
        <v>2.608059839130604E-2</v>
      </c>
      <c r="EJ109">
        <v>0.14323389125658278</v>
      </c>
      <c r="EK109">
        <v>0.10457286463571576</v>
      </c>
      <c r="EL109">
        <v>7.2268247905439564E-4</v>
      </c>
      <c r="EM109">
        <v>0.14437896601481215</v>
      </c>
      <c r="EN109">
        <v>0.10655979709542641</v>
      </c>
      <c r="EO109">
        <v>0.1819210003833498</v>
      </c>
      <c r="EP109">
        <v>0.11990362540536581</v>
      </c>
      <c r="EQ109">
        <v>0.25415146254657028</v>
      </c>
      <c r="ER109">
        <v>0.39137162922557822</v>
      </c>
      <c r="ES109">
        <v>0.35544327476322107</v>
      </c>
      <c r="ET109" t="e">
        <v>#DIV/0!</v>
      </c>
      <c r="EU109" t="e">
        <v>#DIV/0!</v>
      </c>
      <c r="EV109">
        <v>0.16535890903759287</v>
      </c>
      <c r="EW109">
        <v>0.15416747039931047</v>
      </c>
      <c r="EX109">
        <v>0.13189544786005886</v>
      </c>
      <c r="EY109">
        <v>0.14554751911465474</v>
      </c>
      <c r="EZ109">
        <v>0.13543836926107314</v>
      </c>
      <c r="FA109">
        <v>0.22472646121657369</v>
      </c>
      <c r="FB109">
        <v>0.12062050728244586</v>
      </c>
      <c r="FC109">
        <v>0.33135813714562956</v>
      </c>
      <c r="FD109">
        <v>0.100813228232623</v>
      </c>
      <c r="FE109">
        <v>0.15536356801121556</v>
      </c>
      <c r="FF109" t="e">
        <v>#DIV/0!</v>
      </c>
      <c r="FG109">
        <v>9.2434872875786681E-2</v>
      </c>
      <c r="FH109">
        <v>0.20389216980868852</v>
      </c>
      <c r="FI109">
        <v>0.20607369374684764</v>
      </c>
      <c r="FJ109">
        <v>0.10915817986224491</v>
      </c>
      <c r="FK109">
        <v>1.3281912428949841E-2</v>
      </c>
      <c r="FL109">
        <v>9.9904962565657437E-2</v>
      </c>
      <c r="FM109">
        <v>0.10310506756329088</v>
      </c>
      <c r="FN109">
        <v>-0.16878432499259366</v>
      </c>
      <c r="FO109">
        <v>-4.7710954451105486E-3</v>
      </c>
      <c r="FP109">
        <v>5.3945010466261517E-2</v>
      </c>
      <c r="FQ109">
        <v>0.24371165854461158</v>
      </c>
      <c r="FR109">
        <v>-1.8704361979883011E-2</v>
      </c>
      <c r="FS109">
        <v>0.14606423775970498</v>
      </c>
      <c r="FT109">
        <v>9.2895491914384634E-2</v>
      </c>
      <c r="FU109">
        <v>0.2277567851260856</v>
      </c>
      <c r="FV109">
        <v>0.1002182184217644</v>
      </c>
      <c r="FW109">
        <v>0.11019918901144438</v>
      </c>
      <c r="FX109">
        <v>2.0809450258835599E-2</v>
      </c>
      <c r="FY109">
        <v>-0.12895765116102326</v>
      </c>
      <c r="FZ109">
        <v>2.0886942074238982E-2</v>
      </c>
      <c r="GA109">
        <v>0.12600864264446529</v>
      </c>
      <c r="GB109">
        <v>0.330972737936998</v>
      </c>
      <c r="GC109">
        <v>2.0406056247236265E-2</v>
      </c>
      <c r="GD109">
        <v>0.1260258376081351</v>
      </c>
      <c r="GE109">
        <v>0.13678218804871628</v>
      </c>
      <c r="GF109" t="e">
        <v>#DIV/0!</v>
      </c>
      <c r="GG109">
        <v>0.10439685305435384</v>
      </c>
      <c r="GH109">
        <v>0.13387737014593837</v>
      </c>
      <c r="GI109">
        <v>0.24348893866932309</v>
      </c>
      <c r="GJ109">
        <v>-9.2477178411458694E-2</v>
      </c>
      <c r="GK109" t="e">
        <v>#DIV/0!</v>
      </c>
      <c r="GL109">
        <v>4.2702927312942104E-2</v>
      </c>
      <c r="GM109">
        <v>0.26338080673421149</v>
      </c>
      <c r="GN109">
        <v>8.1075703711573924E-2</v>
      </c>
      <c r="GO109">
        <v>3.2695652733153543E-2</v>
      </c>
      <c r="GP109">
        <v>0.24667740590037421</v>
      </c>
      <c r="GQ109">
        <v>0.17297939462575959</v>
      </c>
      <c r="GR109">
        <v>0.30685263562112153</v>
      </c>
      <c r="GS109">
        <v>-1.981693328784051E-2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81"/>
  <sheetViews>
    <sheetView workbookViewId="0">
      <selection activeCell="K15" sqref="K15"/>
    </sheetView>
  </sheetViews>
  <sheetFormatPr defaultRowHeight="12.75" x14ac:dyDescent="0.2"/>
  <cols>
    <col min="2" max="2" width="10.140625" customWidth="1"/>
    <col min="3" max="3" width="10.42578125" customWidth="1"/>
    <col min="4" max="4" width="11" customWidth="1"/>
    <col min="5" max="5" width="11.28515625" customWidth="1"/>
    <col min="6" max="6" width="10.85546875" customWidth="1"/>
    <col min="7" max="8" width="11.140625" customWidth="1"/>
    <col min="9" max="9" width="11.7109375" customWidth="1"/>
    <col min="11" max="11" width="21.85546875" bestFit="1" customWidth="1"/>
  </cols>
  <sheetData>
    <row r="1" spans="1:11" ht="15.75" x14ac:dyDescent="0.25">
      <c r="B1" s="90" t="s">
        <v>851</v>
      </c>
      <c r="C1" s="62" t="s">
        <v>334</v>
      </c>
      <c r="D1" s="31" t="s">
        <v>77</v>
      </c>
      <c r="E1" s="62" t="s">
        <v>298</v>
      </c>
      <c r="F1" s="62" t="s">
        <v>496</v>
      </c>
      <c r="G1" s="31" t="s">
        <v>982</v>
      </c>
      <c r="H1" s="62" t="s">
        <v>691</v>
      </c>
      <c r="I1" s="31" t="s">
        <v>110</v>
      </c>
      <c r="K1" s="126" t="s">
        <v>1536</v>
      </c>
    </row>
    <row r="2" spans="1:11" x14ac:dyDescent="0.2">
      <c r="A2" t="s">
        <v>1356</v>
      </c>
      <c r="B2" s="115">
        <v>7.0135746606334953E-2</v>
      </c>
      <c r="C2" s="115">
        <v>5.6149732620320844E-2</v>
      </c>
      <c r="D2" s="115">
        <v>8.8336783988957862E-2</v>
      </c>
      <c r="E2" s="115">
        <v>0.12682926829268304</v>
      </c>
      <c r="F2" s="115">
        <v>-7.9365079365079083E-3</v>
      </c>
      <c r="G2" s="115">
        <v>9.9137931034482818E-2</v>
      </c>
      <c r="H2" s="115">
        <v>-4.940923737916228E-2</v>
      </c>
      <c r="I2" s="115">
        <v>-0.17725752508361212</v>
      </c>
      <c r="K2" s="116">
        <f>AVERAGE(B2:I2)</f>
        <v>2.5748274017937143E-2</v>
      </c>
    </row>
    <row r="3" spans="1:11" x14ac:dyDescent="0.2">
      <c r="A3" t="s">
        <v>1357</v>
      </c>
      <c r="B3" s="115">
        <v>9.1324200913242091E-3</v>
      </c>
      <c r="C3" s="115">
        <v>0.18354430379746836</v>
      </c>
      <c r="D3" s="115">
        <v>-6.8965517241377841E-4</v>
      </c>
      <c r="E3" s="115">
        <v>-6.8181818181818343E-2</v>
      </c>
      <c r="F3" s="115">
        <v>-3.0769230769230795E-2</v>
      </c>
      <c r="G3" s="115">
        <v>-6.6398390342052332E-2</v>
      </c>
      <c r="H3" s="115">
        <v>3.1007751937984624E-2</v>
      </c>
      <c r="I3" s="115">
        <v>3.1034482758620793E-2</v>
      </c>
      <c r="K3" s="116">
        <f t="shared" ref="K3:K66" si="0">AVERAGE(B3:I3)</f>
        <v>1.1084983014985339E-2</v>
      </c>
    </row>
    <row r="4" spans="1:11" x14ac:dyDescent="0.2">
      <c r="A4" t="s">
        <v>1358</v>
      </c>
      <c r="B4" s="115">
        <v>-8.3682008368200902E-2</v>
      </c>
      <c r="C4" s="115">
        <v>0.29508196721311486</v>
      </c>
      <c r="D4" s="115">
        <v>-1.6949152542372881E-2</v>
      </c>
      <c r="E4" s="115">
        <v>0.15183246073298443</v>
      </c>
      <c r="F4" s="115">
        <v>-1.5151515151515098E-2</v>
      </c>
      <c r="G4" s="115">
        <v>-3.9304123711340171E-2</v>
      </c>
      <c r="H4" s="115">
        <v>-0.11296660117878196</v>
      </c>
      <c r="I4" s="115">
        <v>-0.25257731958762886</v>
      </c>
      <c r="K4" s="116">
        <f t="shared" si="0"/>
        <v>-9.2145365742175751E-3</v>
      </c>
    </row>
    <row r="5" spans="1:11" x14ac:dyDescent="0.2">
      <c r="A5" t="s">
        <v>1359</v>
      </c>
      <c r="B5" s="115">
        <v>-4.1666666666665781E-3</v>
      </c>
      <c r="C5" s="115">
        <v>-0.14385964912280708</v>
      </c>
      <c r="D5" s="115">
        <v>1.0273972602739751E-2</v>
      </c>
      <c r="E5" s="115">
        <v>-0.10747663551401879</v>
      </c>
      <c r="F5" s="115">
        <v>-6.3829787234042576E-2</v>
      </c>
      <c r="G5" s="115">
        <v>6.8134893324156939E-2</v>
      </c>
      <c r="H5" s="115">
        <v>0.23995127892813625</v>
      </c>
      <c r="I5" s="115">
        <v>-7.5089392133492347E-2</v>
      </c>
      <c r="K5" s="116">
        <f t="shared" si="0"/>
        <v>-9.5077482269992995E-3</v>
      </c>
    </row>
    <row r="6" spans="1:11" x14ac:dyDescent="0.2">
      <c r="A6" t="s">
        <v>1360</v>
      </c>
      <c r="B6" s="115">
        <v>0.11111111111111099</v>
      </c>
      <c r="C6" s="115">
        <v>0.26666666666666672</v>
      </c>
      <c r="D6" s="115">
        <v>4.285714285714283E-2</v>
      </c>
      <c r="E6" s="115">
        <v>9.1836734693877639E-2</v>
      </c>
      <c r="F6" s="115">
        <v>0.14820846905537463</v>
      </c>
      <c r="G6" s="115">
        <v>6.6030814380043906E-2</v>
      </c>
      <c r="H6" s="115">
        <v>0.13554633471645924</v>
      </c>
      <c r="I6" s="115">
        <v>2.226923076923077</v>
      </c>
      <c r="K6" s="116">
        <f t="shared" si="0"/>
        <v>0.38614754380046912</v>
      </c>
    </row>
    <row r="7" spans="1:11" x14ac:dyDescent="0.2">
      <c r="A7" t="s">
        <v>1361</v>
      </c>
      <c r="B7" s="115">
        <v>1.1709601873536467E-2</v>
      </c>
      <c r="C7" s="115">
        <v>0.44230769230769224</v>
      </c>
      <c r="D7" s="115">
        <v>0.36452241715399614</v>
      </c>
      <c r="E7" s="115">
        <v>0.19512195121951226</v>
      </c>
      <c r="F7" s="115">
        <v>1.4876033057851217E-2</v>
      </c>
      <c r="G7" s="115">
        <v>0.14634146341463417</v>
      </c>
      <c r="H7" s="115">
        <v>0.20099667774086394</v>
      </c>
      <c r="I7" s="115">
        <v>-0.21921921921921922</v>
      </c>
      <c r="K7" s="116">
        <f t="shared" si="0"/>
        <v>0.14458207719360841</v>
      </c>
    </row>
    <row r="8" spans="1:11" x14ac:dyDescent="0.2">
      <c r="A8" t="s">
        <v>1362</v>
      </c>
      <c r="B8" s="115">
        <v>-1.1574074074074238E-2</v>
      </c>
      <c r="C8" s="115">
        <v>-9.3023255813953445E-2</v>
      </c>
      <c r="D8" s="115">
        <v>-6.727272727272729E-2</v>
      </c>
      <c r="E8" s="115">
        <v>1.8633540372670686E-2</v>
      </c>
      <c r="F8" s="115">
        <v>-1.3050570962479619E-2</v>
      </c>
      <c r="G8" s="115">
        <v>0.12915479582146261</v>
      </c>
      <c r="H8" s="115">
        <v>-5.1968503937007887E-2</v>
      </c>
      <c r="I8" s="115">
        <v>0.11000000000000003</v>
      </c>
      <c r="K8" s="116">
        <f t="shared" si="0"/>
        <v>2.6124005167363542E-3</v>
      </c>
    </row>
    <row r="9" spans="1:11" x14ac:dyDescent="0.2">
      <c r="A9" t="s">
        <v>1363</v>
      </c>
      <c r="B9" s="115">
        <v>4.0963855421686728E-2</v>
      </c>
      <c r="C9" s="115">
        <v>4.2424242424242462E-2</v>
      </c>
      <c r="D9" s="115">
        <v>0</v>
      </c>
      <c r="E9" s="115">
        <v>1.2578616352201269E-2</v>
      </c>
      <c r="F9" s="115">
        <v>-1.762820512820518E-2</v>
      </c>
      <c r="G9" s="115">
        <v>0.27791262135922318</v>
      </c>
      <c r="H9" s="115">
        <v>3.5889070146818886E-2</v>
      </c>
      <c r="I9" s="115">
        <v>7.1428571428571494E-2</v>
      </c>
      <c r="K9" s="116">
        <f t="shared" si="0"/>
        <v>5.7946096500567354E-2</v>
      </c>
    </row>
    <row r="10" spans="1:11" x14ac:dyDescent="0.2">
      <c r="A10" t="s">
        <v>1364</v>
      </c>
      <c r="B10" s="115">
        <v>0.1432506887052343</v>
      </c>
      <c r="C10" s="115">
        <v>0.29921259842519676</v>
      </c>
      <c r="D10" s="115">
        <v>0</v>
      </c>
      <c r="E10" s="115">
        <v>0.29268292682926839</v>
      </c>
      <c r="F10" s="115">
        <v>0.35652173913043494</v>
      </c>
      <c r="G10" s="115">
        <v>0.16056338028169023</v>
      </c>
      <c r="H10" s="115">
        <v>0.17208413001912035</v>
      </c>
      <c r="I10" s="115">
        <v>-0.25133689839572204</v>
      </c>
      <c r="K10" s="116">
        <f t="shared" si="0"/>
        <v>0.14662232062440284</v>
      </c>
    </row>
    <row r="11" spans="1:11" x14ac:dyDescent="0.2">
      <c r="A11" t="s">
        <v>1365</v>
      </c>
      <c r="B11" s="115">
        <v>-0.23739495798319327</v>
      </c>
      <c r="C11" s="115">
        <v>-0.2983425414364641</v>
      </c>
      <c r="D11" s="115">
        <v>4.5662100456621653E-3</v>
      </c>
      <c r="E11" s="115">
        <v>-0.31666666666666671</v>
      </c>
      <c r="F11" s="115">
        <v>-0.29339477726574503</v>
      </c>
      <c r="G11" s="115">
        <v>-0.29000000000000004</v>
      </c>
      <c r="H11" s="115">
        <v>-0.19040247678018568</v>
      </c>
      <c r="I11" s="115">
        <v>7.1633237822349566E-2</v>
      </c>
      <c r="K11" s="116">
        <f t="shared" si="0"/>
        <v>-0.19375024653303038</v>
      </c>
    </row>
    <row r="12" spans="1:11" x14ac:dyDescent="0.2">
      <c r="A12" t="s">
        <v>1366</v>
      </c>
      <c r="B12" s="115">
        <v>-0.18909710391822834</v>
      </c>
      <c r="C12" s="115">
        <v>-0.13397129186602863</v>
      </c>
      <c r="D12" s="115">
        <v>1.8604651162790631E-2</v>
      </c>
      <c r="E12" s="115">
        <v>-0.1089108910891089</v>
      </c>
      <c r="F12" s="115">
        <v>1.4018691588785024E-2</v>
      </c>
      <c r="G12" s="115">
        <v>-0.18831168831168832</v>
      </c>
      <c r="H12" s="115">
        <v>-0.23003575685339694</v>
      </c>
      <c r="I12" s="115">
        <v>-3.055555555555552E-2</v>
      </c>
      <c r="K12" s="116">
        <f t="shared" si="0"/>
        <v>-0.10603236810530386</v>
      </c>
    </row>
    <row r="13" spans="1:11" x14ac:dyDescent="0.2">
      <c r="A13" t="s">
        <v>1367</v>
      </c>
      <c r="B13" s="115">
        <v>-0.11994002998500747</v>
      </c>
      <c r="C13" s="115">
        <v>-4.7619047619048716E-3</v>
      </c>
      <c r="D13" s="115">
        <v>-4.4444444444444446E-2</v>
      </c>
      <c r="E13" s="115">
        <v>-3.8095238095238126E-2</v>
      </c>
      <c r="F13" s="115">
        <v>0.23461538461538456</v>
      </c>
      <c r="G13" s="115">
        <v>1.986754966887419E-2</v>
      </c>
      <c r="H13" s="115">
        <v>0.23020527859237541</v>
      </c>
      <c r="I13" s="115">
        <v>0.28113879003558717</v>
      </c>
      <c r="K13" s="116">
        <f t="shared" si="0"/>
        <v>6.9823173203203304E-2</v>
      </c>
    </row>
    <row r="14" spans="1:11" x14ac:dyDescent="0.2">
      <c r="A14" t="s">
        <v>1368</v>
      </c>
      <c r="B14" s="115">
        <v>-4.5779685264663847E-2</v>
      </c>
      <c r="C14" s="115">
        <v>-0.15999999999999998</v>
      </c>
      <c r="D14" s="115">
        <v>-9.6385542168674648E-2</v>
      </c>
      <c r="E14" s="115">
        <v>3.9603960396039639E-2</v>
      </c>
      <c r="F14" s="115">
        <v>-9.52380952380949E-3</v>
      </c>
      <c r="G14" s="115">
        <v>-0.25432098765432093</v>
      </c>
      <c r="H14" s="115">
        <v>-0.11658031088082894</v>
      </c>
      <c r="I14" s="115">
        <v>0</v>
      </c>
      <c r="K14" s="116">
        <f t="shared" si="0"/>
        <v>-8.0373296887032292E-2</v>
      </c>
    </row>
    <row r="15" spans="1:11" x14ac:dyDescent="0.2">
      <c r="A15" t="s">
        <v>1369</v>
      </c>
      <c r="B15" s="115">
        <v>0.1292407108239095</v>
      </c>
      <c r="C15" s="115">
        <v>0.79856115107913683</v>
      </c>
      <c r="D15" s="115">
        <v>0.51644336175395833</v>
      </c>
      <c r="E15" s="115">
        <v>0.44285714285714295</v>
      </c>
      <c r="F15" s="115">
        <v>0.3125</v>
      </c>
      <c r="G15" s="115">
        <v>0.23193916349809876</v>
      </c>
      <c r="H15" s="115">
        <v>0.1386430678466076</v>
      </c>
      <c r="I15" s="115">
        <v>0.33809523809523806</v>
      </c>
      <c r="K15" s="116">
        <f t="shared" si="0"/>
        <v>0.3635349794942615</v>
      </c>
    </row>
    <row r="16" spans="1:11" x14ac:dyDescent="0.2">
      <c r="A16" t="s">
        <v>1370</v>
      </c>
      <c r="B16" s="115">
        <v>0.31144067796610186</v>
      </c>
      <c r="C16" s="115">
        <v>0.2192982456140351</v>
      </c>
      <c r="D16" s="115">
        <v>-8.6763070077864227E-2</v>
      </c>
      <c r="E16" s="115">
        <v>3.7037037037036903E-2</v>
      </c>
      <c r="F16" s="115">
        <v>0.78571428571428559</v>
      </c>
      <c r="G16" s="115">
        <v>0.10876897133220918</v>
      </c>
      <c r="H16" s="115">
        <v>0.28652751423149919</v>
      </c>
      <c r="I16" s="115">
        <v>-0.12499999999999993</v>
      </c>
      <c r="K16" s="116">
        <f t="shared" si="0"/>
        <v>0.19212795772716293</v>
      </c>
    </row>
    <row r="17" spans="1:11" x14ac:dyDescent="0.2">
      <c r="A17" t="s">
        <v>1371</v>
      </c>
      <c r="B17" s="115">
        <v>1.287553648068661E-2</v>
      </c>
      <c r="C17" s="115">
        <v>0.1176470588235293</v>
      </c>
      <c r="D17" s="115">
        <v>-5.5309734513273165E-3</v>
      </c>
      <c r="E17" s="115">
        <v>2.2727272727272745E-2</v>
      </c>
      <c r="F17" s="115">
        <v>-4.4444444444443499E-3</v>
      </c>
      <c r="G17" s="115">
        <v>-0.27814972611077299</v>
      </c>
      <c r="H17" s="115">
        <v>4.9800796812749008E-2</v>
      </c>
      <c r="I17" s="115">
        <v>-0.47252747252747251</v>
      </c>
      <c r="K17" s="116">
        <f t="shared" si="0"/>
        <v>-6.970024396122243E-2</v>
      </c>
    </row>
    <row r="18" spans="1:11" x14ac:dyDescent="0.2">
      <c r="A18" t="s">
        <v>1372</v>
      </c>
      <c r="B18" s="115">
        <v>-1.8947368421052602E-2</v>
      </c>
      <c r="C18" s="115">
        <v>-2.8571428571428595E-2</v>
      </c>
      <c r="D18" s="115">
        <v>-0.19644444444444453</v>
      </c>
      <c r="E18" s="115">
        <v>-5.7142857142857037E-2</v>
      </c>
      <c r="F18" s="115">
        <v>0.17801047120418853</v>
      </c>
      <c r="G18" s="115">
        <v>-0.40362976406533579</v>
      </c>
      <c r="H18" s="115">
        <v>-5.8161350844277766E-2</v>
      </c>
      <c r="I18" s="115">
        <v>0.73664122137404564</v>
      </c>
      <c r="K18" s="116">
        <f t="shared" si="0"/>
        <v>1.8969309886104735E-2</v>
      </c>
    </row>
    <row r="19" spans="1:11" x14ac:dyDescent="0.2">
      <c r="A19" t="s">
        <v>1373</v>
      </c>
      <c r="B19" s="115">
        <v>5.3215077605321556E-2</v>
      </c>
      <c r="C19" s="115">
        <v>-0.11016949152542364</v>
      </c>
      <c r="D19" s="115">
        <v>9.1173617846750668E-2</v>
      </c>
      <c r="E19" s="115">
        <v>-0.15151515151515152</v>
      </c>
      <c r="F19" s="115">
        <v>-0.30036630036630041</v>
      </c>
      <c r="G19" s="115">
        <v>-7.4571716493113838E-2</v>
      </c>
      <c r="H19" s="115">
        <v>-0.16848673946957879</v>
      </c>
      <c r="I19" s="115">
        <v>-0.26197183098591542</v>
      </c>
      <c r="K19" s="116">
        <f t="shared" si="0"/>
        <v>-0.11533656686292643</v>
      </c>
    </row>
    <row r="20" spans="1:11" x14ac:dyDescent="0.2">
      <c r="A20" t="s">
        <v>1374</v>
      </c>
      <c r="B20" s="115">
        <v>-0.11914062500000006</v>
      </c>
      <c r="C20" s="115">
        <v>-0.15107913669064746</v>
      </c>
      <c r="D20" s="115">
        <v>-0.14083333333333328</v>
      </c>
      <c r="E20" s="115">
        <v>0.11486486486486482</v>
      </c>
      <c r="F20" s="115">
        <v>-0.10197368421052633</v>
      </c>
      <c r="G20" s="115">
        <v>1.3964577656675754E-2</v>
      </c>
      <c r="H20" s="115">
        <v>-7.9022988505747099E-2</v>
      </c>
      <c r="I20" s="115">
        <v>0.67452830188679225</v>
      </c>
      <c r="K20" s="116">
        <f t="shared" si="0"/>
        <v>2.6413497083509818E-2</v>
      </c>
    </row>
    <row r="21" spans="1:11" x14ac:dyDescent="0.2">
      <c r="A21" t="s">
        <v>1375</v>
      </c>
      <c r="B21" s="115">
        <v>-0.15091210613598674</v>
      </c>
      <c r="C21" s="115">
        <v>-0.21910112359550568</v>
      </c>
      <c r="D21" s="115">
        <v>6.7114093959731603E-3</v>
      </c>
      <c r="E21" s="115">
        <v>-0.11377245508982033</v>
      </c>
      <c r="F21" s="115">
        <v>-6.4615384615384602E-2</v>
      </c>
      <c r="G21" s="115">
        <v>7.8222548659566613E-2</v>
      </c>
      <c r="H21" s="115">
        <v>-9.2568448500651893E-2</v>
      </c>
      <c r="I21" s="115">
        <v>-0.3782991202346041</v>
      </c>
      <c r="K21" s="116">
        <f t="shared" si="0"/>
        <v>-0.11679183501455169</v>
      </c>
    </row>
    <row r="22" spans="1:11" x14ac:dyDescent="0.2">
      <c r="A22" t="s">
        <v>1376</v>
      </c>
      <c r="B22" s="115">
        <v>2.0304568527918801E-2</v>
      </c>
      <c r="C22" s="115">
        <v>-0.14009661835748785</v>
      </c>
      <c r="D22" s="115">
        <v>-0.11572700296735908</v>
      </c>
      <c r="E22" s="115">
        <v>-0.18137254901960789</v>
      </c>
      <c r="F22" s="115">
        <v>1.5624999999999944E-2</v>
      </c>
      <c r="G22" s="115">
        <v>0.21022222222222225</v>
      </c>
      <c r="H22" s="115">
        <v>-3.5220125786163556E-2</v>
      </c>
      <c r="I22" s="115">
        <v>5.9006211180124203E-2</v>
      </c>
      <c r="K22" s="116">
        <f t="shared" si="0"/>
        <v>-2.0907286775044154E-2</v>
      </c>
    </row>
    <row r="23" spans="1:11" x14ac:dyDescent="0.2">
      <c r="A23" t="s">
        <v>1377</v>
      </c>
      <c r="B23" s="115">
        <v>-3.5889070146818886E-2</v>
      </c>
      <c r="C23" s="115">
        <v>-7.1748878923766884E-2</v>
      </c>
      <c r="D23" s="115">
        <v>0.20035618878005343</v>
      </c>
      <c r="E23" s="115">
        <v>-0.19367588932806318</v>
      </c>
      <c r="F23" s="115">
        <v>2.8938906752411675E-2</v>
      </c>
      <c r="G23" s="115">
        <v>-1.098901098901099E-2</v>
      </c>
      <c r="H23" s="115">
        <v>-5.8056872037914618E-2</v>
      </c>
      <c r="I23" s="115">
        <v>-0.12499999999999999</v>
      </c>
      <c r="K23" s="116">
        <f t="shared" si="0"/>
        <v>-3.3258078236638677E-2</v>
      </c>
    </row>
    <row r="24" spans="1:11" x14ac:dyDescent="0.2">
      <c r="A24" t="s">
        <v>1378</v>
      </c>
      <c r="B24" s="115">
        <v>-0.1738544474393531</v>
      </c>
      <c r="C24" s="115">
        <v>-0.15209125475285168</v>
      </c>
      <c r="D24" s="115">
        <v>-0.19266714593817394</v>
      </c>
      <c r="E24" s="115">
        <v>-7.66423357664235E-2</v>
      </c>
      <c r="F24" s="115">
        <v>-0.12146892655367236</v>
      </c>
      <c r="G24" s="115">
        <v>-1.3169446883231403E-3</v>
      </c>
      <c r="H24" s="115">
        <v>-0.19695528068506188</v>
      </c>
      <c r="I24" s="115">
        <v>0.16455696202531644</v>
      </c>
      <c r="K24" s="116">
        <f t="shared" si="0"/>
        <v>-9.3804921724817886E-2</v>
      </c>
    </row>
    <row r="25" spans="1:11" x14ac:dyDescent="0.2">
      <c r="A25" t="s">
        <v>1379</v>
      </c>
      <c r="B25" s="115">
        <v>0.45776031434184677</v>
      </c>
      <c r="C25" s="115">
        <v>7.3469387755101923E-2</v>
      </c>
      <c r="D25" s="115">
        <v>0.11280000000000001</v>
      </c>
      <c r="E25" s="115">
        <v>0.20175438596491246</v>
      </c>
      <c r="F25" s="115">
        <v>0.16065573770491812</v>
      </c>
      <c r="G25" s="115">
        <v>0.18955613577023514</v>
      </c>
      <c r="H25" s="115">
        <v>0.21082949308755761</v>
      </c>
      <c r="I25" s="115">
        <v>0.12455516014234878</v>
      </c>
      <c r="K25" s="116">
        <f t="shared" si="0"/>
        <v>0.19142257684586508</v>
      </c>
    </row>
    <row r="26" spans="1:11" x14ac:dyDescent="0.2">
      <c r="A26" t="s">
        <v>1380</v>
      </c>
      <c r="B26" s="115">
        <v>-0.1358234295415959</v>
      </c>
      <c r="C26" s="115">
        <v>-0.16095890410958896</v>
      </c>
      <c r="D26" s="115">
        <v>-0.21334172435494025</v>
      </c>
      <c r="E26" s="115">
        <v>-0.14606741573033713</v>
      </c>
      <c r="F26" s="115">
        <v>5.1724137931034454E-2</v>
      </c>
      <c r="G26" s="115">
        <v>-4.9627791563275438E-2</v>
      </c>
      <c r="H26" s="115">
        <v>-9.6774193548387066E-2</v>
      </c>
      <c r="I26" s="115">
        <v>-0.24054054054054055</v>
      </c>
      <c r="K26" s="116">
        <f t="shared" si="0"/>
        <v>-0.12392623268220385</v>
      </c>
    </row>
    <row r="27" spans="1:11" x14ac:dyDescent="0.2">
      <c r="A27" t="s">
        <v>1381</v>
      </c>
      <c r="B27" s="115">
        <v>3.880070546737209E-2</v>
      </c>
      <c r="C27" s="115">
        <v>-5.8064516129032309E-2</v>
      </c>
      <c r="D27" s="115">
        <v>4.1967213114754133E-2</v>
      </c>
      <c r="E27" s="115">
        <v>-7.4349442379182222E-3</v>
      </c>
      <c r="F27" s="115">
        <v>3.5714285714285747E-2</v>
      </c>
      <c r="G27" s="115">
        <v>-0.18421052631578952</v>
      </c>
      <c r="H27" s="115">
        <v>-0.19782971619365616</v>
      </c>
      <c r="I27" s="115">
        <v>0.13846153846153852</v>
      </c>
      <c r="K27" s="116">
        <f t="shared" si="0"/>
        <v>-2.4074495014805714E-2</v>
      </c>
    </row>
    <row r="28" spans="1:11" x14ac:dyDescent="0.2">
      <c r="A28" t="s">
        <v>1382</v>
      </c>
      <c r="B28" s="115">
        <v>4.6125461254612546E-2</v>
      </c>
      <c r="C28" s="115">
        <v>3.6789297658862831E-2</v>
      </c>
      <c r="D28" s="115">
        <v>0</v>
      </c>
      <c r="E28" s="115">
        <v>-0.15937500000000007</v>
      </c>
      <c r="F28" s="115">
        <v>-7.2847682119205365E-2</v>
      </c>
      <c r="G28" s="115">
        <v>-0.11817208139950025</v>
      </c>
      <c r="H28" s="115">
        <v>0.14750957854406141</v>
      </c>
      <c r="I28" s="115">
        <v>-6.8767908309455644E-2</v>
      </c>
      <c r="K28" s="116">
        <f t="shared" si="0"/>
        <v>-2.3592291796328067E-2</v>
      </c>
    </row>
    <row r="29" spans="1:11" x14ac:dyDescent="0.2">
      <c r="A29" t="s">
        <v>1383</v>
      </c>
      <c r="B29" s="115">
        <v>-0.23554301833568406</v>
      </c>
      <c r="C29" s="115">
        <v>-0.2089947089947089</v>
      </c>
      <c r="D29" s="115">
        <v>-0.28738317757009341</v>
      </c>
      <c r="E29" s="115">
        <v>-0.17312661498708007</v>
      </c>
      <c r="F29" s="115">
        <v>-0.19466666666666665</v>
      </c>
      <c r="G29" s="115">
        <v>4.8278443113772558E-2</v>
      </c>
      <c r="H29" s="115">
        <v>-0.13360995850622415</v>
      </c>
      <c r="I29" s="115">
        <v>7.716049382716049E-2</v>
      </c>
      <c r="K29" s="116">
        <f t="shared" si="0"/>
        <v>-0.13848565101494051</v>
      </c>
    </row>
    <row r="30" spans="1:11" x14ac:dyDescent="0.2">
      <c r="A30" t="s">
        <v>1384</v>
      </c>
      <c r="B30" s="115">
        <v>5.6737588652482325E-3</v>
      </c>
      <c r="C30" s="115">
        <v>0.1524390243902439</v>
      </c>
      <c r="D30" s="115">
        <v>-0.11166459111664596</v>
      </c>
      <c r="E30" s="115">
        <v>4.3126684636118635E-2</v>
      </c>
      <c r="F30" s="115">
        <v>2.4590163934426191E-2</v>
      </c>
      <c r="G30" s="115">
        <v>-3.5727174305305018E-2</v>
      </c>
      <c r="H30" s="115">
        <v>-7.3789392774788548E-2</v>
      </c>
      <c r="I30" s="115">
        <v>-3.5714285714285615E-2</v>
      </c>
      <c r="K30" s="116">
        <f t="shared" si="0"/>
        <v>-3.8832265106235227E-3</v>
      </c>
    </row>
    <row r="31" spans="1:11" x14ac:dyDescent="0.2">
      <c r="A31" t="s">
        <v>1385</v>
      </c>
      <c r="B31" s="115">
        <v>0.72371638141809291</v>
      </c>
      <c r="C31" s="115">
        <v>0.12328767123287668</v>
      </c>
      <c r="D31" s="115">
        <v>-9.9439252336448597E-2</v>
      </c>
      <c r="E31" s="115">
        <v>0.14860681114551083</v>
      </c>
      <c r="F31" s="115">
        <v>1.666666666666668E-2</v>
      </c>
      <c r="G31" s="115">
        <v>0.2315555555555556</v>
      </c>
      <c r="H31" s="115">
        <v>6.6393442622950868E-2</v>
      </c>
      <c r="I31" s="115">
        <v>-0.13178294573643418</v>
      </c>
      <c r="K31" s="116">
        <f t="shared" si="0"/>
        <v>0.13487554132109636</v>
      </c>
    </row>
    <row r="32" spans="1:11" x14ac:dyDescent="0.2">
      <c r="A32" t="s">
        <v>1386</v>
      </c>
      <c r="B32" s="115">
        <v>-0.1010989010989011</v>
      </c>
      <c r="C32" s="115">
        <v>-9.5975232198142427E-2</v>
      </c>
      <c r="D32" s="115">
        <v>-6.5338923829489901E-2</v>
      </c>
      <c r="E32" s="115">
        <v>-0.11506849315068492</v>
      </c>
      <c r="F32" s="115">
        <v>8.4033613445378859E-3</v>
      </c>
      <c r="G32" s="115">
        <v>3.63887609396591E-2</v>
      </c>
      <c r="H32" s="115">
        <v>-4.8361934477379173E-2</v>
      </c>
      <c r="I32" s="115">
        <v>-0.17834394904458595</v>
      </c>
      <c r="K32" s="116">
        <f t="shared" si="0"/>
        <v>-6.992441393937332E-2</v>
      </c>
    </row>
    <row r="33" spans="1:11" x14ac:dyDescent="0.2">
      <c r="A33" t="s">
        <v>1387</v>
      </c>
      <c r="B33" s="115">
        <v>-0.12835249042145594</v>
      </c>
      <c r="C33" s="115">
        <v>-0.11019283746556471</v>
      </c>
      <c r="D33" s="115">
        <v>-4.5999999999999965E-2</v>
      </c>
      <c r="E33" s="115">
        <v>-0.1119221411192215</v>
      </c>
      <c r="F33" s="115">
        <v>-0.10750000000000004</v>
      </c>
      <c r="G33" s="115">
        <v>6.7354965585054133E-2</v>
      </c>
      <c r="H33" s="115">
        <v>-0.14304812834224601</v>
      </c>
      <c r="I33" s="115">
        <v>-9.9426386233269673E-2</v>
      </c>
      <c r="K33" s="116">
        <f t="shared" si="0"/>
        <v>-8.488587724958796E-2</v>
      </c>
    </row>
    <row r="34" spans="1:11" x14ac:dyDescent="0.2">
      <c r="A34" t="s">
        <v>1388</v>
      </c>
      <c r="B34" s="115">
        <v>-1.6949152542372857E-2</v>
      </c>
      <c r="C34" s="115">
        <v>-1.0899182561307912E-2</v>
      </c>
      <c r="D34" s="115">
        <v>-0.17582417582417578</v>
      </c>
      <c r="E34" s="115">
        <v>-4.195804195804189E-2</v>
      </c>
      <c r="F34" s="115">
        <v>8.9918256130790214E-2</v>
      </c>
      <c r="G34" s="115">
        <v>-0.12628865979381448</v>
      </c>
      <c r="H34" s="115">
        <v>2.3956194387405986E-2</v>
      </c>
      <c r="I34" s="115">
        <v>0.2134570765661255</v>
      </c>
      <c r="K34" s="116">
        <f t="shared" si="0"/>
        <v>-5.573460699423903E-3</v>
      </c>
    </row>
    <row r="35" spans="1:11" x14ac:dyDescent="0.2">
      <c r="A35" t="s">
        <v>1389</v>
      </c>
      <c r="B35" s="115">
        <v>0.10855949895615857</v>
      </c>
      <c r="C35" s="115">
        <v>0.10876132930513591</v>
      </c>
      <c r="D35" s="115">
        <v>-0.19057149210584837</v>
      </c>
      <c r="E35" s="115">
        <v>0.2084507042253522</v>
      </c>
      <c r="F35" s="115">
        <v>0.14687499999999992</v>
      </c>
      <c r="G35" s="115">
        <v>8.2790697674418656E-2</v>
      </c>
      <c r="H35" s="115">
        <v>-7.0610687022900839E-2</v>
      </c>
      <c r="I35" s="115">
        <v>4.6116504854368807E-2</v>
      </c>
      <c r="K35" s="116">
        <f t="shared" si="0"/>
        <v>5.5046444485835601E-2</v>
      </c>
    </row>
    <row r="36" spans="1:11" x14ac:dyDescent="0.2">
      <c r="A36" t="s">
        <v>1390</v>
      </c>
      <c r="B36" s="115">
        <v>-6.8093385214007721E-2</v>
      </c>
      <c r="C36" s="115">
        <v>-0.17249999999999999</v>
      </c>
      <c r="D36" s="115">
        <v>-0.10932857991681527</v>
      </c>
      <c r="E36" s="115">
        <v>-0.11471321695760599</v>
      </c>
      <c r="F36" s="115">
        <v>-0.22891566265060243</v>
      </c>
      <c r="G36" s="115">
        <v>0.45466847090663065</v>
      </c>
      <c r="H36" s="115">
        <v>1.2738853503185574E-3</v>
      </c>
      <c r="I36" s="115">
        <v>-0.21523809523809523</v>
      </c>
      <c r="K36" s="116">
        <f t="shared" si="0"/>
        <v>-5.6605822965022173E-2</v>
      </c>
    </row>
    <row r="37" spans="1:11" x14ac:dyDescent="0.2">
      <c r="A37" t="s">
        <v>1391</v>
      </c>
      <c r="B37" s="115">
        <v>0.27860696517412942</v>
      </c>
      <c r="C37" s="115">
        <v>0.2658227848101265</v>
      </c>
      <c r="D37" s="115">
        <v>9.8000000000000396E-3</v>
      </c>
      <c r="E37" s="115">
        <v>3.3505154639175229E-2</v>
      </c>
      <c r="F37" s="115">
        <v>4.8426150121066497E-3</v>
      </c>
      <c r="G37" s="115">
        <v>0.30220264317180617</v>
      </c>
      <c r="H37" s="115">
        <v>0.22656249999999989</v>
      </c>
      <c r="I37" s="115">
        <v>0.12903225806451604</v>
      </c>
      <c r="K37" s="116">
        <f t="shared" si="0"/>
        <v>0.1562968651089825</v>
      </c>
    </row>
    <row r="38" spans="1:11" x14ac:dyDescent="0.2">
      <c r="A38" t="s">
        <v>1392</v>
      </c>
      <c r="B38" s="115">
        <v>-0.11061946902654868</v>
      </c>
      <c r="C38" s="115">
        <v>-0.2080200501253133</v>
      </c>
      <c r="D38" s="115">
        <v>0</v>
      </c>
      <c r="E38" s="115">
        <v>-0.14159292035398224</v>
      </c>
      <c r="F38" s="115">
        <v>-0.10217391304347821</v>
      </c>
      <c r="G38" s="115">
        <v>-0.12625096227867594</v>
      </c>
      <c r="H38" s="115">
        <v>-0.12568306010928959</v>
      </c>
      <c r="I38" s="115">
        <v>-0.25120772946859898</v>
      </c>
      <c r="K38" s="116">
        <f t="shared" si="0"/>
        <v>-0.13319351305073587</v>
      </c>
    </row>
    <row r="39" spans="1:11" x14ac:dyDescent="0.2">
      <c r="A39" t="s">
        <v>1393</v>
      </c>
      <c r="B39" s="115">
        <v>9.9756690997566719E-2</v>
      </c>
      <c r="C39" s="115">
        <v>-0.10135135135135138</v>
      </c>
      <c r="D39" s="115">
        <v>0</v>
      </c>
      <c r="E39" s="115">
        <v>-9.0543259557344102E-2</v>
      </c>
      <c r="F39" s="115">
        <v>9.5238095238095108E-2</v>
      </c>
      <c r="G39" s="115">
        <v>-0.29973045822102429</v>
      </c>
      <c r="H39" s="115">
        <v>-6.1099796334012123E-3</v>
      </c>
      <c r="I39" s="115">
        <v>-0.12903225806451613</v>
      </c>
      <c r="K39" s="116">
        <f t="shared" si="0"/>
        <v>-5.3971565073996912E-2</v>
      </c>
    </row>
    <row r="40" spans="1:11" x14ac:dyDescent="0.2">
      <c r="A40" t="s">
        <v>1394</v>
      </c>
      <c r="B40" s="115">
        <v>-0.2725663716814159</v>
      </c>
      <c r="C40" s="115">
        <v>-0.26245847176079723</v>
      </c>
      <c r="D40" s="115">
        <v>1.4610389610389588E-2</v>
      </c>
      <c r="E40" s="115">
        <v>-0.6153250773993808</v>
      </c>
      <c r="F40" s="115">
        <v>-0.31034482758620685</v>
      </c>
      <c r="G40" s="115">
        <v>-5.3571428571428603E-2</v>
      </c>
      <c r="H40" s="115">
        <v>-0.16543909348441918</v>
      </c>
      <c r="I40" s="115">
        <v>-0.11097256857855359</v>
      </c>
      <c r="K40" s="116">
        <f t="shared" si="0"/>
        <v>-0.22200843118147659</v>
      </c>
    </row>
    <row r="41" spans="1:11" x14ac:dyDescent="0.2">
      <c r="A41" t="s">
        <v>1395</v>
      </c>
      <c r="B41" s="115">
        <v>3.552397868561361E-3</v>
      </c>
      <c r="C41" s="115">
        <v>0.29184549356223161</v>
      </c>
      <c r="D41" s="115">
        <v>0</v>
      </c>
      <c r="E41" s="115">
        <v>1.7315010570824523</v>
      </c>
      <c r="F41" s="115">
        <v>4.4596912521440789E-2</v>
      </c>
      <c r="G41" s="115">
        <v>6.5217391304347991E-2</v>
      </c>
      <c r="H41" s="115">
        <v>1.3203214695751829E-2</v>
      </c>
      <c r="I41" s="115">
        <v>0.485185185185185</v>
      </c>
      <c r="K41" s="116">
        <f t="shared" si="0"/>
        <v>0.32938770652749638</v>
      </c>
    </row>
    <row r="42" spans="1:11" x14ac:dyDescent="0.2">
      <c r="A42" t="s">
        <v>1396</v>
      </c>
      <c r="B42" s="115">
        <v>-6.942148760330577E-2</v>
      </c>
      <c r="C42" s="115">
        <v>-0.10898661567877634</v>
      </c>
      <c r="D42" s="115">
        <v>0</v>
      </c>
      <c r="E42" s="115">
        <v>6.5315315315315314E-2</v>
      </c>
      <c r="F42" s="115">
        <v>-8.9062500000000044E-2</v>
      </c>
      <c r="G42" s="115">
        <v>-0.1179290508149569</v>
      </c>
      <c r="H42" s="115">
        <v>-0.15967197298601055</v>
      </c>
      <c r="I42" s="115">
        <v>-0.22746781115879824</v>
      </c>
      <c r="K42" s="116">
        <f t="shared" si="0"/>
        <v>-8.8403015365816573E-2</v>
      </c>
    </row>
    <row r="43" spans="1:11" x14ac:dyDescent="0.2">
      <c r="A43" t="s">
        <v>1397</v>
      </c>
      <c r="B43" s="115">
        <v>3.5958904109589039E-2</v>
      </c>
      <c r="C43" s="115">
        <v>6.5173116089613084E-2</v>
      </c>
      <c r="D43" s="115">
        <v>0</v>
      </c>
      <c r="E43" s="115">
        <v>0.11278195488721808</v>
      </c>
      <c r="F43" s="115">
        <v>4.9180327868852576E-2</v>
      </c>
      <c r="G43" s="115">
        <v>-2.8411737307871422E-2</v>
      </c>
      <c r="H43" s="115">
        <v>8.5340314136125597E-2</v>
      </c>
      <c r="I43" s="115">
        <v>9.3896713615023567E-2</v>
      </c>
      <c r="K43" s="116">
        <f t="shared" si="0"/>
        <v>5.1739949174818813E-2</v>
      </c>
    </row>
    <row r="44" spans="1:11" x14ac:dyDescent="0.2">
      <c r="A44" t="s">
        <v>1398</v>
      </c>
      <c r="B44" s="115">
        <v>-0.16927453769559037</v>
      </c>
      <c r="C44" s="115">
        <v>-0.16211604095563142</v>
      </c>
      <c r="D44" s="115">
        <v>0</v>
      </c>
      <c r="E44" s="115">
        <v>-0.27322404371584696</v>
      </c>
      <c r="F44" s="115">
        <v>-0.13475177304964542</v>
      </c>
      <c r="G44" s="115">
        <v>-0.14393939393939392</v>
      </c>
      <c r="H44" s="115">
        <v>-6.9654164637116392E-2</v>
      </c>
      <c r="I44" s="115">
        <v>0.15135135135135133</v>
      </c>
      <c r="K44" s="116">
        <f t="shared" si="0"/>
        <v>-0.10020107533023415</v>
      </c>
    </row>
    <row r="45" spans="1:11" x14ac:dyDescent="0.2">
      <c r="A45" t="s">
        <v>1399</v>
      </c>
      <c r="B45" s="115">
        <v>-6.2666666666666634E-2</v>
      </c>
      <c r="C45" s="115">
        <v>0.14677103718199608</v>
      </c>
      <c r="D45" s="115">
        <v>0</v>
      </c>
      <c r="E45" s="115">
        <v>0.30403800475059389</v>
      </c>
      <c r="F45" s="115">
        <v>0.10675039246467813</v>
      </c>
      <c r="G45" s="115">
        <v>4.4129891756869224E-2</v>
      </c>
      <c r="H45" s="115">
        <v>-7.1880650994575038E-2</v>
      </c>
      <c r="I45" s="115">
        <v>-1.7699115044247881E-2</v>
      </c>
      <c r="K45" s="116">
        <f t="shared" si="0"/>
        <v>5.6180361681080968E-2</v>
      </c>
    </row>
    <row r="46" spans="1:11" x14ac:dyDescent="0.2">
      <c r="A46" t="s">
        <v>1400</v>
      </c>
      <c r="B46" s="115">
        <v>-6.9478908188585667E-2</v>
      </c>
      <c r="C46" s="115">
        <v>-0.10507880910683007</v>
      </c>
      <c r="D46" s="115">
        <v>0</v>
      </c>
      <c r="E46" s="115">
        <v>-9.0712742980561548E-2</v>
      </c>
      <c r="F46" s="115">
        <v>-0.13918918918918921</v>
      </c>
      <c r="G46" s="115">
        <v>-7.6153846153846169E-2</v>
      </c>
      <c r="H46" s="115">
        <v>2.6450116009280756E-2</v>
      </c>
      <c r="I46" s="115">
        <v>-1.7391304347826025E-2</v>
      </c>
      <c r="K46" s="116">
        <f t="shared" si="0"/>
        <v>-5.8944335494694744E-2</v>
      </c>
    </row>
    <row r="47" spans="1:11" x14ac:dyDescent="0.2">
      <c r="A47" t="s">
        <v>1401</v>
      </c>
      <c r="B47" s="115">
        <v>1.2562814070351825E-2</v>
      </c>
      <c r="C47" s="115">
        <v>-6.546644844517191E-2</v>
      </c>
      <c r="D47" s="115">
        <v>0</v>
      </c>
      <c r="E47" s="115">
        <v>-4.1407867494824051E-2</v>
      </c>
      <c r="F47" s="115">
        <v>-3.8961038961038939E-2</v>
      </c>
      <c r="G47" s="115">
        <v>2.2012578616352151E-2</v>
      </c>
      <c r="H47" s="115">
        <v>7.8578578578578598E-2</v>
      </c>
      <c r="I47" s="115">
        <v>-0.10156250000000006</v>
      </c>
      <c r="K47" s="116">
        <f t="shared" si="0"/>
        <v>-1.6780485454469047E-2</v>
      </c>
    </row>
    <row r="48" spans="1:11" x14ac:dyDescent="0.2">
      <c r="A48" t="s">
        <v>1402</v>
      </c>
      <c r="B48" s="115">
        <v>-0.11457174638487211</v>
      </c>
      <c r="C48" s="115">
        <v>-5.5641421947449685E-2</v>
      </c>
      <c r="D48" s="115">
        <v>0</v>
      </c>
      <c r="E48" s="115">
        <v>-0.12181818181818181</v>
      </c>
      <c r="F48" s="115">
        <v>-0.15198237885462554</v>
      </c>
      <c r="G48" s="115">
        <v>-7.7592458303118103E-2</v>
      </c>
      <c r="H48" s="115">
        <v>-0.1236842105263158</v>
      </c>
      <c r="I48" s="115">
        <v>-0.29592959295929588</v>
      </c>
      <c r="K48" s="116">
        <f t="shared" si="0"/>
        <v>-0.11765249884923237</v>
      </c>
    </row>
    <row r="49" spans="1:11" x14ac:dyDescent="0.2">
      <c r="A49" t="s">
        <v>1403</v>
      </c>
      <c r="B49" s="115">
        <v>-1.8558951965065493E-2</v>
      </c>
      <c r="C49" s="115">
        <v>-5.5474452554744515E-2</v>
      </c>
      <c r="D49" s="115">
        <v>0</v>
      </c>
      <c r="E49" s="115">
        <v>-1.6100178890876539E-2</v>
      </c>
      <c r="F49" s="115">
        <v>-0.19646017699115048</v>
      </c>
      <c r="G49" s="115">
        <v>0.14297554910899293</v>
      </c>
      <c r="H49" s="115">
        <v>-1.7241379310344768E-2</v>
      </c>
      <c r="I49" s="115">
        <v>0.35874439461883401</v>
      </c>
      <c r="K49" s="116">
        <f t="shared" si="0"/>
        <v>2.473560050195564E-2</v>
      </c>
    </row>
    <row r="50" spans="1:11" x14ac:dyDescent="0.2">
      <c r="A50" t="s">
        <v>1404</v>
      </c>
      <c r="B50" s="115">
        <v>-0.25709651257096511</v>
      </c>
      <c r="C50" s="115">
        <v>-5.1246537396121901E-2</v>
      </c>
      <c r="D50" s="115">
        <v>0</v>
      </c>
      <c r="E50" s="115">
        <v>-0.11968503937007871</v>
      </c>
      <c r="F50" s="115">
        <v>0.53741496598639471</v>
      </c>
      <c r="G50" s="115">
        <v>-2.5837706903512336E-2</v>
      </c>
      <c r="H50" s="115">
        <v>-3.1719532554257163E-2</v>
      </c>
      <c r="I50" s="115">
        <v>-5.1063829787233964E-2</v>
      </c>
      <c r="K50" s="116">
        <f t="shared" si="0"/>
        <v>9.5725925528188441E-5</v>
      </c>
    </row>
    <row r="51" spans="1:11" x14ac:dyDescent="0.2">
      <c r="A51" t="s">
        <v>1405</v>
      </c>
      <c r="B51" s="115">
        <v>0.53932584269662931</v>
      </c>
      <c r="C51" s="115">
        <v>0.20534223706176954</v>
      </c>
      <c r="D51" s="115">
        <v>0</v>
      </c>
      <c r="E51" s="115">
        <v>6.0100166944908086E-2</v>
      </c>
      <c r="F51" s="115">
        <v>0.43274853801169588</v>
      </c>
      <c r="G51" s="115">
        <v>0.17728136882129281</v>
      </c>
      <c r="H51" s="115">
        <v>0.22369765066394295</v>
      </c>
      <c r="I51" s="115">
        <v>6.8181818181818218E-2</v>
      </c>
      <c r="K51" s="116">
        <f t="shared" si="0"/>
        <v>0.2133347027977571</v>
      </c>
    </row>
    <row r="52" spans="1:11" x14ac:dyDescent="0.2">
      <c r="A52" t="s">
        <v>1406</v>
      </c>
      <c r="B52" s="115">
        <v>-2.0782396088019552E-2</v>
      </c>
      <c r="C52" s="115">
        <v>-0.10194902548725633</v>
      </c>
      <c r="D52" s="115">
        <v>0</v>
      </c>
      <c r="E52" s="115">
        <v>0</v>
      </c>
      <c r="F52" s="115">
        <v>-6.8965517241379296E-2</v>
      </c>
      <c r="G52" s="115">
        <v>-8.1623745089480615E-2</v>
      </c>
      <c r="H52" s="115">
        <v>-0.17209302325581396</v>
      </c>
      <c r="I52" s="115">
        <v>-3.6496350364963508E-2</v>
      </c>
      <c r="K52" s="116">
        <f t="shared" si="0"/>
        <v>-6.0238757190864155E-2</v>
      </c>
    </row>
    <row r="53" spans="1:11" x14ac:dyDescent="0.2">
      <c r="A53" t="s">
        <v>1407</v>
      </c>
      <c r="B53" s="115">
        <v>7.6315789473684226E-2</v>
      </c>
      <c r="C53" s="115">
        <v>9.5238095238095247E-2</v>
      </c>
      <c r="D53" s="115">
        <v>0</v>
      </c>
      <c r="E53" s="115">
        <v>-3.2310177705977411E-2</v>
      </c>
      <c r="F53" s="115">
        <v>0.26376146788990812</v>
      </c>
      <c r="G53" s="115">
        <v>0.18827800829875513</v>
      </c>
      <c r="H53" s="115">
        <v>-4.7906602254428395E-2</v>
      </c>
      <c r="I53" s="115">
        <v>0.21238938053097331</v>
      </c>
      <c r="K53" s="116">
        <f t="shared" si="0"/>
        <v>9.4470745183876284E-2</v>
      </c>
    </row>
    <row r="54" spans="1:11" x14ac:dyDescent="0.2">
      <c r="A54" t="s">
        <v>1408</v>
      </c>
      <c r="B54" s="115">
        <v>-1.8087855297157694E-2</v>
      </c>
      <c r="C54" s="115">
        <v>0.15999999999999998</v>
      </c>
      <c r="D54" s="115">
        <v>0.10221426973831359</v>
      </c>
      <c r="E54" s="115">
        <v>0.13162705667276065</v>
      </c>
      <c r="F54" s="115">
        <v>1.6317016317016382E-2</v>
      </c>
      <c r="G54" s="115">
        <v>0.10995970063327576</v>
      </c>
      <c r="H54" s="115">
        <v>0.10596616206589488</v>
      </c>
      <c r="I54" s="115">
        <v>0.41250000000000009</v>
      </c>
      <c r="K54" s="116">
        <f t="shared" si="0"/>
        <v>0.12756204376626296</v>
      </c>
    </row>
    <row r="55" spans="1:11" x14ac:dyDescent="0.2">
      <c r="A55" t="s">
        <v>1409</v>
      </c>
      <c r="B55" s="115">
        <v>9.3220338983050863E-2</v>
      </c>
      <c r="C55" s="115">
        <v>-8.854166666666663E-2</v>
      </c>
      <c r="D55" s="115">
        <v>0.10204584668474244</v>
      </c>
      <c r="E55" s="115">
        <v>-5.4545454545455001E-3</v>
      </c>
      <c r="F55" s="115">
        <v>0.18181818181818185</v>
      </c>
      <c r="G55" s="115">
        <v>2.5383707201889E-2</v>
      </c>
      <c r="H55" s="115">
        <v>9.3476144109055595E-2</v>
      </c>
      <c r="I55" s="115">
        <v>3.3591731266149845E-2</v>
      </c>
      <c r="K55" s="116">
        <f t="shared" si="0"/>
        <v>5.4442467242732176E-2</v>
      </c>
    </row>
    <row r="56" spans="1:11" x14ac:dyDescent="0.2">
      <c r="A56" t="s">
        <v>1410</v>
      </c>
      <c r="B56" s="115">
        <v>-7.4509803921568668E-2</v>
      </c>
      <c r="C56" s="115">
        <v>-0.15169366715758473</v>
      </c>
      <c r="D56" s="115">
        <v>0</v>
      </c>
      <c r="E56" s="115">
        <v>-0.19825072886297379</v>
      </c>
      <c r="F56" s="115">
        <v>1.1142061281337058E-2</v>
      </c>
      <c r="G56" s="115">
        <v>-1.2820512820512754E-2</v>
      </c>
      <c r="H56" s="115">
        <v>-5.6499770326136907E-2</v>
      </c>
      <c r="I56" s="115">
        <v>-3.2499999999999973E-2</v>
      </c>
      <c r="K56" s="116">
        <f t="shared" si="0"/>
        <v>-6.4391552725929974E-2</v>
      </c>
    </row>
    <row r="57" spans="1:11" x14ac:dyDescent="0.2">
      <c r="A57" t="s">
        <v>1411</v>
      </c>
      <c r="B57" s="115">
        <v>-2.6075619295957723E-3</v>
      </c>
      <c r="C57" s="115">
        <v>0.18706293706293711</v>
      </c>
      <c r="D57" s="115">
        <v>4.9948240165631465E-2</v>
      </c>
      <c r="E57" s="115">
        <v>-0.14249999999999996</v>
      </c>
      <c r="F57" s="115">
        <v>3.4582132564841397E-2</v>
      </c>
      <c r="G57" s="115">
        <v>3.1870114251353047E-2</v>
      </c>
      <c r="H57" s="115">
        <v>1.5865608959402699E-2</v>
      </c>
      <c r="I57" s="115">
        <v>-7.192575406032474E-2</v>
      </c>
      <c r="K57" s="116">
        <f t="shared" si="0"/>
        <v>1.2786964626780655E-2</v>
      </c>
    </row>
    <row r="58" spans="1:11" x14ac:dyDescent="0.2">
      <c r="A58" t="s">
        <v>1412</v>
      </c>
      <c r="B58" s="115">
        <v>1.0540184453227941E-2</v>
      </c>
      <c r="C58" s="115">
        <v>-0.4268537074148297</v>
      </c>
      <c r="D58" s="115">
        <v>0</v>
      </c>
      <c r="E58" s="115">
        <v>-0.1111111111111111</v>
      </c>
      <c r="F58" s="115">
        <v>0.1086261980830672</v>
      </c>
      <c r="G58" s="115">
        <v>0.122132253711201</v>
      </c>
      <c r="H58" s="115">
        <v>0.21485260770975051</v>
      </c>
      <c r="I58" s="115">
        <v>3.1100478468899496E-2</v>
      </c>
      <c r="K58" s="116">
        <f t="shared" si="0"/>
        <v>-6.3391370124743383E-3</v>
      </c>
    </row>
    <row r="59" spans="1:11" x14ac:dyDescent="0.2">
      <c r="A59" t="s">
        <v>1413</v>
      </c>
      <c r="B59" s="115">
        <v>6.4516129032258063E-2</v>
      </c>
      <c r="C59" s="115">
        <v>7.7753779697624259E-2</v>
      </c>
      <c r="D59" s="115">
        <v>0</v>
      </c>
      <c r="E59" s="115">
        <v>0</v>
      </c>
      <c r="F59" s="115">
        <v>-2.1875000000000089E-2</v>
      </c>
      <c r="G59" s="115">
        <v>3.9270687237026682E-2</v>
      </c>
      <c r="H59" s="115">
        <v>0.10181136789506551</v>
      </c>
      <c r="I59" s="115">
        <v>-0.10874200426439246</v>
      </c>
      <c r="K59" s="116">
        <f t="shared" si="0"/>
        <v>1.9091869949697741E-2</v>
      </c>
    </row>
    <row r="60" spans="1:11" x14ac:dyDescent="0.2">
      <c r="A60" t="s">
        <v>1414</v>
      </c>
      <c r="B60" s="115">
        <v>-8.1185567010309267E-2</v>
      </c>
      <c r="C60" s="115">
        <v>-0.32898550724637687</v>
      </c>
      <c r="D60" s="115">
        <v>0.62626262626262619</v>
      </c>
      <c r="E60" s="115">
        <v>-0.256198347107438</v>
      </c>
      <c r="F60" s="115">
        <v>-7.5144508670520166E-2</v>
      </c>
      <c r="G60" s="115">
        <v>-0.12622549019607845</v>
      </c>
      <c r="H60" s="115">
        <v>-6.5927654609101452E-2</v>
      </c>
      <c r="I60" s="115">
        <v>-0.1742957746478872</v>
      </c>
      <c r="K60" s="116">
        <f t="shared" si="0"/>
        <v>-6.0212527903135651E-2</v>
      </c>
    </row>
    <row r="61" spans="1:11" x14ac:dyDescent="0.2">
      <c r="A61" t="s">
        <v>1415</v>
      </c>
      <c r="B61" s="115">
        <v>-8.2742316784870096E-2</v>
      </c>
      <c r="C61" s="115">
        <v>-0.17365269461077837</v>
      </c>
      <c r="E61" s="115">
        <v>-0.28823529411764709</v>
      </c>
      <c r="F61" s="115">
        <v>-0.14987714987714995</v>
      </c>
      <c r="G61" s="115">
        <v>-7.7966101694915205E-2</v>
      </c>
      <c r="H61" s="115">
        <v>-0.22020018198362146</v>
      </c>
      <c r="I61" s="115">
        <v>7.5757575757575649E-2</v>
      </c>
      <c r="K61" s="116">
        <f t="shared" si="0"/>
        <v>-0.13098802333020093</v>
      </c>
    </row>
    <row r="62" spans="1:11" x14ac:dyDescent="0.2">
      <c r="A62" t="s">
        <v>1416</v>
      </c>
      <c r="B62" s="115">
        <v>-9.3676814988288403E-3</v>
      </c>
      <c r="C62" s="115">
        <v>-0.10215053763440871</v>
      </c>
      <c r="E62" s="115">
        <v>0.64569215876089059</v>
      </c>
      <c r="F62" s="115">
        <v>4.938271604938386E-3</v>
      </c>
      <c r="G62" s="115">
        <v>-4.0130151843817893E-2</v>
      </c>
      <c r="H62" s="115">
        <v>-1.16906474820143E-2</v>
      </c>
      <c r="I62" s="115">
        <v>0.12340425531914895</v>
      </c>
      <c r="K62" s="116">
        <f t="shared" si="0"/>
        <v>8.7242238175129744E-2</v>
      </c>
    </row>
    <row r="63" spans="1:11" x14ac:dyDescent="0.2">
      <c r="A63" t="s">
        <v>1417</v>
      </c>
      <c r="B63" s="115">
        <v>-5.8434399117971457E-2</v>
      </c>
      <c r="C63" s="115">
        <v>8.6767895878525018E-3</v>
      </c>
      <c r="E63" s="115">
        <v>0.77796901893287451</v>
      </c>
      <c r="F63" s="115">
        <v>-8.5778781038374705E-2</v>
      </c>
      <c r="G63" s="115">
        <v>-6.3959390862944068E-2</v>
      </c>
      <c r="H63" s="115">
        <v>-0.12406459235919662</v>
      </c>
      <c r="I63" s="115">
        <v>-0.19243986254295534</v>
      </c>
      <c r="K63" s="116">
        <f t="shared" si="0"/>
        <v>3.7424111799897831E-2</v>
      </c>
    </row>
    <row r="64" spans="1:11" x14ac:dyDescent="0.2">
      <c r="A64" t="s">
        <v>1418</v>
      </c>
      <c r="B64" s="115">
        <v>-3.2967032967032264E-3</v>
      </c>
      <c r="C64" s="115">
        <v>4.475920679886701E-2</v>
      </c>
      <c r="E64" s="115">
        <v>-0.18169014084507043</v>
      </c>
      <c r="F64" s="115">
        <v>-4.9356223175965754E-2</v>
      </c>
      <c r="G64" s="115">
        <v>-1.4014014014014071E-2</v>
      </c>
      <c r="H64" s="115">
        <v>2.0908725371934039E-2</v>
      </c>
      <c r="I64" s="115">
        <v>-0.23722149410222801</v>
      </c>
      <c r="K64" s="116">
        <f t="shared" si="0"/>
        <v>-5.9987234751882924E-2</v>
      </c>
    </row>
    <row r="65" spans="1:11" x14ac:dyDescent="0.2">
      <c r="A65" t="s">
        <v>1419</v>
      </c>
      <c r="B65" s="115">
        <v>-0.13907284768211925</v>
      </c>
      <c r="C65" s="115">
        <v>0.63729128014842296</v>
      </c>
      <c r="E65" s="115">
        <v>0</v>
      </c>
      <c r="F65" s="115">
        <v>-2.5104602510460271E-2</v>
      </c>
      <c r="G65" s="115">
        <v>-0.10040522287257994</v>
      </c>
      <c r="H65" s="115">
        <v>5.8297872340425577E-2</v>
      </c>
      <c r="I65" s="115">
        <v>0.37477477477477478</v>
      </c>
      <c r="K65" s="116">
        <f t="shared" si="0"/>
        <v>0.11511160774263771</v>
      </c>
    </row>
    <row r="66" spans="1:11" x14ac:dyDescent="0.2">
      <c r="A66" t="s">
        <v>1420</v>
      </c>
      <c r="B66" s="115">
        <v>-2.5806451612903167E-2</v>
      </c>
      <c r="C66" s="115">
        <v>-1.0101010101010211E-2</v>
      </c>
      <c r="E66" s="115">
        <v>0</v>
      </c>
      <c r="F66" s="115">
        <v>0.13539192399049887</v>
      </c>
      <c r="G66" s="115">
        <v>-3.097731239092499E-2</v>
      </c>
      <c r="H66" s="115">
        <v>-0.12898443291326911</v>
      </c>
      <c r="I66" s="115">
        <v>2.0220588235294011E-2</v>
      </c>
      <c r="K66" s="116">
        <f t="shared" si="0"/>
        <v>-5.7509563989020848E-3</v>
      </c>
    </row>
    <row r="67" spans="1:11" x14ac:dyDescent="0.2">
      <c r="A67" t="s">
        <v>1421</v>
      </c>
      <c r="B67" s="115">
        <v>-1.8399264029438432E-3</v>
      </c>
      <c r="C67" s="115">
        <v>-4.3057996485061527E-2</v>
      </c>
      <c r="E67" s="115">
        <v>-4.0540540540540633E-2</v>
      </c>
      <c r="F67" s="115">
        <v>9.3506493506493468E-2</v>
      </c>
      <c r="G67" s="115">
        <v>0.18694976696012444</v>
      </c>
      <c r="H67" s="115">
        <v>0.16594641313742436</v>
      </c>
      <c r="I67" s="115">
        <v>4.2145593869731927E-2</v>
      </c>
      <c r="K67" s="116">
        <f t="shared" ref="K67:K130" si="1">AVERAGE(B67:I67)</f>
        <v>5.758711486360403E-2</v>
      </c>
    </row>
    <row r="68" spans="1:11" x14ac:dyDescent="0.2">
      <c r="A68" t="s">
        <v>1422</v>
      </c>
      <c r="B68" s="115">
        <v>0.11716341212744077</v>
      </c>
      <c r="C68" s="115">
        <v>-0.20140350877192978</v>
      </c>
      <c r="E68" s="115">
        <v>0.23333333333333339</v>
      </c>
      <c r="F68" s="115">
        <v>0.13905325443786989</v>
      </c>
      <c r="G68" s="115">
        <v>-3.4017008504252114E-2</v>
      </c>
      <c r="H68" s="115">
        <v>0.70022042615723745</v>
      </c>
      <c r="I68" s="115">
        <v>-0.12709030100334459</v>
      </c>
      <c r="K68" s="116">
        <f t="shared" si="1"/>
        <v>0.11817994396805072</v>
      </c>
    </row>
    <row r="69" spans="1:11" x14ac:dyDescent="0.2">
      <c r="A69" t="s">
        <v>1423</v>
      </c>
      <c r="B69" s="115">
        <v>4.6236559139784909E-2</v>
      </c>
      <c r="C69" s="115">
        <v>-6.5573770491803282E-2</v>
      </c>
      <c r="E69" s="115">
        <v>-0.1111111111111111</v>
      </c>
      <c r="F69" s="115">
        <v>-9.8666666666666694E-2</v>
      </c>
      <c r="G69" s="115">
        <v>0.1409817351598173</v>
      </c>
      <c r="H69" s="115">
        <v>4.5314900153609824E-2</v>
      </c>
      <c r="I69" s="115">
        <v>-4.0128410914927769E-2</v>
      </c>
      <c r="K69" s="116">
        <f t="shared" si="1"/>
        <v>-1.1849537818756686E-2</v>
      </c>
    </row>
    <row r="70" spans="1:11" x14ac:dyDescent="0.2">
      <c r="A70" t="s">
        <v>1424</v>
      </c>
      <c r="B70" s="115">
        <v>0.20622568093385224</v>
      </c>
      <c r="C70" s="115">
        <v>0.2825904121110176</v>
      </c>
      <c r="E70" s="115">
        <v>-0.14556962025316458</v>
      </c>
      <c r="F70" s="115">
        <v>0.16822429906542058</v>
      </c>
      <c r="G70" s="115">
        <v>2.6963657678780825E-2</v>
      </c>
      <c r="H70" s="115">
        <v>0.6214196762141968</v>
      </c>
      <c r="I70" s="115">
        <v>-1.6025641025640682E-3</v>
      </c>
      <c r="K70" s="116">
        <f t="shared" si="1"/>
        <v>0.16546450594964848</v>
      </c>
    </row>
    <row r="71" spans="1:11" x14ac:dyDescent="0.2">
      <c r="A71" t="s">
        <v>1425</v>
      </c>
      <c r="B71" s="115">
        <v>-0.22900000000000001</v>
      </c>
      <c r="C71" s="115">
        <v>-0.34956236323851203</v>
      </c>
      <c r="E71" s="115">
        <v>-0.11235955056179775</v>
      </c>
      <c r="F71" s="115">
        <v>-0.29450549450549446</v>
      </c>
      <c r="G71" s="115">
        <v>-0.18098895823331732</v>
      </c>
      <c r="H71" s="115">
        <v>-0.12622415669205661</v>
      </c>
      <c r="I71" s="115">
        <v>0.14705882352941171</v>
      </c>
      <c r="K71" s="116">
        <f t="shared" si="1"/>
        <v>-0.16365452852882378</v>
      </c>
    </row>
    <row r="72" spans="1:11" x14ac:dyDescent="0.2">
      <c r="A72" t="s">
        <v>1426</v>
      </c>
      <c r="B72" s="115">
        <v>0.1111111111111111</v>
      </c>
      <c r="C72" s="115">
        <v>-0.13528855250709551</v>
      </c>
      <c r="E72" s="115">
        <v>-5.3191489361702128E-2</v>
      </c>
      <c r="F72" s="115">
        <v>-1.3015184381778849E-2</v>
      </c>
      <c r="G72" s="115">
        <v>-0.14701064701064714</v>
      </c>
      <c r="H72" s="115">
        <v>-2.4416135881104081E-2</v>
      </c>
      <c r="I72" s="115">
        <v>-0.12680577849117175</v>
      </c>
      <c r="K72" s="116">
        <f t="shared" si="1"/>
        <v>-5.5516668074626907E-2</v>
      </c>
    </row>
    <row r="73" spans="1:11" x14ac:dyDescent="0.2">
      <c r="A73" t="s">
        <v>1427</v>
      </c>
      <c r="B73" s="115">
        <v>0.20805369127516776</v>
      </c>
      <c r="C73" s="115">
        <v>-0.13537832310838441</v>
      </c>
      <c r="E73" s="115">
        <v>-0.18260869565217389</v>
      </c>
      <c r="F73" s="115">
        <v>2.6726057906458819E-2</v>
      </c>
      <c r="G73" s="115">
        <v>0.14809590973201703</v>
      </c>
      <c r="H73" s="115">
        <v>1.1815252416756114E-2</v>
      </c>
      <c r="I73" s="115">
        <v>4.0066777963272154E-2</v>
      </c>
      <c r="K73" s="116">
        <f t="shared" si="1"/>
        <v>1.6681524361873371E-2</v>
      </c>
    </row>
    <row r="74" spans="1:11" x14ac:dyDescent="0.2">
      <c r="A74" t="s">
        <v>1428</v>
      </c>
      <c r="B74" s="115">
        <v>0.11360239162929742</v>
      </c>
      <c r="C74" s="115">
        <v>2.4600246002459501E-3</v>
      </c>
      <c r="E74" s="115">
        <v>2.2222222222222223E-2</v>
      </c>
      <c r="F74" s="115">
        <v>-0.16542750929368025</v>
      </c>
      <c r="G74" s="115">
        <v>2.5060240963855403E-2</v>
      </c>
      <c r="H74" s="115">
        <v>-3.6231884057970974E-2</v>
      </c>
      <c r="I74" s="115">
        <v>-1.6666666666666312E-3</v>
      </c>
      <c r="K74" s="116">
        <f t="shared" si="1"/>
        <v>-5.7115972289566944E-3</v>
      </c>
    </row>
    <row r="75" spans="1:11" x14ac:dyDescent="0.2">
      <c r="A75" t="s">
        <v>1429</v>
      </c>
      <c r="B75" s="115">
        <v>0.14163822525597269</v>
      </c>
      <c r="C75" s="115">
        <v>1.8371607515657674E-2</v>
      </c>
      <c r="E75" s="115">
        <v>-8.8105726872246392E-3</v>
      </c>
      <c r="F75" s="115">
        <v>0.2809523809523809</v>
      </c>
      <c r="G75" s="115">
        <v>-3.8406144983196494E-3</v>
      </c>
      <c r="H75" s="115">
        <v>-2.127659574468076E-2</v>
      </c>
      <c r="I75" s="115">
        <v>0.14285714285714285</v>
      </c>
      <c r="K75" s="116">
        <f t="shared" si="1"/>
        <v>7.8555939092989871E-2</v>
      </c>
    </row>
    <row r="76" spans="1:11" x14ac:dyDescent="0.2">
      <c r="A76" t="s">
        <v>1430</v>
      </c>
      <c r="B76" s="115">
        <v>1.709401709401825E-3</v>
      </c>
      <c r="C76" s="115">
        <v>-7.4595938665561424E-3</v>
      </c>
      <c r="E76" s="115">
        <v>-7.3469387755102075E-2</v>
      </c>
      <c r="F76" s="115">
        <v>0.13513513513513511</v>
      </c>
      <c r="G76" s="115">
        <v>-9.9809885931559338E-3</v>
      </c>
      <c r="H76" s="115">
        <v>-1.595214356929214E-2</v>
      </c>
      <c r="I76" s="115">
        <v>-4.3715846994535554E-2</v>
      </c>
      <c r="K76" s="116">
        <f t="shared" si="1"/>
        <v>-1.9619177048721299E-3</v>
      </c>
    </row>
    <row r="77" spans="1:11" x14ac:dyDescent="0.2">
      <c r="A77" t="s">
        <v>1431</v>
      </c>
      <c r="B77" s="115">
        <v>1.7123287671232511E-3</v>
      </c>
      <c r="C77" s="115">
        <v>9.6818181818181775E-2</v>
      </c>
      <c r="E77" s="115">
        <v>-0.02</v>
      </c>
      <c r="F77" s="115">
        <v>-7.4999999999999956E-2</v>
      </c>
      <c r="G77" s="115">
        <v>0.2931776275353411</v>
      </c>
      <c r="H77" s="115">
        <v>2.9774127310061512E-2</v>
      </c>
      <c r="I77" s="115">
        <v>4.7709923664122134E-2</v>
      </c>
      <c r="K77" s="116">
        <f t="shared" si="1"/>
        <v>5.3456027013547118E-2</v>
      </c>
    </row>
    <row r="78" spans="1:11" x14ac:dyDescent="0.2">
      <c r="A78" t="s">
        <v>1432</v>
      </c>
      <c r="B78" s="115">
        <v>-0.15728715728715728</v>
      </c>
      <c r="C78" s="115">
        <v>1.8518518518518452E-2</v>
      </c>
      <c r="E78" s="115">
        <v>0.21241513094083408</v>
      </c>
      <c r="F78" s="115">
        <v>4.986876640419946E-2</v>
      </c>
      <c r="G78" s="115">
        <v>-8.5441259134345124E-2</v>
      </c>
      <c r="H78" s="115">
        <v>-0.12173128944995489</v>
      </c>
      <c r="I78" s="115">
        <v>-2.0560747663551298E-2</v>
      </c>
      <c r="K78" s="116">
        <f t="shared" si="1"/>
        <v>-1.4888291095922369E-2</v>
      </c>
    </row>
    <row r="79" spans="1:11" x14ac:dyDescent="0.2">
      <c r="A79" t="s">
        <v>1433</v>
      </c>
      <c r="B79" s="115">
        <v>5.1593323216995425E-2</v>
      </c>
      <c r="C79" s="115">
        <v>-0.13565426170468176</v>
      </c>
      <c r="E79" s="115">
        <v>-0.18044515103338629</v>
      </c>
      <c r="F79" s="115">
        <v>-4.7499999999999987E-2</v>
      </c>
      <c r="G79" s="115">
        <v>-5.6733828207847316E-2</v>
      </c>
      <c r="H79" s="115">
        <v>-2.7192982456140394E-2</v>
      </c>
      <c r="I79" s="115">
        <v>-6.7944250871080233E-2</v>
      </c>
      <c r="K79" s="116">
        <f t="shared" si="1"/>
        <v>-6.6268164436591517E-2</v>
      </c>
    </row>
    <row r="80" spans="1:11" x14ac:dyDescent="0.2">
      <c r="A80" t="s">
        <v>1434</v>
      </c>
      <c r="B80" s="115">
        <v>-8.7257617728531842E-2</v>
      </c>
      <c r="C80" s="115">
        <v>0.41186440677966096</v>
      </c>
      <c r="E80" s="115">
        <v>0.39777777777777779</v>
      </c>
      <c r="F80" s="115">
        <v>-6.75990675990676E-2</v>
      </c>
      <c r="G80" s="115">
        <v>2.0010816657652839E-2</v>
      </c>
      <c r="H80" s="115">
        <v>-7.9903147699757884E-2</v>
      </c>
      <c r="I80" s="115">
        <v>7.2897196261682354E-2</v>
      </c>
      <c r="K80" s="116">
        <f t="shared" si="1"/>
        <v>9.5398623492773768E-2</v>
      </c>
    </row>
    <row r="81" spans="1:11" x14ac:dyDescent="0.2">
      <c r="A81" t="s">
        <v>1435</v>
      </c>
      <c r="B81" s="115">
        <v>-8.1424936386768523E-2</v>
      </c>
      <c r="C81" s="115">
        <v>0.2929145361577794</v>
      </c>
      <c r="E81" s="115">
        <v>-2.7027027027027029E-2</v>
      </c>
      <c r="F81" s="115">
        <v>7.2500000000000009E-2</v>
      </c>
      <c r="G81" s="115">
        <v>3.1808035714285532E-2</v>
      </c>
      <c r="H81" s="115">
        <v>0.20174587778855479</v>
      </c>
      <c r="I81" s="115">
        <v>-6.1403508771929918E-2</v>
      </c>
      <c r="K81" s="116">
        <f t="shared" si="1"/>
        <v>6.1301853924984898E-2</v>
      </c>
    </row>
    <row r="82" spans="1:11" x14ac:dyDescent="0.2">
      <c r="A82" t="s">
        <v>1436</v>
      </c>
      <c r="B82" s="115">
        <v>-5.5288461538461529E-2</v>
      </c>
      <c r="C82" s="115">
        <v>-8.3054253181513743E-2</v>
      </c>
      <c r="E82" s="115">
        <v>-0.17777777777777778</v>
      </c>
      <c r="F82" s="115">
        <v>-0.2</v>
      </c>
      <c r="G82" s="115">
        <v>-4.9972237645752281E-3</v>
      </c>
      <c r="H82" s="115">
        <v>-9.2429577464788637E-2</v>
      </c>
      <c r="I82" s="115">
        <v>7.1428571428571411E-2</v>
      </c>
      <c r="K82" s="116">
        <f t="shared" si="1"/>
        <v>-7.7445531756935096E-2</v>
      </c>
    </row>
    <row r="83" spans="1:11" x14ac:dyDescent="0.2">
      <c r="A83" t="s">
        <v>1437</v>
      </c>
      <c r="B83" s="115">
        <v>8.4745762711864459E-2</v>
      </c>
      <c r="C83" s="115">
        <v>-1.125827814569536E-2</v>
      </c>
      <c r="E83" s="115">
        <v>2.2727272727272728E-2</v>
      </c>
      <c r="F83" s="115">
        <v>0.10619469026548684</v>
      </c>
      <c r="G83" s="115">
        <v>0.11241507103150093</v>
      </c>
      <c r="H83" s="115">
        <v>0.10398445092322647</v>
      </c>
      <c r="I83" s="115">
        <v>-9.5238095238095177E-2</v>
      </c>
      <c r="K83" s="116">
        <f t="shared" si="1"/>
        <v>4.6224410610794416E-2</v>
      </c>
    </row>
    <row r="84" spans="1:11" x14ac:dyDescent="0.2">
      <c r="A84" t="s">
        <v>1438</v>
      </c>
      <c r="B84" s="115">
        <v>-0.16811279826464215</v>
      </c>
      <c r="C84" s="115">
        <v>-7.532149418248614E-2</v>
      </c>
      <c r="E84" s="115">
        <v>-0.20289855072463772</v>
      </c>
      <c r="F84" s="115">
        <v>-0.31825037707390652</v>
      </c>
      <c r="G84" s="115">
        <v>-0.19970341077607509</v>
      </c>
      <c r="H84" s="115">
        <v>0.14206437291897883</v>
      </c>
      <c r="I84" s="115">
        <v>-1.3422818791946321E-2</v>
      </c>
      <c r="K84" s="116">
        <f t="shared" si="1"/>
        <v>-0.11937786812781646</v>
      </c>
    </row>
    <row r="85" spans="1:11" x14ac:dyDescent="0.2">
      <c r="A85" t="s">
        <v>1439</v>
      </c>
      <c r="B85" s="115">
        <v>0.10023866348448685</v>
      </c>
      <c r="C85" s="115">
        <v>1.4285714285714091E-2</v>
      </c>
      <c r="E85" s="115">
        <v>-4.3659043659043592E-2</v>
      </c>
      <c r="F85" s="115">
        <v>0.43817787418655085</v>
      </c>
      <c r="G85" s="115">
        <v>0.14293785310734469</v>
      </c>
      <c r="H85" s="115">
        <v>1.1223344556677849E-2</v>
      </c>
      <c r="I85" s="115">
        <v>8.3636363636363634E-2</v>
      </c>
      <c r="K85" s="116">
        <f t="shared" si="1"/>
        <v>0.10669153851401349</v>
      </c>
    </row>
    <row r="86" spans="1:11" x14ac:dyDescent="0.2">
      <c r="A86" t="s">
        <v>1440</v>
      </c>
      <c r="B86" s="115">
        <v>9.6858638743455641E-2</v>
      </c>
      <c r="C86" s="115">
        <v>2.4173027989821932E-2</v>
      </c>
      <c r="E86" s="115">
        <v>2.7797081306462227E-3</v>
      </c>
      <c r="F86" s="115">
        <v>0.380239520958084</v>
      </c>
      <c r="G86" s="115">
        <v>0.30820399113082042</v>
      </c>
      <c r="H86" s="115">
        <v>7.0913461538461522E-2</v>
      </c>
      <c r="I86" s="115">
        <v>0.17021276595744678</v>
      </c>
      <c r="K86" s="116">
        <f t="shared" si="1"/>
        <v>0.1504830163498195</v>
      </c>
    </row>
    <row r="87" spans="1:11" x14ac:dyDescent="0.2">
      <c r="A87" t="s">
        <v>1441</v>
      </c>
      <c r="B87" s="115">
        <v>5.0894085281980764E-2</v>
      </c>
      <c r="C87" s="115">
        <v>0.31000000000000005</v>
      </c>
      <c r="E87" s="115">
        <v>-6.2154696132596587E-3</v>
      </c>
      <c r="F87" s="115">
        <v>-8.9918256130790214E-2</v>
      </c>
      <c r="G87" s="115">
        <v>-6.1068702290076389E-2</v>
      </c>
      <c r="H87" s="115">
        <v>2.2113022113022077E-2</v>
      </c>
      <c r="I87" s="115">
        <v>-0.22056384742951907</v>
      </c>
      <c r="K87" s="116">
        <f t="shared" si="1"/>
        <v>7.4869027590822909E-4</v>
      </c>
    </row>
    <row r="88" spans="1:11" x14ac:dyDescent="0.2">
      <c r="A88" t="s">
        <v>1442</v>
      </c>
      <c r="B88" s="115">
        <v>2.2503516174402143E-2</v>
      </c>
      <c r="C88" s="115">
        <v>0.2</v>
      </c>
      <c r="E88" s="115">
        <v>-1.0928961748633888E-2</v>
      </c>
      <c r="F88" s="115">
        <v>-0.18444444444444447</v>
      </c>
      <c r="G88" s="115">
        <v>-0.50310344827586206</v>
      </c>
      <c r="H88" s="115">
        <v>-9.6559378468368401E-2</v>
      </c>
      <c r="I88" s="115">
        <v>4.5060658578856272E-2</v>
      </c>
      <c r="K88" s="116">
        <f t="shared" si="1"/>
        <v>-7.5353151169150062E-2</v>
      </c>
    </row>
    <row r="89" spans="1:11" x14ac:dyDescent="0.2">
      <c r="A89" t="s">
        <v>1443</v>
      </c>
      <c r="B89" s="115">
        <v>0.15422077922077926</v>
      </c>
      <c r="C89" s="115">
        <v>-4.7619047619047616E-2</v>
      </c>
      <c r="E89" s="115">
        <v>-7.3417721518987344E-2</v>
      </c>
      <c r="F89" s="115">
        <v>4.8951048951048945E-2</v>
      </c>
      <c r="G89" s="115">
        <v>0.17408906882591096</v>
      </c>
      <c r="H89" s="115">
        <v>2.853881278538813E-2</v>
      </c>
      <c r="I89" s="115">
        <v>0.2121848739495798</v>
      </c>
      <c r="K89" s="116">
        <f t="shared" si="1"/>
        <v>7.0992544942096017E-2</v>
      </c>
    </row>
    <row r="90" spans="1:11" x14ac:dyDescent="0.2">
      <c r="A90" t="s">
        <v>1444</v>
      </c>
      <c r="B90" s="115">
        <v>-0.20822622107969152</v>
      </c>
      <c r="C90" s="115">
        <v>-0.23636363636363636</v>
      </c>
      <c r="E90" s="115">
        <v>0.20702826585179532</v>
      </c>
      <c r="F90" s="115">
        <v>-8.52878464818764E-2</v>
      </c>
      <c r="G90" s="115">
        <v>8.5749285422621838E-3</v>
      </c>
      <c r="H90" s="115">
        <v>-0.15444015444015441</v>
      </c>
      <c r="I90" s="115">
        <v>-0.15901060070671383</v>
      </c>
      <c r="K90" s="116">
        <f t="shared" si="1"/>
        <v>-8.9675037811145011E-2</v>
      </c>
    </row>
    <row r="91" spans="1:11" x14ac:dyDescent="0.2">
      <c r="A91" t="s">
        <v>1445</v>
      </c>
      <c r="B91" s="115">
        <v>-0.14128035320088303</v>
      </c>
      <c r="C91" s="115">
        <v>0.26494940202391914</v>
      </c>
      <c r="E91" s="115">
        <v>0.13925152306353347</v>
      </c>
      <c r="F91" s="115">
        <v>0.10352941176470598</v>
      </c>
      <c r="G91" s="115">
        <v>0.19521717911176184</v>
      </c>
      <c r="H91" s="115">
        <v>-7.662835249042153E-3</v>
      </c>
      <c r="I91" s="115">
        <v>0.13883299798792764</v>
      </c>
      <c r="K91" s="116">
        <f t="shared" si="1"/>
        <v>9.8976760785988979E-2</v>
      </c>
    </row>
    <row r="92" spans="1:11" x14ac:dyDescent="0.2">
      <c r="A92" t="s">
        <v>1446</v>
      </c>
      <c r="B92" s="115">
        <v>0.11439114391143906</v>
      </c>
      <c r="C92" s="115">
        <v>0.79372937293729373</v>
      </c>
      <c r="E92" s="115">
        <v>0.64142857142857146</v>
      </c>
      <c r="F92" s="115">
        <v>3.6585365853658625E-2</v>
      </c>
      <c r="G92" s="115">
        <v>-6.9482288828337929E-2</v>
      </c>
      <c r="H92" s="115">
        <v>-0.14074074074074081</v>
      </c>
      <c r="I92" s="115">
        <v>0.16941176470588229</v>
      </c>
      <c r="K92" s="116">
        <f t="shared" si="1"/>
        <v>0.22076045560968091</v>
      </c>
    </row>
    <row r="93" spans="1:11" x14ac:dyDescent="0.2">
      <c r="A93" t="s">
        <v>1447</v>
      </c>
      <c r="B93" s="115">
        <v>0.41145833333333354</v>
      </c>
      <c r="C93" s="115">
        <v>8.3194675540765092E-3</v>
      </c>
      <c r="E93" s="115">
        <v>9.2043681747269873E-2</v>
      </c>
      <c r="F93" s="115">
        <v>0.20588235294117641</v>
      </c>
      <c r="G93" s="115">
        <v>0.15894736842105261</v>
      </c>
      <c r="H93" s="115">
        <v>0.17732558139534885</v>
      </c>
      <c r="I93" s="115">
        <v>4.9382716049382762E-2</v>
      </c>
      <c r="K93" s="116">
        <f t="shared" si="1"/>
        <v>0.15762278592023438</v>
      </c>
    </row>
    <row r="94" spans="1:11" x14ac:dyDescent="0.2">
      <c r="A94" t="s">
        <v>1448</v>
      </c>
      <c r="B94" s="115">
        <v>-0.25773195876288663</v>
      </c>
      <c r="C94" s="115">
        <v>-1.636661211129305E-2</v>
      </c>
      <c r="E94" s="115">
        <v>6.8333333333333357E-2</v>
      </c>
      <c r="F94" s="115">
        <v>-1.4492753623188482E-2</v>
      </c>
      <c r="G94" s="115">
        <v>-0.13242009132420085</v>
      </c>
      <c r="H94" s="115">
        <v>-0.13277310924369748</v>
      </c>
      <c r="I94" s="115">
        <v>-6.8965517241379282E-2</v>
      </c>
      <c r="K94" s="116">
        <f t="shared" si="1"/>
        <v>-7.9202386996187465E-2</v>
      </c>
    </row>
    <row r="95" spans="1:11" x14ac:dyDescent="0.2">
      <c r="A95" t="s">
        <v>1449</v>
      </c>
      <c r="B95" s="115">
        <v>0.22784810126582269</v>
      </c>
      <c r="C95" s="115">
        <v>-0.23144654088050312</v>
      </c>
      <c r="E95" s="115">
        <v>-0.2207792207792208</v>
      </c>
      <c r="F95" s="115">
        <v>-4.1666666666666644E-2</v>
      </c>
      <c r="G95" s="115">
        <v>-5.9010440308671155E-3</v>
      </c>
      <c r="H95" s="115">
        <v>-0.10188679245283017</v>
      </c>
      <c r="I95" s="115">
        <v>0.2083333333333332</v>
      </c>
      <c r="K95" s="116">
        <f t="shared" si="1"/>
        <v>-2.3642690030133133E-2</v>
      </c>
    </row>
    <row r="96" spans="1:11" x14ac:dyDescent="0.2">
      <c r="A96" t="s">
        <v>1450</v>
      </c>
      <c r="B96" s="115">
        <v>0.76536312849162014</v>
      </c>
      <c r="C96" s="115">
        <v>-6.2499999999999778E-3</v>
      </c>
      <c r="E96" s="115">
        <v>-3.1446540880503145E-2</v>
      </c>
      <c r="F96" s="115">
        <v>-0.37499999999999994</v>
      </c>
      <c r="G96" s="115">
        <v>-0.16584627035213931</v>
      </c>
      <c r="H96" s="115">
        <v>-4.9497847919655634E-2</v>
      </c>
      <c r="I96" s="115">
        <v>-0.19999999999999998</v>
      </c>
      <c r="K96" s="116">
        <f t="shared" si="1"/>
        <v>-8.9539329515254083E-3</v>
      </c>
    </row>
    <row r="97" spans="1:11" x14ac:dyDescent="0.2">
      <c r="A97" t="s">
        <v>1451</v>
      </c>
      <c r="B97" s="115">
        <v>-0.11166253101736977</v>
      </c>
      <c r="C97" s="115">
        <v>0</v>
      </c>
      <c r="E97" s="115">
        <v>-3.6363636363636341E-2</v>
      </c>
      <c r="F97" s="115">
        <v>1.7391304347825717E-3</v>
      </c>
      <c r="G97" s="115">
        <v>-5.0000000000000017E-2</v>
      </c>
      <c r="H97" s="115">
        <v>-3.5294117647058809E-2</v>
      </c>
      <c r="I97" s="115">
        <v>-0.18918918918918917</v>
      </c>
      <c r="K97" s="116">
        <f t="shared" si="1"/>
        <v>-6.0110049111781645E-2</v>
      </c>
    </row>
    <row r="98" spans="1:11" x14ac:dyDescent="0.2">
      <c r="A98" t="s">
        <v>1452</v>
      </c>
      <c r="B98" s="115">
        <v>0.52651515151515149</v>
      </c>
      <c r="C98" s="115">
        <v>0.22887864823348697</v>
      </c>
      <c r="E98" s="115">
        <v>4.1666666666666678E-2</v>
      </c>
      <c r="F98" s="115">
        <v>0.15</v>
      </c>
      <c r="G98" s="115">
        <v>-2.1126760563380208E-2</v>
      </c>
      <c r="H98" s="115">
        <v>0.39883833494675697</v>
      </c>
      <c r="I98" s="115">
        <v>0.68181818181818188</v>
      </c>
      <c r="K98" s="116">
        <f t="shared" si="1"/>
        <v>0.28665574608812339</v>
      </c>
    </row>
    <row r="99" spans="1:11" x14ac:dyDescent="0.2">
      <c r="A99" t="s">
        <v>1453</v>
      </c>
      <c r="B99" s="115">
        <v>1.5384615384615398E-2</v>
      </c>
      <c r="C99" s="115">
        <v>0.62749999999999995</v>
      </c>
      <c r="E99" s="115">
        <v>0.98</v>
      </c>
      <c r="F99" s="115">
        <v>0.66666666666666663</v>
      </c>
      <c r="G99" s="115">
        <v>-6.4558629776021115E-2</v>
      </c>
      <c r="H99" s="115">
        <v>0.19009216589861755</v>
      </c>
      <c r="I99" s="115">
        <v>0.44736842105263164</v>
      </c>
      <c r="K99" s="116">
        <f t="shared" si="1"/>
        <v>0.40892189131807288</v>
      </c>
    </row>
    <row r="100" spans="1:11" x14ac:dyDescent="0.2">
      <c r="A100" t="s">
        <v>1454</v>
      </c>
      <c r="B100" s="115">
        <v>6.9958847736625487E-2</v>
      </c>
      <c r="C100" s="115">
        <v>0.33333333333333331</v>
      </c>
      <c r="E100" s="115">
        <v>0.41342756183745577</v>
      </c>
      <c r="F100" s="115">
        <v>2.7037037037037033</v>
      </c>
      <c r="G100" s="115">
        <v>0.34933333333333333</v>
      </c>
      <c r="H100" s="115">
        <v>5.9829059829059859E-2</v>
      </c>
      <c r="I100" s="115">
        <v>0</v>
      </c>
      <c r="K100" s="116">
        <f t="shared" si="1"/>
        <v>0.56136940568193017</v>
      </c>
    </row>
    <row r="101" spans="1:11" x14ac:dyDescent="0.2">
      <c r="A101" t="s">
        <v>1455</v>
      </c>
      <c r="B101" s="115">
        <v>-7.2519083969465631E-2</v>
      </c>
      <c r="C101" s="115">
        <v>1</v>
      </c>
      <c r="E101" s="115">
        <v>-4.0677966101694947E-2</v>
      </c>
      <c r="F101" s="115">
        <v>0</v>
      </c>
      <c r="G101" s="115">
        <v>0.23626373626373631</v>
      </c>
      <c r="H101" s="115">
        <v>-5.0984936268829807E-2</v>
      </c>
      <c r="I101" s="115">
        <v>0.51999999999999991</v>
      </c>
      <c r="K101" s="116">
        <f t="shared" si="1"/>
        <v>0.22744024998910659</v>
      </c>
    </row>
    <row r="102" spans="1:11" x14ac:dyDescent="0.2">
      <c r="A102" t="s">
        <v>1456</v>
      </c>
      <c r="B102" s="115">
        <v>0.18552036199095029</v>
      </c>
      <c r="C102" s="115">
        <v>-0.23076923076923075</v>
      </c>
      <c r="E102" s="115">
        <v>0.12167300380228148</v>
      </c>
      <c r="F102" s="115">
        <v>0</v>
      </c>
      <c r="G102" s="115">
        <v>-0.20835145715528489</v>
      </c>
      <c r="H102" s="115">
        <v>1.768867924528306E-2</v>
      </c>
      <c r="I102" s="115">
        <v>0</v>
      </c>
      <c r="K102" s="116">
        <f t="shared" si="1"/>
        <v>-1.6319806126571548E-2</v>
      </c>
    </row>
    <row r="103" spans="1:11" x14ac:dyDescent="0.2">
      <c r="A103" t="s">
        <v>1457</v>
      </c>
      <c r="B103" s="115">
        <v>4.5454545454544481E-3</v>
      </c>
      <c r="C103" s="115">
        <v>-2.5000000000000022E-2</v>
      </c>
      <c r="E103" s="115">
        <v>-5.3956834532374071E-2</v>
      </c>
      <c r="F103" s="115">
        <v>-2.4096385542168565E-2</v>
      </c>
      <c r="G103" s="115">
        <v>9.8423315814620105E-2</v>
      </c>
      <c r="H103" s="115">
        <v>5.9311981020166915E-3</v>
      </c>
      <c r="I103" s="115">
        <v>0</v>
      </c>
      <c r="K103" s="116">
        <f t="shared" si="1"/>
        <v>8.3524976964979738E-4</v>
      </c>
    </row>
    <row r="104" spans="1:11" x14ac:dyDescent="0.2">
      <c r="A104" t="s">
        <v>1458</v>
      </c>
      <c r="B104" s="115">
        <v>-2.2222222222222143E-2</v>
      </c>
      <c r="C104" s="115">
        <v>0</v>
      </c>
      <c r="E104" s="115">
        <v>0.14403292181069943</v>
      </c>
      <c r="F104" s="115">
        <v>0.27692307692307683</v>
      </c>
      <c r="G104" s="115">
        <v>0.10565240359218173</v>
      </c>
      <c r="H104" s="115">
        <v>-0.13003095975232196</v>
      </c>
      <c r="I104" s="115">
        <v>0</v>
      </c>
      <c r="K104" s="116">
        <f t="shared" si="1"/>
        <v>5.347931719305913E-2</v>
      </c>
    </row>
    <row r="105" spans="1:11" x14ac:dyDescent="0.2">
      <c r="A105" t="s">
        <v>1459</v>
      </c>
      <c r="B105" s="115">
        <v>-1.746724890829696E-2</v>
      </c>
      <c r="C105" s="115">
        <v>0.66666666666666674</v>
      </c>
      <c r="E105" s="115">
        <v>0.24615384615384625</v>
      </c>
      <c r="F105" s="115">
        <v>0.30000000000000004</v>
      </c>
      <c r="G105" s="115">
        <v>9.5486111111111022E-2</v>
      </c>
      <c r="H105" s="115">
        <v>6.4835164835164827E-2</v>
      </c>
      <c r="I105" s="115">
        <v>0.18110236220472439</v>
      </c>
      <c r="K105" s="116">
        <f t="shared" si="1"/>
        <v>0.21953955743760228</v>
      </c>
    </row>
    <row r="106" spans="1:11" x14ac:dyDescent="0.2">
      <c r="A106" t="s">
        <v>1460</v>
      </c>
      <c r="B106" s="115">
        <v>-0.20209059233449478</v>
      </c>
      <c r="C106" s="115">
        <v>-0.20000000000000004</v>
      </c>
      <c r="E106" s="115">
        <v>0.53543307086614167</v>
      </c>
      <c r="F106" s="115">
        <v>0</v>
      </c>
      <c r="G106" s="115">
        <v>-0.17675083373034767</v>
      </c>
      <c r="H106" s="115">
        <v>-4.3763676148797503E-3</v>
      </c>
      <c r="I106" s="115">
        <v>0</v>
      </c>
      <c r="K106" s="116">
        <f t="shared" si="1"/>
        <v>-6.8263889733686566E-3</v>
      </c>
    </row>
    <row r="107" spans="1:11" x14ac:dyDescent="0.2">
      <c r="A107" t="s">
        <v>1461</v>
      </c>
      <c r="B107" s="115">
        <v>0.40686274509803927</v>
      </c>
      <c r="C107" s="115">
        <v>0.5</v>
      </c>
      <c r="E107" s="115">
        <v>0.27</v>
      </c>
      <c r="F107" s="115">
        <v>-0.16666666666666663</v>
      </c>
      <c r="G107" s="115">
        <v>0.49607982893798996</v>
      </c>
      <c r="H107" s="115">
        <v>0.32080924855491338</v>
      </c>
      <c r="I107" s="115">
        <v>-0.39523809523809528</v>
      </c>
      <c r="K107" s="116">
        <f t="shared" si="1"/>
        <v>0.20454958009802585</v>
      </c>
    </row>
    <row r="108" spans="1:11" x14ac:dyDescent="0.2">
      <c r="A108" t="s">
        <v>1462</v>
      </c>
      <c r="B108" s="115">
        <v>5.6994818652849791E-2</v>
      </c>
      <c r="C108" s="115">
        <v>-4.7619047619047658E-2</v>
      </c>
      <c r="E108" s="115">
        <v>-0.13043478260869559</v>
      </c>
      <c r="F108" s="115">
        <v>-0.36842105263157893</v>
      </c>
      <c r="G108" s="115">
        <v>-0.17470588235294121</v>
      </c>
      <c r="H108" s="115">
        <v>4.5317220543806616E-2</v>
      </c>
      <c r="I108" s="115">
        <v>0</v>
      </c>
      <c r="K108" s="116">
        <f t="shared" si="1"/>
        <v>-8.8409818002229565E-2</v>
      </c>
    </row>
    <row r="109" spans="1:11" x14ac:dyDescent="0.2">
      <c r="A109" t="s">
        <v>1463</v>
      </c>
      <c r="B109" s="115">
        <v>-2.0304568527918801E-2</v>
      </c>
      <c r="C109" s="115">
        <v>0</v>
      </c>
      <c r="E109" s="115">
        <v>0.13861386138613851</v>
      </c>
      <c r="F109" s="115">
        <v>2.1666666666666665</v>
      </c>
      <c r="G109" s="115">
        <v>-0.12144702842377267</v>
      </c>
      <c r="H109" s="115">
        <v>7.6103500761034735E-3</v>
      </c>
      <c r="I109" s="115">
        <v>-0.3</v>
      </c>
      <c r="K109" s="116">
        <f t="shared" si="1"/>
        <v>0.26730561159674532</v>
      </c>
    </row>
    <row r="110" spans="1:11" x14ac:dyDescent="0.2">
      <c r="A110" t="s">
        <v>1464</v>
      </c>
      <c r="B110" s="115">
        <v>-1.5000000000000013E-2</v>
      </c>
      <c r="C110" s="115">
        <v>0</v>
      </c>
      <c r="E110" s="115">
        <v>-0.28873239436619713</v>
      </c>
      <c r="F110" s="115">
        <v>0</v>
      </c>
      <c r="G110" s="115">
        <v>-9.5371669004207529E-2</v>
      </c>
      <c r="H110" s="115">
        <v>-5.6034482758620642E-2</v>
      </c>
      <c r="I110" s="115">
        <v>0</v>
      </c>
      <c r="K110" s="116">
        <f t="shared" si="1"/>
        <v>-6.5019792304146479E-2</v>
      </c>
    </row>
    <row r="111" spans="1:11" x14ac:dyDescent="0.2">
      <c r="A111" t="s">
        <v>1465</v>
      </c>
      <c r="B111" s="115">
        <v>-1.4778325123152615E-2</v>
      </c>
      <c r="C111" s="115">
        <v>5.0000000000000044E-2</v>
      </c>
      <c r="E111" s="115">
        <v>0.13599999999999995</v>
      </c>
      <c r="F111" s="115">
        <v>-0.33333333333333337</v>
      </c>
      <c r="G111" s="115">
        <v>-5.2701505757307254E-2</v>
      </c>
      <c r="H111" s="115">
        <v>-1.8335684062059224E-2</v>
      </c>
      <c r="I111" s="115">
        <v>6.76156583629893E-2</v>
      </c>
      <c r="K111" s="116">
        <f t="shared" si="1"/>
        <v>-2.3647598558980455E-2</v>
      </c>
    </row>
    <row r="112" spans="1:11" x14ac:dyDescent="0.2">
      <c r="A112" t="s">
        <v>1466</v>
      </c>
      <c r="B112" s="115">
        <v>-6.4516129032258118E-2</v>
      </c>
      <c r="C112" s="115">
        <v>-0.37500000000000006</v>
      </c>
      <c r="E112" s="115">
        <v>-0.19354838709677422</v>
      </c>
      <c r="F112" s="115">
        <v>0</v>
      </c>
      <c r="G112" s="115">
        <v>3.1050228310502272E-2</v>
      </c>
      <c r="H112" s="115">
        <v>-7.0028011204481544E-3</v>
      </c>
      <c r="I112" s="115">
        <v>-6.3333333333333311E-2</v>
      </c>
      <c r="K112" s="116">
        <f t="shared" si="1"/>
        <v>-9.6050060324615938E-2</v>
      </c>
    </row>
    <row r="113" spans="1:11" x14ac:dyDescent="0.2">
      <c r="A113" t="s">
        <v>1467</v>
      </c>
      <c r="B113" s="115">
        <v>5.3398058252427126E-2</v>
      </c>
      <c r="C113" s="115">
        <v>0.20300751879699247</v>
      </c>
      <c r="E113" s="115">
        <v>6.8965517241379379E-2</v>
      </c>
      <c r="F113" s="115">
        <v>0.12499999999999997</v>
      </c>
      <c r="G113" s="115">
        <v>-0.16730038022813695</v>
      </c>
      <c r="H113" s="115">
        <v>-3.1207598371777532E-2</v>
      </c>
      <c r="I113" s="115">
        <v>0</v>
      </c>
      <c r="K113" s="116">
        <f t="shared" si="1"/>
        <v>3.5980445098697765E-2</v>
      </c>
    </row>
    <row r="114" spans="1:11" x14ac:dyDescent="0.2">
      <c r="A114" t="s">
        <v>1468</v>
      </c>
      <c r="B114" s="115">
        <v>-2.8301886792452855E-2</v>
      </c>
      <c r="C114" s="115">
        <v>0.10833333333333343</v>
      </c>
      <c r="E114" s="115">
        <v>-3.3333333333333361E-2</v>
      </c>
      <c r="F114" s="115">
        <v>0</v>
      </c>
      <c r="G114" s="115">
        <v>-9.1850828729281769E-2</v>
      </c>
      <c r="H114" s="115">
        <v>-0.16723163841807906</v>
      </c>
      <c r="I114" s="115">
        <v>0</v>
      </c>
      <c r="K114" s="116">
        <f t="shared" si="1"/>
        <v>-3.0340621991401945E-2</v>
      </c>
    </row>
    <row r="115" spans="1:11" x14ac:dyDescent="0.2">
      <c r="A115" t="s">
        <v>1469</v>
      </c>
      <c r="B115" s="115">
        <v>-9.3457943925233725E-3</v>
      </c>
      <c r="C115" s="115">
        <v>-0.24528301886792458</v>
      </c>
      <c r="E115" s="115">
        <v>-6.2500000000000056E-2</v>
      </c>
      <c r="F115" s="115">
        <v>-0.27272727272727276</v>
      </c>
      <c r="G115" s="115">
        <v>0.12074303405572759</v>
      </c>
      <c r="H115" s="115">
        <v>-2.4255788313120245E-2</v>
      </c>
      <c r="I115" s="115">
        <v>0</v>
      </c>
      <c r="K115" s="116">
        <f t="shared" si="1"/>
        <v>-7.0481262892159058E-2</v>
      </c>
    </row>
    <row r="116" spans="1:11" x14ac:dyDescent="0.2">
      <c r="A116" t="s">
        <v>1470</v>
      </c>
      <c r="B116" s="115">
        <v>-0.14741035856573692</v>
      </c>
      <c r="C116" s="115">
        <v>6.7114093959731599E-2</v>
      </c>
      <c r="E116" s="115">
        <v>7.3825503355704758E-2</v>
      </c>
      <c r="F116" s="115">
        <v>-0.1538461538461538</v>
      </c>
      <c r="G116" s="115">
        <v>-7.2172351885098796E-2</v>
      </c>
      <c r="H116" s="115">
        <v>-2.0518358531317442E-2</v>
      </c>
      <c r="I116" s="115">
        <v>0</v>
      </c>
      <c r="K116" s="116">
        <f t="shared" si="1"/>
        <v>-3.6143946501838657E-2</v>
      </c>
    </row>
    <row r="117" spans="1:11" x14ac:dyDescent="0.2">
      <c r="A117" t="s">
        <v>1471</v>
      </c>
      <c r="B117" s="115">
        <v>1.6194331983805502E-2</v>
      </c>
      <c r="C117" s="115">
        <v>8.7591240875912316E-2</v>
      </c>
      <c r="E117" s="115">
        <v>0.14615384615384611</v>
      </c>
      <c r="F117" s="115">
        <v>-0.35</v>
      </c>
      <c r="G117" s="115">
        <v>-3.5998615437867747E-2</v>
      </c>
      <c r="H117" s="115">
        <v>7.1759259259259162E-2</v>
      </c>
      <c r="I117" s="115">
        <v>0</v>
      </c>
      <c r="K117" s="116">
        <f t="shared" si="1"/>
        <v>-9.1857053092920925E-3</v>
      </c>
    </row>
    <row r="118" spans="1:11" x14ac:dyDescent="0.2">
      <c r="A118" t="s">
        <v>1472</v>
      </c>
      <c r="B118" s="115">
        <v>-5.3639846743294896E-2</v>
      </c>
      <c r="C118" s="115">
        <v>9.6000000000000085E-2</v>
      </c>
      <c r="E118" s="115">
        <v>0</v>
      </c>
      <c r="F118" s="115">
        <v>1.8571428571428574</v>
      </c>
      <c r="G118" s="115">
        <v>2.1570014144271548E-2</v>
      </c>
      <c r="H118" s="115">
        <v>-7.196562835660579E-2</v>
      </c>
      <c r="I118" s="115">
        <v>0</v>
      </c>
      <c r="K118" s="116">
        <f t="shared" si="1"/>
        <v>0.26415819945531838</v>
      </c>
    </row>
    <row r="119" spans="1:11" x14ac:dyDescent="0.2">
      <c r="A119" t="s">
        <v>1473</v>
      </c>
      <c r="B119" s="115">
        <v>7.4074074074073959E-2</v>
      </c>
      <c r="C119" s="115">
        <v>4.1666666666666706E-2</v>
      </c>
      <c r="E119" s="115">
        <v>-0.1333333333333333</v>
      </c>
      <c r="F119" s="115">
        <v>-0.12500000000000011</v>
      </c>
      <c r="G119" s="115">
        <v>-4.491725768321507E-2</v>
      </c>
      <c r="H119" s="115">
        <v>6.2785388127853961E-2</v>
      </c>
      <c r="I119" s="115">
        <v>-7.6923076923076927E-2</v>
      </c>
      <c r="K119" s="116">
        <f t="shared" si="1"/>
        <v>-2.8806791295861538E-2</v>
      </c>
    </row>
    <row r="120" spans="1:11" x14ac:dyDescent="0.2">
      <c r="A120" t="s">
        <v>1474</v>
      </c>
      <c r="B120" s="115">
        <v>-8.1632653061224549E-3</v>
      </c>
      <c r="C120" s="115">
        <v>0</v>
      </c>
      <c r="E120" s="115">
        <v>0.25000000000000006</v>
      </c>
      <c r="F120" s="115">
        <v>-0.33333333333333326</v>
      </c>
      <c r="G120" s="115">
        <v>-4.1747572815533956E-2</v>
      </c>
      <c r="H120" s="115">
        <v>-0.16809116809116806</v>
      </c>
      <c r="I120" s="115">
        <v>0.66666666666666674</v>
      </c>
      <c r="K120" s="116">
        <f t="shared" si="1"/>
        <v>5.2190189588644152E-2</v>
      </c>
    </row>
    <row r="121" spans="1:11" x14ac:dyDescent="0.2">
      <c r="A121" t="s">
        <v>1475</v>
      </c>
      <c r="B121" s="115">
        <v>8.4070796460177177E-2</v>
      </c>
      <c r="C121" s="115">
        <v>8.4033613445378234E-3</v>
      </c>
      <c r="E121" s="115">
        <v>2.5641025641025664E-2</v>
      </c>
      <c r="F121" s="115">
        <v>-0.3258426966292135</v>
      </c>
      <c r="G121" s="115">
        <v>0.26173948550428749</v>
      </c>
      <c r="H121" s="115">
        <v>-6.5661047027506678E-2</v>
      </c>
      <c r="I121" s="115">
        <v>-7.5829383886255888E-2</v>
      </c>
      <c r="K121" s="116">
        <f t="shared" si="1"/>
        <v>-1.2496922656135414E-2</v>
      </c>
    </row>
    <row r="122" spans="1:11" x14ac:dyDescent="0.2">
      <c r="A122" t="s">
        <v>1476</v>
      </c>
      <c r="B122" s="115">
        <v>-4.4052863436124367E-3</v>
      </c>
      <c r="C122" s="115">
        <v>0.13333333333333325</v>
      </c>
      <c r="E122" s="115">
        <v>6.3636363636363491E-2</v>
      </c>
      <c r="F122" s="115">
        <v>0.27142857142857152</v>
      </c>
      <c r="G122" s="115">
        <v>0.341917808219178</v>
      </c>
      <c r="H122" s="115">
        <v>-6.1615320566194856E-2</v>
      </c>
      <c r="I122" s="115">
        <v>0.83478260869565224</v>
      </c>
      <c r="K122" s="116">
        <f t="shared" si="1"/>
        <v>0.2255825826290416</v>
      </c>
    </row>
    <row r="123" spans="1:11" x14ac:dyDescent="0.2">
      <c r="A123" t="s">
        <v>1477</v>
      </c>
      <c r="B123" s="115">
        <v>-2.155172413793096E-2</v>
      </c>
      <c r="C123" s="115">
        <v>-0.11764705882352934</v>
      </c>
      <c r="E123" s="115">
        <v>-0.37499999999999994</v>
      </c>
      <c r="F123" s="115">
        <v>0</v>
      </c>
      <c r="G123" s="115">
        <v>4.2857142857142858E-2</v>
      </c>
      <c r="H123" s="115">
        <v>0.12769953051643188</v>
      </c>
      <c r="I123" s="115">
        <v>0.11650485436893192</v>
      </c>
      <c r="K123" s="116">
        <f t="shared" si="1"/>
        <v>-3.2448179316993377E-2</v>
      </c>
    </row>
    <row r="124" spans="1:11" x14ac:dyDescent="0.2">
      <c r="A124" t="s">
        <v>1478</v>
      </c>
      <c r="B124" s="115">
        <v>4.9773755656108538E-2</v>
      </c>
      <c r="C124" s="115">
        <v>-8.3333333333333419E-3</v>
      </c>
      <c r="E124" s="115">
        <v>0.40800000000000003</v>
      </c>
      <c r="F124" s="115">
        <v>-0.24731182795698933</v>
      </c>
      <c r="G124" s="115">
        <v>0.24555160142348748</v>
      </c>
      <c r="H124" s="115">
        <v>4.8228346456692932E-2</v>
      </c>
      <c r="I124" s="115">
        <v>-0.43715846994535518</v>
      </c>
      <c r="K124" s="116">
        <f t="shared" si="1"/>
        <v>8.3928674715158837E-3</v>
      </c>
    </row>
    <row r="125" spans="1:11" x14ac:dyDescent="0.2">
      <c r="A125" t="s">
        <v>1479</v>
      </c>
      <c r="B125" s="115">
        <v>5.238095238095232E-2</v>
      </c>
      <c r="C125" s="115">
        <v>0.2121212121212121</v>
      </c>
      <c r="E125" s="115">
        <v>0</v>
      </c>
      <c r="F125" s="115">
        <v>0.10714285714285725</v>
      </c>
      <c r="G125" s="115">
        <v>5.7981927710843477E-2</v>
      </c>
      <c r="H125" s="115">
        <v>-3.3301617507136026E-2</v>
      </c>
      <c r="I125" s="115">
        <v>0.79411764705882359</v>
      </c>
      <c r="K125" s="116">
        <f t="shared" si="1"/>
        <v>0.17006328270107898</v>
      </c>
    </row>
    <row r="126" spans="1:11" x14ac:dyDescent="0.2">
      <c r="A126" t="s">
        <v>1480</v>
      </c>
      <c r="B126" s="115">
        <v>-0.2418772563176895</v>
      </c>
      <c r="C126" s="115">
        <v>-0.10000000000000007</v>
      </c>
      <c r="E126" s="115">
        <v>-0.34210526315789469</v>
      </c>
      <c r="F126" s="115">
        <v>0.4</v>
      </c>
      <c r="G126" s="115">
        <v>-0.34901960784313724</v>
      </c>
      <c r="H126" s="115">
        <v>-0.15105008077544432</v>
      </c>
      <c r="I126" s="115">
        <v>-0.59199999999999997</v>
      </c>
      <c r="K126" s="116">
        <f t="shared" si="1"/>
        <v>-0.1965788868705951</v>
      </c>
    </row>
    <row r="127" spans="1:11" x14ac:dyDescent="0.2">
      <c r="A127" t="s">
        <v>1481</v>
      </c>
      <c r="B127" s="115">
        <v>7.2727272727272788E-3</v>
      </c>
      <c r="C127" s="115">
        <v>-0.20289855072463756</v>
      </c>
      <c r="E127" s="115">
        <v>1.5333333333333332</v>
      </c>
      <c r="F127" s="115">
        <v>-0.36842105263157893</v>
      </c>
      <c r="G127" s="115">
        <v>0.13333333333333325</v>
      </c>
      <c r="H127" s="115">
        <v>0.24048096192384771</v>
      </c>
      <c r="I127" s="115">
        <v>-0.11971830985915488</v>
      </c>
      <c r="K127" s="116">
        <f t="shared" si="1"/>
        <v>0.17476892037826713</v>
      </c>
    </row>
    <row r="128" spans="1:11" x14ac:dyDescent="0.2">
      <c r="A128" t="s">
        <v>1482</v>
      </c>
      <c r="B128" s="115">
        <v>0.17021276595744678</v>
      </c>
      <c r="C128" s="115">
        <v>0.14999999999999997</v>
      </c>
      <c r="E128" s="115">
        <v>-0.375</v>
      </c>
      <c r="F128" s="115">
        <v>-0.11214953271028047</v>
      </c>
      <c r="G128" s="115">
        <v>0</v>
      </c>
      <c r="H128" s="115">
        <v>0.14318442153493699</v>
      </c>
      <c r="I128" s="115">
        <v>-0.14714714714714722</v>
      </c>
      <c r="K128" s="116">
        <f t="shared" si="1"/>
        <v>-2.4414213195006279E-2</v>
      </c>
    </row>
    <row r="129" spans="1:11" x14ac:dyDescent="0.2">
      <c r="A129" t="s">
        <v>1483</v>
      </c>
      <c r="B129" s="115">
        <v>-0.18402777777777771</v>
      </c>
      <c r="C129" s="115">
        <v>-0.35483870967741943</v>
      </c>
      <c r="E129" s="115">
        <v>-0.2857142857142857</v>
      </c>
      <c r="F129" s="115">
        <v>-0.14399999999999996</v>
      </c>
      <c r="G129" s="115">
        <v>-3.2778076303062842E-2</v>
      </c>
      <c r="H129" s="115">
        <v>-0.24870912220309802</v>
      </c>
      <c r="I129" s="115">
        <v>0.23333333333333328</v>
      </c>
      <c r="K129" s="116">
        <f t="shared" si="1"/>
        <v>-0.14524780547747293</v>
      </c>
    </row>
    <row r="130" spans="1:11" x14ac:dyDescent="0.2">
      <c r="A130" t="s">
        <v>1484</v>
      </c>
      <c r="B130" s="115">
        <v>-2.0408163265306142E-2</v>
      </c>
      <c r="C130" s="115">
        <v>-4.615384615384608E-2</v>
      </c>
      <c r="E130" s="115">
        <v>1.24</v>
      </c>
      <c r="F130" s="115">
        <v>0.31578947368421056</v>
      </c>
      <c r="G130" s="115">
        <v>0.13822629969418948</v>
      </c>
      <c r="H130" s="115">
        <v>5.6363636363636289E-2</v>
      </c>
      <c r="I130" s="115">
        <v>-0.22636103151862463</v>
      </c>
      <c r="K130" s="116">
        <f t="shared" si="1"/>
        <v>0.20820805268632281</v>
      </c>
    </row>
    <row r="131" spans="1:11" x14ac:dyDescent="0.2">
      <c r="A131" t="s">
        <v>1485</v>
      </c>
      <c r="B131" s="115">
        <v>3.8869257950529992E-2</v>
      </c>
      <c r="C131" s="115">
        <v>-0.22000000000000003</v>
      </c>
      <c r="E131" s="115">
        <v>-6.2500000000000056E-2</v>
      </c>
      <c r="F131" s="115">
        <v>0.21794871794871784</v>
      </c>
      <c r="G131" s="115">
        <v>-0.15372670807453409</v>
      </c>
      <c r="H131" s="115">
        <v>-5.5793991416309044E-2</v>
      </c>
      <c r="I131" s="115">
        <v>-0.12749999999999995</v>
      </c>
      <c r="K131" s="116">
        <f t="shared" ref="K131:K177" si="2">AVERAGE(B131:I131)</f>
        <v>-5.181467479879933E-2</v>
      </c>
    </row>
    <row r="132" spans="1:11" x14ac:dyDescent="0.2">
      <c r="A132" t="s">
        <v>1486</v>
      </c>
      <c r="B132" s="115">
        <v>0.13200000000000003</v>
      </c>
      <c r="C132" s="115">
        <v>0.85185185185185175</v>
      </c>
      <c r="E132" s="115">
        <v>0.15942028985507262</v>
      </c>
      <c r="F132" s="115">
        <v>-2.5000000000000022E-2</v>
      </c>
      <c r="G132" s="115">
        <v>5.2861035422343258E-2</v>
      </c>
      <c r="H132" s="115">
        <v>-0.24595469255663424</v>
      </c>
      <c r="I132" s="115">
        <v>0.17647058823529416</v>
      </c>
      <c r="K132" s="116">
        <f t="shared" si="2"/>
        <v>0.15737843897256112</v>
      </c>
    </row>
    <row r="133" spans="1:11" x14ac:dyDescent="0.2">
      <c r="A133" t="s">
        <v>1487</v>
      </c>
      <c r="B133" s="115">
        <v>-4.2145593869731754E-2</v>
      </c>
      <c r="C133" s="115">
        <v>-0.1059602649006622</v>
      </c>
      <c r="E133" s="115">
        <v>-0.31000000000000005</v>
      </c>
      <c r="F133" s="115">
        <v>0.14285714285714299</v>
      </c>
      <c r="G133" s="115">
        <v>-2.652519893899204E-2</v>
      </c>
      <c r="H133" s="115">
        <v>0.62631578947368416</v>
      </c>
      <c r="I133" s="115">
        <v>-0.35238095238095241</v>
      </c>
      <c r="K133" s="116">
        <f t="shared" si="2"/>
        <v>-9.6912968227873229E-3</v>
      </c>
    </row>
    <row r="134" spans="1:11" x14ac:dyDescent="0.2">
      <c r="A134" t="s">
        <v>1488</v>
      </c>
      <c r="B134" s="115">
        <v>4.8192771084337213E-2</v>
      </c>
      <c r="C134" s="115">
        <v>1.3422818791946321E-2</v>
      </c>
      <c r="E134" s="115">
        <v>0.85185185185185175</v>
      </c>
      <c r="F134" s="115">
        <v>0.27272727272727254</v>
      </c>
      <c r="G134" s="115">
        <v>-5.7499999999999926E-2</v>
      </c>
      <c r="H134" s="115">
        <v>4.3956043956043994E-2</v>
      </c>
      <c r="I134" s="115">
        <v>9.3750000000000042E-2</v>
      </c>
      <c r="K134" s="116">
        <f t="shared" si="2"/>
        <v>0.18091439405877888</v>
      </c>
    </row>
    <row r="135" spans="1:11" x14ac:dyDescent="0.2">
      <c r="A135" t="s">
        <v>1489</v>
      </c>
      <c r="B135" s="115">
        <v>-7.0895522388059684E-2</v>
      </c>
      <c r="C135" s="115">
        <v>-0.24747474747474749</v>
      </c>
      <c r="E135" s="115">
        <v>-0.68965517241379304</v>
      </c>
      <c r="F135" s="115">
        <v>-0.21428571428571416</v>
      </c>
      <c r="G135" s="115">
        <v>-6.9334574220567644E-2</v>
      </c>
      <c r="H135" s="115">
        <v>3.8812785388127838E-2</v>
      </c>
      <c r="I135" s="115">
        <v>-0.14893617021276595</v>
      </c>
      <c r="K135" s="116">
        <f t="shared" si="2"/>
        <v>-0.20025273080107425</v>
      </c>
    </row>
    <row r="136" spans="1:11" x14ac:dyDescent="0.2">
      <c r="A136" t="s">
        <v>1490</v>
      </c>
      <c r="B136" s="115">
        <v>-6.6202090592334478E-2</v>
      </c>
      <c r="C136" s="115">
        <v>0.31125827814569534</v>
      </c>
      <c r="E136" s="115">
        <v>-8.421052631578943E-2</v>
      </c>
      <c r="F136" s="115">
        <v>0.39999999999999991</v>
      </c>
      <c r="G136" s="115">
        <v>-6.6058235549761105E-2</v>
      </c>
      <c r="H136" s="115">
        <v>0.14659685863874347</v>
      </c>
      <c r="I136" s="115">
        <v>1.0509090909090908</v>
      </c>
      <c r="K136" s="116">
        <f t="shared" si="2"/>
        <v>0.24175619646223495</v>
      </c>
    </row>
    <row r="137" spans="1:11" x14ac:dyDescent="0.2">
      <c r="A137" t="s">
        <v>1491</v>
      </c>
      <c r="B137" s="115">
        <v>-8.5987261146496824E-2</v>
      </c>
      <c r="C137" s="115">
        <v>-0.245</v>
      </c>
      <c r="E137" s="115">
        <v>0.31034482758620685</v>
      </c>
      <c r="F137" s="115">
        <v>0.51515151515151503</v>
      </c>
      <c r="G137" s="115">
        <v>-6.0475161987039753E-3</v>
      </c>
      <c r="H137" s="115">
        <v>-1.1642949547218725E-2</v>
      </c>
      <c r="I137" s="115">
        <v>0.5625</v>
      </c>
      <c r="K137" s="116">
        <f t="shared" si="2"/>
        <v>0.14847408797790035</v>
      </c>
    </row>
    <row r="138" spans="1:11" x14ac:dyDescent="0.2">
      <c r="A138" t="s">
        <v>1492</v>
      </c>
      <c r="B138" s="115">
        <v>-0.10541310541310532</v>
      </c>
      <c r="C138" s="115">
        <v>-0.33110367892976594</v>
      </c>
      <c r="E138" s="115">
        <v>1.9</v>
      </c>
      <c r="F138" s="115">
        <v>-5.7142857142857037E-2</v>
      </c>
      <c r="G138" s="115">
        <v>-7.4000000000000052E-2</v>
      </c>
      <c r="H138" s="115">
        <v>3.3422459893048123E-2</v>
      </c>
      <c r="I138" s="115">
        <v>-0.57177615571776164</v>
      </c>
      <c r="K138" s="116">
        <f t="shared" si="2"/>
        <v>0.11342666609850831</v>
      </c>
    </row>
    <row r="139" spans="1:11" x14ac:dyDescent="0.2">
      <c r="A139" t="s">
        <v>1493</v>
      </c>
      <c r="B139" s="115">
        <v>-0.22000000000000006</v>
      </c>
      <c r="C139" s="115">
        <v>-0.23333333333333325</v>
      </c>
      <c r="E139" s="115">
        <v>-0.5</v>
      </c>
      <c r="F139" s="115">
        <v>-0.30000000000000004</v>
      </c>
      <c r="G139" s="115">
        <v>-0.11063678406261115</v>
      </c>
      <c r="H139" s="115">
        <v>0.15789473684210534</v>
      </c>
      <c r="I139" s="115">
        <v>0.36544850498338893</v>
      </c>
      <c r="K139" s="116">
        <f t="shared" si="2"/>
        <v>-0.1200895536529215</v>
      </c>
    </row>
    <row r="140" spans="1:11" x14ac:dyDescent="0.2">
      <c r="A140" t="s">
        <v>1494</v>
      </c>
      <c r="B140" s="115">
        <v>0.50501672240802664</v>
      </c>
      <c r="C140" s="115">
        <v>-0.50318471337579618</v>
      </c>
      <c r="E140" s="115">
        <v>0.42857142857142866</v>
      </c>
      <c r="F140" s="115">
        <v>-1.9607843137254919E-2</v>
      </c>
      <c r="G140" s="115">
        <v>-0.43948155533399802</v>
      </c>
      <c r="H140" s="115">
        <v>0.22348484848484843</v>
      </c>
      <c r="I140" s="115">
        <v>-0.49833333333333335</v>
      </c>
      <c r="K140" s="116">
        <f t="shared" si="2"/>
        <v>-4.336206367372554E-2</v>
      </c>
    </row>
    <row r="141" spans="1:11" x14ac:dyDescent="0.2">
      <c r="A141" t="s">
        <v>1495</v>
      </c>
      <c r="B141" s="115">
        <v>5.6537102473498281E-2</v>
      </c>
      <c r="C141" s="115">
        <v>-0.20304568527918782</v>
      </c>
      <c r="E141" s="115">
        <v>-0.30000000000000004</v>
      </c>
      <c r="F141" s="115">
        <v>2.0000000000000018E-2</v>
      </c>
      <c r="G141" s="115">
        <v>-4.9829480863963667E-2</v>
      </c>
      <c r="H141" s="115">
        <v>-0.21661721068249257</v>
      </c>
      <c r="I141" s="115">
        <v>0</v>
      </c>
      <c r="K141" s="116">
        <f t="shared" si="2"/>
        <v>-9.8993610621735131E-2</v>
      </c>
    </row>
    <row r="142" spans="1:11" x14ac:dyDescent="0.2">
      <c r="A142" t="s">
        <v>1496</v>
      </c>
      <c r="B142" s="115">
        <v>-0.19373219373219366</v>
      </c>
      <c r="C142" s="115">
        <v>0</v>
      </c>
      <c r="E142" s="115">
        <v>-0.28571428571428564</v>
      </c>
      <c r="F142" s="115">
        <v>0</v>
      </c>
      <c r="G142" s="115">
        <v>0</v>
      </c>
      <c r="H142" s="115">
        <v>0.44635193133047213</v>
      </c>
      <c r="I142" s="115">
        <v>0</v>
      </c>
      <c r="K142" s="116">
        <f t="shared" si="2"/>
        <v>-4.7277925880010296E-3</v>
      </c>
    </row>
    <row r="143" spans="1:11" x14ac:dyDescent="0.2">
      <c r="A143" t="s">
        <v>1497</v>
      </c>
      <c r="B143" s="115">
        <v>-0.16428571428571437</v>
      </c>
      <c r="C143" s="115">
        <v>0</v>
      </c>
      <c r="E143" s="115">
        <v>-0.41666666666666669</v>
      </c>
      <c r="F143" s="115">
        <v>-0.5</v>
      </c>
      <c r="G143" s="115">
        <v>0</v>
      </c>
      <c r="H143" s="115">
        <v>-0.46436781609195399</v>
      </c>
      <c r="I143" s="115">
        <v>0</v>
      </c>
      <c r="K143" s="116">
        <f t="shared" si="2"/>
        <v>-0.22076002814919074</v>
      </c>
    </row>
    <row r="144" spans="1:11" x14ac:dyDescent="0.2">
      <c r="A144" t="s">
        <v>1498</v>
      </c>
      <c r="B144" s="115">
        <v>0</v>
      </c>
      <c r="C144" s="115">
        <v>0</v>
      </c>
      <c r="E144" s="115">
        <v>0</v>
      </c>
      <c r="F144" s="115">
        <v>0</v>
      </c>
      <c r="G144" s="115">
        <v>0</v>
      </c>
      <c r="H144" s="115">
        <v>0</v>
      </c>
      <c r="I144" s="115">
        <v>0</v>
      </c>
      <c r="K144" s="116">
        <f t="shared" si="2"/>
        <v>0</v>
      </c>
    </row>
    <row r="145" spans="1:11" x14ac:dyDescent="0.2">
      <c r="A145" t="s">
        <v>1499</v>
      </c>
      <c r="B145" s="115">
        <v>-0.57999999999999996</v>
      </c>
      <c r="C145" s="115">
        <v>-1.5000000000000036E-2</v>
      </c>
      <c r="E145" s="115">
        <v>-0.76</v>
      </c>
      <c r="F145" s="115">
        <v>-0.9</v>
      </c>
      <c r="G145" s="115">
        <v>4.2780000000000005</v>
      </c>
      <c r="H145" s="115">
        <v>0</v>
      </c>
      <c r="I145" s="115">
        <v>-0.4</v>
      </c>
      <c r="K145" s="116">
        <f t="shared" si="2"/>
        <v>0.23185714285714296</v>
      </c>
    </row>
    <row r="146" spans="1:11" x14ac:dyDescent="0.2">
      <c r="A146" t="s">
        <v>1500</v>
      </c>
      <c r="B146" s="115">
        <v>1.3809523809523809</v>
      </c>
      <c r="C146" s="115">
        <v>1.5228426395939123E-2</v>
      </c>
      <c r="E146" s="115">
        <v>3.1666666666666665</v>
      </c>
      <c r="F146" s="115">
        <v>8.9009900990099009</v>
      </c>
      <c r="G146" s="115">
        <v>-0.83525535420098851</v>
      </c>
      <c r="H146" s="115">
        <v>0</v>
      </c>
      <c r="I146" s="115">
        <v>0.66666666666666663</v>
      </c>
      <c r="K146" s="116">
        <f t="shared" si="2"/>
        <v>1.899321269355795</v>
      </c>
    </row>
    <row r="147" spans="1:11" x14ac:dyDescent="0.2">
      <c r="A147" t="s">
        <v>1501</v>
      </c>
      <c r="B147" s="115">
        <v>-0.18446601941747576</v>
      </c>
      <c r="C147" s="115">
        <v>0.43795620437956206</v>
      </c>
      <c r="E147" s="115">
        <v>0</v>
      </c>
      <c r="F147" s="115">
        <v>1.0000000000000009E-2</v>
      </c>
      <c r="G147" s="115">
        <v>-0.14866760168302937</v>
      </c>
      <c r="H147" s="115">
        <v>-0.13346613545816732</v>
      </c>
      <c r="I147" s="115">
        <v>-0.14285714285714285</v>
      </c>
      <c r="K147" s="116">
        <f t="shared" si="2"/>
        <v>-2.3071527862321889E-2</v>
      </c>
    </row>
    <row r="148" spans="1:11" x14ac:dyDescent="0.2">
      <c r="A148" t="s">
        <v>1502</v>
      </c>
      <c r="B148" s="115">
        <v>3.0000000000000072E-2</v>
      </c>
      <c r="C148" s="115">
        <v>0.39511201629327891</v>
      </c>
      <c r="E148" s="115">
        <v>-4.0000000000000036E-2</v>
      </c>
      <c r="F148" s="115">
        <v>-0.43820224719101125</v>
      </c>
      <c r="G148" s="115">
        <v>-0.22398781018720068</v>
      </c>
      <c r="H148" s="115">
        <v>-0.25074626865671651</v>
      </c>
      <c r="I148" s="115">
        <v>-6.0402684563758413E-2</v>
      </c>
      <c r="K148" s="116">
        <f t="shared" si="2"/>
        <v>-8.4032427757915418E-2</v>
      </c>
    </row>
    <row r="149" spans="1:11" x14ac:dyDescent="0.2">
      <c r="A149" t="s">
        <v>1503</v>
      </c>
      <c r="B149" s="115">
        <v>-5.3030303030303073E-2</v>
      </c>
      <c r="C149" s="115">
        <v>-0.10727272727272724</v>
      </c>
      <c r="E149" s="115">
        <v>0</v>
      </c>
      <c r="F149" s="115">
        <v>-0.10999999999999999</v>
      </c>
      <c r="G149" s="115">
        <v>-6.7027027027027515E-3</v>
      </c>
      <c r="H149" s="115">
        <v>-2.8985507246376836E-2</v>
      </c>
      <c r="I149" s="115">
        <v>-5.6962025316455715E-2</v>
      </c>
      <c r="K149" s="116">
        <f t="shared" si="2"/>
        <v>-5.1850466509795079E-2</v>
      </c>
    </row>
    <row r="150" spans="1:11" x14ac:dyDescent="0.2">
      <c r="A150" t="s">
        <v>1504</v>
      </c>
      <c r="B150" s="115">
        <v>-0.1272727272727272</v>
      </c>
      <c r="C150" s="115">
        <v>0</v>
      </c>
      <c r="E150" s="115">
        <v>-0.16666666666666666</v>
      </c>
      <c r="F150" s="115">
        <v>-4.9751243781093468E-3</v>
      </c>
      <c r="G150" s="115">
        <v>-0.18616927679042758</v>
      </c>
      <c r="H150" s="115">
        <v>-0.21590909090909094</v>
      </c>
      <c r="I150" s="115">
        <v>0</v>
      </c>
      <c r="K150" s="116">
        <f t="shared" si="2"/>
        <v>-0.10014184085957453</v>
      </c>
    </row>
    <row r="151" spans="1:11" x14ac:dyDescent="0.2">
      <c r="A151" t="s">
        <v>1505</v>
      </c>
      <c r="B151" s="115">
        <v>-8.3333333333333315E-2</v>
      </c>
      <c r="C151" s="115">
        <v>0.1</v>
      </c>
      <c r="E151" s="115">
        <v>0</v>
      </c>
      <c r="F151" s="115">
        <v>-4.2857142857142996E-2</v>
      </c>
      <c r="G151" s="115">
        <v>0.24082969432314413</v>
      </c>
      <c r="H151" s="115">
        <v>-3.0303030303030148E-2</v>
      </c>
      <c r="I151" s="115">
        <v>5.3333333333333378E-2</v>
      </c>
      <c r="K151" s="116">
        <f t="shared" si="2"/>
        <v>3.3952788737567297E-2</v>
      </c>
    </row>
    <row r="152" spans="1:11" x14ac:dyDescent="0.2">
      <c r="A152" t="s">
        <v>1506</v>
      </c>
      <c r="B152" s="115">
        <v>-7.5187969924813093E-3</v>
      </c>
      <c r="C152" s="115">
        <v>0</v>
      </c>
      <c r="E152" s="115">
        <v>0</v>
      </c>
      <c r="F152" s="115">
        <v>-0.12499999999999993</v>
      </c>
      <c r="G152" s="115">
        <v>-1.2398921832884158E-2</v>
      </c>
      <c r="H152" s="115">
        <v>-0.13157894736842107</v>
      </c>
      <c r="I152" s="115">
        <v>-5.6603773584905683E-2</v>
      </c>
      <c r="K152" s="116">
        <f t="shared" si="2"/>
        <v>-4.7585777111241734E-2</v>
      </c>
    </row>
    <row r="153" spans="1:11" x14ac:dyDescent="0.2">
      <c r="A153" t="s">
        <v>1507</v>
      </c>
      <c r="B153" s="115">
        <v>-1.4814814814814762E-2</v>
      </c>
      <c r="C153" s="115">
        <v>0</v>
      </c>
      <c r="E153" s="115">
        <v>9.0909090909090912E-2</v>
      </c>
      <c r="F153" s="115">
        <v>-0.29411764705882354</v>
      </c>
      <c r="G153" s="115">
        <v>-7.3426573426573369E-2</v>
      </c>
      <c r="H153" s="115">
        <v>-3.9080459770115004E-2</v>
      </c>
      <c r="I153" s="115">
        <v>0.13571428571428573</v>
      </c>
      <c r="K153" s="116">
        <f t="shared" si="2"/>
        <v>-2.7830874063850004E-2</v>
      </c>
    </row>
    <row r="154" spans="1:11" x14ac:dyDescent="0.2">
      <c r="A154" t="s">
        <v>1508</v>
      </c>
      <c r="B154" s="115">
        <v>7.1428571428571452E-2</v>
      </c>
      <c r="C154" s="115">
        <v>-4.7619047619047616E-2</v>
      </c>
      <c r="E154" s="115">
        <v>0.1</v>
      </c>
      <c r="F154" s="115">
        <v>0.4468085106382978</v>
      </c>
      <c r="G154" s="115">
        <v>-0.11845002201673274</v>
      </c>
      <c r="H154" s="115">
        <v>1.873536299765801E-2</v>
      </c>
      <c r="I154" s="115">
        <v>-0.13043478260869573</v>
      </c>
      <c r="K154" s="116">
        <f t="shared" si="2"/>
        <v>4.8638370402864457E-2</v>
      </c>
    </row>
    <row r="155" spans="1:11" x14ac:dyDescent="0.2">
      <c r="A155" t="s">
        <v>1509</v>
      </c>
      <c r="B155" s="115">
        <v>-0.16000000000000003</v>
      </c>
      <c r="C155" s="115">
        <v>-0.125</v>
      </c>
      <c r="E155" s="115">
        <v>-0.16666666666666666</v>
      </c>
      <c r="F155" s="115">
        <v>-9.6153846153846145E-2</v>
      </c>
      <c r="G155" s="115">
        <v>-7.2303921568627513E-2</v>
      </c>
      <c r="H155" s="115">
        <v>9.768637532133688E-2</v>
      </c>
      <c r="I155" s="115">
        <v>-9.5505617977528046E-2</v>
      </c>
      <c r="K155" s="116">
        <f t="shared" si="2"/>
        <v>-8.8277668149333063E-2</v>
      </c>
    </row>
    <row r="156" spans="1:11" x14ac:dyDescent="0.2">
      <c r="A156" t="s">
        <v>1510</v>
      </c>
      <c r="B156" s="115">
        <v>2.0408163265306173E-2</v>
      </c>
      <c r="C156" s="115">
        <v>1.6949152542372819E-2</v>
      </c>
      <c r="E156" s="115">
        <v>0</v>
      </c>
      <c r="F156" s="115">
        <v>0.625</v>
      </c>
      <c r="G156" s="115">
        <v>0.3161290322580646</v>
      </c>
      <c r="H156" s="115">
        <v>5.7065217391304393E-2</v>
      </c>
      <c r="I156" s="115">
        <v>3.4883720930232641E-2</v>
      </c>
      <c r="K156" s="116">
        <f t="shared" si="2"/>
        <v>0.15291932662675436</v>
      </c>
    </row>
    <row r="157" spans="1:11" x14ac:dyDescent="0.2">
      <c r="A157" t="s">
        <v>1511</v>
      </c>
      <c r="B157" s="115">
        <v>-2.0000000000000049E-2</v>
      </c>
      <c r="C157" s="115">
        <v>0.31111111111111117</v>
      </c>
      <c r="E157" s="115">
        <v>9.0909090909090912E-2</v>
      </c>
      <c r="F157" s="115">
        <v>6.6666666666666721E-2</v>
      </c>
      <c r="G157" s="115">
        <v>-6.7201604814443358E-2</v>
      </c>
      <c r="H157" s="115">
        <v>-6.1224489795918505E-2</v>
      </c>
      <c r="I157" s="115">
        <v>6.8322981366459493E-2</v>
      </c>
      <c r="K157" s="116">
        <f t="shared" si="2"/>
        <v>5.5511965063280912E-2</v>
      </c>
    </row>
    <row r="158" spans="1:11" x14ac:dyDescent="0.2">
      <c r="A158" t="s">
        <v>1512</v>
      </c>
      <c r="B158" s="115">
        <v>2.7397260273972629E-2</v>
      </c>
      <c r="C158" s="115">
        <v>-0.25</v>
      </c>
      <c r="E158" s="115">
        <v>0.22222222222222221</v>
      </c>
      <c r="F158" s="115">
        <v>-0.14285714285714285</v>
      </c>
      <c r="G158" s="115">
        <v>0.12085441259134344</v>
      </c>
      <c r="H158" s="115">
        <v>0.15976331360946763</v>
      </c>
      <c r="I158" s="115">
        <v>6.6225165562914023E-2</v>
      </c>
      <c r="K158" s="116">
        <f t="shared" si="2"/>
        <v>2.9086461628968156E-2</v>
      </c>
    </row>
    <row r="159" spans="1:11" x14ac:dyDescent="0.2">
      <c r="A159" t="s">
        <v>1513</v>
      </c>
      <c r="B159" s="115">
        <v>-0.22340425531914898</v>
      </c>
      <c r="C159" s="115">
        <v>-0.14285714285714285</v>
      </c>
      <c r="E159" s="115">
        <v>-0.13461538461538464</v>
      </c>
      <c r="F159" s="115">
        <v>-7.8947368421052586E-2</v>
      </c>
      <c r="G159" s="115">
        <v>-0.26970443349753692</v>
      </c>
      <c r="H159" s="115">
        <v>-0.13110539845758359</v>
      </c>
      <c r="I159" s="115">
        <v>6.3380281690140872E-2</v>
      </c>
      <c r="K159" s="116">
        <f t="shared" si="2"/>
        <v>-0.1310362430682441</v>
      </c>
    </row>
    <row r="160" spans="1:11" x14ac:dyDescent="0.2">
      <c r="A160" t="s">
        <v>1514</v>
      </c>
      <c r="B160" s="115">
        <v>0.12574850299401208</v>
      </c>
      <c r="C160" s="115">
        <v>0.37254901960784326</v>
      </c>
      <c r="E160" s="115">
        <v>-0.1333333333333333</v>
      </c>
      <c r="F160" s="115">
        <v>-0.17391304347826084</v>
      </c>
      <c r="G160" s="115">
        <v>-8.3521444695259656E-2</v>
      </c>
      <c r="H160" s="115">
        <v>9.5774647887323899E-2</v>
      </c>
      <c r="I160" s="115">
        <v>-6.5789473684210523E-2</v>
      </c>
      <c r="K160" s="116">
        <f t="shared" si="2"/>
        <v>1.9644982185444988E-2</v>
      </c>
    </row>
    <row r="161" spans="1:11" x14ac:dyDescent="0.2">
      <c r="A161" t="s">
        <v>1515</v>
      </c>
      <c r="B161" s="115">
        <v>0.1208053691275167</v>
      </c>
      <c r="C161" s="115">
        <v>0.13333333333333325</v>
      </c>
      <c r="E161" s="115">
        <v>0</v>
      </c>
      <c r="F161" s="115">
        <v>0.39393939393939392</v>
      </c>
      <c r="G161" s="115">
        <v>8.9790897908979109E-2</v>
      </c>
      <c r="H161" s="115">
        <v>0.109375</v>
      </c>
      <c r="I161" s="115">
        <v>2.0134228187919392E-2</v>
      </c>
      <c r="K161" s="116">
        <f t="shared" si="2"/>
        <v>0.12391117464244893</v>
      </c>
    </row>
    <row r="162" spans="1:11" x14ac:dyDescent="0.2">
      <c r="A162" t="s">
        <v>1516</v>
      </c>
      <c r="B162" s="115">
        <v>5.6737588652482324E-2</v>
      </c>
      <c r="C162" s="115">
        <v>-0.1</v>
      </c>
      <c r="E162" s="115">
        <v>0.2</v>
      </c>
      <c r="F162" s="115">
        <v>0.26923076923076911</v>
      </c>
      <c r="G162" s="115">
        <v>1.8796992481203006E-2</v>
      </c>
      <c r="H162" s="115">
        <v>5.2631578947368474E-2</v>
      </c>
      <c r="I162" s="115">
        <v>6.4285714285714307E-2</v>
      </c>
      <c r="K162" s="116">
        <f t="shared" si="2"/>
        <v>8.0240377656791026E-2</v>
      </c>
    </row>
    <row r="163" spans="1:11" x14ac:dyDescent="0.2">
      <c r="A163" t="s">
        <v>1517</v>
      </c>
      <c r="B163" s="115">
        <v>-1.3986013986014061E-2</v>
      </c>
      <c r="C163" s="115">
        <v>4.1666666666666706E-2</v>
      </c>
      <c r="E163" s="115">
        <v>0.1111111111111111</v>
      </c>
      <c r="F163" s="115">
        <v>4.0000000000000036E-2</v>
      </c>
      <c r="G163" s="115">
        <v>0.40823529411764709</v>
      </c>
      <c r="H163" s="115">
        <v>0.2357723577235771</v>
      </c>
      <c r="I163" s="115">
        <v>0</v>
      </c>
      <c r="K163" s="116">
        <f t="shared" si="2"/>
        <v>0.11754277366185542</v>
      </c>
    </row>
    <row r="164" spans="1:11" x14ac:dyDescent="0.2">
      <c r="A164" t="s">
        <v>1518</v>
      </c>
      <c r="B164" s="115">
        <v>-1.3793103448275813E-2</v>
      </c>
      <c r="C164" s="115">
        <v>6.6666666666666624E-2</v>
      </c>
      <c r="E164" s="115">
        <v>-0.1</v>
      </c>
      <c r="F164" s="115">
        <v>8.6956521739130516E-2</v>
      </c>
      <c r="G164" s="115">
        <v>1.7964071856287425E-2</v>
      </c>
      <c r="H164" s="115">
        <v>-0.15463917525773196</v>
      </c>
      <c r="I164" s="115">
        <v>-0.125</v>
      </c>
      <c r="K164" s="116">
        <f t="shared" si="2"/>
        <v>-3.1692145491989031E-2</v>
      </c>
    </row>
    <row r="165" spans="1:11" x14ac:dyDescent="0.2">
      <c r="A165" t="s">
        <v>1519</v>
      </c>
      <c r="B165" s="115">
        <v>-7.6433121019108236E-2</v>
      </c>
      <c r="C165" s="115">
        <v>0</v>
      </c>
      <c r="E165" s="115">
        <v>0.1111111111111111</v>
      </c>
      <c r="F165" s="115">
        <v>-0.4102564102564103</v>
      </c>
      <c r="G165" s="115">
        <v>-5.0056882821388003E-2</v>
      </c>
      <c r="H165" s="115">
        <v>-0.12084592145015105</v>
      </c>
      <c r="I165" s="115">
        <v>3.2258064516129031E-2</v>
      </c>
      <c r="K165" s="116">
        <f t="shared" si="2"/>
        <v>-7.3460451417116782E-2</v>
      </c>
    </row>
    <row r="166" spans="1:11" x14ac:dyDescent="0.2">
      <c r="A166" t="s">
        <v>1520</v>
      </c>
      <c r="B166" s="115">
        <v>0.11347517730496452</v>
      </c>
      <c r="C166" s="115">
        <v>0</v>
      </c>
      <c r="E166" s="115">
        <v>7.1428571428571383E-2</v>
      </c>
      <c r="F166" s="115">
        <v>-2.5000000000000022E-2</v>
      </c>
      <c r="G166" s="115">
        <v>0.17200000000000007</v>
      </c>
      <c r="H166" s="115">
        <v>7.46753246753247E-2</v>
      </c>
      <c r="I166" s="115">
        <v>0</v>
      </c>
      <c r="K166" s="116">
        <f t="shared" si="2"/>
        <v>5.8082724772694383E-2</v>
      </c>
    </row>
    <row r="167" spans="1:11" x14ac:dyDescent="0.2">
      <c r="A167" t="s">
        <v>1521</v>
      </c>
      <c r="B167" s="115">
        <v>-0.12422360248447215</v>
      </c>
      <c r="C167" s="115">
        <v>0.125</v>
      </c>
      <c r="E167" s="115">
        <v>-4.5454545454545491E-2</v>
      </c>
      <c r="F167" s="115">
        <v>1.6666666666666667</v>
      </c>
      <c r="G167" s="115">
        <v>7.1428571428571425E-2</v>
      </c>
      <c r="H167" s="115">
        <v>-0.14206128133704729</v>
      </c>
      <c r="I167" s="115">
        <v>-0.13407821229050274</v>
      </c>
      <c r="K167" s="116">
        <f t="shared" si="2"/>
        <v>0.20246822807552436</v>
      </c>
    </row>
    <row r="168" spans="1:11" x14ac:dyDescent="0.2">
      <c r="A168" t="s">
        <v>1522</v>
      </c>
      <c r="B168" s="115">
        <v>-0.28761061946902655</v>
      </c>
      <c r="C168" s="115">
        <v>-0.2</v>
      </c>
      <c r="E168" s="115">
        <v>0.57142857142857162</v>
      </c>
      <c r="F168" s="115">
        <v>0</v>
      </c>
      <c r="G168" s="115">
        <v>-1.7543859649122806E-2</v>
      </c>
      <c r="H168" s="115">
        <v>-5.0264550264550234E-2</v>
      </c>
      <c r="I168" s="115">
        <v>5.2941176470588151E-2</v>
      </c>
      <c r="K168" s="116">
        <f t="shared" si="2"/>
        <v>9.8501026452085961E-3</v>
      </c>
    </row>
    <row r="169" spans="1:11" x14ac:dyDescent="0.2">
      <c r="A169" t="s">
        <v>1523</v>
      </c>
      <c r="B169" s="115">
        <v>-0.16296296296296292</v>
      </c>
      <c r="C169" s="115">
        <v>0.4705882352941177</v>
      </c>
      <c r="E169" s="115">
        <v>0</v>
      </c>
      <c r="F169" s="115">
        <v>-0.25</v>
      </c>
      <c r="G169" s="115">
        <v>1.7857142857142856E-2</v>
      </c>
      <c r="H169" s="115">
        <v>-0.12903225806451615</v>
      </c>
      <c r="I169" s="115">
        <v>0</v>
      </c>
      <c r="K169" s="116">
        <f t="shared" si="2"/>
        <v>-7.649977553745504E-3</v>
      </c>
    </row>
    <row r="170" spans="1:11" x14ac:dyDescent="0.2">
      <c r="A170" t="s">
        <v>1524</v>
      </c>
      <c r="B170" s="115">
        <v>-7.3529411764705621E-3</v>
      </c>
      <c r="C170" s="115">
        <v>-0.15000000000000002</v>
      </c>
      <c r="E170" s="115">
        <v>-0.30000000000000004</v>
      </c>
      <c r="F170" s="115">
        <v>0</v>
      </c>
      <c r="G170" s="115">
        <v>-5.4054054054054057E-2</v>
      </c>
      <c r="H170" s="115">
        <v>7.1604938271604898E-2</v>
      </c>
      <c r="I170" s="115">
        <v>-0.10052910052910047</v>
      </c>
      <c r="K170" s="116">
        <f t="shared" si="2"/>
        <v>-7.7190165355431467E-2</v>
      </c>
    </row>
    <row r="171" spans="1:11" x14ac:dyDescent="0.2">
      <c r="A171" t="s">
        <v>1525</v>
      </c>
      <c r="B171" s="115">
        <v>-2.158273381294969E-2</v>
      </c>
      <c r="C171" s="115">
        <v>-1.2345679012345635E-2</v>
      </c>
      <c r="E171" s="115">
        <v>0</v>
      </c>
      <c r="F171" s="115">
        <v>-0.16666666666666663</v>
      </c>
      <c r="G171" s="115">
        <v>6.4748201438848921E-2</v>
      </c>
      <c r="H171" s="115">
        <v>-0.14376321353065533</v>
      </c>
      <c r="I171" s="115">
        <v>-5.970149253731357E-2</v>
      </c>
      <c r="K171" s="116">
        <f t="shared" si="2"/>
        <v>-4.8473083445868849E-2</v>
      </c>
    </row>
    <row r="172" spans="1:11" x14ac:dyDescent="0.2">
      <c r="A172" t="s">
        <v>1526</v>
      </c>
      <c r="B172" s="115">
        <v>1.4598540145985481E-2</v>
      </c>
      <c r="C172" s="115">
        <v>-7.9545454545454655E-2</v>
      </c>
      <c r="E172" s="115">
        <v>0</v>
      </c>
      <c r="F172" s="115">
        <v>-4.0000000000000036E-2</v>
      </c>
      <c r="G172" s="115">
        <v>-9.7402597402597407E-2</v>
      </c>
      <c r="H172" s="115">
        <v>9.9999999999999936E-2</v>
      </c>
      <c r="I172" s="115">
        <v>0</v>
      </c>
      <c r="K172" s="116">
        <f t="shared" si="2"/>
        <v>-1.4621358828866669E-2</v>
      </c>
    </row>
    <row r="173" spans="1:11" x14ac:dyDescent="0.2">
      <c r="A173" t="s">
        <v>1527</v>
      </c>
      <c r="B173" s="115">
        <v>2.6217228464419449E-2</v>
      </c>
      <c r="C173" s="115">
        <v>0.10000000000000009</v>
      </c>
      <c r="E173" s="115">
        <v>-0.18367346938775517</v>
      </c>
      <c r="F173" s="115">
        <v>-0.16666666666666666</v>
      </c>
      <c r="G173" s="115">
        <v>-3.7499999999999999E-2</v>
      </c>
      <c r="H173" s="115">
        <v>-1.8264840182648338E-2</v>
      </c>
      <c r="I173" s="115">
        <v>-5.1886792452830087E-2</v>
      </c>
      <c r="K173" s="116">
        <f t="shared" si="2"/>
        <v>-4.7396362889354386E-2</v>
      </c>
    </row>
    <row r="174" spans="1:11" x14ac:dyDescent="0.2">
      <c r="A174" t="s">
        <v>1528</v>
      </c>
      <c r="B174" s="115">
        <v>7.5471698113207279E-3</v>
      </c>
      <c r="C174" s="115">
        <v>-5.8823529411764705E-2</v>
      </c>
      <c r="E174" s="115">
        <v>-0.12499999999999988</v>
      </c>
      <c r="F174" s="115">
        <v>-0.34782608695652167</v>
      </c>
      <c r="G174" s="115">
        <v>-3.614457831325301E-2</v>
      </c>
      <c r="H174" s="115">
        <v>-0.18888888888888894</v>
      </c>
      <c r="I174" s="115">
        <v>4.9504950495049507E-2</v>
      </c>
      <c r="K174" s="116">
        <f t="shared" si="2"/>
        <v>-9.9947280466293975E-2</v>
      </c>
    </row>
    <row r="175" spans="1:11" x14ac:dyDescent="0.2">
      <c r="A175" t="s">
        <v>1529</v>
      </c>
      <c r="B175" s="115">
        <v>-8.3044982698961892E-2</v>
      </c>
      <c r="C175" s="115">
        <v>1.1904761904761862E-2</v>
      </c>
      <c r="E175" s="115">
        <v>-0.13846153846153852</v>
      </c>
      <c r="F175" s="115">
        <v>0.39393939393939392</v>
      </c>
      <c r="G175" s="115">
        <v>5.0632911392405063E-2</v>
      </c>
      <c r="H175" s="115">
        <v>-0.13875598086124405</v>
      </c>
      <c r="I175" s="115">
        <v>-3.8095238095238126E-2</v>
      </c>
      <c r="K175" s="116">
        <f t="shared" si="2"/>
        <v>8.3027610170826084E-3</v>
      </c>
    </row>
    <row r="176" spans="1:11" x14ac:dyDescent="0.2">
      <c r="A176" t="s">
        <v>1530</v>
      </c>
      <c r="B176" s="115">
        <v>-8.83280757097792E-2</v>
      </c>
      <c r="C176" s="115">
        <v>-6.6666666666666624E-2</v>
      </c>
      <c r="E176" s="115">
        <v>-9.7222222222222238E-2</v>
      </c>
      <c r="F176" s="115">
        <v>-0.4</v>
      </c>
      <c r="G176" s="115">
        <v>2.5308241401687255E-2</v>
      </c>
      <c r="H176" s="115">
        <v>-6.4179104477611895E-2</v>
      </c>
      <c r="I176" s="115">
        <v>-4.5454545454545456E-2</v>
      </c>
      <c r="K176" s="116">
        <f t="shared" si="2"/>
        <v>-0.10522033901844829</v>
      </c>
    </row>
    <row r="177" spans="1:11" x14ac:dyDescent="0.2">
      <c r="A177" t="s">
        <v>1531</v>
      </c>
      <c r="B177" s="115">
        <v>8.9347079037800606E-2</v>
      </c>
      <c r="C177" s="115">
        <v>-0.1</v>
      </c>
      <c r="E177" s="115">
        <v>-0.15294117647058822</v>
      </c>
      <c r="F177" s="115">
        <v>-8.3333333333333329E-2</v>
      </c>
      <c r="G177" s="115">
        <v>-4.2857142857142892E-2</v>
      </c>
      <c r="H177" s="115">
        <v>2.2900763358778626E-2</v>
      </c>
      <c r="I177" s="115">
        <v>-4.524886877828118E-3</v>
      </c>
      <c r="K177" s="116">
        <f t="shared" si="2"/>
        <v>-3.8772671020330475E-2</v>
      </c>
    </row>
    <row r="178" spans="1:11" x14ac:dyDescent="0.2">
      <c r="A178" t="s">
        <v>1532</v>
      </c>
    </row>
    <row r="179" spans="1:11" x14ac:dyDescent="0.2">
      <c r="A179" t="s">
        <v>1533</v>
      </c>
    </row>
    <row r="180" spans="1:11" x14ac:dyDescent="0.2">
      <c r="A180" t="s">
        <v>1534</v>
      </c>
    </row>
    <row r="181" spans="1:11" x14ac:dyDescent="0.2">
      <c r="A181" t="s">
        <v>1535</v>
      </c>
    </row>
  </sheetData>
  <conditionalFormatting sqref="B1:C1">
    <cfRule type="duplicateValues" dxfId="72" priority="7"/>
  </conditionalFormatting>
  <conditionalFormatting sqref="D1">
    <cfRule type="duplicateValues" dxfId="71" priority="6"/>
  </conditionalFormatting>
  <conditionalFormatting sqref="E1">
    <cfRule type="duplicateValues" dxfId="70" priority="5"/>
  </conditionalFormatting>
  <conditionalFormatting sqref="F1">
    <cfRule type="duplicateValues" dxfId="69" priority="4"/>
  </conditionalFormatting>
  <conditionalFormatting sqref="G1">
    <cfRule type="duplicateValues" dxfId="68" priority="3"/>
  </conditionalFormatting>
  <conditionalFormatting sqref="H1">
    <cfRule type="duplicateValues" dxfId="67" priority="2"/>
  </conditionalFormatting>
  <conditionalFormatting sqref="I1">
    <cfRule type="duplicateValues" dxfId="66" priority="1"/>
  </conditionalFormatting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81"/>
  <sheetViews>
    <sheetView topLeftCell="U1" workbookViewId="0">
      <selection activeCell="AF9" sqref="AF9"/>
    </sheetView>
  </sheetViews>
  <sheetFormatPr defaultRowHeight="12.75" x14ac:dyDescent="0.2"/>
  <cols>
    <col min="31" max="31" width="24.42578125" bestFit="1" customWidth="1"/>
  </cols>
  <sheetData>
    <row r="1" spans="1:31" ht="15.75" x14ac:dyDescent="0.25">
      <c r="B1" s="31" t="s">
        <v>584</v>
      </c>
      <c r="C1" s="31" t="s">
        <v>610</v>
      </c>
      <c r="D1" s="31" t="s">
        <v>207</v>
      </c>
      <c r="E1" s="31" t="s">
        <v>669</v>
      </c>
      <c r="F1" s="62" t="s">
        <v>466</v>
      </c>
      <c r="G1" s="31" t="s">
        <v>857</v>
      </c>
      <c r="H1" s="62" t="s">
        <v>562</v>
      </c>
      <c r="I1" s="62" t="s">
        <v>494</v>
      </c>
      <c r="J1" s="31" t="s">
        <v>671</v>
      </c>
      <c r="K1" s="62" t="s">
        <v>486</v>
      </c>
      <c r="L1" s="31" t="s">
        <v>221</v>
      </c>
      <c r="M1" s="31" t="s">
        <v>1078</v>
      </c>
      <c r="N1" s="62" t="s">
        <v>342</v>
      </c>
      <c r="O1" s="62" t="s">
        <v>302</v>
      </c>
      <c r="P1" s="62" t="s">
        <v>308</v>
      </c>
      <c r="Q1" s="62" t="s">
        <v>185</v>
      </c>
      <c r="R1" s="31" t="s">
        <v>838</v>
      </c>
      <c r="S1" s="62" t="s">
        <v>354</v>
      </c>
      <c r="T1" s="31" t="s">
        <v>150</v>
      </c>
      <c r="U1" s="31" t="s">
        <v>189</v>
      </c>
      <c r="V1" s="31" t="s">
        <v>95</v>
      </c>
      <c r="W1" s="31" t="s">
        <v>97</v>
      </c>
      <c r="X1" s="31" t="s">
        <v>193</v>
      </c>
      <c r="Y1" s="62" t="s">
        <v>840</v>
      </c>
      <c r="Z1" s="62" t="s">
        <v>967</v>
      </c>
      <c r="AA1" s="31" t="s">
        <v>228</v>
      </c>
      <c r="AB1" s="62" t="s">
        <v>310</v>
      </c>
      <c r="AC1" s="62" t="s">
        <v>346</v>
      </c>
      <c r="AE1" s="126" t="s">
        <v>1536</v>
      </c>
    </row>
    <row r="2" spans="1:31" x14ac:dyDescent="0.2">
      <c r="A2" t="s">
        <v>1356</v>
      </c>
      <c r="B2" s="115">
        <v>1.487544483985765</v>
      </c>
      <c r="C2" s="115">
        <v>0.1598620689655173</v>
      </c>
      <c r="D2" s="115">
        <v>4.6484044055351538E-2</v>
      </c>
      <c r="E2" s="115">
        <v>2.8095733610822203E-2</v>
      </c>
      <c r="F2" s="115">
        <v>0.13146551724137942</v>
      </c>
      <c r="G2" s="115">
        <v>1.7930727252477997E-2</v>
      </c>
      <c r="H2" s="115">
        <v>0.16352549889135251</v>
      </c>
      <c r="I2" s="115">
        <v>-5.5555555555555552E-2</v>
      </c>
      <c r="J2" s="115">
        <v>0.12351190476190478</v>
      </c>
      <c r="K2" s="115">
        <v>0</v>
      </c>
      <c r="L2" s="115">
        <v>4.4481327800829869E-2</v>
      </c>
      <c r="M2" s="115">
        <v>-6.024096385542254E-3</v>
      </c>
      <c r="N2" s="115">
        <v>0.1276595744680851</v>
      </c>
      <c r="O2" s="115">
        <v>-7.4132804757185367E-2</v>
      </c>
      <c r="P2" s="115">
        <v>0</v>
      </c>
      <c r="Q2" s="115">
        <v>3.0043436293436403E-2</v>
      </c>
      <c r="R2" s="115">
        <v>-6.354515050167148E-3</v>
      </c>
      <c r="S2" s="115">
        <v>0.41155743481324891</v>
      </c>
      <c r="T2" s="115">
        <v>7.2815533980582478E-2</v>
      </c>
      <c r="U2" s="115">
        <v>1.3773314203730182E-2</v>
      </c>
      <c r="V2" s="115">
        <v>3.4482758620689655E-2</v>
      </c>
      <c r="W2" s="115">
        <v>3.4305317324186554E-3</v>
      </c>
      <c r="X2" s="115">
        <v>5.9730250481695488E-2</v>
      </c>
      <c r="Y2" s="115">
        <v>0.22384873437023495</v>
      </c>
      <c r="Z2" s="115">
        <v>-0.1007194244604316</v>
      </c>
      <c r="AA2" s="115">
        <v>6.2415563361253777E-2</v>
      </c>
      <c r="AB2" s="115">
        <v>1.4814814814814874E-2</v>
      </c>
      <c r="AC2" s="115">
        <v>4.1666666666666609E-2</v>
      </c>
      <c r="AE2" s="116">
        <f>AVERAGE(B2:AC2)</f>
        <v>0.10915548300583486</v>
      </c>
    </row>
    <row r="3" spans="1:31" x14ac:dyDescent="0.2">
      <c r="A3" t="s">
        <v>1357</v>
      </c>
      <c r="B3" s="115">
        <v>-3.1034482758620641E-2</v>
      </c>
      <c r="C3" s="115">
        <v>-8.2079343365252314E-3</v>
      </c>
      <c r="D3" s="115">
        <v>6.51546143665023E-2</v>
      </c>
      <c r="E3" s="115">
        <v>6.282722513088871E-3</v>
      </c>
      <c r="F3" s="115">
        <v>-4.7507331378299253E-2</v>
      </c>
      <c r="G3" s="115">
        <v>-8.2836315440689198E-3</v>
      </c>
      <c r="H3" s="115">
        <v>8.5439229843561851E-2</v>
      </c>
      <c r="I3" s="115">
        <v>-6.7357512953367907E-2</v>
      </c>
      <c r="J3" s="115">
        <v>-2.467343976777938E-2</v>
      </c>
      <c r="K3" s="115">
        <v>3.6036036036036036E-2</v>
      </c>
      <c r="L3" s="115">
        <v>9.9151692055094456E-2</v>
      </c>
      <c r="M3" s="115">
        <v>0.30708661417322852</v>
      </c>
      <c r="N3" s="115">
        <v>-8.4388185654008432E-3</v>
      </c>
      <c r="O3" s="115">
        <v>9.8649825783972148E-2</v>
      </c>
      <c r="P3" s="115">
        <v>-0.16666666666666666</v>
      </c>
      <c r="Q3" s="115">
        <v>2.6886383347788402E-2</v>
      </c>
      <c r="R3" s="115">
        <v>-3.3333333333333808E-3</v>
      </c>
      <c r="S3" s="115">
        <v>0.90725806451612889</v>
      </c>
      <c r="T3" s="115">
        <v>-1.435406698564584E-2</v>
      </c>
      <c r="U3" s="115">
        <v>5.38252192319323E-2</v>
      </c>
      <c r="V3" s="115">
        <v>3.5714285714285712E-2</v>
      </c>
      <c r="W3" s="115">
        <v>-1.1864406779661066E-2</v>
      </c>
      <c r="X3" s="115">
        <v>1.4662756598240503E-2</v>
      </c>
      <c r="Y3" s="115">
        <v>2.2132169576059877E-2</v>
      </c>
      <c r="Z3" s="115">
        <v>8.5937499999999903E-2</v>
      </c>
      <c r="AA3" s="115">
        <v>-2.6308866087871613E-2</v>
      </c>
      <c r="AB3" s="115">
        <v>0</v>
      </c>
      <c r="AC3" s="115">
        <v>-5.1020408163265238E-2</v>
      </c>
      <c r="AE3" s="116">
        <f t="shared" ref="AE3:AE66" si="0">AVERAGE(B3:AC3)</f>
        <v>4.9113079086979074E-2</v>
      </c>
    </row>
    <row r="4" spans="1:31" x14ac:dyDescent="0.2">
      <c r="A4" t="s">
        <v>1358</v>
      </c>
      <c r="B4" s="115">
        <v>5.4545454545454515E-2</v>
      </c>
      <c r="C4" s="115">
        <v>1.7114234033671766E-2</v>
      </c>
      <c r="D4" s="115">
        <v>-4.3723392014727851E-2</v>
      </c>
      <c r="E4" s="115">
        <v>8.1540203850509696E-2</v>
      </c>
      <c r="F4" s="115">
        <v>-8.6280814576634488E-2</v>
      </c>
      <c r="G4" s="115">
        <v>-5.054945054944986E-3</v>
      </c>
      <c r="H4" s="115">
        <v>-6.0486150367439241E-2</v>
      </c>
      <c r="I4" s="115">
        <v>0.21997471554993681</v>
      </c>
      <c r="J4" s="115">
        <v>-7.6407506702412906E-2</v>
      </c>
      <c r="K4" s="115">
        <v>5.7142857142857141E-2</v>
      </c>
      <c r="L4" s="115">
        <v>-4.7606637129702062E-2</v>
      </c>
      <c r="M4" s="115">
        <v>-2.307692307692313E-2</v>
      </c>
      <c r="N4" s="115">
        <v>-1.9323871394877262E-2</v>
      </c>
      <c r="O4" s="115">
        <v>-2.5053078556263264E-2</v>
      </c>
      <c r="P4" s="115">
        <v>-7.6923076923076927E-2</v>
      </c>
      <c r="Q4" s="115">
        <v>-4.2245164352675953E-2</v>
      </c>
      <c r="R4" s="115">
        <v>7.1428571428571425E-2</v>
      </c>
      <c r="S4" s="115">
        <v>0.16250000000000001</v>
      </c>
      <c r="T4" s="115">
        <v>-2.3364485981308535E-2</v>
      </c>
      <c r="U4" s="115">
        <v>-4.9166187464059825E-2</v>
      </c>
      <c r="V4" s="115">
        <v>-5.4054054054054099E-2</v>
      </c>
      <c r="W4" s="115">
        <v>-0.16548797736916557</v>
      </c>
      <c r="X4" s="115">
        <v>-2.5714285714285672E-2</v>
      </c>
      <c r="Y4" s="115">
        <v>-2.9643073200242103E-2</v>
      </c>
      <c r="Z4" s="115">
        <v>-0.16883116883116883</v>
      </c>
      <c r="AA4" s="115">
        <v>-5.2119700748129758E-2</v>
      </c>
      <c r="AB4" s="115">
        <v>3.8461538461538464E-2</v>
      </c>
      <c r="AC4" s="115">
        <v>0.14285714285714279</v>
      </c>
      <c r="AE4" s="116">
        <f t="shared" si="0"/>
        <v>-8.1784919872289231E-3</v>
      </c>
    </row>
    <row r="5" spans="1:31" x14ac:dyDescent="0.2">
      <c r="A5" t="s">
        <v>1359</v>
      </c>
      <c r="B5" s="115">
        <v>5.3639846743295069E-2</v>
      </c>
      <c r="C5" s="115">
        <v>-1.5479452054794458E-2</v>
      </c>
      <c r="D5" s="115">
        <v>1.6075290816624774E-2</v>
      </c>
      <c r="E5" s="115">
        <v>-3.1798245614034999E-2</v>
      </c>
      <c r="F5" s="115">
        <v>-7.9200592153960053E-2</v>
      </c>
      <c r="G5" s="115">
        <v>1.1111111111111112E-2</v>
      </c>
      <c r="H5" s="115">
        <v>1.7251293847038569E-2</v>
      </c>
      <c r="I5" s="115">
        <v>-1.1249999999999982E-2</v>
      </c>
      <c r="J5" s="115">
        <v>-0.15801354401805864</v>
      </c>
      <c r="K5" s="115">
        <v>0.1491108071135431</v>
      </c>
      <c r="L5" s="115">
        <v>-7.7792020509533683E-2</v>
      </c>
      <c r="M5" s="115">
        <v>-3.2378116858950541E-2</v>
      </c>
      <c r="N5" s="115">
        <v>-3.3320000000000051E-2</v>
      </c>
      <c r="O5" s="115">
        <v>-0.13577981651376145</v>
      </c>
      <c r="P5" s="115">
        <v>-1.258680555555552E-2</v>
      </c>
      <c r="Q5" s="115">
        <v>-2.0002325851843226E-2</v>
      </c>
      <c r="R5" s="115">
        <v>-5.0847457627118647E-2</v>
      </c>
      <c r="S5" s="115">
        <v>-0.12328767123287664</v>
      </c>
      <c r="T5" s="115">
        <v>-6.1403508771929689E-2</v>
      </c>
      <c r="U5" s="115">
        <v>-7.4200913242008565E-3</v>
      </c>
      <c r="V5" s="115">
        <v>-4.0207522697795019E-2</v>
      </c>
      <c r="W5" s="115">
        <v>0.14648648648648654</v>
      </c>
      <c r="X5" s="115">
        <v>0.15384615384615388</v>
      </c>
      <c r="Y5" s="115">
        <v>-5.4347826086956479E-2</v>
      </c>
      <c r="Z5" s="115">
        <v>0.203125</v>
      </c>
      <c r="AA5" s="115">
        <v>-5.0213169114163847E-2</v>
      </c>
      <c r="AB5" s="115">
        <v>3.4090909090909088E-2</v>
      </c>
      <c r="AC5" s="115">
        <v>1.6296296296296343E-2</v>
      </c>
      <c r="AE5" s="116">
        <f t="shared" si="0"/>
        <v>-6.9391060940741196E-3</v>
      </c>
    </row>
    <row r="6" spans="1:31" x14ac:dyDescent="0.2">
      <c r="A6" t="s">
        <v>1360</v>
      </c>
      <c r="B6" s="115">
        <v>4.3999999999999949E-2</v>
      </c>
      <c r="C6" s="115">
        <v>0.12723903644224821</v>
      </c>
      <c r="D6" s="115">
        <v>-3.5682074408117319E-2</v>
      </c>
      <c r="E6" s="115">
        <v>0.26666666666666655</v>
      </c>
      <c r="F6" s="115">
        <v>0.17478260869565221</v>
      </c>
      <c r="G6" s="115">
        <v>4.6511627906976744E-2</v>
      </c>
      <c r="H6" s="115">
        <v>-3.3351862145636346E-2</v>
      </c>
      <c r="I6" s="115">
        <v>2.3017902813299195E-2</v>
      </c>
      <c r="J6" s="115">
        <v>5.601907032181154E-2</v>
      </c>
      <c r="K6" s="115">
        <v>-0.33234692386380249</v>
      </c>
      <c r="L6" s="115">
        <v>9.6836555360281157E-2</v>
      </c>
      <c r="M6" s="115">
        <v>-1.2495406100698266E-2</v>
      </c>
      <c r="N6" s="115">
        <v>8.0645161290322578E-3</v>
      </c>
      <c r="O6" s="115">
        <v>4.0274861614811974E-2</v>
      </c>
      <c r="P6" s="115">
        <v>0.61514195583596198</v>
      </c>
      <c r="Q6" s="115">
        <v>3.5649765145128194E-2</v>
      </c>
      <c r="R6" s="115">
        <v>0.13461538461538461</v>
      </c>
      <c r="S6" s="115">
        <v>0</v>
      </c>
      <c r="T6" s="115">
        <v>0.48051948051948035</v>
      </c>
      <c r="U6" s="115">
        <v>-5.9833646364368227E-2</v>
      </c>
      <c r="V6" s="115">
        <v>2.6631158455392833E-2</v>
      </c>
      <c r="W6" s="115">
        <v>-2.9889879391714749E-2</v>
      </c>
      <c r="X6" s="115">
        <v>0.31884057971014479</v>
      </c>
      <c r="Y6" s="115">
        <v>8.9096573208722718E-2</v>
      </c>
      <c r="Z6" s="115">
        <v>1.2068965517241381</v>
      </c>
      <c r="AA6" s="115">
        <v>3.632793323514965E-2</v>
      </c>
      <c r="AB6" s="115">
        <v>0</v>
      </c>
      <c r="AC6" s="115">
        <v>-9.6385542168674662E-2</v>
      </c>
      <c r="AE6" s="116">
        <f t="shared" si="0"/>
        <v>0.11525524621275966</v>
      </c>
    </row>
    <row r="7" spans="1:31" x14ac:dyDescent="0.2">
      <c r="A7" t="s">
        <v>1361</v>
      </c>
      <c r="B7" s="115">
        <v>0.11607142857142846</v>
      </c>
      <c r="C7" s="115">
        <v>1.9842519685039452E-2</v>
      </c>
      <c r="D7" s="115">
        <v>9.4588757944098309E-2</v>
      </c>
      <c r="E7" s="115">
        <v>0.16129032258064516</v>
      </c>
      <c r="F7" s="115">
        <v>0.20502968913726863</v>
      </c>
      <c r="G7" s="115">
        <v>0.13816834303864475</v>
      </c>
      <c r="H7" s="115">
        <v>0.12017434620174346</v>
      </c>
      <c r="I7" s="115">
        <v>0.40900900900900911</v>
      </c>
      <c r="J7" s="115">
        <v>0.61657032755298646</v>
      </c>
      <c r="K7" s="115">
        <v>0.10226517668378149</v>
      </c>
      <c r="L7" s="115">
        <v>0.10100619195046437</v>
      </c>
      <c r="M7" s="115">
        <v>-0.23287285029602475</v>
      </c>
      <c r="N7" s="115">
        <v>0.23876123876123884</v>
      </c>
      <c r="O7" s="115">
        <v>0.24797522629823737</v>
      </c>
      <c r="P7" s="115">
        <v>0.24043478260869569</v>
      </c>
      <c r="Q7" s="115">
        <v>8.4225646382867628E-2</v>
      </c>
      <c r="R7" s="115">
        <v>0.22180451127819542</v>
      </c>
      <c r="S7" s="115">
        <v>4.285714285714283E-2</v>
      </c>
      <c r="T7" s="115">
        <v>5.4794520547945258E-2</v>
      </c>
      <c r="U7" s="115">
        <v>0.11021745606196016</v>
      </c>
      <c r="V7" s="115">
        <v>0.15538461538461534</v>
      </c>
      <c r="W7" s="115">
        <v>5.9444444444444459E-2</v>
      </c>
      <c r="X7" s="115">
        <v>-1.4285714285714235E-2</v>
      </c>
      <c r="Y7" s="115">
        <v>0.39991277802006114</v>
      </c>
      <c r="Z7" s="115">
        <v>-1.6949152542372899E-2</v>
      </c>
      <c r="AA7" s="115">
        <v>0.23044397463002123</v>
      </c>
      <c r="AB7" s="115">
        <v>-2.2004889975550165E-2</v>
      </c>
      <c r="AC7" s="115">
        <v>0.49101796407185633</v>
      </c>
      <c r="AE7" s="116">
        <f t="shared" si="0"/>
        <v>0.1562563502358118</v>
      </c>
    </row>
    <row r="8" spans="1:31" x14ac:dyDescent="0.2">
      <c r="A8" t="s">
        <v>1362</v>
      </c>
      <c r="B8" s="115">
        <v>-0.10399999999999991</v>
      </c>
      <c r="C8" s="115">
        <v>-9.155937052932768E-2</v>
      </c>
      <c r="D8" s="115">
        <v>0.10544983288998007</v>
      </c>
      <c r="E8" s="115">
        <v>0</v>
      </c>
      <c r="F8" s="115">
        <v>4.1090909090909053E-2</v>
      </c>
      <c r="G8" s="115">
        <v>-1.6273922666319489E-2</v>
      </c>
      <c r="H8" s="115">
        <v>0.14550641940085587</v>
      </c>
      <c r="I8" s="115">
        <v>-0.10194174757281552</v>
      </c>
      <c r="J8" s="115">
        <v>-2.075471698113197E-2</v>
      </c>
      <c r="K8" s="115">
        <v>0</v>
      </c>
      <c r="L8" s="115">
        <v>7.6330313443715492E-2</v>
      </c>
      <c r="M8" s="115">
        <v>0.29216757741347904</v>
      </c>
      <c r="N8" s="115">
        <v>-0.18285714285714291</v>
      </c>
      <c r="O8" s="115">
        <v>-0.1344329896907217</v>
      </c>
      <c r="P8" s="115">
        <v>3.3707865168539325E-2</v>
      </c>
      <c r="Q8" s="115">
        <v>4.8753766091481819E-2</v>
      </c>
      <c r="R8" s="115">
        <v>-0.11444028297960882</v>
      </c>
      <c r="S8" s="115">
        <v>-7.8947368421052586E-2</v>
      </c>
      <c r="T8" s="115">
        <v>-9.876543209876551E-2</v>
      </c>
      <c r="U8" s="115">
        <v>0.16602987148315393</v>
      </c>
      <c r="V8" s="115">
        <v>-2.9850746268656744E-2</v>
      </c>
      <c r="W8" s="115">
        <v>2.8571428571428571E-2</v>
      </c>
      <c r="X8" s="115">
        <v>1.5965166908563182E-2</v>
      </c>
      <c r="Y8" s="115">
        <v>-1.4187446259673338E-2</v>
      </c>
      <c r="Z8" s="115">
        <v>-6.3492063492063544E-2</v>
      </c>
      <c r="AA8" s="115">
        <v>-2.6462805057336038E-2</v>
      </c>
      <c r="AB8" s="115">
        <v>-2.22222222222178E-4</v>
      </c>
      <c r="AC8" s="115">
        <v>-0.18003273322422267</v>
      </c>
      <c r="AE8" s="116">
        <f t="shared" si="0"/>
        <v>-1.0880279994962652E-2</v>
      </c>
    </row>
    <row r="9" spans="1:31" x14ac:dyDescent="0.2">
      <c r="A9" t="s">
        <v>1363</v>
      </c>
      <c r="B9" s="115">
        <v>0.19617224880382783</v>
      </c>
      <c r="C9" s="115">
        <v>0.48723404255319164</v>
      </c>
      <c r="D9" s="115">
        <v>-0.10423412965112712</v>
      </c>
      <c r="E9" s="115">
        <v>-4.6153846153846129E-2</v>
      </c>
      <c r="F9" s="115">
        <v>-1.2921751615218932E-2</v>
      </c>
      <c r="G9" s="115">
        <v>-2.7598430181035482E-2</v>
      </c>
      <c r="H9" s="115">
        <v>-7.5197889182058081E-2</v>
      </c>
      <c r="I9" s="115">
        <v>-0.41753063147973607</v>
      </c>
      <c r="J9" s="115">
        <v>-2.9304029304029332E-2</v>
      </c>
      <c r="K9" s="115">
        <v>7.4999999999999956E-2</v>
      </c>
      <c r="L9" s="115">
        <v>-0.10277492291880781</v>
      </c>
      <c r="M9" s="115">
        <v>0.141846921797005</v>
      </c>
      <c r="N9" s="115">
        <v>-2.6889621479922191E-2</v>
      </c>
      <c r="O9" s="115">
        <v>-0.14128895184135973</v>
      </c>
      <c r="P9" s="115">
        <v>-6.9037656903765635E-2</v>
      </c>
      <c r="Q9" s="115">
        <v>-8.7478130467383161E-2</v>
      </c>
      <c r="R9" s="115">
        <v>0.28502673796791456</v>
      </c>
      <c r="S9" s="115">
        <v>0</v>
      </c>
      <c r="T9" s="115">
        <v>0.15714285714285731</v>
      </c>
      <c r="U9" s="115">
        <v>-4.447394623299037E-2</v>
      </c>
      <c r="V9" s="115">
        <v>2.6033690658499222E-2</v>
      </c>
      <c r="W9" s="115">
        <v>4.7904191616766512E-2</v>
      </c>
      <c r="X9" s="115">
        <v>-1.4306151645207515E-2</v>
      </c>
      <c r="Y9" s="115">
        <v>-3.4454130344541235E-2</v>
      </c>
      <c r="Z9" s="115">
        <v>0.39999999999999997</v>
      </c>
      <c r="AA9" s="115">
        <v>1.5830346475507802E-2</v>
      </c>
      <c r="AB9" s="115">
        <v>0.20288692862870902</v>
      </c>
      <c r="AC9" s="115">
        <v>-5.9999999999999949E-2</v>
      </c>
      <c r="AE9" s="116">
        <f t="shared" si="0"/>
        <v>2.6479776651544655E-2</v>
      </c>
    </row>
    <row r="10" spans="1:31" x14ac:dyDescent="0.2">
      <c r="A10" t="s">
        <v>1364</v>
      </c>
      <c r="B10" s="115">
        <v>0.25903614457831325</v>
      </c>
      <c r="C10" s="115">
        <v>-2.0833333333333332E-2</v>
      </c>
      <c r="D10" s="115">
        <v>9.6396034297963465E-2</v>
      </c>
      <c r="E10" s="115">
        <v>0.19926199261992622</v>
      </c>
      <c r="F10" s="115">
        <v>0.20867678958785243</v>
      </c>
      <c r="G10" s="115">
        <v>0.48729052909056669</v>
      </c>
      <c r="H10" s="115">
        <v>-7.1647274954072152E-2</v>
      </c>
      <c r="I10" s="115">
        <v>0.248235294117647</v>
      </c>
      <c r="J10" s="115">
        <v>0.22147651006711416</v>
      </c>
      <c r="K10" s="115">
        <v>0</v>
      </c>
      <c r="L10" s="115">
        <v>6.1700228151969037E-2</v>
      </c>
      <c r="M10" s="115">
        <v>0</v>
      </c>
      <c r="N10" s="115">
        <v>-4.4878603945371819E-2</v>
      </c>
      <c r="O10" s="115">
        <v>0.6514619883040933</v>
      </c>
      <c r="P10" s="115">
        <v>0.15403186866248178</v>
      </c>
      <c r="Q10" s="115">
        <v>0.12514060742407188</v>
      </c>
      <c r="R10" s="115">
        <v>-6.9038767923525765E-3</v>
      </c>
      <c r="S10" s="115">
        <v>-0.11627906976744186</v>
      </c>
      <c r="T10" s="115">
        <v>0.1570247933884297</v>
      </c>
      <c r="U10" s="115">
        <v>-5.2813580635020424E-2</v>
      </c>
      <c r="V10" s="115">
        <v>-0.15194805194805194</v>
      </c>
      <c r="W10" s="115">
        <v>9.3647675180091663E-2</v>
      </c>
      <c r="X10" s="115">
        <v>0.16500000000000004</v>
      </c>
      <c r="Y10" s="115">
        <v>0.2972536348949919</v>
      </c>
      <c r="Z10" s="115">
        <v>-0.26229508196721307</v>
      </c>
      <c r="AA10" s="115">
        <v>0.25722868944799093</v>
      </c>
      <c r="AB10" s="115">
        <v>5.645161290322412E-3</v>
      </c>
      <c r="AC10" s="115">
        <v>-0.1875</v>
      </c>
      <c r="AE10" s="116">
        <f t="shared" si="0"/>
        <v>9.9050323848606028E-2</v>
      </c>
    </row>
    <row r="11" spans="1:31" x14ac:dyDescent="0.2">
      <c r="A11" t="s">
        <v>1365</v>
      </c>
      <c r="B11" s="115">
        <v>-0.38518518518518524</v>
      </c>
      <c r="C11" s="115">
        <v>-0.14285714285714285</v>
      </c>
      <c r="D11" s="115">
        <v>-0.23813412269061957</v>
      </c>
      <c r="E11" s="115">
        <v>-0.10264900662251657</v>
      </c>
      <c r="F11" s="115">
        <v>-0.46307943163289073</v>
      </c>
      <c r="G11" s="115">
        <v>-0.34269801980198017</v>
      </c>
      <c r="H11" s="115">
        <v>-9.2777777777777876E-2</v>
      </c>
      <c r="I11" s="115">
        <v>0.29770992366412219</v>
      </c>
      <c r="J11" s="115">
        <v>-0.22125435540069693</v>
      </c>
      <c r="K11" s="115">
        <v>0</v>
      </c>
      <c r="L11" s="115">
        <v>-0.39282057459495273</v>
      </c>
      <c r="M11" s="115">
        <v>0.14476190476190473</v>
      </c>
      <c r="N11" s="115">
        <v>1.3846153846153933E-2</v>
      </c>
      <c r="O11" s="115">
        <v>-0.45714285714285707</v>
      </c>
      <c r="P11" s="115">
        <v>-7.4620196604110733E-2</v>
      </c>
      <c r="Q11" s="115">
        <v>-0.22754425980232421</v>
      </c>
      <c r="R11" s="115">
        <v>4.5530260966129742E-2</v>
      </c>
      <c r="S11" s="115">
        <v>-5.2863436123348068E-2</v>
      </c>
      <c r="T11" s="115">
        <v>-0.26666666666666666</v>
      </c>
      <c r="U11" s="115">
        <v>-0.32304745690572467</v>
      </c>
      <c r="V11" s="115">
        <v>9.8430813124108479E-2</v>
      </c>
      <c r="W11" s="115">
        <v>-9.1071428571428636E-2</v>
      </c>
      <c r="X11" s="115">
        <v>-0.24050632911392408</v>
      </c>
      <c r="Y11" s="115">
        <v>-0.15820489573889387</v>
      </c>
      <c r="Z11" s="115">
        <v>1.6666666666666684E-2</v>
      </c>
      <c r="AA11" s="115">
        <v>-0.31735452448090234</v>
      </c>
      <c r="AB11" s="115">
        <v>-6.9999999999999923E-2</v>
      </c>
      <c r="AC11" s="115">
        <v>-5.7714958775029468E-2</v>
      </c>
      <c r="AE11" s="116">
        <f t="shared" si="0"/>
        <v>-0.14647310369499597</v>
      </c>
    </row>
    <row r="12" spans="1:31" x14ac:dyDescent="0.2">
      <c r="A12" t="s">
        <v>1366</v>
      </c>
      <c r="B12" s="115">
        <v>-9.9999999999999936E-2</v>
      </c>
      <c r="C12" s="115">
        <v>-9.6774193548387094E-2</v>
      </c>
      <c r="D12" s="115">
        <v>-7.031694818751183E-2</v>
      </c>
      <c r="E12" s="115">
        <v>-8.7613293051359523E-2</v>
      </c>
      <c r="F12" s="115">
        <v>-3.6796051155485766E-2</v>
      </c>
      <c r="G12" s="115">
        <v>-0.18383838383838386</v>
      </c>
      <c r="H12" s="115">
        <v>-0.10134797803295062</v>
      </c>
      <c r="I12" s="115">
        <v>-0.15374677002583984</v>
      </c>
      <c r="J12" s="115">
        <v>-0.11007751937984495</v>
      </c>
      <c r="K12" s="115">
        <v>0</v>
      </c>
      <c r="L12" s="115">
        <v>-2.2950626728653008E-2</v>
      </c>
      <c r="M12" s="115">
        <v>-0.30348258706467657</v>
      </c>
      <c r="N12" s="115">
        <v>-3.3529105642703082E-2</v>
      </c>
      <c r="O12" s="115">
        <v>0.2355363796822906</v>
      </c>
      <c r="P12" s="115">
        <v>0</v>
      </c>
      <c r="Q12" s="115">
        <v>-2.7463821696419231E-2</v>
      </c>
      <c r="R12" s="115">
        <v>-6.0511215440792909E-2</v>
      </c>
      <c r="S12" s="115">
        <v>-9.1999999999999998E-2</v>
      </c>
      <c r="T12" s="115">
        <v>-0.13157894736842105</v>
      </c>
      <c r="U12" s="115">
        <v>-5.9823929571828631E-2</v>
      </c>
      <c r="V12" s="115">
        <v>-6.6577896138482029E-2</v>
      </c>
      <c r="W12" s="115">
        <v>-6.6666666666666624E-2</v>
      </c>
      <c r="X12" s="115">
        <v>6.0402684563758413E-2</v>
      </c>
      <c r="Y12" s="115">
        <v>-0.17563527653213762</v>
      </c>
      <c r="Z12" s="115">
        <v>-0.33333333333333337</v>
      </c>
      <c r="AA12" s="115">
        <v>-8.4702017832003748E-2</v>
      </c>
      <c r="AB12" s="115">
        <v>1.2658227848101266E-2</v>
      </c>
      <c r="AC12" s="115">
        <v>6.1250000000000027E-2</v>
      </c>
      <c r="AE12" s="116">
        <f t="shared" si="0"/>
        <v>-7.2461402469347541E-2</v>
      </c>
    </row>
    <row r="13" spans="1:31" x14ac:dyDescent="0.2">
      <c r="A13" t="s">
        <v>1367</v>
      </c>
      <c r="B13" s="115">
        <v>0.1538461538461538</v>
      </c>
      <c r="C13" s="115">
        <v>3.3333333333333333E-2</v>
      </c>
      <c r="D13" s="115">
        <v>2.8398555674831624E-2</v>
      </c>
      <c r="E13" s="115">
        <v>7.6422764227642229E-2</v>
      </c>
      <c r="F13" s="115">
        <v>3.3866852238459776E-2</v>
      </c>
      <c r="G13" s="115">
        <v>5.3976365378473258E-2</v>
      </c>
      <c r="H13" s="115">
        <v>0.11277777777777784</v>
      </c>
      <c r="I13" s="115">
        <v>-0.11340206185567012</v>
      </c>
      <c r="J13" s="115">
        <v>2.3809523809523867E-2</v>
      </c>
      <c r="K13" s="115">
        <v>0.15211970074812967</v>
      </c>
      <c r="L13" s="115">
        <v>3.3009118541033479E-2</v>
      </c>
      <c r="M13" s="115">
        <v>-0.26283618581907092</v>
      </c>
      <c r="N13" s="115">
        <v>0.10226993362287953</v>
      </c>
      <c r="O13" s="115">
        <v>-0.42694987637671389</v>
      </c>
      <c r="P13" s="115">
        <v>-3.1180400890868723E-3</v>
      </c>
      <c r="Q13" s="115">
        <v>-9.728033472803271E-3</v>
      </c>
      <c r="R13" s="115">
        <v>-0.23319999999999994</v>
      </c>
      <c r="S13" s="115">
        <v>1.5</v>
      </c>
      <c r="T13" s="115">
        <v>2.7027027027026931E-2</v>
      </c>
      <c r="U13" s="115">
        <v>9.3654266958424368E-2</v>
      </c>
      <c r="V13" s="115">
        <v>-6.2421972534332085E-2</v>
      </c>
      <c r="W13" s="115">
        <v>7.3985680190930686E-2</v>
      </c>
      <c r="X13" s="115">
        <v>-9.1463414634146242E-2</v>
      </c>
      <c r="Y13" s="115">
        <v>-1.1451791651274426E-2</v>
      </c>
      <c r="Z13" s="115">
        <v>-8.1632653061224456E-2</v>
      </c>
      <c r="AA13" s="115">
        <v>1.2592064623425849E-2</v>
      </c>
      <c r="AB13" s="115">
        <v>9.7222222222222224E-2</v>
      </c>
      <c r="AC13" s="115">
        <v>1.1621621621621621</v>
      </c>
      <c r="AE13" s="116">
        <f t="shared" si="0"/>
        <v>8.8366766888861026E-2</v>
      </c>
    </row>
    <row r="14" spans="1:31" x14ac:dyDescent="0.2">
      <c r="A14" t="s">
        <v>1368</v>
      </c>
      <c r="B14" s="115">
        <v>-0.18750000000000003</v>
      </c>
      <c r="C14" s="115">
        <v>-4.5194143857415714E-2</v>
      </c>
      <c r="D14" s="115">
        <v>2.1991721936867284E-2</v>
      </c>
      <c r="E14" s="115">
        <v>6.5466448445171905E-3</v>
      </c>
      <c r="F14" s="115">
        <v>4.6359223300970788E-2</v>
      </c>
      <c r="G14" s="115">
        <v>-3.6219987687256178E-2</v>
      </c>
      <c r="H14" s="115">
        <v>-6.0052219321148757E-2</v>
      </c>
      <c r="I14" s="115">
        <v>0.29333333333333339</v>
      </c>
      <c r="J14" s="115">
        <v>-8.6956521739130502E-2</v>
      </c>
      <c r="K14" s="115">
        <v>0.14571428571428571</v>
      </c>
      <c r="L14" s="115">
        <v>6.1777478744876801E-3</v>
      </c>
      <c r="M14" s="115">
        <v>2.2499999999999964E-2</v>
      </c>
      <c r="N14" s="115">
        <v>3.7934847324997946E-2</v>
      </c>
      <c r="O14" s="115">
        <v>4.6946699611719135E-2</v>
      </c>
      <c r="P14" s="115">
        <v>0</v>
      </c>
      <c r="Q14" s="115">
        <v>2.3664203876217944E-2</v>
      </c>
      <c r="R14" s="115">
        <v>2.1659174499387052E-2</v>
      </c>
      <c r="S14" s="115">
        <v>0</v>
      </c>
      <c r="T14" s="115">
        <v>-7.4999999999999956E-2</v>
      </c>
      <c r="U14" s="115">
        <v>1.3146362839614872E-3</v>
      </c>
      <c r="V14" s="115">
        <v>0</v>
      </c>
      <c r="W14" s="115">
        <v>6.4126984126984227E-2</v>
      </c>
      <c r="X14" s="115">
        <v>-7.865168539325855E-2</v>
      </c>
      <c r="Y14" s="115">
        <v>-1.1070110701107429E-3</v>
      </c>
      <c r="Z14" s="115">
        <v>-0.13274336283185834</v>
      </c>
      <c r="AA14" s="115">
        <v>6.6920152091254764E-2</v>
      </c>
      <c r="AB14" s="115">
        <v>1.4084507042253521E-2</v>
      </c>
      <c r="AC14" s="115">
        <v>-0.13953488372093015</v>
      </c>
      <c r="AE14" s="116">
        <f t="shared" si="0"/>
        <v>-8.4591620570967211E-4</v>
      </c>
    </row>
    <row r="15" spans="1:31" x14ac:dyDescent="0.2">
      <c r="A15" t="s">
        <v>1369</v>
      </c>
      <c r="B15" s="115">
        <v>0.19850187265917613</v>
      </c>
      <c r="C15" s="115">
        <v>0.19695238095238102</v>
      </c>
      <c r="D15" s="115">
        <v>0.16040738383195416</v>
      </c>
      <c r="E15" s="115">
        <v>0.13780260707635014</v>
      </c>
      <c r="F15" s="115">
        <v>0.13311331133113322</v>
      </c>
      <c r="G15" s="115">
        <v>0.3270697167755991</v>
      </c>
      <c r="H15" s="115">
        <v>-4.1601664066563621E-3</v>
      </c>
      <c r="I15" s="115">
        <v>-3.708987161198285E-2</v>
      </c>
      <c r="J15" s="115">
        <v>7.8125E-2</v>
      </c>
      <c r="K15" s="115">
        <v>7.0336391437308868E-2</v>
      </c>
      <c r="L15" s="115">
        <v>0.18849956382669386</v>
      </c>
      <c r="M15" s="115">
        <v>0.43112701252236141</v>
      </c>
      <c r="N15" s="115">
        <v>0.13588715520989322</v>
      </c>
      <c r="O15" s="115">
        <v>0</v>
      </c>
      <c r="P15" s="115">
        <v>-4.9936521371138375E-2</v>
      </c>
      <c r="Q15" s="115">
        <v>4.0093551620447643E-2</v>
      </c>
      <c r="R15" s="115">
        <v>-7.6603773584905707E-2</v>
      </c>
      <c r="S15" s="115">
        <v>0</v>
      </c>
      <c r="T15" s="115">
        <v>0.33333333333333331</v>
      </c>
      <c r="U15" s="115">
        <v>9.9759036144578331E-2</v>
      </c>
      <c r="V15" s="115">
        <v>4.0259740259740211E-2</v>
      </c>
      <c r="W15" s="115">
        <v>5.2807486631015983E-2</v>
      </c>
      <c r="X15" s="115">
        <v>9.4710947109471033E-2</v>
      </c>
      <c r="Y15" s="115">
        <v>0.44379328716036237</v>
      </c>
      <c r="Z15" s="115">
        <v>0.17708333333333326</v>
      </c>
      <c r="AA15" s="115">
        <v>0.25636942675159252</v>
      </c>
      <c r="AB15" s="115">
        <v>-3.0849030849030918E-2</v>
      </c>
      <c r="AC15" s="115">
        <v>8.8607594936708764E-2</v>
      </c>
      <c r="AE15" s="116">
        <f t="shared" si="0"/>
        <v>0.12450002746713286</v>
      </c>
    </row>
    <row r="16" spans="1:31" x14ac:dyDescent="0.2">
      <c r="A16" t="s">
        <v>1370</v>
      </c>
      <c r="B16" s="115">
        <v>0.3979057591623037</v>
      </c>
      <c r="C16" s="115">
        <v>2.4190401872805346E-2</v>
      </c>
      <c r="D16" s="115">
        <v>1.910715338798142E-2</v>
      </c>
      <c r="E16" s="115">
        <v>0.12815126050420175</v>
      </c>
      <c r="F16" s="115">
        <v>-0.23355817875210791</v>
      </c>
      <c r="G16" s="115">
        <v>0.16312955337345578</v>
      </c>
      <c r="H16" s="115">
        <v>-0.22771084337349393</v>
      </c>
      <c r="I16" s="115">
        <v>-0.29900000000000004</v>
      </c>
      <c r="J16" s="115">
        <v>9.2150170648464161E-2</v>
      </c>
      <c r="K16" s="115">
        <v>-0.16709118695873668</v>
      </c>
      <c r="L16" s="115">
        <v>-4.8469941402010238E-3</v>
      </c>
      <c r="M16" s="115">
        <v>0.20995670995670984</v>
      </c>
      <c r="N16" s="115">
        <v>-0.14387923904052943</v>
      </c>
      <c r="O16" s="115">
        <v>3.6463414634146277E-2</v>
      </c>
      <c r="P16" s="115">
        <v>-0.19898305084745765</v>
      </c>
      <c r="Q16" s="115">
        <v>3.4804655987092432E-2</v>
      </c>
      <c r="R16" s="115">
        <v>0.53623188405797106</v>
      </c>
      <c r="S16" s="115">
        <v>0</v>
      </c>
      <c r="T16" s="115">
        <v>0.1538461538461538</v>
      </c>
      <c r="U16" s="115">
        <v>1.3678553981436305E-2</v>
      </c>
      <c r="V16" s="115">
        <v>-0.17204301075268821</v>
      </c>
      <c r="W16" s="115">
        <v>-0.10686567164179099</v>
      </c>
      <c r="X16" s="115">
        <v>7.4349442379182768E-3</v>
      </c>
      <c r="Y16" s="115">
        <v>0.11460807600950117</v>
      </c>
      <c r="Z16" s="115">
        <v>-0.17241379310344826</v>
      </c>
      <c r="AA16" s="115">
        <v>0.11942959001782523</v>
      </c>
      <c r="AB16" s="115">
        <v>3.5616438356165085E-3</v>
      </c>
      <c r="AC16" s="115">
        <v>0.2908496732026144</v>
      </c>
      <c r="AE16" s="116">
        <f t="shared" si="0"/>
        <v>2.2110986789490836E-2</v>
      </c>
    </row>
    <row r="17" spans="1:31" x14ac:dyDescent="0.2">
      <c r="A17" t="s">
        <v>1371</v>
      </c>
      <c r="B17" s="115">
        <v>0</v>
      </c>
      <c r="C17" s="115">
        <v>6.1063961912647395E-2</v>
      </c>
      <c r="D17" s="115">
        <v>3.5509261999171113E-3</v>
      </c>
      <c r="E17" s="115">
        <v>0</v>
      </c>
      <c r="F17" s="115">
        <v>7.818181818181813E-2</v>
      </c>
      <c r="G17" s="115">
        <v>6.7455621301775182E-2</v>
      </c>
      <c r="H17" s="115">
        <v>-0.1404901622367967</v>
      </c>
      <c r="I17" s="115">
        <v>0</v>
      </c>
      <c r="J17" s="115">
        <v>-2.4958402662229529E-2</v>
      </c>
      <c r="K17" s="115">
        <v>0</v>
      </c>
      <c r="L17" s="115">
        <v>6.790791100123604E-2</v>
      </c>
      <c r="M17" s="115">
        <v>0</v>
      </c>
      <c r="N17" s="115">
        <v>0.19113300492610844</v>
      </c>
      <c r="O17" s="115">
        <v>9.2307692307692316E-3</v>
      </c>
      <c r="P17" s="115">
        <v>5.3571428571428568E-2</v>
      </c>
      <c r="Q17" s="115">
        <v>4.5043960014452544E-2</v>
      </c>
      <c r="R17" s="115">
        <v>1.7099056603773533E-2</v>
      </c>
      <c r="S17" s="115">
        <v>0.26984126984126988</v>
      </c>
      <c r="T17" s="115">
        <v>-5.1094890510948947E-2</v>
      </c>
      <c r="U17" s="115">
        <v>3.123425692695201E-2</v>
      </c>
      <c r="V17" s="115">
        <v>0.16104868913857689</v>
      </c>
      <c r="W17" s="115">
        <v>0.18458274398868454</v>
      </c>
      <c r="X17" s="115">
        <v>0.10095497953615283</v>
      </c>
      <c r="Y17" s="115">
        <v>0.16620498614958451</v>
      </c>
      <c r="Z17" s="115">
        <v>0.28888888888888875</v>
      </c>
      <c r="AA17" s="115">
        <v>2.8225806451612885E-2</v>
      </c>
      <c r="AB17" s="115">
        <v>1.1220390635822168E-2</v>
      </c>
      <c r="AC17" s="115">
        <v>-1.2903225806451623E-2</v>
      </c>
      <c r="AE17" s="116">
        <f t="shared" si="0"/>
        <v>5.7392635295894424E-2</v>
      </c>
    </row>
    <row r="18" spans="1:31" x14ac:dyDescent="0.2">
      <c r="A18" t="s">
        <v>1372</v>
      </c>
      <c r="B18" s="115">
        <v>0.13017751479289941</v>
      </c>
      <c r="C18" s="115">
        <v>-8.2779570913233333E-2</v>
      </c>
      <c r="D18" s="115">
        <v>-3.3407699788341648E-2</v>
      </c>
      <c r="E18" s="115">
        <v>-0.12338858195211785</v>
      </c>
      <c r="F18" s="115">
        <v>9.643658111138792E-2</v>
      </c>
      <c r="G18" s="115">
        <v>-7.0114761829900979E-2</v>
      </c>
      <c r="H18" s="115">
        <v>0.12767613857532104</v>
      </c>
      <c r="I18" s="115">
        <v>-3.6608863198458644E-2</v>
      </c>
      <c r="J18" s="115">
        <v>9.2727272727272686E-2</v>
      </c>
      <c r="K18" s="115">
        <v>-6.025621550458239E-3</v>
      </c>
      <c r="L18" s="115">
        <v>-0.11105006524277189</v>
      </c>
      <c r="M18" s="115">
        <v>0.15500000000000008</v>
      </c>
      <c r="N18" s="115">
        <v>-3.3241261072483048E-2</v>
      </c>
      <c r="O18" s="115">
        <v>0</v>
      </c>
      <c r="P18" s="115">
        <v>-2.6763990267639887E-2</v>
      </c>
      <c r="Q18" s="115">
        <v>-7.4462155835469765E-2</v>
      </c>
      <c r="R18" s="115">
        <v>-2.4726854514088539E-2</v>
      </c>
      <c r="S18" s="115">
        <v>0</v>
      </c>
      <c r="T18" s="115">
        <v>9.6000000000000085E-2</v>
      </c>
      <c r="U18" s="115">
        <v>-1.7569908438505168E-2</v>
      </c>
      <c r="V18" s="115">
        <v>-2.6731470230862774E-2</v>
      </c>
      <c r="W18" s="115">
        <v>-5.1006711409395958E-2</v>
      </c>
      <c r="X18" s="115">
        <v>-7.2151898734177253E-2</v>
      </c>
      <c r="Y18" s="115">
        <v>-3.5404141616566541E-2</v>
      </c>
      <c r="Z18" s="115">
        <v>0</v>
      </c>
      <c r="AA18" s="115">
        <v>-8.1790642881184775E-2</v>
      </c>
      <c r="AB18" s="115">
        <v>0</v>
      </c>
      <c r="AC18" s="115">
        <v>-3.7267080745341644E-2</v>
      </c>
      <c r="AE18" s="116">
        <f t="shared" si="0"/>
        <v>-8.8026347505041676E-3</v>
      </c>
    </row>
    <row r="19" spans="1:31" x14ac:dyDescent="0.2">
      <c r="A19" t="s">
        <v>1373</v>
      </c>
      <c r="B19" s="115">
        <v>-0.29288702928870297</v>
      </c>
      <c r="C19" s="115">
        <v>-0.18969230769230766</v>
      </c>
      <c r="D19" s="115">
        <v>2.0636285468616433E-3</v>
      </c>
      <c r="E19" s="115">
        <v>-0.15552099533437014</v>
      </c>
      <c r="F19" s="115">
        <v>-0.14834465195246169</v>
      </c>
      <c r="G19" s="115">
        <v>-3.7588097102584494E-3</v>
      </c>
      <c r="H19" s="115">
        <v>8.8559322033898297E-2</v>
      </c>
      <c r="I19" s="115">
        <v>-3.8387715930901295E-3</v>
      </c>
      <c r="J19" s="115">
        <v>-0.3243243243243244</v>
      </c>
      <c r="K19" s="115">
        <v>-4.1310679611650442E-2</v>
      </c>
      <c r="L19" s="115">
        <v>-1.2009770660876523E-2</v>
      </c>
      <c r="M19" s="115">
        <v>-6.9767441860465115E-2</v>
      </c>
      <c r="N19" s="115">
        <v>-5.3055423969682828E-3</v>
      </c>
      <c r="O19" s="115">
        <v>0</v>
      </c>
      <c r="P19" s="115">
        <v>0</v>
      </c>
      <c r="Q19" s="115">
        <v>-0.14578175585602746</v>
      </c>
      <c r="R19" s="115">
        <v>-0.19228982814677195</v>
      </c>
      <c r="S19" s="115">
        <v>-0.10000000000000002</v>
      </c>
      <c r="T19" s="115">
        <v>-0.1554054054054054</v>
      </c>
      <c r="U19" s="115">
        <v>-7.2952512044046944E-2</v>
      </c>
      <c r="V19" s="115">
        <v>-0.22358490566037728</v>
      </c>
      <c r="W19" s="115">
        <v>-3.8709677419354813E-2</v>
      </c>
      <c r="X19" s="115">
        <v>-0.16754478398314013</v>
      </c>
      <c r="Y19" s="115">
        <v>-0.2522477522477522</v>
      </c>
      <c r="Z19" s="115">
        <v>0</v>
      </c>
      <c r="AA19" s="115">
        <v>-0.15235378031383728</v>
      </c>
      <c r="AB19" s="115">
        <v>-8.6202531645569652E-2</v>
      </c>
      <c r="AC19" s="115">
        <v>-0.28444444444444439</v>
      </c>
      <c r="AE19" s="116">
        <f t="shared" si="0"/>
        <v>-0.10813052682183726</v>
      </c>
    </row>
    <row r="20" spans="1:31" x14ac:dyDescent="0.2">
      <c r="A20" t="s">
        <v>1374</v>
      </c>
      <c r="B20" s="115">
        <v>-4.7808764940238911E-2</v>
      </c>
      <c r="C20" s="115">
        <v>5.2631578947368418E-2</v>
      </c>
      <c r="D20" s="115">
        <v>-1.3849632560768892E-2</v>
      </c>
      <c r="E20" s="115">
        <v>-5.4411764705882368E-2</v>
      </c>
      <c r="F20" s="115">
        <v>-2.0781379883624274E-2</v>
      </c>
      <c r="G20" s="115">
        <v>6.3812062645784706E-2</v>
      </c>
      <c r="H20" s="115">
        <v>9.7674418604651231E-2</v>
      </c>
      <c r="I20" s="115">
        <v>0</v>
      </c>
      <c r="J20" s="115">
        <v>0.2523076923076924</v>
      </c>
      <c r="K20" s="115">
        <v>1.9701019701019649E-2</v>
      </c>
      <c r="L20" s="115">
        <v>-7.2031230323636813E-2</v>
      </c>
      <c r="M20" s="115">
        <v>0</v>
      </c>
      <c r="N20" s="115">
        <v>0</v>
      </c>
      <c r="O20" s="115">
        <v>0</v>
      </c>
      <c r="P20" s="115">
        <v>-4.9867899603698862E-2</v>
      </c>
      <c r="Q20" s="115">
        <v>-4.0738034344172523E-2</v>
      </c>
      <c r="R20" s="115">
        <v>-0.18261199696279418</v>
      </c>
      <c r="S20" s="115">
        <v>0.56950672645739908</v>
      </c>
      <c r="T20" s="115">
        <v>-0.15909090909090912</v>
      </c>
      <c r="U20" s="115">
        <v>-7.9408658922914419E-2</v>
      </c>
      <c r="V20" s="115">
        <v>0.24705882352941172</v>
      </c>
      <c r="W20" s="115">
        <v>-3.1855090568394848E-2</v>
      </c>
      <c r="X20" s="115">
        <v>4.515418502202645E-2</v>
      </c>
      <c r="Y20" s="115">
        <v>-9.6570397111913384E-2</v>
      </c>
      <c r="Z20" s="115">
        <v>0</v>
      </c>
      <c r="AA20" s="115">
        <v>3.3923303834808217E-2</v>
      </c>
      <c r="AB20" s="115">
        <v>-3.6585365853658534E-2</v>
      </c>
      <c r="AC20" s="115">
        <v>-2.1739130434782532E-2</v>
      </c>
      <c r="AE20" s="116">
        <f t="shared" si="0"/>
        <v>1.694355556224186E-2</v>
      </c>
    </row>
    <row r="21" spans="1:31" x14ac:dyDescent="0.2">
      <c r="A21" t="s">
        <v>1375</v>
      </c>
      <c r="B21" s="115">
        <v>-7.0370370370370514E-2</v>
      </c>
      <c r="C21" s="115">
        <v>7.0190641247833571E-2</v>
      </c>
      <c r="D21" s="115">
        <v>-6.8800336895299227E-2</v>
      </c>
      <c r="E21" s="115">
        <v>-7.4829931972789102E-2</v>
      </c>
      <c r="F21" s="115">
        <v>-0.11234089651355844</v>
      </c>
      <c r="G21" s="115">
        <v>6.4184397163120646E-2</v>
      </c>
      <c r="H21" s="115">
        <v>5.0317537860283403E-2</v>
      </c>
      <c r="I21" s="115">
        <v>0</v>
      </c>
      <c r="J21" s="115">
        <v>-7.1428571428571425E-2</v>
      </c>
      <c r="K21" s="115">
        <v>-5.2750035166690107E-2</v>
      </c>
      <c r="L21" s="115">
        <v>7.3688480259599828E-2</v>
      </c>
      <c r="M21" s="115">
        <v>-4.9933716305788738E-2</v>
      </c>
      <c r="N21" s="115">
        <v>-0.12209930965649178</v>
      </c>
      <c r="O21" s="115">
        <v>4.8387096774193547E-2</v>
      </c>
      <c r="P21" s="115">
        <v>-0.13485714285714281</v>
      </c>
      <c r="Q21" s="115">
        <v>1.4549161338152233E-2</v>
      </c>
      <c r="R21" s="115">
        <v>-6.029254370317521E-2</v>
      </c>
      <c r="S21" s="115">
        <v>-0.46904761904761905</v>
      </c>
      <c r="T21" s="115">
        <v>-0.1111111111111111</v>
      </c>
      <c r="U21" s="115">
        <v>7.1024655055417343E-2</v>
      </c>
      <c r="V21" s="115">
        <v>-7.2052401746724906E-2</v>
      </c>
      <c r="W21" s="115">
        <v>-1.1728395061728255E-2</v>
      </c>
      <c r="X21" s="115">
        <v>1.0636363636363635</v>
      </c>
      <c r="Y21" s="115">
        <v>-2.6362038664323434E-2</v>
      </c>
      <c r="Z21" s="115">
        <v>0</v>
      </c>
      <c r="AA21" s="115">
        <v>-0.10742496050552919</v>
      </c>
      <c r="AB21" s="115">
        <v>0</v>
      </c>
      <c r="AC21" s="115">
        <v>2.2222222222222143E-2</v>
      </c>
      <c r="AE21" s="116">
        <f t="shared" si="0"/>
        <v>-4.9010294803473993E-3</v>
      </c>
    </row>
    <row r="22" spans="1:31" x14ac:dyDescent="0.2">
      <c r="A22" t="s">
        <v>1376</v>
      </c>
      <c r="B22" s="115">
        <v>-0.19642857142857134</v>
      </c>
      <c r="C22" s="115">
        <v>-5.1724137931033996E-3</v>
      </c>
      <c r="D22" s="115">
        <v>-3.3379127868518814E-2</v>
      </c>
      <c r="E22" s="115">
        <v>-7.0796460176991219E-2</v>
      </c>
      <c r="F22" s="115">
        <v>-4.8446550816219028E-2</v>
      </c>
      <c r="G22" s="115">
        <v>-6.3900414937759359E-2</v>
      </c>
      <c r="H22" s="115">
        <v>-0.18120000000000006</v>
      </c>
      <c r="I22" s="115">
        <v>0</v>
      </c>
      <c r="J22" s="115">
        <v>1.4492753623188354E-2</v>
      </c>
      <c r="K22" s="115">
        <v>-1.1036401576628775E-2</v>
      </c>
      <c r="L22" s="115">
        <v>6.013043789865969E-2</v>
      </c>
      <c r="M22" s="115">
        <v>-0.11010617381046012</v>
      </c>
      <c r="N22" s="115">
        <v>7.8779721848362502E-2</v>
      </c>
      <c r="O22" s="115">
        <v>0</v>
      </c>
      <c r="P22" s="115">
        <v>0</v>
      </c>
      <c r="Q22" s="115">
        <v>-1.2032580525732103E-3</v>
      </c>
      <c r="R22" s="115">
        <v>0.17133305474300048</v>
      </c>
      <c r="S22" s="115">
        <v>-0.17647058823529402</v>
      </c>
      <c r="T22" s="115">
        <v>-1.4925373134328263E-2</v>
      </c>
      <c r="U22" s="115">
        <v>-6.0760569364775856E-2</v>
      </c>
      <c r="V22" s="115">
        <v>-4.347826086956429E-3</v>
      </c>
      <c r="W22" s="115">
        <v>-2.4096385542168801E-2</v>
      </c>
      <c r="X22" s="115">
        <v>-0.11823647294589175</v>
      </c>
      <c r="Y22" s="115">
        <v>-1.8542475204829656E-2</v>
      </c>
      <c r="Z22" s="115">
        <v>0</v>
      </c>
      <c r="AA22" s="115">
        <v>-5.1685393258426977E-2</v>
      </c>
      <c r="AB22" s="115">
        <v>-2.3693296821050064E-2</v>
      </c>
      <c r="AC22" s="115">
        <v>-0.21739130434782608</v>
      </c>
      <c r="AE22" s="116">
        <f t="shared" si="0"/>
        <v>-3.9538681760327217E-2</v>
      </c>
    </row>
    <row r="23" spans="1:31" x14ac:dyDescent="0.2">
      <c r="A23" t="s">
        <v>1377</v>
      </c>
      <c r="B23" s="115">
        <v>8.0385852090032156E-2</v>
      </c>
      <c r="C23" s="115">
        <v>-6.4516129032258063E-2</v>
      </c>
      <c r="D23" s="115">
        <v>-4.192463315945983E-2</v>
      </c>
      <c r="E23" s="115">
        <v>3.2637075718015662E-2</v>
      </c>
      <c r="F23" s="115">
        <v>3.7327021121631408E-2</v>
      </c>
      <c r="G23" s="115">
        <v>-3.2283970446514584E-2</v>
      </c>
      <c r="H23" s="115">
        <v>4.4713748432929391E-2</v>
      </c>
      <c r="I23" s="115">
        <v>-5.2727272727272734E-2</v>
      </c>
      <c r="J23" s="115">
        <v>-5.4794520547945133E-2</v>
      </c>
      <c r="K23" s="115">
        <v>-9.3711240755201992E-3</v>
      </c>
      <c r="L23" s="115">
        <v>2.6710816777041908E-2</v>
      </c>
      <c r="M23" s="115">
        <v>-2.3538642604942614E-3</v>
      </c>
      <c r="N23" s="115">
        <v>-3.086956521739128E-2</v>
      </c>
      <c r="O23" s="115">
        <v>4.9993225850155774E-2</v>
      </c>
      <c r="P23" s="115">
        <v>-0.14571637783744201</v>
      </c>
      <c r="Q23" s="115">
        <v>-2.6754346455274289E-2</v>
      </c>
      <c r="R23" s="115">
        <v>0.20858585858585854</v>
      </c>
      <c r="S23" s="115">
        <v>0</v>
      </c>
      <c r="T23" s="115">
        <v>-8.2191780821917887E-2</v>
      </c>
      <c r="U23" s="115">
        <v>-2.8482972136222962E-2</v>
      </c>
      <c r="V23" s="115">
        <v>6.8524970963995346E-2</v>
      </c>
      <c r="W23" s="115">
        <v>0</v>
      </c>
      <c r="X23" s="115">
        <v>3.9583333333333415E-2</v>
      </c>
      <c r="Y23" s="115">
        <v>-3.5357737104825204E-2</v>
      </c>
      <c r="Z23" s="115">
        <v>0</v>
      </c>
      <c r="AA23" s="115">
        <v>-8.9772727272727337E-2</v>
      </c>
      <c r="AB23" s="115">
        <v>0</v>
      </c>
      <c r="AC23" s="115">
        <v>8.7719298245613718E-3</v>
      </c>
      <c r="AE23" s="116">
        <f t="shared" si="0"/>
        <v>-3.5672567284896705E-3</v>
      </c>
    </row>
    <row r="24" spans="1:31" x14ac:dyDescent="0.2">
      <c r="A24" t="s">
        <v>1378</v>
      </c>
      <c r="B24" s="115">
        <v>-0.15489130434782616</v>
      </c>
      <c r="C24" s="115">
        <v>-8.7698646262507271E-2</v>
      </c>
      <c r="D24" s="115">
        <v>-1.2991387191454635E-2</v>
      </c>
      <c r="E24" s="115">
        <v>-4.9627791563275472E-2</v>
      </c>
      <c r="F24" s="115">
        <v>3.1555221637866261E-2</v>
      </c>
      <c r="G24" s="115">
        <v>-3.1726283048211498E-2</v>
      </c>
      <c r="H24" s="115">
        <v>-9.3560606060606025E-2</v>
      </c>
      <c r="I24" s="115">
        <v>-4.3478260869565216E-2</v>
      </c>
      <c r="J24" s="115">
        <v>-2.013422818791951E-2</v>
      </c>
      <c r="K24" s="115">
        <v>0</v>
      </c>
      <c r="L24" s="115">
        <v>-0.10978645355692383</v>
      </c>
      <c r="M24" s="115">
        <v>-4.2968750000001166E-3</v>
      </c>
      <c r="N24" s="115">
        <v>4.072398190045249E-2</v>
      </c>
      <c r="O24" s="115">
        <v>0</v>
      </c>
      <c r="P24" s="115">
        <v>-6.0650169820475495E-3</v>
      </c>
      <c r="Q24" s="115">
        <v>4.6153846153846618E-3</v>
      </c>
      <c r="R24" s="115">
        <v>0.34877384196185296</v>
      </c>
      <c r="S24" s="115">
        <v>0</v>
      </c>
      <c r="T24" s="115">
        <v>-0.17669172932330834</v>
      </c>
      <c r="U24" s="115">
        <v>-9.2024539877299753E-3</v>
      </c>
      <c r="V24" s="115">
        <v>1.1627906976743939E-3</v>
      </c>
      <c r="W24" s="115">
        <v>-5.1428571428571344E-2</v>
      </c>
      <c r="X24" s="115">
        <v>-4.0000000000000036E-2</v>
      </c>
      <c r="Y24" s="115">
        <v>-0.13056057866184448</v>
      </c>
      <c r="Z24" s="115">
        <v>0</v>
      </c>
      <c r="AA24" s="115">
        <v>-1.5659955257270756E-2</v>
      </c>
      <c r="AB24" s="115">
        <v>1.5844218674407207E-2</v>
      </c>
      <c r="AC24" s="115">
        <v>0.14000000000000004</v>
      </c>
      <c r="AE24" s="116">
        <f t="shared" si="0"/>
        <v>-1.6254453651479428E-2</v>
      </c>
    </row>
    <row r="25" spans="1:31" x14ac:dyDescent="0.2">
      <c r="A25" t="s">
        <v>1379</v>
      </c>
      <c r="B25" s="115">
        <v>-0.41679873217115682</v>
      </c>
      <c r="C25" s="115">
        <v>-9.5795635976583332E-2</v>
      </c>
      <c r="D25" s="115">
        <v>7.3668440357493523E-2</v>
      </c>
      <c r="E25" s="115">
        <v>2.9374201787994946E-2</v>
      </c>
      <c r="F25" s="115">
        <v>0.15312973792505957</v>
      </c>
      <c r="G25" s="115">
        <v>0.12020905923344946</v>
      </c>
      <c r="H25" s="115">
        <v>3.5294117647058768E-2</v>
      </c>
      <c r="I25" s="115">
        <v>0</v>
      </c>
      <c r="J25" s="115">
        <v>8.7591240875912496E-2</v>
      </c>
      <c r="K25" s="115">
        <v>0</v>
      </c>
      <c r="L25" s="115">
        <v>0.244781474233529</v>
      </c>
      <c r="M25" s="115">
        <v>3.3925686591276247E-2</v>
      </c>
      <c r="N25" s="115">
        <v>-1.7777777777777778E-2</v>
      </c>
      <c r="O25" s="115">
        <v>4.9928876244665792E-2</v>
      </c>
      <c r="P25" s="115">
        <v>-6.0405744244358302E-2</v>
      </c>
      <c r="Q25" s="115">
        <v>2.8193914580813263E-2</v>
      </c>
      <c r="R25" s="115">
        <v>-0.13136094674556206</v>
      </c>
      <c r="S25" s="115">
        <v>-0.15000000000000005</v>
      </c>
      <c r="T25" s="115">
        <v>0.59281437125748515</v>
      </c>
      <c r="U25" s="115">
        <v>0.2047302291204729</v>
      </c>
      <c r="V25" s="115">
        <v>-4.6296296296297361E-3</v>
      </c>
      <c r="W25" s="115">
        <v>1.4492753623188406E-2</v>
      </c>
      <c r="X25" s="115">
        <v>-0.13793103448275859</v>
      </c>
      <c r="Y25" s="115">
        <v>0.11044176706827309</v>
      </c>
      <c r="Z25" s="115">
        <v>0</v>
      </c>
      <c r="AA25" s="115">
        <v>6.3779152784388379E-2</v>
      </c>
      <c r="AB25" s="115">
        <v>7.3766233766233855E-2</v>
      </c>
      <c r="AC25" s="115">
        <v>2.0040080160320215E-3</v>
      </c>
      <c r="AE25" s="116">
        <f t="shared" si="0"/>
        <v>3.226520586019644E-2</v>
      </c>
    </row>
    <row r="26" spans="1:31" x14ac:dyDescent="0.2">
      <c r="A26" t="s">
        <v>1380</v>
      </c>
      <c r="B26" s="115">
        <v>0</v>
      </c>
      <c r="C26" s="115">
        <v>0.10529411764705877</v>
      </c>
      <c r="D26" s="115">
        <v>-6.0795730228044645E-2</v>
      </c>
      <c r="E26" s="115">
        <v>-1.2755102040816054E-3</v>
      </c>
      <c r="F26" s="115">
        <v>-0.10453840186190846</v>
      </c>
      <c r="G26" s="115">
        <v>-0.10980148883374698</v>
      </c>
      <c r="H26" s="115">
        <v>1.2306470821754614E-2</v>
      </c>
      <c r="I26" s="115">
        <v>0</v>
      </c>
      <c r="J26" s="115">
        <v>-0.13291139240506339</v>
      </c>
      <c r="K26" s="115">
        <v>-2.1552014742566985E-2</v>
      </c>
      <c r="L26" s="115">
        <v>-0.13346993570267787</v>
      </c>
      <c r="M26" s="115">
        <v>-0.24373854612095297</v>
      </c>
      <c r="N26" s="115">
        <v>-6.8322981366459631E-2</v>
      </c>
      <c r="O26" s="115">
        <v>-6.2666666666666704E-2</v>
      </c>
      <c r="P26" s="115">
        <v>-2.467763450422409E-2</v>
      </c>
      <c r="Q26" s="115">
        <v>3.6055143160127201E-2</v>
      </c>
      <c r="R26" s="115">
        <v>8.6816720257234581E-2</v>
      </c>
      <c r="S26" s="115">
        <v>-1.6638935108152725E-3</v>
      </c>
      <c r="T26" s="115">
        <v>-0.18137254901960789</v>
      </c>
      <c r="U26" s="115">
        <v>-0.18933493109646488</v>
      </c>
      <c r="V26" s="115">
        <v>-9.0526315789473621E-2</v>
      </c>
      <c r="W26" s="115">
        <v>-5.7636887608069976E-3</v>
      </c>
      <c r="X26" s="115">
        <v>-6.6022544283413878E-2</v>
      </c>
      <c r="Y26" s="115">
        <v>-0.126009126009126</v>
      </c>
      <c r="Z26" s="115">
        <v>0</v>
      </c>
      <c r="AA26" s="115">
        <v>-7.0353982300884951E-2</v>
      </c>
      <c r="AB26" s="115">
        <v>-8.3333333333333329E-2</v>
      </c>
      <c r="AC26" s="115">
        <v>-0.1669449081803005</v>
      </c>
      <c r="AE26" s="116">
        <f t="shared" si="0"/>
        <v>-6.0878682965515907E-2</v>
      </c>
    </row>
    <row r="27" spans="1:31" x14ac:dyDescent="0.2">
      <c r="A27" t="s">
        <v>1381</v>
      </c>
      <c r="B27" s="115">
        <v>0</v>
      </c>
      <c r="C27" s="115">
        <v>0.19089316987740804</v>
      </c>
      <c r="D27" s="115">
        <v>4.2172330097087395E-2</v>
      </c>
      <c r="E27" s="115">
        <v>-0.11211778029445076</v>
      </c>
      <c r="F27" s="115">
        <v>1.536037810161483E-2</v>
      </c>
      <c r="G27" s="115">
        <v>2.8225163450805342E-2</v>
      </c>
      <c r="H27" s="115">
        <v>8.0032012805123197E-3</v>
      </c>
      <c r="I27" s="115">
        <v>7.6779026217228499E-2</v>
      </c>
      <c r="J27" s="115">
        <v>-0.10227272727272731</v>
      </c>
      <c r="K27" s="115">
        <v>-1.2034014964808187E-2</v>
      </c>
      <c r="L27" s="115">
        <v>-5.5711235655190781E-2</v>
      </c>
      <c r="M27" s="115">
        <v>-0.32439125051588935</v>
      </c>
      <c r="N27" s="115">
        <v>-3.4000000000000002E-2</v>
      </c>
      <c r="O27" s="115">
        <v>0.30616509926854751</v>
      </c>
      <c r="P27" s="115">
        <v>-2.2173913043478329E-2</v>
      </c>
      <c r="Q27" s="115">
        <v>-1.910165484633566E-2</v>
      </c>
      <c r="R27" s="115">
        <v>7.6124567474048541E-2</v>
      </c>
      <c r="S27" s="115">
        <v>0.19960079840319361</v>
      </c>
      <c r="T27" s="115">
        <v>-7.2727272727272779E-2</v>
      </c>
      <c r="U27" s="115">
        <v>-4.1355542791499077E-2</v>
      </c>
      <c r="V27" s="115">
        <v>5.4384017758046639E-2</v>
      </c>
      <c r="W27" s="115">
        <v>3.5202863961813831E-2</v>
      </c>
      <c r="X27" s="115">
        <v>-0.20891719745222928</v>
      </c>
      <c r="Y27" s="115">
        <v>-0.10154525386313473</v>
      </c>
      <c r="Z27" s="115">
        <v>0</v>
      </c>
      <c r="AA27" s="115">
        <v>-1.845819761129195E-2</v>
      </c>
      <c r="AB27" s="115">
        <v>-4.8697621744054329E-2</v>
      </c>
      <c r="AC27" s="115">
        <v>-1.6666666666666312E-3</v>
      </c>
      <c r="AE27" s="116">
        <f t="shared" si="0"/>
        <v>-5.0807040556686668E-3</v>
      </c>
    </row>
    <row r="28" spans="1:31" x14ac:dyDescent="0.2">
      <c r="A28" t="s">
        <v>1382</v>
      </c>
      <c r="B28" s="115">
        <v>0</v>
      </c>
      <c r="C28" s="115">
        <v>5.7407407407407435E-2</v>
      </c>
      <c r="D28" s="115">
        <v>-1.7146265096168265E-2</v>
      </c>
      <c r="E28" s="115">
        <v>0.21961325966850825</v>
      </c>
      <c r="F28" s="115">
        <v>3.8658212313356526E-2</v>
      </c>
      <c r="G28" s="115">
        <v>-3.4339390206344272E-2</v>
      </c>
      <c r="H28" s="115">
        <v>-0.12315789473684216</v>
      </c>
      <c r="I28" s="115">
        <v>0.10559006211180119</v>
      </c>
      <c r="J28" s="115">
        <v>-4.4516829533116191E-2</v>
      </c>
      <c r="K28" s="115">
        <v>0</v>
      </c>
      <c r="L28" s="115">
        <v>-2.6753246753246782E-2</v>
      </c>
      <c r="M28" s="115">
        <v>0.15435921867555991</v>
      </c>
      <c r="N28" s="115">
        <v>-4.9068086724990412E-2</v>
      </c>
      <c r="O28" s="115">
        <v>-0.19149535342157131</v>
      </c>
      <c r="P28" s="115">
        <v>0</v>
      </c>
      <c r="Q28" s="115">
        <v>3.7578492935635775E-2</v>
      </c>
      <c r="R28" s="115">
        <v>-2.7605244996549982E-3</v>
      </c>
      <c r="S28" s="115">
        <v>-0.28428571428571431</v>
      </c>
      <c r="T28" s="115">
        <v>-4.7619047619047561E-2</v>
      </c>
      <c r="U28" s="115">
        <v>5.2175664786462454E-2</v>
      </c>
      <c r="V28" s="115">
        <v>-7.8732106339468269E-2</v>
      </c>
      <c r="W28" s="115">
        <v>-0.1192853389385181</v>
      </c>
      <c r="X28" s="115">
        <v>4.666666666666662E-2</v>
      </c>
      <c r="Y28" s="115">
        <v>3.1554977228367032E-2</v>
      </c>
      <c r="Z28" s="115">
        <v>0</v>
      </c>
      <c r="AA28" s="115">
        <v>2.4243772241992801E-2</v>
      </c>
      <c r="AB28" s="115">
        <v>0.1812709030100334</v>
      </c>
      <c r="AC28" s="115">
        <v>-0.16666666666666669</v>
      </c>
      <c r="AE28" s="116">
        <f t="shared" si="0"/>
        <v>-8.4538509919842107E-3</v>
      </c>
    </row>
    <row r="29" spans="1:31" x14ac:dyDescent="0.2">
      <c r="A29" t="s">
        <v>1383</v>
      </c>
      <c r="B29" s="115">
        <v>0</v>
      </c>
      <c r="C29" s="115">
        <v>-5.5613850996852045E-2</v>
      </c>
      <c r="D29" s="115">
        <v>-9.9388759131251856E-5</v>
      </c>
      <c r="E29" s="115">
        <v>-0.14420803782505917</v>
      </c>
      <c r="F29" s="115">
        <v>4.7266748869708997E-3</v>
      </c>
      <c r="G29" s="115">
        <v>-8.651005767337186E-2</v>
      </c>
      <c r="H29" s="115">
        <v>-0.05</v>
      </c>
      <c r="I29" s="115">
        <v>-3.3999999999999989E-2</v>
      </c>
      <c r="J29" s="115">
        <v>-0.13683223992502336</v>
      </c>
      <c r="K29" s="115">
        <v>-7.136082474226807E-2</v>
      </c>
      <c r="L29" s="115">
        <v>-2.5501487059419105E-2</v>
      </c>
      <c r="M29" s="115">
        <v>0.16643512086690732</v>
      </c>
      <c r="N29" s="115">
        <v>6.4372469635627441E-2</v>
      </c>
      <c r="O29" s="115">
        <v>-7.9694181676817494E-2</v>
      </c>
      <c r="P29" s="115">
        <v>3.0235162374020189E-2</v>
      </c>
      <c r="Q29" s="115">
        <v>-2.9795335554497815E-2</v>
      </c>
      <c r="R29" s="115">
        <v>-0.14814814814814822</v>
      </c>
      <c r="S29" s="115">
        <v>0</v>
      </c>
      <c r="T29" s="115">
        <v>-0.1951219512195122</v>
      </c>
      <c r="U29" s="115">
        <v>-0.13034337771548701</v>
      </c>
      <c r="V29" s="115">
        <v>-3.6453201970443445E-2</v>
      </c>
      <c r="W29" s="115">
        <v>-4.802401200600287E-2</v>
      </c>
      <c r="X29" s="115">
        <v>-4.0920716112532007E-2</v>
      </c>
      <c r="Y29" s="115">
        <v>-9.5616357752280182E-2</v>
      </c>
      <c r="Z29" s="115">
        <v>0</v>
      </c>
      <c r="AA29" s="115">
        <v>-4.7255774528501736E-2</v>
      </c>
      <c r="AB29" s="115">
        <v>0.1020197552705293</v>
      </c>
      <c r="AC29" s="115">
        <v>4.3478260869565188E-2</v>
      </c>
      <c r="AE29" s="116">
        <f t="shared" si="0"/>
        <v>-3.7293982134347411E-2</v>
      </c>
    </row>
    <row r="30" spans="1:31" x14ac:dyDescent="0.2">
      <c r="A30" t="s">
        <v>1384</v>
      </c>
      <c r="B30" s="115">
        <v>0</v>
      </c>
      <c r="C30" s="115">
        <v>-4.7000000000000007E-2</v>
      </c>
      <c r="D30" s="115">
        <v>-2.8578324885348855E-2</v>
      </c>
      <c r="E30" s="115">
        <v>-5.3691275167785088E-2</v>
      </c>
      <c r="F30" s="115">
        <v>0.14710042432814696</v>
      </c>
      <c r="G30" s="115">
        <v>-0.10375693393847693</v>
      </c>
      <c r="H30" s="115">
        <v>0.2</v>
      </c>
      <c r="I30" s="115">
        <v>5.0251256281407756E-3</v>
      </c>
      <c r="J30" s="115">
        <v>2.7938342967244616E-2</v>
      </c>
      <c r="K30" s="115">
        <v>7.5388026607538808E-2</v>
      </c>
      <c r="L30" s="115">
        <v>-9.9030786773090101E-2</v>
      </c>
      <c r="M30" s="115">
        <v>-1.1535292502059726E-2</v>
      </c>
      <c r="N30" s="115">
        <v>4.927782497875953E-2</v>
      </c>
      <c r="O30" s="115">
        <v>-9.7848959551087258E-2</v>
      </c>
      <c r="P30" s="115">
        <v>-5.0000000000000031E-2</v>
      </c>
      <c r="Q30" s="115">
        <v>-1.287352001503481E-2</v>
      </c>
      <c r="R30" s="115">
        <v>1.5522388059701585E-2</v>
      </c>
      <c r="S30" s="115">
        <v>-9.443725743855115E-2</v>
      </c>
      <c r="T30" s="115">
        <v>-0.23466666666666663</v>
      </c>
      <c r="U30" s="115">
        <v>3.5161744022502764E-3</v>
      </c>
      <c r="V30" s="115">
        <v>1.2974051896207664E-2</v>
      </c>
      <c r="W30" s="115">
        <v>8.641304347826087E-2</v>
      </c>
      <c r="X30" s="115">
        <v>0.3033333333333334</v>
      </c>
      <c r="Y30" s="115">
        <v>-0.1125326370757179</v>
      </c>
      <c r="Z30" s="115">
        <v>0</v>
      </c>
      <c r="AA30" s="115">
        <v>-5.3170144462279405E-2</v>
      </c>
      <c r="AB30" s="115">
        <v>0</v>
      </c>
      <c r="AC30" s="115">
        <v>-0.17464114832535876</v>
      </c>
      <c r="AE30" s="116">
        <f t="shared" si="0"/>
        <v>-8.8312218257811503E-3</v>
      </c>
    </row>
    <row r="31" spans="1:31" x14ac:dyDescent="0.2">
      <c r="A31" t="s">
        <v>1385</v>
      </c>
      <c r="B31" s="115">
        <v>0</v>
      </c>
      <c r="C31" s="115">
        <v>-6.25E-2</v>
      </c>
      <c r="D31" s="115">
        <v>4.7428831470900518E-2</v>
      </c>
      <c r="E31" s="115">
        <v>7.0658682634730519E-2</v>
      </c>
      <c r="F31" s="115">
        <v>-1.1879804332634475E-2</v>
      </c>
      <c r="G31" s="115">
        <v>-3.197461557237008E-2</v>
      </c>
      <c r="H31" s="115">
        <v>-3.587086488640887E-3</v>
      </c>
      <c r="I31" s="115">
        <v>-5.0000000000000712E-3</v>
      </c>
      <c r="J31" s="115">
        <v>-1.1428571428571354E-2</v>
      </c>
      <c r="K31" s="115">
        <v>0.43174603174603177</v>
      </c>
      <c r="L31" s="115">
        <v>3.7992661853473879E-2</v>
      </c>
      <c r="M31" s="115">
        <v>0.19377049180327857</v>
      </c>
      <c r="N31" s="115">
        <v>0.17700000000000002</v>
      </c>
      <c r="O31" s="115">
        <v>-9.7393689986282478E-2</v>
      </c>
      <c r="P31" s="115">
        <v>1.5118790496760322E-2</v>
      </c>
      <c r="Q31" s="115">
        <v>3.1701405719825458E-2</v>
      </c>
      <c r="R31" s="115">
        <v>-2.8985507246376812E-2</v>
      </c>
      <c r="S31" s="115">
        <v>0.34904013961605584</v>
      </c>
      <c r="T31" s="115">
        <v>3.5911602209944722E-2</v>
      </c>
      <c r="U31" s="115">
        <v>8.777969018932881E-2</v>
      </c>
      <c r="V31" s="115">
        <v>-2.2439024390243943E-2</v>
      </c>
      <c r="W31" s="115">
        <v>0.10776640577965077</v>
      </c>
      <c r="X31" s="115">
        <v>-7.6923076923076927E-2</v>
      </c>
      <c r="Y31" s="115">
        <v>8.0090242526790645E-2</v>
      </c>
      <c r="Z31" s="115">
        <v>0</v>
      </c>
      <c r="AA31" s="115">
        <v>2.2778575825980026E-2</v>
      </c>
      <c r="AB31" s="115">
        <v>-5.00000000000001E-2</v>
      </c>
      <c r="AC31" s="115">
        <v>4.4999999999999929E-2</v>
      </c>
      <c r="AE31" s="116">
        <f t="shared" si="0"/>
        <v>4.7559720553734107E-2</v>
      </c>
    </row>
    <row r="32" spans="1:31" x14ac:dyDescent="0.2">
      <c r="A32" t="s">
        <v>1386</v>
      </c>
      <c r="B32" s="115">
        <v>0</v>
      </c>
      <c r="C32" s="115">
        <v>6.684447407901313E-2</v>
      </c>
      <c r="D32" s="115">
        <v>-3.1441304667221642E-2</v>
      </c>
      <c r="E32" s="115">
        <v>-5.3287981859410499E-2</v>
      </c>
      <c r="F32" s="115">
        <v>-7.6376936316695301E-2</v>
      </c>
      <c r="G32" s="115">
        <v>-3.9840637450199265E-2</v>
      </c>
      <c r="H32" s="115">
        <v>-7.2801182557280075E-2</v>
      </c>
      <c r="I32" s="115">
        <v>-0.16666666666666666</v>
      </c>
      <c r="J32" s="115">
        <v>-9.5147478591815294E-4</v>
      </c>
      <c r="K32" s="115">
        <v>0.05</v>
      </c>
      <c r="L32" s="115">
        <v>-8.2781456953651123E-4</v>
      </c>
      <c r="M32" s="115">
        <v>0.18538670812281383</v>
      </c>
      <c r="N32" s="115">
        <v>-6.1032863849765258E-2</v>
      </c>
      <c r="O32" s="115">
        <v>0</v>
      </c>
      <c r="P32" s="115">
        <v>0.11084452975047979</v>
      </c>
      <c r="Q32" s="115">
        <v>6.2416314759501518E-2</v>
      </c>
      <c r="R32" s="115">
        <v>-6.7567567567567571E-2</v>
      </c>
      <c r="S32" s="115">
        <v>0</v>
      </c>
      <c r="T32" s="115">
        <v>-0.19555555555555554</v>
      </c>
      <c r="U32" s="115">
        <v>-7.9681274900398735E-3</v>
      </c>
      <c r="V32" s="115">
        <v>2.5000000000000001E-2</v>
      </c>
      <c r="W32" s="115">
        <v>-7.5681691708402873E-2</v>
      </c>
      <c r="X32" s="115">
        <v>-4.4117647058823505E-2</v>
      </c>
      <c r="Y32" s="115">
        <v>-7.896103896103894E-2</v>
      </c>
      <c r="Z32" s="115">
        <v>0</v>
      </c>
      <c r="AA32" s="115">
        <v>-1.4560161779575448E-2</v>
      </c>
      <c r="AB32" s="115">
        <v>-2.1917808219178006E-2</v>
      </c>
      <c r="AC32" s="115">
        <v>-0.1886409736308316</v>
      </c>
      <c r="AE32" s="116">
        <f t="shared" si="0"/>
        <v>-2.4918050285067803E-2</v>
      </c>
    </row>
    <row r="33" spans="1:31" x14ac:dyDescent="0.2">
      <c r="A33" t="s">
        <v>1387</v>
      </c>
      <c r="B33" s="115">
        <v>0</v>
      </c>
      <c r="C33" s="115">
        <v>-3.3199033037872604E-2</v>
      </c>
      <c r="D33" s="115">
        <v>-2.231266459181229E-2</v>
      </c>
      <c r="E33" s="115">
        <v>-8.6956521739130418E-2</v>
      </c>
      <c r="F33" s="115">
        <v>-1.7543859649122921E-2</v>
      </c>
      <c r="G33" s="115">
        <v>-7.5406283856988013E-2</v>
      </c>
      <c r="H33" s="115">
        <v>0.24873096446700491</v>
      </c>
      <c r="I33" s="115">
        <v>0</v>
      </c>
      <c r="J33" s="115">
        <v>-0.14133986928104578</v>
      </c>
      <c r="K33" s="115">
        <v>0</v>
      </c>
      <c r="L33" s="115">
        <v>-0.1590253605171556</v>
      </c>
      <c r="M33" s="115">
        <v>6.1906727197688811E-2</v>
      </c>
      <c r="N33" s="115">
        <v>9.6525096525096526E-2</v>
      </c>
      <c r="O33" s="115">
        <v>-4.9924812030075226E-2</v>
      </c>
      <c r="P33" s="115">
        <v>9.9736147757255963E-2</v>
      </c>
      <c r="Q33" s="115">
        <v>-3.8046170613296376E-2</v>
      </c>
      <c r="R33" s="115">
        <v>-0.1105769230769231</v>
      </c>
      <c r="S33" s="115">
        <v>0.21141649048625791</v>
      </c>
      <c r="T33" s="115">
        <v>1.4064171122994651</v>
      </c>
      <c r="U33" s="115">
        <v>1.6194331983805734E-2</v>
      </c>
      <c r="V33" s="115">
        <v>-1.5748031496063006E-2</v>
      </c>
      <c r="W33" s="115">
        <v>-2.2306855277475526E-2</v>
      </c>
      <c r="X33" s="115">
        <v>-6.8493150684931503E-2</v>
      </c>
      <c r="Y33" s="115">
        <v>-0.14898320070733867</v>
      </c>
      <c r="Z33" s="115">
        <v>0</v>
      </c>
      <c r="AA33" s="115">
        <v>-0.12940140845070414</v>
      </c>
      <c r="AB33" s="115">
        <v>-1.4844804318488454E-2</v>
      </c>
      <c r="AC33" s="115">
        <v>0.15456674473067922</v>
      </c>
      <c r="AE33" s="116">
        <f t="shared" si="0"/>
        <v>4.147802378995824E-2</v>
      </c>
    </row>
    <row r="34" spans="1:31" x14ac:dyDescent="0.2">
      <c r="A34" t="s">
        <v>1388</v>
      </c>
      <c r="B34" s="115">
        <v>0</v>
      </c>
      <c r="C34" s="115">
        <v>6.9827586206896497E-2</v>
      </c>
      <c r="D34" s="115">
        <v>-5.1242447644573669E-2</v>
      </c>
      <c r="E34" s="115">
        <v>2.9850746268656646E-2</v>
      </c>
      <c r="F34" s="115">
        <v>0.10848172446110596</v>
      </c>
      <c r="G34" s="115">
        <v>-0.11275593578775357</v>
      </c>
      <c r="H34" s="115">
        <v>0.13455497382198953</v>
      </c>
      <c r="I34" s="115">
        <v>-0.14285714285714285</v>
      </c>
      <c r="J34" s="115">
        <v>0.36000000000000004</v>
      </c>
      <c r="K34" s="115">
        <v>0.2270440508814266</v>
      </c>
      <c r="L34" s="115">
        <v>-3.7292354827899818E-2</v>
      </c>
      <c r="M34" s="115">
        <v>-6.3393892539621202E-2</v>
      </c>
      <c r="N34" s="115">
        <v>9.1292134831460675E-2</v>
      </c>
      <c r="O34" s="115">
        <v>0</v>
      </c>
      <c r="P34" s="115">
        <v>0</v>
      </c>
      <c r="Q34" s="115">
        <v>2.4982228089773618E-2</v>
      </c>
      <c r="R34" s="115">
        <v>1.0199125789218109E-2</v>
      </c>
      <c r="S34" s="115">
        <v>0</v>
      </c>
      <c r="T34" s="115">
        <v>0.10000000000000009</v>
      </c>
      <c r="U34" s="115">
        <v>-1.8171493469619552E-2</v>
      </c>
      <c r="V34" s="115">
        <v>-5.4883720930232548E-2</v>
      </c>
      <c r="W34" s="115">
        <v>-5.3065430190623451E-2</v>
      </c>
      <c r="X34" s="115">
        <v>0.18699186991869909</v>
      </c>
      <c r="Y34" s="115">
        <v>6.6357000663572522E-4</v>
      </c>
      <c r="Z34" s="115">
        <v>0</v>
      </c>
      <c r="AA34" s="115">
        <v>-2.0689655172413841E-2</v>
      </c>
      <c r="AB34" s="115">
        <v>0.1399999999999999</v>
      </c>
      <c r="AC34" s="115">
        <v>0.60526315789473661</v>
      </c>
      <c r="AE34" s="116">
        <f t="shared" si="0"/>
        <v>5.481425338395423E-2</v>
      </c>
    </row>
    <row r="35" spans="1:31" x14ac:dyDescent="0.2">
      <c r="A35" t="s">
        <v>1389</v>
      </c>
      <c r="B35" s="115">
        <v>0</v>
      </c>
      <c r="C35" s="115">
        <v>5.6851311953352718E-2</v>
      </c>
      <c r="D35" s="115">
        <v>7.967397774623422E-3</v>
      </c>
      <c r="E35" s="115">
        <v>3.4178610804851212E-2</v>
      </c>
      <c r="F35" s="115">
        <v>9.295774647887331E-2</v>
      </c>
      <c r="G35" s="115">
        <v>-4.4544452608376146E-2</v>
      </c>
      <c r="H35" s="115">
        <v>-0.11778290993071582</v>
      </c>
      <c r="I35" s="115">
        <v>0.24444444444444444</v>
      </c>
      <c r="J35" s="115">
        <v>0</v>
      </c>
      <c r="K35" s="115">
        <v>-0.28091176470588231</v>
      </c>
      <c r="L35" s="115">
        <v>0.10722993745362022</v>
      </c>
      <c r="M35" s="115">
        <v>0.18127853881278552</v>
      </c>
      <c r="N35" s="115">
        <v>-3.783783783783784E-2</v>
      </c>
      <c r="O35" s="115">
        <v>0</v>
      </c>
      <c r="P35" s="115">
        <v>-2.6315789473684583E-3</v>
      </c>
      <c r="Q35" s="115">
        <v>7.0209759808716368E-2</v>
      </c>
      <c r="R35" s="115">
        <v>-6.4090909090909101E-2</v>
      </c>
      <c r="S35" s="115">
        <v>0</v>
      </c>
      <c r="T35" s="115">
        <v>-1.7341040462427761E-2</v>
      </c>
      <c r="U35" s="115">
        <v>0.11620536657511092</v>
      </c>
      <c r="V35" s="115">
        <v>-3.2403240324032356E-2</v>
      </c>
      <c r="W35" s="115">
        <v>-2.4132730015082978E-2</v>
      </c>
      <c r="X35" s="115">
        <v>1.4851485148514976E-2</v>
      </c>
      <c r="Y35" s="115">
        <v>-7.4892572130141125E-2</v>
      </c>
      <c r="Z35" s="115">
        <v>0</v>
      </c>
      <c r="AA35" s="115">
        <v>1.7365374495702544E-2</v>
      </c>
      <c r="AB35" s="115">
        <v>-0.10983292248698982</v>
      </c>
      <c r="AC35" s="115">
        <v>0.18222222222222229</v>
      </c>
      <c r="AE35" s="116">
        <f t="shared" si="0"/>
        <v>1.1405722765466225E-2</v>
      </c>
    </row>
    <row r="36" spans="1:31" x14ac:dyDescent="0.2">
      <c r="A36" t="s">
        <v>1390</v>
      </c>
      <c r="B36" s="115">
        <v>0</v>
      </c>
      <c r="C36" s="115">
        <v>-4.5565217391304307E-2</v>
      </c>
      <c r="D36" s="115">
        <v>-3.6103632431478162E-2</v>
      </c>
      <c r="E36" s="115">
        <v>-8.4762865792129147E-2</v>
      </c>
      <c r="F36" s="115">
        <v>-4.2187883247486041E-2</v>
      </c>
      <c r="G36" s="115">
        <v>-0.16071841516996838</v>
      </c>
      <c r="H36" s="115">
        <v>2.122641509433959E-2</v>
      </c>
      <c r="I36" s="115">
        <v>-1.3157894736842136E-2</v>
      </c>
      <c r="J36" s="115">
        <v>6.2573789846517042E-2</v>
      </c>
      <c r="K36" s="115">
        <v>4.9544682821423096E-2</v>
      </c>
      <c r="L36" s="115">
        <v>-2.5667510199865719E-2</v>
      </c>
      <c r="M36" s="115">
        <v>0</v>
      </c>
      <c r="N36" s="115">
        <v>-5.3763440860215058E-3</v>
      </c>
      <c r="O36" s="115">
        <v>0</v>
      </c>
      <c r="P36" s="115">
        <v>0</v>
      </c>
      <c r="Q36" s="115">
        <v>-3.1473684210526265E-2</v>
      </c>
      <c r="R36" s="115">
        <v>0.12820512820512819</v>
      </c>
      <c r="S36" s="115">
        <v>0</v>
      </c>
      <c r="T36" s="115">
        <v>-2.8089887640449462E-2</v>
      </c>
      <c r="U36" s="115">
        <v>-1.5599001663893511E-2</v>
      </c>
      <c r="V36" s="115">
        <v>-7.8772802653399754E-2</v>
      </c>
      <c r="W36" s="115">
        <v>-6.6197183098591558E-2</v>
      </c>
      <c r="X36" s="115">
        <v>-0.14647887323943662</v>
      </c>
      <c r="Y36" s="115">
        <v>-0.19515810276679846</v>
      </c>
      <c r="Z36" s="115">
        <v>-0.50549450549450547</v>
      </c>
      <c r="AA36" s="115">
        <v>-7.6588337684944264E-3</v>
      </c>
      <c r="AB36" s="115">
        <v>-6.38461538461539E-2</v>
      </c>
      <c r="AC36" s="115">
        <v>9.7560975609756198E-2</v>
      </c>
      <c r="AE36" s="116">
        <f t="shared" si="0"/>
        <v>-4.2614207137863604E-2</v>
      </c>
    </row>
    <row r="37" spans="1:31" x14ac:dyDescent="0.2">
      <c r="A37" t="s">
        <v>1391</v>
      </c>
      <c r="B37" s="115">
        <v>0</v>
      </c>
      <c r="C37" s="115">
        <v>-2.1609664794963467E-2</v>
      </c>
      <c r="D37" s="115">
        <v>6.7115674453654864E-2</v>
      </c>
      <c r="E37" s="115">
        <v>0.13386727688787184</v>
      </c>
      <c r="F37" s="115">
        <v>9.9514563106796253E-2</v>
      </c>
      <c r="G37" s="115">
        <v>0.25028912875867371</v>
      </c>
      <c r="H37" s="115">
        <v>4.1769041769041663E-2</v>
      </c>
      <c r="I37" s="115">
        <v>0.15151515151515152</v>
      </c>
      <c r="J37" s="115">
        <v>7.0796460176991219E-2</v>
      </c>
      <c r="K37" s="115">
        <v>-1.5432098765435609E-4</v>
      </c>
      <c r="L37" s="115">
        <v>3.0111187955524799E-2</v>
      </c>
      <c r="M37" s="115">
        <v>0</v>
      </c>
      <c r="N37" s="115">
        <v>0.30069930069930068</v>
      </c>
      <c r="O37" s="115">
        <v>0</v>
      </c>
      <c r="P37" s="115">
        <v>0.11764705882352941</v>
      </c>
      <c r="Q37" s="115">
        <v>0.11791009649329248</v>
      </c>
      <c r="R37" s="115">
        <v>8.2731815657967708E-2</v>
      </c>
      <c r="S37" s="115">
        <v>-0.29925925925925917</v>
      </c>
      <c r="T37" s="115">
        <v>5.9523809523809576E-2</v>
      </c>
      <c r="U37" s="115">
        <v>0.13129411764705878</v>
      </c>
      <c r="V37" s="115">
        <v>8.2987551867218148E-4</v>
      </c>
      <c r="W37" s="115">
        <v>6.500000000000003E-2</v>
      </c>
      <c r="X37" s="115">
        <v>0.18136439267886853</v>
      </c>
      <c r="Y37" s="115">
        <v>0.27858496525584325</v>
      </c>
      <c r="Z37" s="115">
        <v>0.10975609756097571</v>
      </c>
      <c r="AA37" s="115">
        <v>0.10544544929767181</v>
      </c>
      <c r="AB37" s="115">
        <v>1.7347071866440567E-2</v>
      </c>
      <c r="AC37" s="115">
        <v>0</v>
      </c>
      <c r="AE37" s="116">
        <f t="shared" si="0"/>
        <v>7.4717474664473552E-2</v>
      </c>
    </row>
    <row r="38" spans="1:31" x14ac:dyDescent="0.2">
      <c r="A38" t="s">
        <v>1392</v>
      </c>
      <c r="B38" s="115">
        <v>0</v>
      </c>
      <c r="C38" s="115">
        <v>-0.14677700348432046</v>
      </c>
      <c r="D38" s="115">
        <v>3.9205129460134068E-2</v>
      </c>
      <c r="E38" s="115">
        <v>1.2746234067207349E-2</v>
      </c>
      <c r="F38" s="115">
        <v>8.231173380035027E-2</v>
      </c>
      <c r="G38" s="115">
        <v>-0.13222380195701253</v>
      </c>
      <c r="H38" s="115">
        <v>-8.7034544638851408E-2</v>
      </c>
      <c r="I38" s="115">
        <v>-0.31487889273356395</v>
      </c>
      <c r="J38" s="115">
        <v>-1.2626262626262356E-3</v>
      </c>
      <c r="K38" s="115">
        <v>-4.7759000734753858E-2</v>
      </c>
      <c r="L38" s="115">
        <v>7.0871076169315775E-2</v>
      </c>
      <c r="M38" s="115">
        <v>0</v>
      </c>
      <c r="N38" s="115">
        <v>-4.6666666666666669E-2</v>
      </c>
      <c r="O38" s="115">
        <v>0</v>
      </c>
      <c r="P38" s="115">
        <v>-5.8432567155912475E-2</v>
      </c>
      <c r="Q38" s="115">
        <v>4.4622003687769023E-2</v>
      </c>
      <c r="R38" s="115">
        <v>-0.19454382826475841</v>
      </c>
      <c r="S38" s="115">
        <v>0</v>
      </c>
      <c r="T38" s="115">
        <v>-0.19230769230769237</v>
      </c>
      <c r="U38" s="115">
        <v>5.3283767038413844E-2</v>
      </c>
      <c r="V38" s="115">
        <v>-4.954582989264965E-3</v>
      </c>
      <c r="W38" s="115">
        <v>-3.614457831325301E-2</v>
      </c>
      <c r="X38" s="115">
        <v>-0.23924050632911398</v>
      </c>
      <c r="Y38" s="115">
        <v>-0.10917276308384918</v>
      </c>
      <c r="Z38" s="115">
        <v>-7.8651685393258494E-2</v>
      </c>
      <c r="AA38" s="115">
        <v>1.1286242459622462E-2</v>
      </c>
      <c r="AB38" s="115">
        <v>0</v>
      </c>
      <c r="AC38" s="115">
        <v>-0.17004048582995965</v>
      </c>
      <c r="AE38" s="116">
        <f t="shared" si="0"/>
        <v>-5.520589426650159E-2</v>
      </c>
    </row>
    <row r="39" spans="1:31" x14ac:dyDescent="0.2">
      <c r="A39" t="s">
        <v>1393</v>
      </c>
      <c r="B39" s="115">
        <v>0</v>
      </c>
      <c r="C39" s="115">
        <v>9.5266012018172565E-3</v>
      </c>
      <c r="D39" s="115">
        <v>2.781970017104337E-2</v>
      </c>
      <c r="E39" s="115">
        <v>2.251184834123238E-2</v>
      </c>
      <c r="F39" s="115">
        <v>7.3507791825933554E-3</v>
      </c>
      <c r="G39" s="115">
        <v>1.7790262172284552E-2</v>
      </c>
      <c r="H39" s="115">
        <v>9.2111709946104806E-2</v>
      </c>
      <c r="I39" s="115">
        <v>-0.29374389051808414</v>
      </c>
      <c r="J39" s="115">
        <v>-8.7609511889862688E-3</v>
      </c>
      <c r="K39" s="115">
        <v>1.2950282822268601E-2</v>
      </c>
      <c r="L39" s="115">
        <v>-1.9878273493774093E-2</v>
      </c>
      <c r="M39" s="115">
        <v>-4.5454545454546103E-3</v>
      </c>
      <c r="N39" s="115">
        <v>-1.3157894736842105E-2</v>
      </c>
      <c r="O39" s="115">
        <v>-5.4233431307480789E-2</v>
      </c>
      <c r="P39" s="115">
        <v>-4.973684210526317E-2</v>
      </c>
      <c r="Q39" s="115">
        <v>2.3399169706881363E-2</v>
      </c>
      <c r="R39" s="115">
        <v>-5.8922558922559008E-2</v>
      </c>
      <c r="S39" s="115">
        <v>0</v>
      </c>
      <c r="T39" s="115">
        <v>-9.5652173913043384E-2</v>
      </c>
      <c r="U39" s="115">
        <v>1.0518407212622132E-2</v>
      </c>
      <c r="W39" s="115">
        <v>6.0296371997956039E-2</v>
      </c>
      <c r="X39" s="115">
        <v>-5.0480769230769218E-2</v>
      </c>
      <c r="Y39" s="115">
        <v>-9.6287506357009653E-2</v>
      </c>
      <c r="Z39" s="115">
        <v>-0.19090909090909097</v>
      </c>
      <c r="AA39" s="115">
        <v>-1.7211703958691885E-2</v>
      </c>
      <c r="AB39" s="115">
        <v>-4.2857142857142634E-3</v>
      </c>
      <c r="AC39" s="115">
        <v>-0.25151515151515141</v>
      </c>
      <c r="AE39" s="116">
        <f t="shared" si="0"/>
        <v>-3.426097311974486E-2</v>
      </c>
    </row>
    <row r="40" spans="1:31" x14ac:dyDescent="0.2">
      <c r="A40" t="s">
        <v>1394</v>
      </c>
      <c r="B40" s="115">
        <v>0</v>
      </c>
      <c r="C40" s="115">
        <v>-0.14552285535378826</v>
      </c>
      <c r="D40" s="115">
        <v>-4.8899521531100471E-2</v>
      </c>
      <c r="E40" s="115">
        <v>-0.21851851851851861</v>
      </c>
      <c r="F40" s="115">
        <v>-0.13328236493374118</v>
      </c>
      <c r="G40" s="115">
        <v>-9.4984978044834745E-2</v>
      </c>
      <c r="H40" s="115">
        <v>-0.19803536345776029</v>
      </c>
      <c r="I40" s="115">
        <v>-9.0666666666666632E-2</v>
      </c>
      <c r="J40" s="115">
        <v>-0.26562500000000006</v>
      </c>
      <c r="K40" s="115">
        <v>0.11780366056572372</v>
      </c>
      <c r="L40" s="115">
        <v>-5.8263658831571669E-2</v>
      </c>
      <c r="M40" s="115">
        <v>0</v>
      </c>
      <c r="N40" s="115">
        <v>-0.10059171597633136</v>
      </c>
      <c r="O40" s="115">
        <v>-1.5495192756464079E-2</v>
      </c>
      <c r="P40" s="115">
        <v>-9.5238095238095233E-2</v>
      </c>
      <c r="Q40" s="115">
        <v>-9.1439021602468862E-2</v>
      </c>
      <c r="R40" s="115">
        <v>-0.31030478955007257</v>
      </c>
      <c r="S40" s="115">
        <v>-0.24916573971078979</v>
      </c>
      <c r="T40" s="115">
        <v>-0.22297297297297303</v>
      </c>
      <c r="U40" s="115">
        <v>-5.8698727015558741E-2</v>
      </c>
      <c r="W40" s="115">
        <v>-6.2739463601532514E-2</v>
      </c>
      <c r="X40" s="115">
        <v>-0.21361058601134214</v>
      </c>
      <c r="Y40" s="115">
        <v>-0.22330480579328507</v>
      </c>
      <c r="Z40" s="115">
        <v>-5.9829059829059693E-2</v>
      </c>
      <c r="AA40" s="115">
        <v>-0.17</v>
      </c>
      <c r="AB40" s="115">
        <v>-0.1773504273504273</v>
      </c>
      <c r="AC40" s="115">
        <v>-0.14174252275682714</v>
      </c>
      <c r="AE40" s="116">
        <f t="shared" si="0"/>
        <v>-0.12327697729398095</v>
      </c>
    </row>
    <row r="41" spans="1:31" x14ac:dyDescent="0.2">
      <c r="A41" t="s">
        <v>1395</v>
      </c>
      <c r="B41" s="115">
        <v>0</v>
      </c>
      <c r="C41" s="115">
        <v>4.215609501435643E-2</v>
      </c>
      <c r="D41" s="115">
        <v>8.0326682518349998E-2</v>
      </c>
      <c r="E41" s="115">
        <v>-8.2644628099173417E-3</v>
      </c>
      <c r="F41" s="115">
        <v>7.1545603495357851E-2</v>
      </c>
      <c r="G41" s="115">
        <v>7.8604071458246855E-2</v>
      </c>
      <c r="H41" s="115">
        <v>-1.926782273603083E-2</v>
      </c>
      <c r="I41" s="115">
        <v>-3.7227214377406975E-2</v>
      </c>
      <c r="J41" s="115">
        <v>0.20754716981132088</v>
      </c>
      <c r="K41" s="115">
        <v>0</v>
      </c>
      <c r="L41" s="115">
        <v>2.1705259764680556E-2</v>
      </c>
      <c r="M41" s="115">
        <v>-8.3333333333333329E-2</v>
      </c>
      <c r="N41" s="115">
        <v>-2.8735632183908046E-2</v>
      </c>
      <c r="O41" s="115">
        <v>0</v>
      </c>
      <c r="P41" s="115">
        <v>0.05</v>
      </c>
      <c r="Q41" s="115">
        <v>7.2530508864839449E-3</v>
      </c>
      <c r="R41" s="115">
        <v>0.10700514138817487</v>
      </c>
      <c r="S41" s="115">
        <v>0.38307692307692309</v>
      </c>
      <c r="T41" s="115">
        <v>-3.8961038961038995E-2</v>
      </c>
      <c r="U41" s="115">
        <v>5.6011949215832711E-2</v>
      </c>
      <c r="W41" s="115">
        <v>-0.12818371607515658</v>
      </c>
      <c r="X41" s="115">
        <v>6.4386317907444729E-2</v>
      </c>
      <c r="Y41" s="115">
        <v>3.4459275401797891E-2</v>
      </c>
      <c r="Z41" s="115">
        <v>0.14705882352941169</v>
      </c>
      <c r="AA41" s="115">
        <v>2.5056947608200441E-2</v>
      </c>
      <c r="AB41" s="115">
        <v>-4.9842655567962753E-2</v>
      </c>
      <c r="AC41" s="115">
        <v>-0.19052631578947365</v>
      </c>
      <c r="AE41" s="116">
        <f t="shared" si="0"/>
        <v>2.9327819231198284E-2</v>
      </c>
    </row>
    <row r="42" spans="1:31" x14ac:dyDescent="0.2">
      <c r="A42" t="s">
        <v>1396</v>
      </c>
      <c r="B42" s="115">
        <v>0</v>
      </c>
      <c r="C42" s="115">
        <v>-7.4861144651050343E-2</v>
      </c>
      <c r="D42" s="115">
        <v>-6.3510504405073109E-2</v>
      </c>
      <c r="E42" s="115">
        <v>-0.13434022257551664</v>
      </c>
      <c r="F42" s="115">
        <v>-7.9668258356370994E-2</v>
      </c>
      <c r="G42" s="115">
        <v>-0.18605437576085498</v>
      </c>
      <c r="H42" s="115">
        <v>-9.5188284518828464E-2</v>
      </c>
      <c r="I42" s="115">
        <v>1.168831168831167E-2</v>
      </c>
      <c r="J42" s="115">
        <v>-0.24916666666666668</v>
      </c>
      <c r="K42" s="115">
        <v>0.10174152153987168</v>
      </c>
      <c r="L42" s="115">
        <v>-0.10540228780159573</v>
      </c>
      <c r="M42" s="115">
        <v>-7.6923076923076927E-2</v>
      </c>
      <c r="N42" s="115">
        <v>0.10441129800063464</v>
      </c>
      <c r="O42" s="115">
        <v>4.9985298441634754E-2</v>
      </c>
      <c r="P42" s="115">
        <v>-4.2320139407518468E-3</v>
      </c>
      <c r="Q42" s="115">
        <v>-5.3297002724795643E-2</v>
      </c>
      <c r="R42" s="115">
        <v>-0.12902322977889719</v>
      </c>
      <c r="S42" s="115">
        <v>-0.16666666666666666</v>
      </c>
      <c r="T42" s="115">
        <v>-6.9486404833836848E-2</v>
      </c>
      <c r="U42" s="115">
        <v>1.0566037735849099E-2</v>
      </c>
      <c r="W42" s="115">
        <v>1.9148936170212735E-2</v>
      </c>
      <c r="X42" s="115">
        <v>4.0404040404039545E-3</v>
      </c>
      <c r="Y42" s="115">
        <v>-0.29199614271938285</v>
      </c>
      <c r="Z42" s="115">
        <v>-0.12820512820512814</v>
      </c>
      <c r="AA42" s="115">
        <v>-0.14686285397001672</v>
      </c>
      <c r="AB42" s="115">
        <v>0</v>
      </c>
      <c r="AC42" s="115">
        <v>-6.2191510365251799E-2</v>
      </c>
      <c r="AE42" s="116">
        <f t="shared" si="0"/>
        <v>-6.7240517305438646E-2</v>
      </c>
    </row>
    <row r="43" spans="1:31" x14ac:dyDescent="0.2">
      <c r="A43" t="s">
        <v>1397</v>
      </c>
      <c r="B43" s="115">
        <v>0</v>
      </c>
      <c r="C43" s="115">
        <v>-3.1345029239766162E-2</v>
      </c>
      <c r="D43" s="115">
        <v>-1.8295870360689987E-2</v>
      </c>
      <c r="E43" s="115">
        <v>-5.9790732436472399E-2</v>
      </c>
      <c r="F43" s="115">
        <v>-2.9038555392874518E-2</v>
      </c>
      <c r="G43" s="115">
        <v>0.17442414614773635</v>
      </c>
      <c r="H43" s="115">
        <v>-1.9487179487179498E-2</v>
      </c>
      <c r="I43" s="115">
        <v>7.4418604651162859E-2</v>
      </c>
      <c r="J43" s="115">
        <v>-6.3962558502340117E-2</v>
      </c>
      <c r="K43" s="115">
        <v>0.2154634581105169</v>
      </c>
      <c r="L43" s="115">
        <v>-0.11659307065217395</v>
      </c>
      <c r="M43" s="115">
        <v>0</v>
      </c>
      <c r="N43" s="115">
        <v>-1.8869099514260811E-2</v>
      </c>
      <c r="O43" s="115">
        <v>-9.7478991596638628E-2</v>
      </c>
      <c r="P43" s="115">
        <v>0</v>
      </c>
      <c r="Q43" s="115">
        <v>2.3767016291006419E-2</v>
      </c>
      <c r="R43" s="115">
        <v>-0.15929411764705889</v>
      </c>
      <c r="S43" s="115">
        <v>1.2987012987012941E-2</v>
      </c>
      <c r="T43" s="115">
        <v>3.1152647975077909E-2</v>
      </c>
      <c r="U43" s="115">
        <v>-1.1194029850746339E-2</v>
      </c>
      <c r="W43" s="115">
        <v>7.2867552507501808E-3</v>
      </c>
      <c r="X43" s="115">
        <v>-0.10244786944696274</v>
      </c>
      <c r="Y43" s="115">
        <v>-6.0007251631617027E-2</v>
      </c>
      <c r="Z43" s="115">
        <v>-3.703703703703716E-2</v>
      </c>
      <c r="AA43" s="115">
        <v>5.3832650672908232E-2</v>
      </c>
      <c r="AB43" s="115">
        <v>-4.7292069632495166E-2</v>
      </c>
      <c r="AC43" s="115">
        <v>-0.10195035460992896</v>
      </c>
      <c r="AE43" s="116">
        <f t="shared" si="0"/>
        <v>-1.4101908331558168E-2</v>
      </c>
    </row>
    <row r="44" spans="1:31" x14ac:dyDescent="0.2">
      <c r="A44" t="s">
        <v>1398</v>
      </c>
      <c r="B44" s="115">
        <v>0</v>
      </c>
      <c r="C44" s="115">
        <v>-0.18602437166793606</v>
      </c>
      <c r="D44" s="115">
        <v>-4.4802541988197928E-2</v>
      </c>
      <c r="E44" s="115">
        <v>-9.3495934959349533E-2</v>
      </c>
      <c r="F44" s="115">
        <v>-0.13617200674536259</v>
      </c>
      <c r="G44" s="115">
        <v>-0.21596711919292566</v>
      </c>
      <c r="H44" s="115">
        <v>-2.0428667113194892E-2</v>
      </c>
      <c r="I44" s="115">
        <v>-7.5268817204301078E-2</v>
      </c>
      <c r="J44" s="115">
        <v>-0.21446078431372548</v>
      </c>
      <c r="K44" s="115">
        <v>0</v>
      </c>
      <c r="L44" s="115">
        <v>-8.754208754208688E-3</v>
      </c>
      <c r="M44" s="115">
        <v>-3.8314176245211272E-3</v>
      </c>
      <c r="N44" s="115">
        <v>-7.9770773638968409E-2</v>
      </c>
      <c r="O44" s="115">
        <v>0</v>
      </c>
      <c r="P44" s="115">
        <v>4.3376623376623423E-2</v>
      </c>
      <c r="Q44" s="115">
        <v>-7.4938067712634102E-2</v>
      </c>
      <c r="R44" s="115">
        <v>0.24596892406918794</v>
      </c>
      <c r="S44" s="115">
        <v>-0.18947368421052629</v>
      </c>
      <c r="T44" s="115">
        <v>-0.2753950338600451</v>
      </c>
      <c r="U44" s="115">
        <v>-0.11395195062816828</v>
      </c>
      <c r="W44" s="115">
        <v>3.0022075055187628E-2</v>
      </c>
      <c r="X44" s="115">
        <v>-2.7336860670194047E-2</v>
      </c>
      <c r="Y44" s="115">
        <v>-4.5013850415512494E-2</v>
      </c>
      <c r="Z44" s="115">
        <v>-4.7058823529411632E-2</v>
      </c>
      <c r="AA44" s="115">
        <v>-0.11827679607893721</v>
      </c>
      <c r="AB44" s="115">
        <v>0</v>
      </c>
      <c r="AC44" s="115">
        <v>8.4615384615384523E-2</v>
      </c>
      <c r="AE44" s="116">
        <f t="shared" si="0"/>
        <v>-5.8016248266360634E-2</v>
      </c>
    </row>
    <row r="45" spans="1:31" x14ac:dyDescent="0.2">
      <c r="A45" t="s">
        <v>1399</v>
      </c>
      <c r="B45" s="115">
        <v>0</v>
      </c>
      <c r="C45" s="115">
        <v>0.23591010707142032</v>
      </c>
      <c r="D45" s="115">
        <v>1.3432698500322091E-2</v>
      </c>
      <c r="E45" s="115">
        <v>-0.17310924369747907</v>
      </c>
      <c r="F45" s="115">
        <v>0.10376919497440673</v>
      </c>
      <c r="G45" s="115">
        <v>-3.2708872959460143E-2</v>
      </c>
      <c r="H45" s="115">
        <v>-0.10865671641791047</v>
      </c>
      <c r="I45" s="115">
        <v>7.390300230946889E-2</v>
      </c>
      <c r="J45" s="115">
        <v>0.38305084745762707</v>
      </c>
      <c r="K45" s="115">
        <v>4.3720930232558165E-2</v>
      </c>
      <c r="L45" s="115">
        <v>-4.2476021600709249E-2</v>
      </c>
      <c r="M45" s="115">
        <v>-3.2616753150481799E-2</v>
      </c>
      <c r="N45" s="115">
        <v>6.9436783722498091E-2</v>
      </c>
      <c r="O45" s="115">
        <v>-5.0000000000000024E-2</v>
      </c>
      <c r="P45" s="115">
        <v>4.7619047619047616E-2</v>
      </c>
      <c r="Q45" s="115">
        <v>1.0008340283569577E-2</v>
      </c>
      <c r="R45" s="115">
        <v>2.7409638554216763E-2</v>
      </c>
      <c r="S45" s="115">
        <v>5.5555555555555552E-2</v>
      </c>
      <c r="T45" s="115">
        <v>-0.11044176706827323</v>
      </c>
      <c r="U45" s="115">
        <v>0.16602415831405812</v>
      </c>
      <c r="W45" s="115">
        <v>-1.5645371577575097E-2</v>
      </c>
      <c r="X45" s="115">
        <v>9.1434071222329091E-2</v>
      </c>
      <c r="Y45" s="115">
        <v>1.3869625520110662E-3</v>
      </c>
      <c r="Z45" s="115">
        <v>-3.9062500000000902E-3</v>
      </c>
      <c r="AA45" s="115">
        <v>3.400906908508932E-2</v>
      </c>
      <c r="AB45" s="115">
        <v>0</v>
      </c>
      <c r="AC45" s="115">
        <v>-7.059874888293112E-2</v>
      </c>
      <c r="AE45" s="116">
        <f t="shared" si="0"/>
        <v>2.6537431929605851E-2</v>
      </c>
    </row>
    <row r="46" spans="1:31" x14ac:dyDescent="0.2">
      <c r="A46" t="s">
        <v>1400</v>
      </c>
      <c r="B46" s="115">
        <v>0</v>
      </c>
      <c r="C46" s="115">
        <v>-0.14539969834087488</v>
      </c>
      <c r="D46" s="115">
        <v>-4.4063324538258619E-2</v>
      </c>
      <c r="E46" s="115">
        <v>-0.10391566265060241</v>
      </c>
      <c r="F46" s="115">
        <v>2.3333333333333258E-2</v>
      </c>
      <c r="G46" s="115">
        <v>-5.3210904528345003E-2</v>
      </c>
      <c r="H46" s="115">
        <v>0.17667720407446438</v>
      </c>
      <c r="I46" s="115">
        <v>-0.18883476957662054</v>
      </c>
      <c r="J46" s="115">
        <v>2.7874564459930338E-2</v>
      </c>
      <c r="K46" s="115">
        <v>0</v>
      </c>
      <c r="L46" s="115">
        <v>9.0102359091508114E-2</v>
      </c>
      <c r="M46" s="115">
        <v>-9.1276524082182578E-2</v>
      </c>
      <c r="N46" s="115">
        <v>0.14104895104895096</v>
      </c>
      <c r="O46" s="115">
        <v>0.14148681055155876</v>
      </c>
      <c r="P46" s="115">
        <v>0</v>
      </c>
      <c r="Q46" s="115">
        <v>2.0425531914893637E-2</v>
      </c>
      <c r="R46" s="115">
        <v>3.3945811273746601E-2</v>
      </c>
      <c r="S46" s="115">
        <v>5.8823529411764705E-2</v>
      </c>
      <c r="T46" s="115">
        <v>3.1055900621118085E-2</v>
      </c>
      <c r="U46" s="115">
        <v>7.6646375207526179E-2</v>
      </c>
      <c r="W46" s="115">
        <v>4.8034934497817898E-3</v>
      </c>
      <c r="X46" s="115">
        <v>-7.2321428571428467E-2</v>
      </c>
      <c r="Y46" s="115">
        <v>0.25255157437567866</v>
      </c>
      <c r="Z46" s="115">
        <v>-6.9090909090909078E-2</v>
      </c>
      <c r="AA46" s="115">
        <v>-8.5944730926879737E-3</v>
      </c>
      <c r="AB46" s="115">
        <v>-0.13912247106818745</v>
      </c>
      <c r="AC46" s="115">
        <v>1.2669683257918441E-2</v>
      </c>
      <c r="AE46" s="116">
        <f t="shared" si="0"/>
        <v>6.5042576493361858E-3</v>
      </c>
    </row>
    <row r="47" spans="1:31" x14ac:dyDescent="0.2">
      <c r="A47" t="s">
        <v>1401</v>
      </c>
      <c r="B47" s="115">
        <v>-8.683068017366144E-2</v>
      </c>
      <c r="C47" s="115">
        <v>6.4319349315068552E-2</v>
      </c>
      <c r="D47" s="115">
        <v>8.8028169014092023E-4</v>
      </c>
      <c r="E47" s="115">
        <v>0.1759149940968123</v>
      </c>
      <c r="F47" s="115">
        <v>-2.6122061268107205E-3</v>
      </c>
      <c r="G47" s="115">
        <v>7.8285468298382566E-2</v>
      </c>
      <c r="H47" s="115">
        <v>-7.6249188838416651E-2</v>
      </c>
      <c r="I47" s="115">
        <v>-2.7686703096539089E-2</v>
      </c>
      <c r="J47" s="115">
        <v>9.2293054234062866E-2</v>
      </c>
      <c r="K47" s="115">
        <v>-4.0949237220091028E-2</v>
      </c>
      <c r="L47" s="115">
        <v>-6.987292117844153E-2</v>
      </c>
      <c r="M47" s="115">
        <v>-8.5617493070526574E-2</v>
      </c>
      <c r="N47" s="115">
        <v>-0.15384615384615385</v>
      </c>
      <c r="O47" s="115">
        <v>0</v>
      </c>
      <c r="P47" s="115">
        <v>1.3623978201634103E-3</v>
      </c>
      <c r="Q47" s="115">
        <v>-0.06</v>
      </c>
      <c r="R47" s="115">
        <v>-2.6969696969696987E-2</v>
      </c>
      <c r="S47" s="115">
        <v>-0.22727272727272727</v>
      </c>
      <c r="T47" s="115">
        <v>0.1180555555555555</v>
      </c>
      <c r="U47" s="115">
        <v>-7.2619964074929391E-2</v>
      </c>
      <c r="W47" s="115">
        <v>2.2321428571428572E-2</v>
      </c>
      <c r="X47" s="115">
        <v>-0.13779830638953047</v>
      </c>
      <c r="Y47" s="115">
        <v>9.1620244162616923E-2</v>
      </c>
      <c r="Z47" s="115">
        <v>-3.1690140845070373E-2</v>
      </c>
      <c r="AA47" s="115">
        <v>1.6942315449778013E-2</v>
      </c>
      <c r="AB47" s="115">
        <v>0</v>
      </c>
      <c r="AC47" s="115">
        <v>7.1774975751697404E-2</v>
      </c>
      <c r="AE47" s="116">
        <f t="shared" si="0"/>
        <v>-1.3564642746551423E-2</v>
      </c>
    </row>
    <row r="48" spans="1:31" x14ac:dyDescent="0.2">
      <c r="A48" t="s">
        <v>1402</v>
      </c>
      <c r="B48" s="115">
        <v>-0.24480874316939893</v>
      </c>
      <c r="C48" s="115">
        <v>0.65938554430829321</v>
      </c>
      <c r="D48" s="115">
        <v>-6.1195818354613456E-2</v>
      </c>
      <c r="E48" s="115">
        <v>0.23739956172388618</v>
      </c>
      <c r="F48" s="115">
        <v>-0.12507791398296286</v>
      </c>
      <c r="G48" s="115">
        <v>-0.15628080734706573</v>
      </c>
      <c r="H48" s="115">
        <v>-5.1692307692307683E-2</v>
      </c>
      <c r="I48" s="115">
        <v>-3.4470629616602196E-2</v>
      </c>
      <c r="J48" s="115">
        <v>0.14115092290988043</v>
      </c>
      <c r="K48" s="115">
        <v>-7.5736961451247184E-2</v>
      </c>
      <c r="L48" s="115">
        <v>3.9943908553945424E-2</v>
      </c>
      <c r="M48" s="115">
        <v>0.4056277056277055</v>
      </c>
      <c r="N48" s="115">
        <v>0.27547169811320754</v>
      </c>
      <c r="O48" s="115">
        <v>-3.9170506912442393E-2</v>
      </c>
      <c r="P48" s="115">
        <v>0</v>
      </c>
      <c r="Q48" s="115">
        <v>-9.9342520039628943E-2</v>
      </c>
      <c r="R48" s="115">
        <v>-0.18357248886689762</v>
      </c>
      <c r="S48" s="115">
        <v>0.14583333333333337</v>
      </c>
      <c r="T48" s="115">
        <v>-0.38197424892703863</v>
      </c>
      <c r="U48" s="115">
        <v>-5.5501696558410064E-2</v>
      </c>
      <c r="W48" s="115">
        <v>-6.0796645702306196E-2</v>
      </c>
      <c r="X48" s="115">
        <v>-0.15649350649350649</v>
      </c>
      <c r="Y48" s="115">
        <v>7.1165935239001627E-4</v>
      </c>
      <c r="Z48" s="115">
        <v>-7.792207792207799E-2</v>
      </c>
      <c r="AA48" s="115">
        <v>1.9185966835685977E-2</v>
      </c>
      <c r="AB48" s="115">
        <v>-5.4251968503937015E-2</v>
      </c>
      <c r="AC48" s="115">
        <v>-0.12180579216354341</v>
      </c>
      <c r="AE48" s="116">
        <f t="shared" si="0"/>
        <v>-2.0512715905799698E-3</v>
      </c>
    </row>
    <row r="49" spans="1:31" x14ac:dyDescent="0.2">
      <c r="A49" t="s">
        <v>1403</v>
      </c>
      <c r="B49" s="115">
        <v>0.22162883845126838</v>
      </c>
      <c r="C49" s="115">
        <v>0.29269972451790632</v>
      </c>
      <c r="D49" s="115">
        <v>1.761836683205785E-2</v>
      </c>
      <c r="E49" s="115">
        <v>2.7777777777777717E-2</v>
      </c>
      <c r="F49" s="115">
        <v>-5.9409810435802207E-2</v>
      </c>
      <c r="G49" s="115">
        <v>0.1942619903333746</v>
      </c>
      <c r="H49" s="115">
        <v>-8.0622347949080658E-2</v>
      </c>
      <c r="I49" s="115">
        <v>-6.7868852459016402E-2</v>
      </c>
      <c r="J49" s="115">
        <v>-4.855371900826435E-2</v>
      </c>
      <c r="K49" s="115">
        <v>0.10250000000000005</v>
      </c>
      <c r="L49" s="115">
        <v>-1.4943491000418556E-2</v>
      </c>
      <c r="M49" s="115">
        <v>5.0000000000000065E-2</v>
      </c>
      <c r="N49" s="115">
        <v>0.10416666666666667</v>
      </c>
      <c r="O49" s="115">
        <v>0.1060142711518859</v>
      </c>
      <c r="P49" s="115">
        <v>-0.41746031746031742</v>
      </c>
      <c r="Q49" s="115">
        <v>-6.8618404496267035E-2</v>
      </c>
      <c r="R49" s="115">
        <v>0.24791602346403213</v>
      </c>
      <c r="S49" s="115">
        <v>9.71428571428571E-2</v>
      </c>
      <c r="T49" s="115">
        <v>0.93628808864265944</v>
      </c>
      <c r="U49" s="115">
        <v>8.6933614330874528E-2</v>
      </c>
      <c r="W49" s="115">
        <v>8.4566596194504372E-3</v>
      </c>
      <c r="X49" s="115">
        <v>0.63829787234042545</v>
      </c>
      <c r="Y49" s="115">
        <v>0.18280022446689115</v>
      </c>
      <c r="Z49" s="115">
        <v>-4.0498442367601216E-2</v>
      </c>
      <c r="AA49" s="115">
        <v>-1.578095495009444E-2</v>
      </c>
      <c r="AB49" s="115">
        <v>-9.7465886939571145E-3</v>
      </c>
      <c r="AC49" s="115">
        <v>-0.10244648318042812</v>
      </c>
      <c r="AE49" s="116">
        <f t="shared" si="0"/>
        <v>8.8464946805069652E-2</v>
      </c>
    </row>
    <row r="50" spans="1:31" x14ac:dyDescent="0.2">
      <c r="A50" t="s">
        <v>1404</v>
      </c>
      <c r="B50" s="115">
        <v>-2.6007802340702234E-2</v>
      </c>
      <c r="C50" s="115">
        <v>-5.7142857142857155E-2</v>
      </c>
      <c r="D50" s="115">
        <v>7.5670541408476136E-2</v>
      </c>
      <c r="E50" s="115">
        <v>0.12121212121212116</v>
      </c>
      <c r="F50" s="115">
        <v>-7.5185252123621843E-2</v>
      </c>
      <c r="G50" s="115">
        <v>-2.5836049740432219E-2</v>
      </c>
      <c r="H50" s="115">
        <v>-8.4151472650770588E-3</v>
      </c>
      <c r="I50" s="115">
        <v>4.6312178387650137E-2</v>
      </c>
      <c r="J50" s="115">
        <v>-7.897240723120838E-2</v>
      </c>
      <c r="K50" s="115">
        <v>0</v>
      </c>
      <c r="L50" s="115">
        <v>0.14552865020378802</v>
      </c>
      <c r="M50" s="115">
        <v>0</v>
      </c>
      <c r="N50" s="115">
        <v>-0.13043478260869565</v>
      </c>
      <c r="O50" s="115">
        <v>0.12719751809720778</v>
      </c>
      <c r="P50" s="115">
        <v>-1.0989010989011033E-2</v>
      </c>
      <c r="Q50" s="115">
        <v>0.15603180760279275</v>
      </c>
      <c r="R50" s="115">
        <v>-7.4571428571428552E-2</v>
      </c>
      <c r="S50" s="115">
        <v>-0.16666666666666666</v>
      </c>
      <c r="T50" s="115">
        <v>-0.11302211302211311</v>
      </c>
      <c r="U50" s="115">
        <v>0.15767002134797201</v>
      </c>
      <c r="W50" s="115">
        <v>2.9155787641427247E-2</v>
      </c>
      <c r="X50" s="115">
        <v>-0.20271416454622554</v>
      </c>
      <c r="Y50" s="115">
        <v>1.9450800915331801E-2</v>
      </c>
      <c r="Z50" s="115">
        <v>0.12237762237762241</v>
      </c>
      <c r="AA50" s="115">
        <v>0.24521330198186095</v>
      </c>
      <c r="AB50" s="115">
        <v>-6.8965517241379309E-2</v>
      </c>
      <c r="AC50" s="115">
        <v>-5.2173913043478307E-2</v>
      </c>
      <c r="AE50" s="116">
        <f t="shared" si="0"/>
        <v>5.7304903201241967E-3</v>
      </c>
    </row>
    <row r="51" spans="1:31" x14ac:dyDescent="0.2">
      <c r="A51" t="s">
        <v>1405</v>
      </c>
      <c r="B51" s="115">
        <v>0.28166666666666673</v>
      </c>
      <c r="C51" s="115">
        <v>0.20000000000000007</v>
      </c>
      <c r="D51" s="115">
        <v>3.5889987349482247E-2</v>
      </c>
      <c r="E51" s="115">
        <v>0.20977596741344201</v>
      </c>
      <c r="F51" s="115">
        <v>0.17623299319727889</v>
      </c>
      <c r="G51" s="115">
        <v>0.23793154984307283</v>
      </c>
      <c r="H51" s="115">
        <v>1.8862532152043341E-2</v>
      </c>
      <c r="I51" s="115">
        <v>0.15766481334392371</v>
      </c>
      <c r="J51" s="115">
        <v>0.16518847006651888</v>
      </c>
      <c r="K51" s="115">
        <v>-2.2222222222222223E-2</v>
      </c>
      <c r="L51" s="115">
        <v>3.5090331546555602E-2</v>
      </c>
      <c r="M51" s="115">
        <v>0</v>
      </c>
      <c r="N51" s="115">
        <v>0.13114754098360656</v>
      </c>
      <c r="O51" s="115">
        <v>3.5578296049500177E-2</v>
      </c>
      <c r="P51" s="115">
        <v>-2.036659877800336E-3</v>
      </c>
      <c r="Q51" s="115">
        <v>3.4095467308463759E-2</v>
      </c>
      <c r="R51" s="115">
        <v>-7.0921985815602835E-3</v>
      </c>
      <c r="S51" s="115">
        <v>-0.125</v>
      </c>
      <c r="T51" s="115">
        <v>0.60236220472440949</v>
      </c>
      <c r="U51" s="115">
        <v>0.11227951153324284</v>
      </c>
      <c r="W51" s="115">
        <v>3.8409399005874444E-2</v>
      </c>
      <c r="X51" s="115">
        <v>0.47374999999999989</v>
      </c>
      <c r="Y51" s="115">
        <v>5.4282267792521245E-2</v>
      </c>
      <c r="Z51" s="115">
        <v>0.23809523809523803</v>
      </c>
      <c r="AA51" s="115">
        <v>6.1886927055466362E-2</v>
      </c>
      <c r="AB51" s="115">
        <v>0.23310357174827687</v>
      </c>
      <c r="AC51" s="115">
        <v>-0.21052631578947367</v>
      </c>
      <c r="AE51" s="116">
        <f t="shared" si="0"/>
        <v>0.11727467923720472</v>
      </c>
    </row>
    <row r="52" spans="1:31" x14ac:dyDescent="0.2">
      <c r="A52" t="s">
        <v>1406</v>
      </c>
      <c r="B52" s="115">
        <v>-0.16666666666666669</v>
      </c>
      <c r="C52" s="115">
        <v>-4.6793760831889096E-2</v>
      </c>
      <c r="D52" s="115">
        <v>-3.3378623188405815E-2</v>
      </c>
      <c r="E52" s="115">
        <v>-0.11611161116111604</v>
      </c>
      <c r="F52" s="115">
        <v>-9.3816220381429352E-2</v>
      </c>
      <c r="G52" s="115">
        <v>0.18782176460145569</v>
      </c>
      <c r="H52" s="115">
        <v>-0.10282051282051277</v>
      </c>
      <c r="I52" s="115">
        <v>-0.13112491373360941</v>
      </c>
      <c r="J52" s="115">
        <v>-0.17247706422018355</v>
      </c>
      <c r="K52" s="115">
        <v>-2.1739130434782608E-2</v>
      </c>
      <c r="L52" s="115">
        <v>1.3582855418050049E-2</v>
      </c>
      <c r="M52" s="115">
        <v>0.1</v>
      </c>
      <c r="N52" s="115">
        <v>0.10657596371882086</v>
      </c>
      <c r="O52" s="115">
        <v>-7.6483516483516409E-2</v>
      </c>
      <c r="P52" s="115">
        <v>-6.7085647471499615E-2</v>
      </c>
      <c r="Q52" s="115">
        <v>1.5788937557298533E-2</v>
      </c>
      <c r="R52" s="115">
        <v>-2.3004434589800397E-2</v>
      </c>
      <c r="S52" s="115">
        <v>0.3043478260869566</v>
      </c>
      <c r="T52" s="115">
        <v>-3.4220532319391581E-2</v>
      </c>
      <c r="U52" s="115">
        <v>2.610511660285416E-2</v>
      </c>
      <c r="W52" s="115">
        <v>-0.1978977890540051</v>
      </c>
      <c r="X52" s="115">
        <v>-6.2111801242236905E-3</v>
      </c>
      <c r="Y52" s="115">
        <v>-6.2879751307051049E-2</v>
      </c>
      <c r="Z52" s="115">
        <v>-8.6956521739130349E-2</v>
      </c>
      <c r="AA52" s="115">
        <v>2.6547052361772298E-2</v>
      </c>
      <c r="AB52" s="115">
        <v>0.16364583333333327</v>
      </c>
      <c r="AC52" s="115">
        <v>-0.1473170731707317</v>
      </c>
      <c r="AE52" s="116">
        <f t="shared" si="0"/>
        <v>-2.3798874074718659E-2</v>
      </c>
    </row>
    <row r="53" spans="1:31" x14ac:dyDescent="0.2">
      <c r="A53" t="s">
        <v>1407</v>
      </c>
      <c r="B53" s="115">
        <v>0.30909090909090914</v>
      </c>
      <c r="C53" s="115">
        <v>8.9560291340706782E-2</v>
      </c>
      <c r="D53" s="115">
        <v>5.2832347892428057E-2</v>
      </c>
      <c r="E53" s="115">
        <v>-5.4468085106383027E-2</v>
      </c>
      <c r="F53" s="115">
        <v>9.8159509202453837E-2</v>
      </c>
      <c r="G53" s="115">
        <v>-1.4003150708909579E-2</v>
      </c>
      <c r="H53" s="115">
        <v>0.20184899845916784</v>
      </c>
      <c r="I53" s="115">
        <v>-6.8965517241377841E-4</v>
      </c>
      <c r="J53" s="115">
        <v>0.19780219780219788</v>
      </c>
      <c r="K53" s="115">
        <v>0</v>
      </c>
      <c r="L53" s="115">
        <v>-2.6590274717202912E-2</v>
      </c>
      <c r="M53" s="115">
        <v>-2.4390243902439025E-2</v>
      </c>
      <c r="N53" s="115">
        <v>0.28197674418604651</v>
      </c>
      <c r="O53" s="115">
        <v>-1.0869565217391304E-2</v>
      </c>
      <c r="P53" s="115">
        <v>2.8872180451127844E-2</v>
      </c>
      <c r="Q53" s="115">
        <v>2.1859061101280407E-2</v>
      </c>
      <c r="R53" s="115">
        <v>0.65201465201465192</v>
      </c>
      <c r="S53" s="115">
        <v>-0.17857142857142858</v>
      </c>
      <c r="T53" s="115">
        <v>1.0708661417322833</v>
      </c>
      <c r="U53" s="115">
        <v>-2.6101694915254221E-2</v>
      </c>
      <c r="W53" s="115">
        <v>3.410794602698651E-2</v>
      </c>
      <c r="X53" s="115">
        <v>0.19791666666666682</v>
      </c>
      <c r="Y53" s="115">
        <v>-1.8990851122816808E-2</v>
      </c>
      <c r="Z53" s="115">
        <v>-0.19169329073482433</v>
      </c>
      <c r="AA53" s="115">
        <v>4.4958867419169588E-2</v>
      </c>
      <c r="AB53" s="115">
        <v>4.3478260869565216E-2</v>
      </c>
      <c r="AC53" s="115">
        <v>0.43156424581005581</v>
      </c>
      <c r="AE53" s="116">
        <f t="shared" si="0"/>
        <v>0.11890891777394942</v>
      </c>
    </row>
    <row r="54" spans="1:31" x14ac:dyDescent="0.2">
      <c r="A54" t="s">
        <v>1408</v>
      </c>
      <c r="B54" s="115">
        <v>0.1</v>
      </c>
      <c r="C54" s="115">
        <v>0.24104452628054901</v>
      </c>
      <c r="D54" s="115">
        <v>-5.1083661372788525E-2</v>
      </c>
      <c r="E54" s="115">
        <v>8.6956521739130391E-2</v>
      </c>
      <c r="F54" s="115">
        <v>6.8490054249547946E-2</v>
      </c>
      <c r="G54" s="115">
        <v>5.5519630484988501E-2</v>
      </c>
      <c r="H54" s="115">
        <v>0.1151202749140894</v>
      </c>
      <c r="I54" s="115">
        <v>-0.15795586527293839</v>
      </c>
      <c r="J54" s="115">
        <v>2.3622047244094384E-2</v>
      </c>
      <c r="K54" s="115">
        <v>-5.737704918032787E-2</v>
      </c>
      <c r="L54" s="115">
        <v>0.10157514294961707</v>
      </c>
      <c r="M54" s="115">
        <v>-2.0076481835564132E-2</v>
      </c>
      <c r="N54" s="115">
        <v>0.10185778347213328</v>
      </c>
      <c r="O54" s="115">
        <v>-7.0707070707070704E-2</v>
      </c>
      <c r="P54" s="115">
        <v>-7.3145245559037902E-3</v>
      </c>
      <c r="Q54" s="115">
        <v>7.5811870100783829E-2</v>
      </c>
      <c r="R54" s="115">
        <v>0.1773584905660377</v>
      </c>
      <c r="S54" s="115">
        <v>0</v>
      </c>
      <c r="T54" s="115">
        <v>0.41111111111111109</v>
      </c>
      <c r="U54" s="115">
        <v>8.2171680117388055E-2</v>
      </c>
      <c r="W54" s="115">
        <v>6.7199999999999982E-2</v>
      </c>
      <c r="X54" s="115">
        <v>0.1646447140381283</v>
      </c>
      <c r="Y54" s="115">
        <v>6.8387997208652455E-3</v>
      </c>
      <c r="Z54" s="115">
        <v>1.2517985611510791</v>
      </c>
      <c r="AA54" s="115">
        <v>-3.0516879649055235E-3</v>
      </c>
      <c r="AB54" s="115">
        <v>0.12883435582822086</v>
      </c>
      <c r="AC54" s="115">
        <v>0.69067296340023598</v>
      </c>
      <c r="AE54" s="116">
        <f t="shared" si="0"/>
        <v>0.13270600690661116</v>
      </c>
    </row>
    <row r="55" spans="1:31" x14ac:dyDescent="0.2">
      <c r="A55" t="s">
        <v>1409</v>
      </c>
      <c r="B55" s="115">
        <v>-1.9607843137254832E-2</v>
      </c>
      <c r="C55" s="115">
        <v>0.12293233082706764</v>
      </c>
      <c r="D55" s="115">
        <v>4.4995909462775228E-3</v>
      </c>
      <c r="E55" s="115">
        <v>3.6433365292425773E-2</v>
      </c>
      <c r="F55" s="115">
        <v>0.22243713733075449</v>
      </c>
      <c r="G55" s="115">
        <v>0.15528281750266806</v>
      </c>
      <c r="H55" s="115">
        <v>-6.1475409836065477E-3</v>
      </c>
      <c r="I55" s="115">
        <v>0</v>
      </c>
      <c r="J55" s="115">
        <v>4.5882352941176541E-2</v>
      </c>
      <c r="K55" s="115">
        <v>0.21302510564255528</v>
      </c>
      <c r="L55" s="115">
        <v>4.7818222925616147E-2</v>
      </c>
      <c r="M55" s="115">
        <v>0</v>
      </c>
      <c r="N55" s="115">
        <v>-5.2561301286720062E-2</v>
      </c>
      <c r="O55" s="115">
        <v>0.17035110533159945</v>
      </c>
      <c r="P55" s="115">
        <v>0</v>
      </c>
      <c r="Q55" s="115">
        <v>-7.3365940417963165E-3</v>
      </c>
      <c r="R55" s="115">
        <v>-0.2106382978723404</v>
      </c>
      <c r="S55" s="115">
        <v>0</v>
      </c>
      <c r="T55" s="115">
        <v>-0.11764705882352941</v>
      </c>
      <c r="U55" s="115">
        <v>6.6093077825576899E-2</v>
      </c>
      <c r="W55" s="115">
        <v>0</v>
      </c>
      <c r="X55" s="115">
        <v>-0.13102409638554219</v>
      </c>
      <c r="Y55" s="115">
        <v>0.10827532869296209</v>
      </c>
      <c r="Z55" s="115">
        <v>6.1068702290076216E-2</v>
      </c>
      <c r="AA55" s="115">
        <v>4.5255183413078215E-2</v>
      </c>
      <c r="AB55" s="115">
        <v>0.11050551846300585</v>
      </c>
      <c r="AC55" s="115">
        <v>-2.1939953810623501E-2</v>
      </c>
      <c r="AE55" s="116">
        <f t="shared" si="0"/>
        <v>3.1220635299386176E-2</v>
      </c>
    </row>
    <row r="56" spans="1:31" x14ac:dyDescent="0.2">
      <c r="A56" t="s">
        <v>1410</v>
      </c>
      <c r="B56" s="115">
        <v>-7.2727272727272793E-2</v>
      </c>
      <c r="C56" s="115">
        <v>-8.3390764989662233E-2</v>
      </c>
      <c r="D56" s="115">
        <v>6.9980061275105851E-2</v>
      </c>
      <c r="E56" s="115">
        <v>-8.4284460052677854E-2</v>
      </c>
      <c r="F56" s="115">
        <v>-9.5702148925537356E-2</v>
      </c>
      <c r="G56" s="115">
        <v>-1.4514093395035711E-2</v>
      </c>
      <c r="H56" s="115">
        <v>-3.493737640079099E-2</v>
      </c>
      <c r="I56" s="115">
        <v>0.15415549597855221</v>
      </c>
      <c r="J56" s="115">
        <v>-7.0021881838074451E-2</v>
      </c>
      <c r="K56" s="115">
        <v>0.10243341006247943</v>
      </c>
      <c r="L56" s="115">
        <v>4.5070588930238027E-2</v>
      </c>
      <c r="M56" s="115">
        <v>-3.3718244803695008E-2</v>
      </c>
      <c r="N56" s="115">
        <v>-8.4666666666666723E-2</v>
      </c>
      <c r="O56" s="115">
        <v>-0.22180312787488499</v>
      </c>
      <c r="P56" s="115">
        <v>0.30712195121951208</v>
      </c>
      <c r="Q56" s="115">
        <v>5.8602024005648262E-2</v>
      </c>
      <c r="R56" s="115">
        <v>-4.3549043549043563E-2</v>
      </c>
      <c r="S56" s="115">
        <v>-0.15151515151515152</v>
      </c>
      <c r="T56" s="115">
        <v>-3.7735849056603807E-2</v>
      </c>
      <c r="U56" s="115">
        <v>5.6175134242048716E-2</v>
      </c>
      <c r="W56" s="115">
        <v>-3.5493827160493888E-2</v>
      </c>
      <c r="X56" s="115">
        <v>-6.3469675599435851E-2</v>
      </c>
      <c r="Y56" s="115">
        <v>3.6389868547611462E-2</v>
      </c>
      <c r="Z56" s="115">
        <v>-7.7464788732394277E-2</v>
      </c>
      <c r="AA56" s="115">
        <v>-4.2199732671376763E-2</v>
      </c>
      <c r="AB56" s="115">
        <v>-4.3778501628664486E-2</v>
      </c>
      <c r="AC56" s="115">
        <v>0.70472440944881887</v>
      </c>
      <c r="AE56" s="116">
        <f t="shared" si="0"/>
        <v>9.0251976341686156E-3</v>
      </c>
    </row>
    <row r="57" spans="1:31" x14ac:dyDescent="0.2">
      <c r="A57" t="s">
        <v>1411</v>
      </c>
      <c r="B57" s="115">
        <v>-0.11290322580645164</v>
      </c>
      <c r="C57" s="115">
        <v>6.8965517241377841E-4</v>
      </c>
      <c r="D57" s="115">
        <v>-2.7892024771899993E-2</v>
      </c>
      <c r="E57" s="115">
        <v>-2.6269702276706971E-3</v>
      </c>
      <c r="F57" s="115">
        <v>7.899703424103531E-2</v>
      </c>
      <c r="G57" s="115">
        <v>0.12894799335074802</v>
      </c>
      <c r="H57" s="115">
        <v>0.47138700290979624</v>
      </c>
      <c r="I57" s="115">
        <v>-4.9984081502706154E-2</v>
      </c>
      <c r="J57" s="115">
        <v>-5.2849740932642462E-2</v>
      </c>
      <c r="K57" s="115">
        <v>0.14754716981132079</v>
      </c>
      <c r="L57" s="115">
        <v>3.2633890447724745E-2</v>
      </c>
      <c r="M57" s="115">
        <v>2.4609559867486967E-2</v>
      </c>
      <c r="N57" s="115">
        <v>6.3829787234042631E-2</v>
      </c>
      <c r="O57" s="115">
        <v>-5.0655021834061113E-2</v>
      </c>
      <c r="P57" s="115">
        <v>0.69927055702917773</v>
      </c>
      <c r="Q57" s="115">
        <v>-5.2197189382110112E-2</v>
      </c>
      <c r="R57" s="115">
        <v>0.57298335467349559</v>
      </c>
      <c r="S57" s="115">
        <v>-0.10386965376782085</v>
      </c>
      <c r="T57" s="115">
        <v>-8.6206896551724033E-2</v>
      </c>
      <c r="U57" s="115">
        <v>-4.042806183115337E-2</v>
      </c>
      <c r="W57" s="115">
        <v>5.0243111831442547E-2</v>
      </c>
      <c r="X57" s="115">
        <v>9.2449922958397476E-2</v>
      </c>
      <c r="Y57" s="115">
        <v>-8.8973625675245506E-3</v>
      </c>
      <c r="Z57" s="115">
        <v>-5.3333333333333378E-2</v>
      </c>
      <c r="AA57" s="115">
        <v>-5.91088753144089E-2</v>
      </c>
      <c r="AB57" s="115">
        <v>0.12273259215915741</v>
      </c>
      <c r="AC57" s="115">
        <v>0.6387096774193548</v>
      </c>
      <c r="AE57" s="116">
        <f t="shared" si="0"/>
        <v>8.9780698936373596E-2</v>
      </c>
    </row>
    <row r="58" spans="1:31" x14ac:dyDescent="0.2">
      <c r="A58" t="s">
        <v>1412</v>
      </c>
      <c r="B58" s="115">
        <v>-0.22499999999999998</v>
      </c>
      <c r="C58" s="115">
        <v>3.8075458636206102E-3</v>
      </c>
      <c r="D58" s="115">
        <v>2.6695141484249868E-2</v>
      </c>
      <c r="E58" s="115">
        <v>0.25082146768893743</v>
      </c>
      <c r="F58" s="115">
        <v>5.9411596686661114E-2</v>
      </c>
      <c r="G58" s="115">
        <v>0.18203508771929822</v>
      </c>
      <c r="H58" s="115">
        <v>0.20373613543490965</v>
      </c>
      <c r="I58" s="115">
        <v>-3.1826861871424452E-4</v>
      </c>
      <c r="J58" s="115">
        <v>0.10792192881745113</v>
      </c>
      <c r="K58" s="115">
        <v>-4.790419161676647E-2</v>
      </c>
      <c r="L58" s="115">
        <v>8.4115857690781642E-2</v>
      </c>
      <c r="M58" s="115">
        <v>-5.0337078651685435E-2</v>
      </c>
      <c r="N58" s="115">
        <v>0.16689655172413786</v>
      </c>
      <c r="O58" s="115">
        <v>0</v>
      </c>
      <c r="P58" s="115">
        <v>-0.29201877934272302</v>
      </c>
      <c r="Q58" s="115">
        <v>-2.5434782608695691E-2</v>
      </c>
      <c r="R58" s="115">
        <v>1.3666666666666667</v>
      </c>
      <c r="S58" s="115">
        <v>0</v>
      </c>
      <c r="T58" s="115">
        <v>0.11538461538461527</v>
      </c>
      <c r="U58" s="115">
        <v>1.2846246487354487E-2</v>
      </c>
      <c r="W58" s="115">
        <v>-2.8346456692913344E-2</v>
      </c>
      <c r="X58" s="115">
        <v>8.1666666666666707E-2</v>
      </c>
      <c r="Y58" s="115">
        <v>4.0846700843393403E-2</v>
      </c>
      <c r="Z58" s="115">
        <v>9.4890510948905021E-2</v>
      </c>
      <c r="AA58" s="115">
        <v>3.9790771529983102E-2</v>
      </c>
      <c r="AB58" s="115">
        <v>0.10347054075867629</v>
      </c>
      <c r="AC58" s="115">
        <v>3.3333333333333361E-2</v>
      </c>
      <c r="AE58" s="116">
        <f t="shared" si="0"/>
        <v>8.5369548451783073E-2</v>
      </c>
    </row>
    <row r="59" spans="1:31" x14ac:dyDescent="0.2">
      <c r="A59" t="s">
        <v>1413</v>
      </c>
      <c r="B59" s="115">
        <v>-0.1111111111111111</v>
      </c>
      <c r="C59" s="115">
        <v>-5.2476221712036669E-2</v>
      </c>
      <c r="D59" s="115">
        <v>5.1817439248519531E-2</v>
      </c>
      <c r="E59" s="115">
        <v>-5.7791537667698532E-2</v>
      </c>
      <c r="F59" s="115">
        <v>-0.12627901172947348</v>
      </c>
      <c r="G59" s="115">
        <v>-2.6595744680850747E-3</v>
      </c>
      <c r="H59" s="115">
        <v>-4.1946308724832217E-2</v>
      </c>
      <c r="I59" s="115">
        <v>-0.1136812411847673</v>
      </c>
      <c r="J59" s="115">
        <v>-2.7901785714285712E-2</v>
      </c>
      <c r="K59" s="115">
        <v>0</v>
      </c>
      <c r="L59" s="115">
        <v>1.921420526071636E-3</v>
      </c>
      <c r="M59" s="115">
        <v>0</v>
      </c>
      <c r="N59" s="115">
        <v>-1.6282225237449155E-2</v>
      </c>
      <c r="O59" s="115">
        <v>0</v>
      </c>
      <c r="P59" s="115">
        <v>5.1592199456924302E-2</v>
      </c>
      <c r="Q59" s="115">
        <v>9.5107725270801025E-2</v>
      </c>
      <c r="R59" s="115">
        <v>0.28906249999999989</v>
      </c>
      <c r="S59" s="115">
        <v>-7.9374999999999973E-2</v>
      </c>
      <c r="T59" s="115">
        <v>-9.5652173913043384E-2</v>
      </c>
      <c r="U59" s="115">
        <v>-7.8431372549019635E-2</v>
      </c>
      <c r="W59" s="115">
        <v>-3.787878787878788E-2</v>
      </c>
      <c r="X59" s="115">
        <v>-0.10447761194029853</v>
      </c>
      <c r="Y59" s="115">
        <v>8.0014288265761679E-2</v>
      </c>
      <c r="Z59" s="115">
        <v>1.4814814814814828E-2</v>
      </c>
      <c r="AA59" s="115">
        <v>1.942487145305662E-2</v>
      </c>
      <c r="AB59" s="115">
        <v>8.6842105263157943E-2</v>
      </c>
      <c r="AC59" s="115">
        <v>-0.21052631578947364</v>
      </c>
      <c r="AE59" s="116">
        <f t="shared" si="0"/>
        <v>-1.7254552419305735E-2</v>
      </c>
    </row>
    <row r="60" spans="1:31" x14ac:dyDescent="0.2">
      <c r="A60" t="s">
        <v>1414</v>
      </c>
      <c r="B60" s="115">
        <v>-0.1</v>
      </c>
      <c r="C60" s="115">
        <v>7.0575842696629143E-2</v>
      </c>
      <c r="D60" s="115">
        <v>1.6555088484093611E-2</v>
      </c>
      <c r="E60" s="115">
        <v>0.12152777777777765</v>
      </c>
      <c r="F60" s="115">
        <v>3.4064516129032267E-2</v>
      </c>
      <c r="G60" s="115">
        <v>-0.10933798778207202</v>
      </c>
      <c r="H60" s="115">
        <v>9.5588235294117571E-2</v>
      </c>
      <c r="I60" s="115">
        <v>-9.7964376590330651E-2</v>
      </c>
      <c r="J60" s="115">
        <v>-0.10399999999999991</v>
      </c>
      <c r="K60" s="115">
        <v>-0.18137254901960784</v>
      </c>
      <c r="L60" s="115">
        <v>4.8634753004932953E-2</v>
      </c>
      <c r="M60" s="115">
        <v>-3.2608695652173912E-2</v>
      </c>
      <c r="N60" s="115">
        <v>-6.7088607594936678E-2</v>
      </c>
      <c r="O60" s="115">
        <v>0</v>
      </c>
      <c r="P60" s="115">
        <v>-5.7906976744186094E-2</v>
      </c>
      <c r="Q60" s="115">
        <v>-6.6555555555555493E-2</v>
      </c>
      <c r="R60" s="115">
        <v>-8.7344028520499148E-2</v>
      </c>
      <c r="S60" s="115">
        <v>-4.7619047619047658E-2</v>
      </c>
      <c r="T60" s="115">
        <v>-2.5423728813559344E-2</v>
      </c>
      <c r="U60" s="115">
        <v>3.9615384615384656E-2</v>
      </c>
      <c r="W60" s="115">
        <v>-3.9301310043668186E-2</v>
      </c>
      <c r="X60" s="115">
        <v>-4.285714285714283E-2</v>
      </c>
      <c r="Y60" s="115">
        <v>-9.1366439467705216E-2</v>
      </c>
      <c r="Z60" s="115">
        <v>-0.22857142857142851</v>
      </c>
      <c r="AA60" s="115">
        <v>-5.4555275477133618E-2</v>
      </c>
      <c r="AB60" s="115">
        <v>0.15618661257606498</v>
      </c>
      <c r="AC60" s="115">
        <v>-0.13636363636363646</v>
      </c>
      <c r="AE60" s="116">
        <f t="shared" si="0"/>
        <v>-3.6573650966468557E-2</v>
      </c>
    </row>
    <row r="61" spans="1:31" x14ac:dyDescent="0.2">
      <c r="A61" t="s">
        <v>1415</v>
      </c>
      <c r="B61" s="115">
        <v>0</v>
      </c>
      <c r="C61" s="115">
        <v>-0.18278335724533717</v>
      </c>
      <c r="D61" s="115">
        <v>-0.1114134194143417</v>
      </c>
      <c r="E61" s="115">
        <v>-3.0303030303030255E-2</v>
      </c>
      <c r="F61" s="115">
        <v>6.9260485651214065E-2</v>
      </c>
      <c r="G61" s="115">
        <v>-9.8764044943820295E-2</v>
      </c>
      <c r="H61" s="115">
        <v>-3.7735849056603807E-2</v>
      </c>
      <c r="I61" s="115">
        <v>0</v>
      </c>
      <c r="J61" s="115">
        <v>-0.16107382550335569</v>
      </c>
      <c r="K61" s="115">
        <v>-0.11611785095320629</v>
      </c>
      <c r="L61" s="115">
        <v>-7.1119716037431321E-2</v>
      </c>
      <c r="M61" s="115">
        <v>-1.7513882956001713E-2</v>
      </c>
      <c r="N61" s="115">
        <v>-0.1119604316546762</v>
      </c>
      <c r="O61" s="115">
        <v>0</v>
      </c>
      <c r="P61" s="115">
        <v>3.0927835051546372E-2</v>
      </c>
      <c r="Q61" s="115">
        <v>-4.5194143857415714E-2</v>
      </c>
      <c r="R61" s="115">
        <v>-0.12206572769953042</v>
      </c>
      <c r="S61" s="115">
        <v>-1.0017678255745325E-2</v>
      </c>
      <c r="T61" s="115">
        <v>-0.11278195488721814</v>
      </c>
      <c r="U61" s="115">
        <v>-9.784871616932686E-2</v>
      </c>
      <c r="W61" s="115">
        <v>1.0294117647058865E-2</v>
      </c>
      <c r="X61" s="115">
        <v>-5.4054054054054099E-2</v>
      </c>
      <c r="Y61" s="115">
        <v>-1.4710585225455736E-2</v>
      </c>
      <c r="Z61" s="115">
        <v>1.1560693641618507E-2</v>
      </c>
      <c r="AA61" s="115">
        <v>-1.7165103521500601E-2</v>
      </c>
      <c r="AB61" s="115">
        <v>0</v>
      </c>
      <c r="AC61" s="115">
        <v>0</v>
      </c>
      <c r="AE61" s="116">
        <f t="shared" si="0"/>
        <v>-4.7799268138763465E-2</v>
      </c>
    </row>
    <row r="62" spans="1:31" x14ac:dyDescent="0.2">
      <c r="A62" t="s">
        <v>1416</v>
      </c>
      <c r="B62" s="115">
        <v>-3.8461538461538491E-2</v>
      </c>
      <c r="C62" s="115">
        <v>-0.39296289844974736</v>
      </c>
      <c r="D62" s="115">
        <v>5.605337489042559E-2</v>
      </c>
      <c r="E62" s="115">
        <v>6.578947368421062E-2</v>
      </c>
      <c r="F62" s="115">
        <v>4.7130579428888743E-3</v>
      </c>
      <c r="G62" s="115">
        <v>3.3719231201529884E-4</v>
      </c>
      <c r="H62" s="115">
        <v>-5.7777777777777733E-2</v>
      </c>
      <c r="I62" s="115">
        <v>0.15929203539823006</v>
      </c>
      <c r="J62" s="115">
        <v>0.11401869158878511</v>
      </c>
      <c r="K62" s="115">
        <v>-0.12905660377358485</v>
      </c>
      <c r="L62" s="115">
        <v>-2.6879356905105831E-2</v>
      </c>
      <c r="M62" s="115">
        <v>0</v>
      </c>
      <c r="N62" s="115">
        <v>1.6685714285714214E-2</v>
      </c>
      <c r="O62" s="115">
        <v>-6.5075921908893707E-3</v>
      </c>
      <c r="P62" s="115">
        <v>8.1971465629053275E-2</v>
      </c>
      <c r="Q62" s="115">
        <v>4.9040511727079742E-3</v>
      </c>
      <c r="R62" s="115">
        <v>0.25048923679060653</v>
      </c>
      <c r="S62" s="115">
        <v>-3.0839520274129222E-2</v>
      </c>
      <c r="T62" s="115">
        <v>-5.6737588652482164E-2</v>
      </c>
      <c r="U62" s="115">
        <v>2.3437500000000003E-2</v>
      </c>
      <c r="W62" s="115">
        <v>-1.834862385321127E-3</v>
      </c>
      <c r="X62" s="115">
        <v>-5.3763440860215101E-3</v>
      </c>
      <c r="Y62" s="115">
        <v>-1.6202611294635853E-2</v>
      </c>
      <c r="Z62" s="115">
        <v>-5.9782608695652224E-2</v>
      </c>
      <c r="AA62" s="115">
        <v>1.1998567335243456E-2</v>
      </c>
      <c r="AB62" s="115">
        <v>0</v>
      </c>
      <c r="AC62" s="115">
        <v>0.14285714285714293</v>
      </c>
      <c r="AE62" s="116">
        <f t="shared" si="0"/>
        <v>4.0788222570421568E-3</v>
      </c>
    </row>
    <row r="63" spans="1:31" x14ac:dyDescent="0.2">
      <c r="A63" t="s">
        <v>1417</v>
      </c>
      <c r="B63" s="115">
        <v>0.43448275862068969</v>
      </c>
      <c r="C63" s="115">
        <v>-9.7468951422732319E-2</v>
      </c>
      <c r="D63" s="115">
        <v>-0.16143259688814474</v>
      </c>
      <c r="E63" s="115">
        <v>-9.5238095238095316E-2</v>
      </c>
      <c r="F63" s="115">
        <v>-2.9854760623991377E-2</v>
      </c>
      <c r="G63" s="115">
        <v>8.9589476071670667E-3</v>
      </c>
      <c r="H63" s="115">
        <v>0</v>
      </c>
      <c r="I63" s="115">
        <v>-2.9411764705882769E-3</v>
      </c>
      <c r="J63" s="115">
        <v>-6.7944250871080233E-2</v>
      </c>
      <c r="K63" s="115">
        <v>-5.8882022870942484E-2</v>
      </c>
      <c r="L63" s="115">
        <v>-2.9795271752376399E-2</v>
      </c>
      <c r="M63" s="115">
        <v>0</v>
      </c>
      <c r="N63" s="115">
        <v>-9.2606035466141309E-2</v>
      </c>
      <c r="O63" s="115">
        <v>0</v>
      </c>
      <c r="P63" s="115">
        <v>-0.17961268354969151</v>
      </c>
      <c r="Q63" s="115">
        <v>-6.9998017053341285E-2</v>
      </c>
      <c r="R63" s="115">
        <v>7.3529411764705996E-2</v>
      </c>
      <c r="S63" s="115">
        <v>0.31161048689138593</v>
      </c>
      <c r="T63" s="115">
        <v>-4.7297297297297342E-2</v>
      </c>
      <c r="U63" s="115">
        <v>-1.9498607242339788E-2</v>
      </c>
      <c r="W63" s="115">
        <v>-2.6785714285714284E-2</v>
      </c>
      <c r="X63" s="115">
        <v>-5.222929936305723E-2</v>
      </c>
      <c r="Y63" s="115">
        <v>-0.17452278924814965</v>
      </c>
      <c r="Z63" s="115">
        <v>3.3707865168539353E-2</v>
      </c>
      <c r="AA63" s="115">
        <v>-2.1723896285914417E-2</v>
      </c>
      <c r="AB63" s="115">
        <v>-3.7485357282311629E-2</v>
      </c>
      <c r="AC63" s="115">
        <v>-0.16304347826086948</v>
      </c>
      <c r="AE63" s="116">
        <f t="shared" si="0"/>
        <v>-2.0965586348899667E-2</v>
      </c>
    </row>
    <row r="64" spans="1:31" x14ac:dyDescent="0.2">
      <c r="A64" t="s">
        <v>1418</v>
      </c>
      <c r="B64" s="115">
        <v>-0.18079096045197737</v>
      </c>
      <c r="C64" s="115">
        <v>1.0290271132376394</v>
      </c>
      <c r="D64" s="115">
        <v>6.7204183918065014E-2</v>
      </c>
      <c r="E64" s="115">
        <v>-6.1928934010152231E-2</v>
      </c>
      <c r="F64" s="115">
        <v>-4.4707091469681444E-2</v>
      </c>
      <c r="G64" s="115">
        <v>-2.5204510280786945E-2</v>
      </c>
      <c r="H64" s="115">
        <v>0.125</v>
      </c>
      <c r="I64" s="115">
        <v>-8.1081081081081086E-2</v>
      </c>
      <c r="J64" s="115">
        <v>2.3172905525846683E-2</v>
      </c>
      <c r="K64" s="115">
        <v>-5.3035143769968179E-2</v>
      </c>
      <c r="L64" s="115">
        <v>0.1185932388222465</v>
      </c>
      <c r="M64" s="115">
        <v>0.1152929966650787</v>
      </c>
      <c r="N64" s="115">
        <v>-1.2493599590373772E-2</v>
      </c>
      <c r="O64" s="115">
        <v>0.11893203883495146</v>
      </c>
      <c r="P64" s="115">
        <v>-4.8708174502328861E-3</v>
      </c>
      <c r="Q64" s="115">
        <v>8.4516129032258053E-2</v>
      </c>
      <c r="R64" s="115">
        <v>0.14698795180722876</v>
      </c>
      <c r="S64" s="115">
        <v>2.6923076923076897E-2</v>
      </c>
      <c r="T64" s="115">
        <v>3.4965034965034995E-2</v>
      </c>
      <c r="U64" s="115">
        <v>0.1520256718812675</v>
      </c>
      <c r="W64" s="115">
        <v>-8.0157687253613705E-2</v>
      </c>
      <c r="X64" s="115">
        <v>-1.8750000000000044E-2</v>
      </c>
      <c r="Y64" s="115">
        <v>6.8248023304203098E-2</v>
      </c>
      <c r="Z64" s="115">
        <v>-0.13170731707317065</v>
      </c>
      <c r="AA64" s="115">
        <v>9.6216631457653121E-2</v>
      </c>
      <c r="AB64" s="115">
        <v>-5.410895660203139E-2</v>
      </c>
      <c r="AC64" s="115">
        <v>-4.1666666666666706E-2</v>
      </c>
      <c r="AE64" s="116">
        <f t="shared" si="0"/>
        <v>5.2466749284252358E-2</v>
      </c>
    </row>
    <row r="65" spans="1:31" x14ac:dyDescent="0.2">
      <c r="A65" t="s">
        <v>1419</v>
      </c>
      <c r="B65" s="115">
        <v>-2.7472527472527472E-2</v>
      </c>
      <c r="C65" s="115">
        <v>-0.18761337133972536</v>
      </c>
      <c r="D65" s="115">
        <v>-0.10107737512242904</v>
      </c>
      <c r="E65" s="115">
        <v>-0.16383701188455008</v>
      </c>
      <c r="F65" s="115">
        <v>-0.16926360725720382</v>
      </c>
      <c r="G65" s="115">
        <v>-0.21291220743061004</v>
      </c>
      <c r="H65" s="115">
        <v>-2.9714978775015069E-2</v>
      </c>
      <c r="I65" s="115">
        <v>0</v>
      </c>
      <c r="J65" s="115">
        <v>-3.6082474226804113E-2</v>
      </c>
      <c r="K65" s="115">
        <v>0</v>
      </c>
      <c r="L65" s="115">
        <v>-0.10509301616346442</v>
      </c>
      <c r="M65" s="115">
        <v>-0.11247357293868923</v>
      </c>
      <c r="N65" s="115">
        <v>-4.0294840294840241E-2</v>
      </c>
      <c r="O65" s="115">
        <v>-0.12153518123667377</v>
      </c>
      <c r="P65" s="115">
        <v>-9.1923076923076941E-2</v>
      </c>
      <c r="Q65" s="115">
        <v>-0.10705712914066255</v>
      </c>
      <c r="R65" s="115">
        <v>-0.30833333333333329</v>
      </c>
      <c r="S65" s="115">
        <v>8.3333333333333329E-2</v>
      </c>
      <c r="T65" s="115">
        <v>-0.24736842105263157</v>
      </c>
      <c r="U65" s="115">
        <v>-0.10516870064608758</v>
      </c>
      <c r="W65" s="115">
        <v>1.974983541803893E-3</v>
      </c>
      <c r="X65" s="115">
        <v>3.4928848641655831E-2</v>
      </c>
      <c r="Y65" s="115">
        <v>-0.20298507462686566</v>
      </c>
      <c r="Z65" s="115">
        <v>2.4999999999999911E-2</v>
      </c>
      <c r="AA65" s="115">
        <v>-8.2143486691344914E-2</v>
      </c>
      <c r="AB65" s="115">
        <v>-0.15138692994828401</v>
      </c>
      <c r="AC65" s="115">
        <v>-0.12727272727272732</v>
      </c>
      <c r="AE65" s="116">
        <f t="shared" si="0"/>
        <v>-9.576932882447238E-2</v>
      </c>
    </row>
    <row r="66" spans="1:31" x14ac:dyDescent="0.2">
      <c r="A66" t="s">
        <v>1420</v>
      </c>
      <c r="B66" s="115">
        <v>-0.17272727272727276</v>
      </c>
      <c r="C66" s="115">
        <v>0.25251541707237923</v>
      </c>
      <c r="D66" s="115">
        <v>-7.9184704184704149E-2</v>
      </c>
      <c r="E66" s="115">
        <v>0.14814814814814811</v>
      </c>
      <c r="F66" s="115">
        <v>-2.5379654670272495E-2</v>
      </c>
      <c r="G66" s="115">
        <v>5.3823583348615485E-2</v>
      </c>
      <c r="H66" s="115">
        <v>-3.0000000000000093E-2</v>
      </c>
      <c r="I66" s="115">
        <v>-2.6315789473684209E-2</v>
      </c>
      <c r="J66" s="115">
        <v>-0.20491803278688525</v>
      </c>
      <c r="K66" s="115">
        <v>-9.5925813317117539E-2</v>
      </c>
      <c r="L66" s="115">
        <v>-0.10463655726066312</v>
      </c>
      <c r="M66" s="115">
        <v>-6.3366336633663423E-2</v>
      </c>
      <c r="N66" s="115">
        <v>9.4086021505376344E-2</v>
      </c>
      <c r="O66" s="115">
        <v>4.9968657652010369E-2</v>
      </c>
      <c r="P66" s="115">
        <v>-0.20828258221680884</v>
      </c>
      <c r="Q66" s="115">
        <v>8.2284607938045359E-3</v>
      </c>
      <c r="R66" s="115">
        <v>0.2</v>
      </c>
      <c r="S66" s="115">
        <v>9.0909090909090912E-2</v>
      </c>
      <c r="T66" s="115">
        <v>0.18749999999999989</v>
      </c>
      <c r="U66" s="115">
        <v>-1.4851485148514912E-2</v>
      </c>
      <c r="W66" s="115">
        <v>2.2207267833109022E-2</v>
      </c>
      <c r="X66" s="115">
        <v>-0.11047180667433822</v>
      </c>
      <c r="Y66" s="115">
        <v>4.7966631908237752E-2</v>
      </c>
      <c r="Z66" s="115">
        <v>1.0101010101010111E-2</v>
      </c>
      <c r="AA66" s="115">
        <v>1.6120365394948929E-2</v>
      </c>
      <c r="AB66" s="115">
        <v>-4.7611940298507426E-2</v>
      </c>
      <c r="AC66" s="115">
        <v>-2.1352313167259804E-2</v>
      </c>
      <c r="AE66" s="116">
        <f t="shared" si="0"/>
        <v>-8.6850495899857476E-4</v>
      </c>
    </row>
    <row r="67" spans="1:31" x14ac:dyDescent="0.2">
      <c r="A67" t="s">
        <v>1421</v>
      </c>
      <c r="B67" s="115">
        <v>-0.10786699107866991</v>
      </c>
      <c r="C67" s="115">
        <v>-9.3556928508384915E-2</v>
      </c>
      <c r="D67" s="115">
        <v>0.11271676300578028</v>
      </c>
      <c r="E67" s="115">
        <v>-0.11779879621668107</v>
      </c>
      <c r="F67" s="115">
        <v>-1.9979612640163038E-2</v>
      </c>
      <c r="G67" s="115">
        <v>2.6447058823529435E-2</v>
      </c>
      <c r="H67" s="115">
        <v>-2.1301093839953999E-2</v>
      </c>
      <c r="I67" s="115">
        <v>-4.809619238476958E-2</v>
      </c>
      <c r="J67" s="115">
        <v>0.10240963855421696</v>
      </c>
      <c r="K67" s="115">
        <v>4.9390594090995985E-2</v>
      </c>
      <c r="L67" s="115">
        <v>7.1319915750058666E-2</v>
      </c>
      <c r="M67" s="115">
        <v>0.17551210428305397</v>
      </c>
      <c r="N67" s="115">
        <v>-6.6077525607551701E-2</v>
      </c>
      <c r="O67" s="115">
        <v>-0.14918095238095236</v>
      </c>
      <c r="P67" s="115">
        <v>-3.198231392778169E-2</v>
      </c>
      <c r="Q67" s="115">
        <v>3.3620172103261951E-2</v>
      </c>
      <c r="R67" s="115">
        <v>0.24688279301745641</v>
      </c>
      <c r="S67" s="115">
        <v>-8.3333333333333329E-2</v>
      </c>
      <c r="T67" s="115">
        <v>-0.11111111111111108</v>
      </c>
      <c r="U67" s="115">
        <v>0.11778656126482215</v>
      </c>
      <c r="W67" s="115">
        <v>-9.3333333333333705E-3</v>
      </c>
      <c r="X67" s="115">
        <v>-7.058823529411766E-2</v>
      </c>
      <c r="Y67" s="115">
        <v>4.3147208121827506E-2</v>
      </c>
      <c r="Z67" s="115">
        <v>4.2105263157894778E-2</v>
      </c>
      <c r="AA67" s="115">
        <v>0.17240655186896264</v>
      </c>
      <c r="AB67" s="115">
        <v>3.0769230769230771E-2</v>
      </c>
      <c r="AC67" s="115">
        <v>6.0377358490566094E-2</v>
      </c>
      <c r="AE67" s="116">
        <f t="shared" ref="AE67:AE130" si="1">AVERAGE(B67:AC67)</f>
        <v>1.3136473838698292E-2</v>
      </c>
    </row>
    <row r="68" spans="1:31" x14ac:dyDescent="0.2">
      <c r="A68" t="s">
        <v>1422</v>
      </c>
      <c r="B68" s="115">
        <v>-0.2040025823111685</v>
      </c>
      <c r="C68" s="115">
        <v>8.0076263107721743E-2</v>
      </c>
      <c r="D68" s="115">
        <v>-7.2316973262828682E-2</v>
      </c>
      <c r="E68" s="115">
        <v>0.59752747252747263</v>
      </c>
      <c r="F68" s="115">
        <v>1.7212774782247996E-2</v>
      </c>
      <c r="G68" s="115">
        <v>-4.7853750336051645E-2</v>
      </c>
      <c r="H68" s="115">
        <v>1.1527377521613586E-3</v>
      </c>
      <c r="I68" s="115">
        <v>0.11166805903648024</v>
      </c>
      <c r="J68" s="115">
        <v>0.65999999999999992</v>
      </c>
      <c r="K68" s="115">
        <v>0.25368000000000007</v>
      </c>
      <c r="L68" s="115">
        <v>8.2251630469195092E-2</v>
      </c>
      <c r="M68" s="115">
        <v>0.10153846153846156</v>
      </c>
      <c r="N68" s="115">
        <v>8.6287771353768916E-2</v>
      </c>
      <c r="O68" s="115">
        <v>4.1666666666666664E-2</v>
      </c>
      <c r="P68" s="115">
        <v>0.93857142857142839</v>
      </c>
      <c r="Q68" s="115">
        <v>-1.0495049504950518E-2</v>
      </c>
      <c r="R68" s="115">
        <v>0.34563758389261739</v>
      </c>
      <c r="S68" s="115">
        <v>0</v>
      </c>
      <c r="T68" s="115">
        <v>0.8</v>
      </c>
      <c r="U68" s="115">
        <v>-2.5798998844820877E-2</v>
      </c>
      <c r="W68" s="115">
        <v>4.748603351955305E-2</v>
      </c>
      <c r="X68" s="115">
        <v>-7.4309978768577799E-3</v>
      </c>
      <c r="Y68" s="115">
        <v>0.2140865737344092</v>
      </c>
      <c r="Z68" s="115">
        <v>0.42857142857142844</v>
      </c>
      <c r="AA68" s="115">
        <v>7.3247689880549929E-2</v>
      </c>
      <c r="AB68" s="115">
        <v>0.1206896551724138</v>
      </c>
      <c r="AC68" s="115">
        <v>0.25295508274231659</v>
      </c>
      <c r="AE68" s="116">
        <f t="shared" si="1"/>
        <v>0.1809781096734154</v>
      </c>
    </row>
    <row r="69" spans="1:31" x14ac:dyDescent="0.2">
      <c r="A69" t="s">
        <v>1423</v>
      </c>
      <c r="B69" s="115">
        <v>6.7539627842867017E-2</v>
      </c>
      <c r="C69" s="115">
        <v>0.25879999999999997</v>
      </c>
      <c r="D69" s="115">
        <v>-2.8015057188359466E-2</v>
      </c>
      <c r="E69" s="115">
        <v>-2.4128686327077709E-2</v>
      </c>
      <c r="F69" s="115">
        <v>-5.3210288631454952E-2</v>
      </c>
      <c r="G69" s="115">
        <v>-0.10735141188704904</v>
      </c>
      <c r="H69" s="115">
        <v>2.058823529411773E-2</v>
      </c>
      <c r="I69" s="115">
        <v>-0.18386363636363645</v>
      </c>
      <c r="J69" s="115">
        <v>-4.9751243781093468E-3</v>
      </c>
      <c r="K69" s="115">
        <v>0</v>
      </c>
      <c r="L69" s="115">
        <v>-0.11115488518685276</v>
      </c>
      <c r="M69" s="115">
        <v>5.9206952743074408E-2</v>
      </c>
      <c r="N69" s="115">
        <v>-0.10530938902986524</v>
      </c>
      <c r="O69" s="115">
        <v>9.6153846153846385E-3</v>
      </c>
      <c r="P69" s="115">
        <v>1.1560693641618455E-2</v>
      </c>
      <c r="Q69" s="115">
        <v>-0.11286780851998239</v>
      </c>
      <c r="R69" s="115">
        <v>-6.6666666666666723E-3</v>
      </c>
      <c r="S69" s="115">
        <v>0</v>
      </c>
      <c r="T69" s="115">
        <v>-9.0909090909090981E-2</v>
      </c>
      <c r="U69" s="115">
        <v>-0.12764528048370846</v>
      </c>
      <c r="W69" s="115">
        <v>2.1033868092691616E-2</v>
      </c>
      <c r="X69" s="115">
        <v>-4.8484848484848526E-2</v>
      </c>
      <c r="Y69" s="115">
        <v>8.7962962962963048E-2</v>
      </c>
      <c r="Z69" s="115">
        <v>-0.10738255033557041</v>
      </c>
      <c r="AA69" s="115">
        <v>-4.0856031128404684E-2</v>
      </c>
      <c r="AB69" s="115">
        <v>-1.276595744680851E-2</v>
      </c>
      <c r="AC69" s="115">
        <v>-5.9999999999999908E-2</v>
      </c>
      <c r="AE69" s="116">
        <f t="shared" si="1"/>
        <v>-2.5528851399065508E-2</v>
      </c>
    </row>
    <row r="70" spans="1:31" x14ac:dyDescent="0.2">
      <c r="A70" t="s">
        <v>1424</v>
      </c>
      <c r="B70" s="115">
        <v>9.5921450151057366E-2</v>
      </c>
      <c r="C70" s="115">
        <v>-9.2558983666061731E-2</v>
      </c>
      <c r="D70" s="115">
        <v>0.12067496856366354</v>
      </c>
      <c r="E70" s="115">
        <v>3.1811894882434237E-2</v>
      </c>
      <c r="F70" s="115">
        <v>4.9021627188465554E-2</v>
      </c>
      <c r="G70" s="115">
        <v>-0.1673216545660427</v>
      </c>
      <c r="H70" s="115">
        <v>0.13484646194926567</v>
      </c>
      <c r="I70" s="115">
        <v>-0.18518518518518517</v>
      </c>
      <c r="J70" s="115">
        <v>8.6486486486486325E-2</v>
      </c>
      <c r="K70" s="115">
        <v>1.2145748987854251E-2</v>
      </c>
      <c r="L70" s="115">
        <v>0.15429091145325796</v>
      </c>
      <c r="M70" s="115">
        <v>-0.12333333333333332</v>
      </c>
      <c r="N70" s="115">
        <v>0.17405752263091553</v>
      </c>
      <c r="O70" s="115">
        <v>-5.498446091322E-3</v>
      </c>
      <c r="P70" s="115">
        <v>-0.23111111111111107</v>
      </c>
      <c r="Q70" s="115">
        <v>0.20336116689567693</v>
      </c>
      <c r="R70" s="115">
        <v>-1.6393442622950762E-2</v>
      </c>
      <c r="S70" s="115">
        <v>0</v>
      </c>
      <c r="T70" s="115">
        <v>4.7619047619047658E-2</v>
      </c>
      <c r="U70" s="115">
        <v>0.16152945766679674</v>
      </c>
      <c r="W70" s="115">
        <v>8.9320388349514585E-2</v>
      </c>
      <c r="X70" s="115">
        <v>0.20731707317073186</v>
      </c>
      <c r="Y70" s="115">
        <v>0.40954095409540964</v>
      </c>
      <c r="Z70" s="115">
        <v>6.4285714285714349E-2</v>
      </c>
      <c r="AA70" s="115">
        <v>0.15707853926963486</v>
      </c>
      <c r="AB70" s="115">
        <v>-6.2998405103668303E-2</v>
      </c>
      <c r="AC70" s="115">
        <v>0.16580310880829019</v>
      </c>
      <c r="AE70" s="116">
        <f t="shared" si="1"/>
        <v>5.4841183732390449E-2</v>
      </c>
    </row>
    <row r="71" spans="1:31" x14ac:dyDescent="0.2">
      <c r="A71" t="s">
        <v>1425</v>
      </c>
      <c r="B71" s="115">
        <v>4.2519685039370154E-2</v>
      </c>
      <c r="C71" s="115">
        <v>-1.0061085159899303E-2</v>
      </c>
      <c r="D71" s="115">
        <v>-0.18891265010692546</v>
      </c>
      <c r="E71" s="115">
        <v>-9.8503740648378954E-2</v>
      </c>
      <c r="F71" s="115">
        <v>-0.16638049450549458</v>
      </c>
      <c r="G71" s="115">
        <v>-2.4939923361693858E-2</v>
      </c>
      <c r="H71" s="115">
        <v>-1.8348623853210969E-2</v>
      </c>
      <c r="I71" s="115">
        <v>-0.11807937285644288</v>
      </c>
      <c r="J71" s="115">
        <v>-2.7595269382391586E-2</v>
      </c>
      <c r="K71" s="115">
        <v>0</v>
      </c>
      <c r="L71" s="115">
        <v>-8.8038390899934746E-2</v>
      </c>
      <c r="M71" s="115">
        <v>-0.11504424778761063</v>
      </c>
      <c r="N71" s="115">
        <v>-7.6605650195746569E-2</v>
      </c>
      <c r="O71" s="115">
        <v>3.224479723616025E-2</v>
      </c>
      <c r="P71" s="115">
        <v>3.1208203299153046E-3</v>
      </c>
      <c r="Q71" s="115">
        <v>-0.1280184331797235</v>
      </c>
      <c r="R71" s="115">
        <v>-0.17567567567567577</v>
      </c>
      <c r="S71" s="115">
        <v>0</v>
      </c>
      <c r="T71" s="115">
        <v>-7.8947368421052516E-2</v>
      </c>
      <c r="U71" s="115">
        <v>-0.19046114971572967</v>
      </c>
      <c r="W71" s="115">
        <v>-4.6296296296296294E-2</v>
      </c>
      <c r="X71" s="115">
        <v>-8.6859688195991214E-2</v>
      </c>
      <c r="Y71" s="115">
        <v>-0.2654545454545455</v>
      </c>
      <c r="Z71" s="115">
        <v>-0.36936936936936948</v>
      </c>
      <c r="AA71" s="115">
        <v>-0.24194160030337514</v>
      </c>
      <c r="AB71" s="115">
        <v>-0.12916666666666662</v>
      </c>
      <c r="AC71" s="115">
        <v>-0.38730158730158731</v>
      </c>
      <c r="AE71" s="116">
        <f t="shared" si="1"/>
        <v>-0.10941172321230727</v>
      </c>
    </row>
    <row r="72" spans="1:31" x14ac:dyDescent="0.2">
      <c r="A72" t="s">
        <v>1426</v>
      </c>
      <c r="B72" s="115">
        <v>0.18249534450651761</v>
      </c>
      <c r="C72" s="115">
        <v>0.1634615384615383</v>
      </c>
      <c r="D72" s="115">
        <v>-9.2198793381518443E-2</v>
      </c>
      <c r="E72" s="115">
        <v>0.12640449438202239</v>
      </c>
      <c r="F72" s="115">
        <v>-6.8904876099120632E-2</v>
      </c>
      <c r="G72" s="115">
        <v>-0.10331372663211233</v>
      </c>
      <c r="H72" s="115">
        <v>-3.2953105196451178E-2</v>
      </c>
      <c r="I72" s="115">
        <v>7.4022101385721781E-2</v>
      </c>
      <c r="J72" s="115">
        <v>-0.13028571428571425</v>
      </c>
      <c r="K72" s="115">
        <v>-5.1823416506717852E-2</v>
      </c>
      <c r="L72" s="115">
        <v>-6.2225679204400336E-2</v>
      </c>
      <c r="M72" s="115">
        <v>0.38367346938775526</v>
      </c>
      <c r="N72" s="115">
        <v>-1.5930862140774688E-2</v>
      </c>
      <c r="O72" s="115">
        <v>-6.1235521235521291E-2</v>
      </c>
      <c r="P72" s="115">
        <v>-0.25605306799336647</v>
      </c>
      <c r="Q72" s="115">
        <v>-5.1324648072046904E-2</v>
      </c>
      <c r="R72" s="115">
        <v>-0.25999999999999995</v>
      </c>
      <c r="S72" s="115">
        <v>-0.14285714285714285</v>
      </c>
      <c r="T72" s="115">
        <v>-0.2137931034482759</v>
      </c>
      <c r="U72" s="115">
        <v>-6.1925925925925919E-2</v>
      </c>
      <c r="W72" s="115">
        <v>7.4840764331210147E-2</v>
      </c>
      <c r="X72" s="115">
        <v>-3.3296337402884974E-3</v>
      </c>
      <c r="Y72" s="115">
        <v>0.14194035485088718</v>
      </c>
      <c r="Z72" s="115">
        <v>-0.17777777777777776</v>
      </c>
      <c r="AA72" s="115">
        <v>-6.0060595259312018E-2</v>
      </c>
      <c r="AB72" s="115">
        <v>-0.15294117647058825</v>
      </c>
      <c r="AC72" s="115">
        <v>-4.5454545454545428E-2</v>
      </c>
      <c r="AE72" s="116">
        <f t="shared" si="1"/>
        <v>-3.3242638680590679E-2</v>
      </c>
    </row>
    <row r="73" spans="1:31" x14ac:dyDescent="0.2">
      <c r="A73" t="s">
        <v>1427</v>
      </c>
      <c r="B73" s="115">
        <v>4.6772684752105437E-3</v>
      </c>
      <c r="C73" s="115">
        <v>-0.23086816720257233</v>
      </c>
      <c r="D73" s="115">
        <v>9.5435956159005464E-2</v>
      </c>
      <c r="E73" s="115">
        <v>9.9290780141844375E-3</v>
      </c>
      <c r="F73" s="115">
        <v>-3.7544237575011505E-2</v>
      </c>
      <c r="G73" s="115">
        <v>7.0845026504521444E-2</v>
      </c>
      <c r="H73" s="115">
        <v>5.0599201065246326E-2</v>
      </c>
      <c r="I73" s="115">
        <v>9.6346153846153804E-2</v>
      </c>
      <c r="J73" s="115">
        <v>0.13636363636363633</v>
      </c>
      <c r="K73" s="115">
        <v>-7.619047619047619E-3</v>
      </c>
      <c r="L73" s="115">
        <v>1.856148491879351E-2</v>
      </c>
      <c r="M73" s="115">
        <v>8.8235294117646225E-3</v>
      </c>
      <c r="N73" s="115">
        <v>-0.23626242544731604</v>
      </c>
      <c r="O73" s="115">
        <v>0.49814900509023602</v>
      </c>
      <c r="P73" s="115">
        <v>-0.19600000000000004</v>
      </c>
      <c r="Q73" s="115">
        <v>6.9554499031520183E-3</v>
      </c>
      <c r="R73" s="115">
        <v>0.23762376237623761</v>
      </c>
      <c r="S73" s="115">
        <v>0</v>
      </c>
      <c r="T73" s="115">
        <v>0.15999999999999998</v>
      </c>
      <c r="U73" s="115">
        <v>-3.2396788990825758E-2</v>
      </c>
      <c r="W73" s="115">
        <v>2.7402862985685141E-2</v>
      </c>
      <c r="X73" s="115">
        <v>-0.21103327495621718</v>
      </c>
      <c r="Y73" s="115">
        <v>0.29440508184705588</v>
      </c>
      <c r="Z73" s="115">
        <v>8.0000000000000071E-2</v>
      </c>
      <c r="AA73" s="115">
        <v>0.13445208249090171</v>
      </c>
      <c r="AB73" s="115">
        <v>1.1904761904761904E-2</v>
      </c>
      <c r="AC73" s="115">
        <v>1.538461538461533E-2</v>
      </c>
      <c r="AE73" s="116">
        <f t="shared" si="1"/>
        <v>3.7264259812969318E-2</v>
      </c>
    </row>
    <row r="74" spans="1:31" x14ac:dyDescent="0.2">
      <c r="A74" t="s">
        <v>1428</v>
      </c>
      <c r="B74" s="115">
        <v>0.46238030095759236</v>
      </c>
      <c r="C74" s="115">
        <v>-0.11471676629661261</v>
      </c>
      <c r="D74" s="115">
        <v>5.9335251100405523E-2</v>
      </c>
      <c r="E74" s="115">
        <v>0.2176165803108808</v>
      </c>
      <c r="F74" s="115">
        <v>3.2898919262555518E-2</v>
      </c>
      <c r="G74" s="115">
        <v>0.18295831796385084</v>
      </c>
      <c r="H74" s="115">
        <v>-0.11071640023682658</v>
      </c>
      <c r="I74" s="115">
        <v>0.04</v>
      </c>
      <c r="J74" s="115">
        <v>-0.22613065326633158</v>
      </c>
      <c r="K74" s="115">
        <v>8.8393543428132645E-3</v>
      </c>
      <c r="L74" s="115">
        <v>-2.1458015698232278E-3</v>
      </c>
      <c r="M74" s="115">
        <v>-0.10573382430299849</v>
      </c>
      <c r="N74" s="115">
        <v>9.3478260869565219E-2</v>
      </c>
      <c r="O74" s="115">
        <v>-6.3225658121622849E-3</v>
      </c>
      <c r="P74" s="115">
        <v>0.35379061371841158</v>
      </c>
      <c r="Q74" s="115">
        <v>9.6941922975235246E-4</v>
      </c>
      <c r="R74" s="115">
        <v>-0.10222222222222221</v>
      </c>
      <c r="S74" s="115">
        <v>-8.1364829396325472E-2</v>
      </c>
      <c r="T74" s="115">
        <v>4.1666666666666706E-2</v>
      </c>
      <c r="U74" s="115">
        <v>0.1530578512396695</v>
      </c>
      <c r="W74" s="115">
        <v>-2.200000000000003E-2</v>
      </c>
      <c r="X74" s="115">
        <v>0.86296900489396411</v>
      </c>
      <c r="Y74" s="115">
        <v>0.32932770379993509</v>
      </c>
      <c r="Z74" s="115">
        <v>-7.4074074074074139E-2</v>
      </c>
      <c r="AA74" s="115">
        <v>4.5887079720871256E-2</v>
      </c>
      <c r="AB74" s="115">
        <v>1.2170140980841128E-2</v>
      </c>
      <c r="AC74" s="115">
        <v>3.0110935023771854E-2</v>
      </c>
      <c r="AE74" s="116">
        <f t="shared" si="1"/>
        <v>7.7112194922376684E-2</v>
      </c>
    </row>
    <row r="75" spans="1:31" x14ac:dyDescent="0.2">
      <c r="A75" t="s">
        <v>1429</v>
      </c>
      <c r="B75" s="115">
        <v>-0.25711382113821141</v>
      </c>
      <c r="C75" s="115">
        <v>0.46375000000000011</v>
      </c>
      <c r="D75" s="115">
        <v>2.8370816552019031E-2</v>
      </c>
      <c r="E75" s="115">
        <v>2.659574468085113E-2</v>
      </c>
      <c r="F75" s="115">
        <v>0.22698907956318254</v>
      </c>
      <c r="G75" s="115">
        <v>0.46651520069241592</v>
      </c>
      <c r="H75" s="115">
        <v>0</v>
      </c>
      <c r="I75" s="115">
        <v>0.25376128385155461</v>
      </c>
      <c r="J75" s="115">
        <v>3.6458333333333301E-2</v>
      </c>
      <c r="K75" s="115">
        <v>4.1049851964471439E-2</v>
      </c>
      <c r="L75" s="115">
        <v>-9.9237029501525895E-2</v>
      </c>
      <c r="M75" s="115">
        <v>5.6111111111111195E-2</v>
      </c>
      <c r="N75" s="115">
        <v>0.11650485436893204</v>
      </c>
      <c r="O75" s="115">
        <v>8.4933898727862153E-2</v>
      </c>
      <c r="P75" s="115">
        <v>0.81045751633986918</v>
      </c>
      <c r="Q75" s="115">
        <v>-4.8150322959483224E-2</v>
      </c>
      <c r="R75" s="115">
        <v>-6.2499999999999965E-2</v>
      </c>
      <c r="S75" s="115">
        <v>-0.192368839427663</v>
      </c>
      <c r="T75" s="115">
        <v>-0.13043478260869562</v>
      </c>
      <c r="U75" s="115">
        <v>4.238456237077879E-2</v>
      </c>
      <c r="W75" s="115">
        <v>7.5268817204301078E-2</v>
      </c>
      <c r="X75" s="115">
        <v>-9.8529411764705879E-2</v>
      </c>
      <c r="Y75" s="115">
        <v>8.6450247000705693E-2</v>
      </c>
      <c r="Z75" s="115">
        <v>-2.1739130434782469E-2</v>
      </c>
      <c r="AA75" s="115">
        <v>3.7516454585344472E-2</v>
      </c>
      <c r="AB75" s="115">
        <v>-6.1077844311377858E-3</v>
      </c>
      <c r="AC75" s="115">
        <v>4.9916805324459204E-2</v>
      </c>
      <c r="AE75" s="116">
        <f t="shared" si="1"/>
        <v>7.3587165014999498E-2</v>
      </c>
    </row>
    <row r="76" spans="1:31" x14ac:dyDescent="0.2">
      <c r="A76" t="s">
        <v>1430</v>
      </c>
      <c r="B76" s="115">
        <v>0.11564625850340131</v>
      </c>
      <c r="C76" s="115">
        <v>2.9159519725557449E-2</v>
      </c>
      <c r="D76" s="115">
        <v>-7.0778922037017375E-3</v>
      </c>
      <c r="E76" s="115">
        <v>9.941520467836254E-2</v>
      </c>
      <c r="F76" s="115">
        <v>-0.24231678486997643</v>
      </c>
      <c r="G76" s="115">
        <v>0.13550368550368549</v>
      </c>
      <c r="H76" s="115">
        <v>5.9559261465158683E-3</v>
      </c>
      <c r="I76" s="115">
        <v>-1.1648079306071842E-2</v>
      </c>
      <c r="J76" s="115">
        <v>6.6666666666666624E-2</v>
      </c>
      <c r="K76" s="115">
        <v>4.1416666666666657E-2</v>
      </c>
      <c r="L76" s="115">
        <v>4.3856854624615006E-2</v>
      </c>
      <c r="M76" s="115">
        <v>0.2</v>
      </c>
      <c r="N76" s="115">
        <v>0.12151567944250867</v>
      </c>
      <c r="O76" s="115">
        <v>-0.20755089938723068</v>
      </c>
      <c r="P76" s="115">
        <v>-0.29655172413793102</v>
      </c>
      <c r="Q76" s="115">
        <v>5.4302644379587872E-2</v>
      </c>
      <c r="R76" s="115">
        <v>6.6666666666666624E-2</v>
      </c>
      <c r="S76" s="115">
        <v>-4.7450782433114479E-2</v>
      </c>
      <c r="T76" s="115">
        <v>-7.1942446043165541E-3</v>
      </c>
      <c r="U76" s="115">
        <v>2.2551092318534201E-2</v>
      </c>
      <c r="W76" s="115">
        <v>-0.15454545454545454</v>
      </c>
      <c r="X76" s="115">
        <v>1.644245142002981E-2</v>
      </c>
      <c r="Y76" s="115">
        <v>4.229496138286129E-2</v>
      </c>
      <c r="Z76" s="115">
        <v>-0.14285714285714299</v>
      </c>
      <c r="AA76" s="115">
        <v>-4.6842325386867459E-2</v>
      </c>
      <c r="AB76" s="115">
        <v>-5.113636363636364E-2</v>
      </c>
      <c r="AC76" s="115">
        <v>-0.21744791666666666</v>
      </c>
      <c r="AE76" s="116">
        <f t="shared" si="1"/>
        <v>-1.3749086367006615E-2</v>
      </c>
    </row>
    <row r="77" spans="1:31" x14ac:dyDescent="0.2">
      <c r="A77" t="s">
        <v>1431</v>
      </c>
      <c r="B77" s="115">
        <v>-1.4525139664804359E-2</v>
      </c>
      <c r="C77" s="115">
        <v>0</v>
      </c>
      <c r="D77" s="115">
        <v>9.9721209521767846E-3</v>
      </c>
      <c r="E77" s="115">
        <v>2.5999999999999978E-2</v>
      </c>
      <c r="F77" s="115">
        <v>0.12988313856427394</v>
      </c>
      <c r="G77" s="115">
        <v>0.29411764705882365</v>
      </c>
      <c r="H77" s="115">
        <v>0.14295439074200134</v>
      </c>
      <c r="I77" s="115">
        <v>1.2293025589563522E-2</v>
      </c>
      <c r="J77" s="115">
        <v>0.125</v>
      </c>
      <c r="K77" s="115">
        <v>0.29729729729729731</v>
      </c>
      <c r="L77" s="115">
        <v>4.8080133555926628E-2</v>
      </c>
      <c r="M77" s="115">
        <v>3.3444816053512182E-3</v>
      </c>
      <c r="N77" s="115">
        <v>2.8213166144200743E-2</v>
      </c>
      <c r="O77" s="115">
        <v>-9.1415229885057403E-2</v>
      </c>
      <c r="P77" s="115">
        <v>-2.247191011235955E-2</v>
      </c>
      <c r="Q77" s="115">
        <v>4.6363131593559051E-2</v>
      </c>
      <c r="R77" s="115">
        <v>0.125</v>
      </c>
      <c r="S77" s="115">
        <v>0</v>
      </c>
      <c r="T77" s="115">
        <v>-4.1379310344827627E-2</v>
      </c>
      <c r="U77" s="115">
        <v>2.5289017341040436E-2</v>
      </c>
      <c r="W77" s="115">
        <v>0.22222222222222221</v>
      </c>
      <c r="X77" s="115">
        <v>0.15344827586206908</v>
      </c>
      <c r="Y77" s="115">
        <v>-7.4855392990813174E-2</v>
      </c>
      <c r="Z77" s="115">
        <v>0.1751824817518248</v>
      </c>
      <c r="AA77" s="115">
        <v>2.2668947818648467E-2</v>
      </c>
      <c r="AB77" s="115">
        <v>0.25714285714285712</v>
      </c>
      <c r="AC77" s="115">
        <v>0.39636363636363631</v>
      </c>
      <c r="AE77" s="116">
        <f t="shared" si="1"/>
        <v>8.5044036615096685E-2</v>
      </c>
    </row>
    <row r="78" spans="1:31" x14ac:dyDescent="0.2">
      <c r="A78" t="s">
        <v>1432</v>
      </c>
      <c r="B78" s="115">
        <v>0.68549905838041425</v>
      </c>
      <c r="C78" s="115">
        <v>3.644444444444446E-2</v>
      </c>
      <c r="D78" s="115">
        <v>-8.3049292081803977E-2</v>
      </c>
      <c r="E78" s="115">
        <v>-0.16666666666666666</v>
      </c>
      <c r="F78" s="115">
        <v>-2.8070744767158914E-2</v>
      </c>
      <c r="G78" s="115">
        <v>-0.11082838563754589</v>
      </c>
      <c r="H78" s="115">
        <v>-0.15037593984962405</v>
      </c>
      <c r="I78" s="115">
        <v>6.5775401069518735E-2</v>
      </c>
      <c r="J78" s="115">
        <v>-3.0303030303030304E-2</v>
      </c>
      <c r="K78" s="115">
        <v>-7.4999999999999997E-2</v>
      </c>
      <c r="L78" s="115">
        <v>-7.7231180034918454E-2</v>
      </c>
      <c r="M78" s="115">
        <v>-1.6447368421052631E-2</v>
      </c>
      <c r="N78" s="115">
        <v>-3.3575825405709163E-4</v>
      </c>
      <c r="O78" s="115">
        <v>0</v>
      </c>
      <c r="P78" s="115">
        <v>-9.882543539894699E-2</v>
      </c>
      <c r="Q78" s="115">
        <v>-0.12854838709677419</v>
      </c>
      <c r="R78" s="115">
        <v>0.21212121212121218</v>
      </c>
      <c r="S78" s="115">
        <v>0</v>
      </c>
      <c r="T78" s="115">
        <v>0.20833333333333334</v>
      </c>
      <c r="U78" s="115">
        <v>-2.7748507200561965E-2</v>
      </c>
      <c r="W78" s="115">
        <v>1.2601260126012653E-2</v>
      </c>
      <c r="X78" s="115">
        <v>8.6956521739130124E-3</v>
      </c>
      <c r="Y78" s="115">
        <v>-2.682119205298009E-2</v>
      </c>
      <c r="Z78" s="115">
        <v>-8.66666666666666E-2</v>
      </c>
      <c r="AA78" s="115">
        <v>-6.8711412069308961E-2</v>
      </c>
      <c r="AB78" s="115">
        <v>-5.4054054054054057E-2</v>
      </c>
      <c r="AC78" s="115">
        <v>-9.0909090909090884E-2</v>
      </c>
      <c r="AE78" s="116">
        <f t="shared" si="1"/>
        <v>-3.3749166598293708E-3</v>
      </c>
    </row>
    <row r="79" spans="1:31" x14ac:dyDescent="0.2">
      <c r="A79" t="s">
        <v>1433</v>
      </c>
      <c r="B79" s="115">
        <v>2.1153846153846044E-2</v>
      </c>
      <c r="C79" s="115">
        <v>-5.7788944723618049E-2</v>
      </c>
      <c r="D79" s="115">
        <v>1.251037000165914E-2</v>
      </c>
      <c r="E79" s="115">
        <v>7.1428571428571494E-2</v>
      </c>
      <c r="F79" s="115">
        <v>-3.7181690360881148E-2</v>
      </c>
      <c r="G79" s="115">
        <v>-5.3430821147357936E-3</v>
      </c>
      <c r="H79" s="115">
        <v>4.7878787878787826E-2</v>
      </c>
      <c r="I79" s="115">
        <v>-0.11479289940828406</v>
      </c>
      <c r="J79" s="115">
        <v>-2.9411764705882353E-2</v>
      </c>
      <c r="K79" s="115">
        <v>6.9518716577540107E-2</v>
      </c>
      <c r="L79" s="115">
        <v>0.15531561461794025</v>
      </c>
      <c r="M79" s="115">
        <v>0</v>
      </c>
      <c r="N79" s="115">
        <v>-0.26394266414037404</v>
      </c>
      <c r="O79" s="115">
        <v>-6.7492882264277354E-2</v>
      </c>
      <c r="P79" s="115">
        <v>-0.22064393939393934</v>
      </c>
      <c r="Q79" s="115">
        <v>-9.7591150571282995E-2</v>
      </c>
      <c r="R79" s="115">
        <v>-0.12698412698412698</v>
      </c>
      <c r="S79" s="115">
        <v>0</v>
      </c>
      <c r="T79" s="115">
        <v>-0.20000000000000004</v>
      </c>
      <c r="U79" s="115">
        <v>3.5272727272727233E-2</v>
      </c>
      <c r="W79" s="115">
        <v>9.9999999999999482E-3</v>
      </c>
      <c r="X79" s="115">
        <v>-4.4850498338870365E-2</v>
      </c>
      <c r="Y79" s="115">
        <v>0.16064565718677939</v>
      </c>
      <c r="Z79" s="115">
        <v>3.0927835051546341E-2</v>
      </c>
      <c r="AA79" s="115">
        <v>9.7006772995411786E-2</v>
      </c>
      <c r="AB79" s="115">
        <v>6.7613252197426847E-4</v>
      </c>
      <c r="AC79" s="115">
        <v>-0.22435897435897437</v>
      </c>
      <c r="AE79" s="116">
        <f t="shared" si="1"/>
        <v>-2.881657724735048E-2</v>
      </c>
    </row>
    <row r="80" spans="1:31" x14ac:dyDescent="0.2">
      <c r="A80" t="s">
        <v>1434</v>
      </c>
      <c r="B80" s="115">
        <v>-0.2180451127819549</v>
      </c>
      <c r="C80" s="115">
        <v>-0.20400000000000004</v>
      </c>
      <c r="D80" s="115">
        <v>1.6594756057089735E-4</v>
      </c>
      <c r="E80" s="115">
        <v>-8.9430894308943201E-2</v>
      </c>
      <c r="F80" s="115">
        <v>9.5498887557761522E-2</v>
      </c>
      <c r="G80" s="115">
        <v>-1.5640138408304437E-2</v>
      </c>
      <c r="H80" s="115">
        <v>-0.10228509249183891</v>
      </c>
      <c r="I80" s="115">
        <v>5.6250000000000001E-2</v>
      </c>
      <c r="J80" s="115">
        <v>-5.8479532163743519E-3</v>
      </c>
      <c r="K80" s="115">
        <v>-7.5995651744243484E-2</v>
      </c>
      <c r="L80" s="115">
        <v>-7.2470148021790498E-2</v>
      </c>
      <c r="M80" s="115">
        <v>5.9563203176704075E-3</v>
      </c>
      <c r="N80" s="115">
        <v>-0.2268152866242038</v>
      </c>
      <c r="O80" s="115">
        <v>1.0065127294256937E-2</v>
      </c>
      <c r="P80" s="115">
        <v>-3.5469630080681963E-2</v>
      </c>
      <c r="Q80" s="115">
        <v>3.5025610123531233E-2</v>
      </c>
      <c r="R80" s="115">
        <v>-5.5000000000000049E-2</v>
      </c>
      <c r="S80" s="115">
        <v>0</v>
      </c>
      <c r="T80" s="115">
        <v>-6.6225165562913968E-3</v>
      </c>
      <c r="U80" s="115">
        <v>-2.1700462468872268E-2</v>
      </c>
      <c r="W80" s="115">
        <v>1.8518518518518452E-2</v>
      </c>
      <c r="X80" s="115">
        <v>-4.8973143759873695E-2</v>
      </c>
      <c r="Y80" s="115">
        <v>-6.031058143734206E-2</v>
      </c>
      <c r="Z80" s="115">
        <v>-0.166189111747851</v>
      </c>
      <c r="AA80" s="115">
        <v>-5.8230452674897085E-2</v>
      </c>
      <c r="AB80" s="115">
        <v>-4.5929557476454677E-2</v>
      </c>
      <c r="AC80" s="115">
        <v>0</v>
      </c>
      <c r="AE80" s="116">
        <f t="shared" si="1"/>
        <v>-4.7684271201022539E-2</v>
      </c>
    </row>
    <row r="81" spans="1:31" x14ac:dyDescent="0.2">
      <c r="A81" t="s">
        <v>1435</v>
      </c>
      <c r="B81" s="115">
        <v>-0.3</v>
      </c>
      <c r="C81" s="115">
        <v>3.0927835051546341E-2</v>
      </c>
      <c r="D81" s="115">
        <v>6.5982664072174194E-2</v>
      </c>
      <c r="E81" s="115">
        <v>-4.0561622464898563E-2</v>
      </c>
      <c r="F81" s="115">
        <v>8.1036077705827991E-2</v>
      </c>
      <c r="G81" s="115">
        <v>-2.3384698567180371E-2</v>
      </c>
      <c r="H81" s="115">
        <v>-6.6056910569105731E-2</v>
      </c>
      <c r="I81" s="115">
        <v>-3.428295509415745E-2</v>
      </c>
      <c r="J81" s="115">
        <v>-7.0652173913043334E-2</v>
      </c>
      <c r="K81" s="115">
        <v>0.35734406438631794</v>
      </c>
      <c r="L81" s="115">
        <v>-1.072400653238976E-2</v>
      </c>
      <c r="M81" s="115">
        <v>0.18882769472856006</v>
      </c>
      <c r="N81" s="115">
        <v>0.29816437903092446</v>
      </c>
      <c r="O81" s="115">
        <v>-9.2702018264139346E-2</v>
      </c>
      <c r="P81" s="115">
        <v>3.2070861331703381E-3</v>
      </c>
      <c r="Q81" s="115">
        <v>5.5745526838966129E-2</v>
      </c>
      <c r="R81" s="115">
        <v>-0.1111111111111111</v>
      </c>
      <c r="S81" s="115">
        <v>-5.6666666666666726E-2</v>
      </c>
      <c r="T81" s="115">
        <v>-0.11176470588235292</v>
      </c>
      <c r="U81" s="115">
        <v>3.6122373755989694E-2</v>
      </c>
      <c r="W81" s="115">
        <v>-5.4704595185995623E-2</v>
      </c>
      <c r="X81" s="115">
        <v>-8.3936324167872653E-2</v>
      </c>
      <c r="Y81" s="115">
        <v>0.19045571797076524</v>
      </c>
      <c r="Z81" s="115">
        <v>7.0552147239263938E-2</v>
      </c>
      <c r="AA81" s="115">
        <v>1.3555787278414985E-2</v>
      </c>
      <c r="AB81" s="115">
        <v>5.4557823129251767E-2</v>
      </c>
      <c r="AC81" s="115">
        <v>3.9999999999999973E-2</v>
      </c>
      <c r="AE81" s="116">
        <f t="shared" si="1"/>
        <v>1.5923384774157754E-2</v>
      </c>
    </row>
    <row r="82" spans="1:31" x14ac:dyDescent="0.2">
      <c r="A82" t="s">
        <v>1436</v>
      </c>
      <c r="B82" s="115">
        <v>0.46153846153846156</v>
      </c>
      <c r="C82" s="115">
        <v>7.7777777777777835E-2</v>
      </c>
      <c r="D82" s="115">
        <v>0.12506468176571264</v>
      </c>
      <c r="E82" s="115">
        <v>-8.4285714285714269E-2</v>
      </c>
      <c r="F82" s="115">
        <v>8.4035298836742836E-2</v>
      </c>
      <c r="G82" s="115">
        <v>7.352941176470674E-3</v>
      </c>
      <c r="H82" s="115">
        <v>9.3333333333333324E-2</v>
      </c>
      <c r="I82" s="115">
        <v>-0.20893812070282655</v>
      </c>
      <c r="J82" s="115">
        <v>-3.3613445378151294E-2</v>
      </c>
      <c r="K82" s="115">
        <v>2.2633744855966958E-2</v>
      </c>
      <c r="L82" s="115">
        <v>0.13514181548538573</v>
      </c>
      <c r="M82" s="115">
        <v>-0.24119402985074623</v>
      </c>
      <c r="N82" s="115">
        <v>-0.16575843277919569</v>
      </c>
      <c r="O82" s="115">
        <v>1.5371608638843179E-3</v>
      </c>
      <c r="P82" s="115">
        <v>-6.3732928679818158E-3</v>
      </c>
      <c r="Q82" s="115">
        <v>0.29732796863716077</v>
      </c>
      <c r="R82" s="115">
        <v>2.2727272727272645E-2</v>
      </c>
      <c r="S82" s="115">
        <v>-0.10638297872340426</v>
      </c>
      <c r="T82" s="115">
        <v>0.10389610389610385</v>
      </c>
      <c r="U82" s="115">
        <v>1.5344311377245515E-2</v>
      </c>
      <c r="W82" s="115">
        <v>5.057471264367823E-2</v>
      </c>
      <c r="X82" s="115">
        <v>4.5385779122541575E-2</v>
      </c>
      <c r="Y82" s="115">
        <v>0.17237903225806461</v>
      </c>
      <c r="Z82" s="115">
        <v>9.3959731543624095E-2</v>
      </c>
      <c r="AA82" s="115">
        <v>2.1516829995739353E-2</v>
      </c>
      <c r="AB82" s="115">
        <v>-0.17304230423042299</v>
      </c>
      <c r="AC82" s="115">
        <v>-8.647990255785637E-2</v>
      </c>
      <c r="AE82" s="116">
        <f t="shared" si="1"/>
        <v>2.6868842091069153E-2</v>
      </c>
    </row>
    <row r="83" spans="1:31" x14ac:dyDescent="0.2">
      <c r="A83" t="s">
        <v>1437</v>
      </c>
      <c r="B83" s="115">
        <v>0</v>
      </c>
      <c r="C83" s="115">
        <v>0.16883116883116875</v>
      </c>
      <c r="D83" s="115">
        <v>-6.5712160654518362E-2</v>
      </c>
      <c r="E83" s="115">
        <v>1.3024602026049183E-2</v>
      </c>
      <c r="F83" s="115">
        <v>8.3913043478260854E-2</v>
      </c>
      <c r="G83" s="115">
        <v>4.5409252669039113E-2</v>
      </c>
      <c r="H83" s="115">
        <v>-8.9989888776542015E-2</v>
      </c>
      <c r="I83" s="115">
        <v>-0.11239193083573491</v>
      </c>
      <c r="J83" s="115">
        <v>0.15393939393939388</v>
      </c>
      <c r="K83" s="115">
        <v>-0.11097560975609749</v>
      </c>
      <c r="L83" s="115">
        <v>0.21393743905183416</v>
      </c>
      <c r="M83" s="115">
        <v>-0.16749502982107359</v>
      </c>
      <c r="N83" s="115">
        <v>-9.3937500000000007E-2</v>
      </c>
      <c r="O83" s="115">
        <v>-5.6490210297316837E-2</v>
      </c>
      <c r="P83" s="115">
        <v>1.3534297139341891E-2</v>
      </c>
      <c r="Q83" s="115">
        <v>9.5749491295500949E-2</v>
      </c>
      <c r="R83" s="115">
        <v>-0.11823647294589175</v>
      </c>
      <c r="S83" s="115">
        <v>-1.673640167364011E-2</v>
      </c>
      <c r="T83" s="115">
        <v>1.986754966887419E-2</v>
      </c>
      <c r="U83" s="115">
        <v>-3.9885016169601134E-2</v>
      </c>
      <c r="W83" s="115">
        <v>-8.7284934955937823E-2</v>
      </c>
      <c r="X83" s="115">
        <v>-4.8920863309352497E-2</v>
      </c>
      <c r="Y83" s="115">
        <v>4.9735449735449806E-2</v>
      </c>
      <c r="Z83" s="115">
        <v>6.4285714285714349E-2</v>
      </c>
      <c r="AA83" s="115">
        <v>0.12782316194137436</v>
      </c>
      <c r="AB83" s="115">
        <v>-0.19383219954648531</v>
      </c>
      <c r="AC83" s="115">
        <v>1.6089108910891187E-2</v>
      </c>
      <c r="AE83" s="116">
        <f t="shared" si="1"/>
        <v>-5.0277239173814499E-3</v>
      </c>
    </row>
    <row r="84" spans="1:31" x14ac:dyDescent="0.2">
      <c r="A84" t="s">
        <v>1438</v>
      </c>
      <c r="B84" s="115">
        <v>-0.22619047619047622</v>
      </c>
      <c r="C84" s="115">
        <v>-0.11153846153846149</v>
      </c>
      <c r="D84" s="115">
        <v>-5.2535146753109566E-2</v>
      </c>
      <c r="E84" s="115">
        <v>-0.11410256410256406</v>
      </c>
      <c r="F84" s="115">
        <v>-0.25782510487253951</v>
      </c>
      <c r="G84" s="115">
        <v>-0.11635220125786164</v>
      </c>
      <c r="H84" s="115">
        <v>5.081300813008202E-3</v>
      </c>
      <c r="I84" s="115">
        <v>-0.16903789266093808</v>
      </c>
      <c r="J84" s="115">
        <v>-0.10130718954248363</v>
      </c>
      <c r="K84" s="115">
        <v>-0.2</v>
      </c>
      <c r="L84" s="115">
        <v>-5.0750055974326949E-3</v>
      </c>
      <c r="M84" s="115">
        <v>3.1794871794871844E-2</v>
      </c>
      <c r="N84" s="115">
        <v>-0.12165129556433903</v>
      </c>
      <c r="O84" s="115">
        <v>-9.1388284904790174E-2</v>
      </c>
      <c r="P84" s="115">
        <v>-2.3430459597476753E-2</v>
      </c>
      <c r="Q84" s="115">
        <v>-6.0674157303371489E-3</v>
      </c>
      <c r="R84" s="115">
        <v>-8.1031307550644485E-2</v>
      </c>
      <c r="S84" s="115">
        <v>-1.6460905349794327E-2</v>
      </c>
      <c r="T84" s="115">
        <v>-0.1748633879781421</v>
      </c>
      <c r="U84" s="115">
        <v>6.8740955137481085E-3</v>
      </c>
      <c r="W84" s="115">
        <v>0.24179260031266267</v>
      </c>
      <c r="X84" s="115">
        <v>4.3352601156069724E-3</v>
      </c>
      <c r="Y84" s="115">
        <v>-1.6649323621227903E-2</v>
      </c>
      <c r="Z84" s="115">
        <v>-6.6666666666666721E-2</v>
      </c>
      <c r="AA84" s="115">
        <v>5.1541182415361271E-2</v>
      </c>
      <c r="AB84" s="115">
        <v>-0.17105263157894737</v>
      </c>
      <c r="AC84" s="115">
        <v>-0.41150764748725421</v>
      </c>
      <c r="AE84" s="116">
        <f t="shared" si="1"/>
        <v>-8.1233853984452889E-2</v>
      </c>
    </row>
    <row r="85" spans="1:31" x14ac:dyDescent="0.2">
      <c r="A85" t="s">
        <v>1439</v>
      </c>
      <c r="B85" s="115">
        <v>0.15068493150684939</v>
      </c>
      <c r="C85" s="115">
        <v>-8.1596608972094628E-2</v>
      </c>
      <c r="D85" s="115">
        <v>9.3893374115303421E-3</v>
      </c>
      <c r="E85" s="115">
        <v>0.16071428571428573</v>
      </c>
      <c r="F85" s="115">
        <v>0.36760812003530441</v>
      </c>
      <c r="G85" s="115">
        <v>-5.5033876144062709E-2</v>
      </c>
      <c r="H85" s="115">
        <v>0.13757225433526005</v>
      </c>
      <c r="I85" s="115">
        <v>0.14573918657198182</v>
      </c>
      <c r="J85" s="115">
        <v>1.9999999999999969E-2</v>
      </c>
      <c r="K85" s="115">
        <v>-1.8904044029672117E-2</v>
      </c>
      <c r="L85" s="115">
        <v>1.0863824971708772E-2</v>
      </c>
      <c r="M85" s="115">
        <v>0.59183673469387754</v>
      </c>
      <c r="N85" s="115">
        <v>7.0270270270270316E-2</v>
      </c>
      <c r="O85" s="115">
        <v>0.27462836986646527</v>
      </c>
      <c r="P85" s="115">
        <v>-0.13722949332642223</v>
      </c>
      <c r="Q85" s="115">
        <v>-1.1111111111111112E-2</v>
      </c>
      <c r="R85" s="115">
        <v>0.35074626865671649</v>
      </c>
      <c r="S85" s="115">
        <v>0.94400000000000006</v>
      </c>
      <c r="T85" s="115">
        <v>0.20394736842105265</v>
      </c>
      <c r="U85" s="115">
        <v>2.218934911242609E-2</v>
      </c>
      <c r="W85" s="115">
        <v>0.12353629976580816</v>
      </c>
      <c r="X85" s="115">
        <v>-2.5352112676056301E-2</v>
      </c>
      <c r="Y85" s="115">
        <v>-3.8519259629814888E-2</v>
      </c>
      <c r="Z85" s="115">
        <v>6.3829787234042618E-2</v>
      </c>
      <c r="AA85" s="115">
        <v>5.9138346267059168E-2</v>
      </c>
      <c r="AB85" s="115">
        <v>0.27872319969233722</v>
      </c>
      <c r="AC85" s="115">
        <v>-6.5986394557823055E-2</v>
      </c>
      <c r="AE85" s="116">
        <f t="shared" si="1"/>
        <v>0.13154389015110809</v>
      </c>
    </row>
    <row r="86" spans="1:31" x14ac:dyDescent="0.2">
      <c r="A86" t="s">
        <v>1440</v>
      </c>
      <c r="B86" s="115">
        <v>-8.6357947434292912E-2</v>
      </c>
      <c r="C86" s="115">
        <v>0.14615384615384613</v>
      </c>
      <c r="D86" s="115">
        <v>-3.1350122299927535E-2</v>
      </c>
      <c r="E86" s="115">
        <v>0.11813643926788685</v>
      </c>
      <c r="F86" s="115">
        <v>0.67976278724981465</v>
      </c>
      <c r="G86" s="115">
        <v>0.44727335282986397</v>
      </c>
      <c r="H86" s="115">
        <v>-3.351955307262558E-2</v>
      </c>
      <c r="I86" s="115">
        <v>0.3876819708846585</v>
      </c>
      <c r="J86" s="115">
        <v>0.11801242236024835</v>
      </c>
      <c r="K86" s="115">
        <v>0.41325667906662156</v>
      </c>
      <c r="L86" s="115">
        <v>1.1523199023199171E-2</v>
      </c>
      <c r="M86" s="115">
        <v>4.2553191489361701E-2</v>
      </c>
      <c r="N86" s="115">
        <v>5.0617283950617216E-2</v>
      </c>
      <c r="O86" s="115">
        <v>0.53243243243243232</v>
      </c>
      <c r="P86" s="115">
        <v>0.1184057971014493</v>
      </c>
      <c r="Q86" s="115">
        <v>2.3890784982935086E-2</v>
      </c>
      <c r="R86" s="115">
        <v>0.38144329896907198</v>
      </c>
      <c r="S86" s="115">
        <v>4.1666666666666664E-2</v>
      </c>
      <c r="T86" s="115">
        <v>-0.14606741573033707</v>
      </c>
      <c r="U86" s="115">
        <v>8.5072231139646765E-2</v>
      </c>
      <c r="W86" s="115">
        <v>7.828282828282819E-2</v>
      </c>
      <c r="X86" s="115">
        <v>7.0889894419306154E-2</v>
      </c>
      <c r="Y86" s="115">
        <v>0.13129598189020919</v>
      </c>
      <c r="Z86" s="115">
        <v>0.17499999999999999</v>
      </c>
      <c r="AA86" s="115">
        <v>-0.63661999222092569</v>
      </c>
      <c r="AB86" s="115">
        <v>0.38219269102990039</v>
      </c>
      <c r="AC86" s="115">
        <v>0.83749999999999991</v>
      </c>
      <c r="AE86" s="116">
        <f t="shared" si="1"/>
        <v>0.16070847216416501</v>
      </c>
    </row>
    <row r="87" spans="1:31" x14ac:dyDescent="0.2">
      <c r="A87" t="s">
        <v>1441</v>
      </c>
      <c r="B87" s="115">
        <v>0.23112480739599384</v>
      </c>
      <c r="C87" s="115">
        <v>-1.2000000000000028E-2</v>
      </c>
      <c r="D87" s="115">
        <v>3.18509829014254E-2</v>
      </c>
      <c r="E87" s="115">
        <v>-0.10432190760059615</v>
      </c>
      <c r="F87" s="115">
        <v>0.28171021377672206</v>
      </c>
      <c r="G87" s="115">
        <v>0.167269076305221</v>
      </c>
      <c r="H87" s="115">
        <v>-6.770833333333337E-2</v>
      </c>
      <c r="I87" s="115">
        <v>6.3095238095238065E-2</v>
      </c>
      <c r="J87" s="115">
        <v>-0.13347685683530663</v>
      </c>
      <c r="K87" s="115">
        <v>0.28565217391304343</v>
      </c>
      <c r="L87" s="115">
        <v>6.3895429081756841E-2</v>
      </c>
      <c r="M87" s="115">
        <v>0</v>
      </c>
      <c r="N87" s="115">
        <v>9.6669374492282703E-2</v>
      </c>
      <c r="O87" s="115">
        <v>0.15866388308977036</v>
      </c>
      <c r="P87" s="115">
        <v>0.20798319327731099</v>
      </c>
      <c r="Q87" s="115">
        <v>3.4361026123793853E-2</v>
      </c>
      <c r="R87" s="115">
        <v>-0.10461538461538457</v>
      </c>
      <c r="S87" s="115">
        <v>-3.1476997578692538E-2</v>
      </c>
      <c r="T87" s="115">
        <v>0.22758620689655179</v>
      </c>
      <c r="U87" s="115">
        <v>9.7797356828193946E-2</v>
      </c>
      <c r="W87" s="115">
        <v>0.10152990264255904</v>
      </c>
      <c r="X87" s="115">
        <v>6.4205457463884341E-2</v>
      </c>
      <c r="Y87" s="115">
        <v>9.9564405724953411E-2</v>
      </c>
      <c r="Z87" s="115">
        <v>-0.17241379310344829</v>
      </c>
      <c r="AA87" s="115">
        <v>0.40857416792220241</v>
      </c>
      <c r="AB87" s="115">
        <v>4.5574544949284437E-2</v>
      </c>
      <c r="AC87" s="115">
        <v>-0.19110212335692622</v>
      </c>
      <c r="AE87" s="116">
        <f t="shared" si="1"/>
        <v>6.8518223868759262E-2</v>
      </c>
    </row>
    <row r="88" spans="1:31" x14ac:dyDescent="0.2">
      <c r="A88" t="s">
        <v>1442</v>
      </c>
      <c r="B88" s="115">
        <v>0.16936936936936944</v>
      </c>
      <c r="C88" s="115">
        <v>6.1571125265392747E-2</v>
      </c>
      <c r="D88" s="115">
        <v>6.9416460748907019E-2</v>
      </c>
      <c r="E88" s="115">
        <v>-7.7028885832187019E-2</v>
      </c>
      <c r="F88" s="115">
        <v>-0.22037037037037036</v>
      </c>
      <c r="G88" s="115">
        <v>-0.14329950111818346</v>
      </c>
      <c r="H88" s="115">
        <v>1.4799154334037926E-2</v>
      </c>
      <c r="I88" s="115">
        <v>-9.6579909657991E-2</v>
      </c>
      <c r="J88" s="115">
        <v>4.3243243243242325E-3</v>
      </c>
      <c r="K88" s="115">
        <v>-7.904220389204776E-2</v>
      </c>
      <c r="L88" s="115">
        <v>-7.1326245947372344E-2</v>
      </c>
      <c r="M88" s="115">
        <v>0</v>
      </c>
      <c r="N88" s="115">
        <v>-4.8318515655199075E-2</v>
      </c>
      <c r="O88" s="115">
        <v>3.1692307692307728E-2</v>
      </c>
      <c r="P88" s="115">
        <v>-5.3978756747344991E-3</v>
      </c>
      <c r="Q88" s="115">
        <v>0.1012051315277958</v>
      </c>
      <c r="R88" s="115">
        <v>1.2461059190031164E-2</v>
      </c>
      <c r="S88" s="115">
        <v>0</v>
      </c>
      <c r="T88" s="115">
        <v>-0.12121212121212119</v>
      </c>
      <c r="U88" s="115">
        <v>8.4049665711556726E-2</v>
      </c>
      <c r="W88" s="115">
        <v>-0.13892215568862268</v>
      </c>
      <c r="X88" s="115">
        <v>-2.6562499999999989E-2</v>
      </c>
      <c r="Y88" s="115">
        <v>-0.15331928345626977</v>
      </c>
      <c r="Z88" s="115">
        <v>3.9426523297490995E-2</v>
      </c>
      <c r="AA88" s="115">
        <v>-1.4975715056664859E-2</v>
      </c>
      <c r="AB88" s="115">
        <v>-9.8120300751879677E-2</v>
      </c>
      <c r="AC88" s="115">
        <v>-0.10090909090909085</v>
      </c>
      <c r="AE88" s="116">
        <f t="shared" si="1"/>
        <v>-2.9891464954130399E-2</v>
      </c>
    </row>
    <row r="89" spans="1:31" x14ac:dyDescent="0.2">
      <c r="A89" t="s">
        <v>1443</v>
      </c>
      <c r="B89" s="115">
        <v>8.8235294117647106E-2</v>
      </c>
      <c r="C89" s="115">
        <v>-7.2834645669291265E-2</v>
      </c>
      <c r="D89" s="115">
        <v>1.53626433010384E-2</v>
      </c>
      <c r="E89" s="115">
        <v>2.7586206896551137E-3</v>
      </c>
      <c r="F89" s="115">
        <v>3.8461538461538464E-2</v>
      </c>
      <c r="G89" s="115">
        <v>-3.9966969446738145E-2</v>
      </c>
      <c r="H89" s="115">
        <v>8.1761006289308366E-2</v>
      </c>
      <c r="I89" s="115">
        <v>-2.1505376344081744E-4</v>
      </c>
      <c r="J89" s="115">
        <v>8.1871345029239678E-2</v>
      </c>
      <c r="K89" s="115">
        <v>8.0190311418685212E-2</v>
      </c>
      <c r="L89" s="115">
        <v>8.3006338665850602E-4</v>
      </c>
      <c r="M89" s="115">
        <v>-9.2748735244518911E-3</v>
      </c>
      <c r="N89" s="115">
        <v>3.9930322926437146E-2</v>
      </c>
      <c r="O89" s="115">
        <v>-9.7222222222222224E-2</v>
      </c>
      <c r="P89" s="115">
        <v>0.30522727272727274</v>
      </c>
      <c r="Q89" s="115">
        <v>-3.8724667613269288E-3</v>
      </c>
      <c r="R89" s="115">
        <v>-0.12054794520547944</v>
      </c>
      <c r="S89" s="115">
        <v>-6.1363636363636273E-2</v>
      </c>
      <c r="T89" s="115">
        <v>-5.7142857142857197E-2</v>
      </c>
      <c r="U89" s="115">
        <v>1.650485436893203E-2</v>
      </c>
      <c r="W89" s="115">
        <v>0.15093039283252926</v>
      </c>
      <c r="X89" s="115">
        <v>-6.1583577712609958E-2</v>
      </c>
      <c r="Y89" s="115">
        <v>9.7744360902255717E-2</v>
      </c>
      <c r="Z89" s="115">
        <v>0.19742489270386265</v>
      </c>
      <c r="AA89" s="115">
        <v>-8.7079689616947814E-2</v>
      </c>
      <c r="AB89" s="115">
        <v>0.19407451743229087</v>
      </c>
      <c r="AC89" s="115">
        <v>-0.18518518518518517</v>
      </c>
      <c r="AE89" s="116">
        <f t="shared" si="1"/>
        <v>2.2037715332339416E-2</v>
      </c>
    </row>
    <row r="90" spans="1:31" x14ac:dyDescent="0.2">
      <c r="A90" t="s">
        <v>1444</v>
      </c>
      <c r="B90" s="115">
        <v>-0.28169014084507044</v>
      </c>
      <c r="C90" s="115">
        <v>0.12190812720848047</v>
      </c>
      <c r="D90" s="115">
        <v>-4.9109928427234342E-2</v>
      </c>
      <c r="E90" s="115">
        <v>-9.1478696741854687E-2</v>
      </c>
      <c r="F90" s="115">
        <v>7.3614877954281789E-3</v>
      </c>
      <c r="G90" s="115">
        <v>-3.9955604883462871E-2</v>
      </c>
      <c r="H90" s="115">
        <v>-4.4784270890223937E-2</v>
      </c>
      <c r="I90" s="115">
        <v>-1.5873015873015872E-2</v>
      </c>
      <c r="J90" s="115">
        <v>3.6363636363636452E-2</v>
      </c>
      <c r="K90" s="115">
        <v>0.12857561261349201</v>
      </c>
      <c r="L90" s="115">
        <v>8.9265165214532413E-2</v>
      </c>
      <c r="M90" s="115">
        <v>-7.34375000000001E-2</v>
      </c>
      <c r="N90" s="115">
        <v>-7.2919254658385155E-2</v>
      </c>
      <c r="O90" s="115">
        <v>0.12570356472795496</v>
      </c>
      <c r="P90" s="115">
        <v>9.8626716604244768E-2</v>
      </c>
      <c r="Q90" s="115">
        <v>-7.1767268999103203E-3</v>
      </c>
      <c r="R90" s="115">
        <v>0.22073578595317714</v>
      </c>
      <c r="S90" s="115">
        <v>-6.3829787234042576E-2</v>
      </c>
      <c r="T90" s="115">
        <v>0</v>
      </c>
      <c r="U90" s="115">
        <v>-2.6004728132387574E-2</v>
      </c>
      <c r="W90" s="115">
        <v>6.8965517241377841E-4</v>
      </c>
      <c r="X90" s="115">
        <v>3.1770045385779114E-2</v>
      </c>
      <c r="Y90" s="115">
        <v>-7.0929607737775402E-2</v>
      </c>
      <c r="Z90" s="115">
        <v>-0.15884476534296027</v>
      </c>
      <c r="AA90" s="115">
        <v>-7.4335879603237898E-2</v>
      </c>
      <c r="AB90" s="115">
        <v>-3.8140472078295989E-2</v>
      </c>
      <c r="AC90" s="115">
        <v>-8.8453747467927113E-2</v>
      </c>
      <c r="AE90" s="116">
        <f t="shared" si="1"/>
        <v>-1.2443123325060935E-2</v>
      </c>
    </row>
    <row r="91" spans="1:31" x14ac:dyDescent="0.2">
      <c r="A91" t="s">
        <v>1445</v>
      </c>
      <c r="B91" s="115">
        <v>-0.24064171122994654</v>
      </c>
      <c r="C91" s="115">
        <v>-8.4142394822006403E-2</v>
      </c>
      <c r="D91" s="115">
        <v>0.12308833834865404</v>
      </c>
      <c r="E91" s="115">
        <v>-8.6956521739130405E-2</v>
      </c>
      <c r="F91" s="115">
        <v>8.719460825610785E-2</v>
      </c>
      <c r="G91" s="115">
        <v>0.37108695652173912</v>
      </c>
      <c r="H91" s="115">
        <v>-9.1991341991342918E-3</v>
      </c>
      <c r="I91" s="115">
        <v>2.9411764705882384E-2</v>
      </c>
      <c r="J91" s="115">
        <v>3.125E-2</v>
      </c>
      <c r="K91" s="115">
        <v>3.6635968019431274E-2</v>
      </c>
      <c r="L91" s="115">
        <v>0.13087934560327197</v>
      </c>
      <c r="M91" s="115">
        <v>-0.11295911295911289</v>
      </c>
      <c r="N91" s="115">
        <v>-0.1302468802333748</v>
      </c>
      <c r="O91" s="115">
        <v>4.8524590163934442E-2</v>
      </c>
      <c r="P91" s="115">
        <v>0.86105947955390327</v>
      </c>
      <c r="Q91" s="115">
        <v>0.13845929384301128</v>
      </c>
      <c r="R91" s="115">
        <v>-9.9337748344370206E-3</v>
      </c>
      <c r="S91" s="115">
        <v>-0.21229050279329606</v>
      </c>
      <c r="T91" s="115">
        <v>-3.8461538461538491E-2</v>
      </c>
      <c r="U91" s="115">
        <v>0.16081229418221735</v>
      </c>
      <c r="W91" s="115">
        <v>4.3165467625899255E-2</v>
      </c>
      <c r="X91" s="115">
        <v>8.0065359477124218E-2</v>
      </c>
      <c r="Y91" s="115">
        <v>0.15375077495350284</v>
      </c>
      <c r="Z91" s="115">
        <v>5.7251908396946528E-2</v>
      </c>
      <c r="AA91" s="115">
        <v>0.15286540483701361</v>
      </c>
      <c r="AB91" s="115">
        <v>7.0735090152565933E-2</v>
      </c>
      <c r="AC91" s="115">
        <v>3.2314285714285718</v>
      </c>
      <c r="AE91" s="116">
        <f t="shared" si="1"/>
        <v>0.18084569054806668</v>
      </c>
    </row>
    <row r="92" spans="1:31" x14ac:dyDescent="0.2">
      <c r="A92" t="s">
        <v>1446</v>
      </c>
      <c r="B92" s="115">
        <v>0.24666666666666662</v>
      </c>
      <c r="C92" s="115">
        <v>-6.0076045627376493E-2</v>
      </c>
      <c r="D92" s="115">
        <v>-8.3286097570192313E-2</v>
      </c>
      <c r="E92" s="115">
        <v>-3.5320088300220778E-2</v>
      </c>
      <c r="F92" s="115">
        <v>7.6400679117147588E-3</v>
      </c>
      <c r="G92" s="115">
        <v>-6.2754686226568837E-2</v>
      </c>
      <c r="H92" s="115">
        <v>-5.1334702258726897E-2</v>
      </c>
      <c r="I92" s="115">
        <v>5.2752293577981585E-2</v>
      </c>
      <c r="J92" s="115">
        <v>-7.0847851335656159E-2</v>
      </c>
      <c r="K92" s="115">
        <v>-9.0984360625574981E-2</v>
      </c>
      <c r="L92" s="115">
        <v>1.4809923592113887E-2</v>
      </c>
      <c r="M92" s="115">
        <v>-8.0305927342256209E-2</v>
      </c>
      <c r="N92" s="115">
        <v>0.16458005662157929</v>
      </c>
      <c r="O92" s="115">
        <v>-3.159231624067315E-2</v>
      </c>
      <c r="P92" s="115">
        <v>4.5675413022351861E-2</v>
      </c>
      <c r="Q92" s="115">
        <v>2.3398654577363384E-3</v>
      </c>
      <c r="R92" s="115">
        <v>-0.24310776942355894</v>
      </c>
      <c r="S92" s="115">
        <v>-5.5555555555556347E-3</v>
      </c>
      <c r="T92" s="115">
        <v>-0.10784313725490195</v>
      </c>
      <c r="U92" s="115">
        <v>2.4170882518268676E-2</v>
      </c>
      <c r="W92" s="115">
        <v>-3.1358885017421553E-2</v>
      </c>
      <c r="X92" s="115">
        <v>-6.8493150684931531E-2</v>
      </c>
      <c r="Y92" s="115">
        <v>-0.1541688515993708</v>
      </c>
      <c r="Z92" s="115">
        <v>-2.2388059701492557E-2</v>
      </c>
      <c r="AA92" s="115">
        <v>-0.12601952900631819</v>
      </c>
      <c r="AB92" s="115">
        <v>7.2561983471074384E-2</v>
      </c>
      <c r="AC92" s="115">
        <v>-6.6666666666666666E-2</v>
      </c>
      <c r="AE92" s="116">
        <f t="shared" si="1"/>
        <v>-2.8181723244369492E-2</v>
      </c>
    </row>
    <row r="93" spans="1:31" x14ac:dyDescent="0.2">
      <c r="A93" t="s">
        <v>1447</v>
      </c>
      <c r="B93" s="115">
        <v>0.23966942148760334</v>
      </c>
      <c r="C93" s="115">
        <v>4.2823156225218158E-2</v>
      </c>
      <c r="D93" s="115">
        <v>0.21445617255621841</v>
      </c>
      <c r="E93" s="115">
        <v>0.38532110091743127</v>
      </c>
      <c r="F93" s="115">
        <v>0.12137077582103746</v>
      </c>
      <c r="G93" s="115">
        <v>0.10441044104410444</v>
      </c>
      <c r="H93" s="115">
        <v>8.2222222222222252E-2</v>
      </c>
      <c r="I93" s="115">
        <v>0.12516129032258069</v>
      </c>
      <c r="J93" s="115">
        <v>7.6249999999999929E-2</v>
      </c>
      <c r="K93" s="115">
        <v>0.12061855670103096</v>
      </c>
      <c r="L93" s="115">
        <v>0.1861922345306031</v>
      </c>
      <c r="M93" s="115">
        <v>0.56899999999999995</v>
      </c>
      <c r="N93" s="115">
        <v>0.15844326215290416</v>
      </c>
      <c r="O93" s="115">
        <v>0.23509803921568631</v>
      </c>
      <c r="P93" s="115">
        <v>-0.31400000000000006</v>
      </c>
      <c r="Q93" s="115">
        <v>0.24304671877840389</v>
      </c>
      <c r="R93" s="115">
        <v>0.21276595744680857</v>
      </c>
      <c r="S93" s="115">
        <v>0</v>
      </c>
      <c r="T93" s="115">
        <v>0.36000000000000004</v>
      </c>
      <c r="U93" s="115">
        <v>0.17814569536423838</v>
      </c>
      <c r="W93" s="115">
        <v>0.10384615384615382</v>
      </c>
      <c r="X93" s="115">
        <v>0.34081632653061222</v>
      </c>
      <c r="Y93" s="115">
        <v>0.56055646481178389</v>
      </c>
      <c r="Z93" s="115">
        <v>0.14042553191489365</v>
      </c>
      <c r="AA93" s="115">
        <v>0.10807026476578405</v>
      </c>
      <c r="AB93" s="115">
        <v>7.3646850044365539E-2</v>
      </c>
      <c r="AC93" s="115">
        <v>0</v>
      </c>
      <c r="AE93" s="116">
        <f t="shared" si="1"/>
        <v>0.1729020976555439</v>
      </c>
    </row>
    <row r="94" spans="1:31" x14ac:dyDescent="0.2">
      <c r="A94" t="s">
        <v>1448</v>
      </c>
      <c r="B94" s="115">
        <v>0</v>
      </c>
      <c r="C94" s="115">
        <v>-3.0000000000000044E-2</v>
      </c>
      <c r="D94" s="115">
        <v>0.15114374768873165</v>
      </c>
      <c r="E94" s="115">
        <v>9.0000000000000011E-2</v>
      </c>
      <c r="F94" s="115">
        <v>4.9450549450549552E-2</v>
      </c>
      <c r="G94" s="115">
        <v>0.12734652460679846</v>
      </c>
      <c r="H94" s="115">
        <v>-7.6449461262185658E-2</v>
      </c>
      <c r="I94" s="115">
        <v>0.15327380952380948</v>
      </c>
      <c r="J94" s="115">
        <v>0</v>
      </c>
      <c r="K94" s="115">
        <v>7.7777777777777779E-2</v>
      </c>
      <c r="L94" s="115">
        <v>8.7755598831548293E-2</v>
      </c>
      <c r="M94" s="115">
        <v>0.40845070422535218</v>
      </c>
      <c r="N94" s="115">
        <v>0.25880733944954137</v>
      </c>
      <c r="O94" s="115">
        <v>-6.4220183486238536E-2</v>
      </c>
      <c r="P94" s="115">
        <v>-9.0909090909090912E-2</v>
      </c>
      <c r="Q94" s="115">
        <v>-6.6836301950805851E-2</v>
      </c>
      <c r="R94" s="115">
        <v>2.8124999999999956E-2</v>
      </c>
      <c r="S94" s="115">
        <v>-0.1</v>
      </c>
      <c r="T94" s="115">
        <v>-9.6385542168674662E-2</v>
      </c>
      <c r="U94" s="115">
        <v>0</v>
      </c>
      <c r="W94" s="115">
        <v>7.4380165289256228E-2</v>
      </c>
      <c r="X94" s="115">
        <v>-0.12655971479500891</v>
      </c>
      <c r="Y94" s="115">
        <v>0.39977090492554412</v>
      </c>
      <c r="Z94" s="115">
        <v>5.8558558558558509E-2</v>
      </c>
      <c r="AA94" s="115">
        <v>0.11829181494661925</v>
      </c>
      <c r="AB94" s="115">
        <v>6.3207547169811348E-2</v>
      </c>
      <c r="AC94" s="115">
        <v>-6.25E-2</v>
      </c>
      <c r="AE94" s="116">
        <f t="shared" si="1"/>
        <v>5.3054805476736792E-2</v>
      </c>
    </row>
    <row r="95" spans="1:31" x14ac:dyDescent="0.2">
      <c r="A95" t="s">
        <v>1449</v>
      </c>
      <c r="B95" s="115">
        <v>-0.19440745672436752</v>
      </c>
      <c r="C95" s="115">
        <v>0.12994350282485867</v>
      </c>
      <c r="D95" s="115">
        <v>-0.18332039002502376</v>
      </c>
      <c r="E95" s="115">
        <v>-0.1304347826086957</v>
      </c>
      <c r="F95" s="115">
        <v>-0.11806167400881057</v>
      </c>
      <c r="G95" s="115">
        <v>-3.5242290748898626E-2</v>
      </c>
      <c r="H95" s="115">
        <v>0.36293706293706274</v>
      </c>
      <c r="I95" s="115">
        <v>4.2506981073534122E-2</v>
      </c>
      <c r="J95" s="115">
        <v>-0.12087912087912084</v>
      </c>
      <c r="K95" s="115">
        <v>-0.1044776119402985</v>
      </c>
      <c r="L95" s="115">
        <v>-0.1194941592540993</v>
      </c>
      <c r="M95" s="115">
        <v>-8.3870967741935532E-2</v>
      </c>
      <c r="N95" s="115">
        <v>3.8095238095238099E-2</v>
      </c>
      <c r="O95" s="115">
        <v>1.2070566388115107E-2</v>
      </c>
      <c r="P95" s="115">
        <v>-2.9126213592233066E-2</v>
      </c>
      <c r="Q95" s="115">
        <v>-0.13941605839416055</v>
      </c>
      <c r="R95" s="115">
        <v>-1.538461538461533E-2</v>
      </c>
      <c r="S95" s="115">
        <v>-0.13232104121475058</v>
      </c>
      <c r="T95" s="115">
        <v>-0.10752688172043019</v>
      </c>
      <c r="U95" s="115">
        <v>-0.1652846876727474</v>
      </c>
      <c r="W95" s="115">
        <v>8.3333333333333037E-3</v>
      </c>
      <c r="X95" s="115">
        <v>4.2750929368029822E-2</v>
      </c>
      <c r="Y95" s="115">
        <v>-4.0659340659340577E-2</v>
      </c>
      <c r="Z95" s="115">
        <v>-0.16853932584269654</v>
      </c>
      <c r="AA95" s="115">
        <v>-6.8178803554848136E-2</v>
      </c>
      <c r="AB95" s="115">
        <v>-0.13469387755102041</v>
      </c>
      <c r="AC95" s="115">
        <v>2.5641025641025664E-2</v>
      </c>
      <c r="AE95" s="116">
        <f t="shared" si="1"/>
        <v>-5.2927431846551694E-2</v>
      </c>
    </row>
    <row r="96" spans="1:31" x14ac:dyDescent="0.2">
      <c r="A96" t="s">
        <v>1450</v>
      </c>
      <c r="B96" s="115">
        <v>-0.20947368421052634</v>
      </c>
      <c r="C96" s="115">
        <v>-0.12741751990898745</v>
      </c>
      <c r="D96" s="115">
        <v>8.9140547906583337E-2</v>
      </c>
      <c r="E96" s="115">
        <v>0.16357504215851615</v>
      </c>
      <c r="F96" s="115">
        <v>-4.7818791946308746E-2</v>
      </c>
      <c r="G96" s="115">
        <v>7.3964497041419412E-3</v>
      </c>
      <c r="H96" s="115">
        <v>-0.27959697732997485</v>
      </c>
      <c r="I96" s="115">
        <v>-5.2058823529411859E-2</v>
      </c>
      <c r="J96" s="115">
        <v>2.4774774774774643E-2</v>
      </c>
      <c r="K96" s="115">
        <v>0.11666666666666667</v>
      </c>
      <c r="L96" s="115">
        <v>3.0594212502761165E-2</v>
      </c>
      <c r="M96" s="115">
        <v>6.4935064935064705E-3</v>
      </c>
      <c r="N96" s="115">
        <v>0.20689655172413793</v>
      </c>
      <c r="O96" s="115">
        <v>0.54121350887235276</v>
      </c>
      <c r="P96" s="115">
        <v>3.3130699088146004E-2</v>
      </c>
      <c r="Q96" s="115">
        <v>-7.4324324324324328E-2</v>
      </c>
      <c r="R96" s="115">
        <v>-0.12162162162162167</v>
      </c>
      <c r="S96" s="115">
        <v>-6.0370849504096831E-3</v>
      </c>
      <c r="T96" s="115">
        <v>-6.9999999999999951E-2</v>
      </c>
      <c r="U96" s="115">
        <v>-2.1633315305570503E-2</v>
      </c>
      <c r="W96" s="115">
        <v>4.3478260869565216E-2</v>
      </c>
      <c r="X96" s="115">
        <v>0.12083333333333335</v>
      </c>
      <c r="Y96" s="115">
        <v>-0.14714151827553892</v>
      </c>
      <c r="Z96" s="115">
        <v>-0.18844984802431614</v>
      </c>
      <c r="AA96" s="115">
        <v>9.18175235336713E-2</v>
      </c>
      <c r="AB96" s="115">
        <v>0.17224880382775121</v>
      </c>
      <c r="AC96" s="115">
        <v>1.0362694300518144E-2</v>
      </c>
      <c r="AE96" s="116">
        <f t="shared" si="1"/>
        <v>1.159440986405318E-2</v>
      </c>
    </row>
    <row r="97" spans="1:31" x14ac:dyDescent="0.2">
      <c r="A97" t="s">
        <v>1451</v>
      </c>
      <c r="B97" s="115">
        <v>-0.29629629629629628</v>
      </c>
      <c r="C97" s="115">
        <v>7.6766026949775523E-2</v>
      </c>
      <c r="D97" s="115">
        <v>1.4540427154843686E-2</v>
      </c>
      <c r="E97" s="115">
        <v>6.7911714770798022E-3</v>
      </c>
      <c r="F97" s="115">
        <v>0.18606965174129345</v>
      </c>
      <c r="G97" s="115">
        <v>0.16484778862722579</v>
      </c>
      <c r="H97" s="115">
        <v>-7.0035017508752887E-3</v>
      </c>
      <c r="I97" s="115">
        <v>0.21428571428571427</v>
      </c>
      <c r="J97" s="115">
        <v>-3.4782608695652015E-2</v>
      </c>
      <c r="K97" s="115">
        <v>-8.3969465648854963E-2</v>
      </c>
      <c r="L97" s="115">
        <v>8.2108282538544339E-2</v>
      </c>
      <c r="M97" s="115">
        <v>-2.6548672566371678E-2</v>
      </c>
      <c r="N97" s="115">
        <v>-2.8653295128939827E-3</v>
      </c>
      <c r="O97" s="115">
        <v>2.7647058823529344E-2</v>
      </c>
      <c r="P97" s="115">
        <v>0.11525423728813554</v>
      </c>
      <c r="Q97" s="115">
        <v>6.939719689753778E-3</v>
      </c>
      <c r="R97" s="115">
        <v>-0.18681318681318673</v>
      </c>
      <c r="S97" s="115">
        <v>0</v>
      </c>
      <c r="T97" s="115">
        <v>-8.675799086757989E-2</v>
      </c>
      <c r="U97" s="115">
        <v>9.9286563614744236E-2</v>
      </c>
      <c r="W97" s="115">
        <v>-4.3290043290043906E-3</v>
      </c>
      <c r="X97" s="115">
        <v>-8.3969465648855032E-2</v>
      </c>
      <c r="Y97" s="115">
        <v>-8.3643122676579796E-3</v>
      </c>
      <c r="Z97" s="115">
        <v>1.2307692307692318E-2</v>
      </c>
      <c r="AA97" s="115">
        <v>1.3354857646022844E-2</v>
      </c>
      <c r="AB97" s="115">
        <v>-4.3040293040293068E-2</v>
      </c>
      <c r="AC97" s="115">
        <v>0</v>
      </c>
      <c r="AE97" s="116">
        <f t="shared" si="1"/>
        <v>5.7577431372901342E-3</v>
      </c>
    </row>
    <row r="98" spans="1:31" x14ac:dyDescent="0.2">
      <c r="A98" t="s">
        <v>1452</v>
      </c>
      <c r="B98" s="115">
        <v>7.3131955484896649E-2</v>
      </c>
      <c r="C98" s="115">
        <v>-4.8932038834951515E-2</v>
      </c>
      <c r="D98" s="115">
        <v>9.4380967287525458E-2</v>
      </c>
      <c r="E98" s="115">
        <v>-7.9687500000000105E-2</v>
      </c>
      <c r="F98" s="115">
        <v>-0.14468085106382972</v>
      </c>
      <c r="G98" s="115">
        <v>0.38614649681528657</v>
      </c>
      <c r="H98" s="115">
        <v>2.5654181631605953E-2</v>
      </c>
      <c r="I98" s="115">
        <v>-0.24221921515561576</v>
      </c>
      <c r="J98" s="115">
        <v>5.1428571428571344E-2</v>
      </c>
      <c r="K98" s="115">
        <v>-2.7227722772277228E-2</v>
      </c>
      <c r="L98" s="115">
        <v>-1.7895490336434202E-3</v>
      </c>
      <c r="M98" s="115">
        <v>0.20763358778625959</v>
      </c>
      <c r="N98" s="115">
        <v>-1.9662921348314606E-2</v>
      </c>
      <c r="O98" s="115">
        <v>0.19298245614035087</v>
      </c>
      <c r="P98" s="115">
        <v>0.92810457516339862</v>
      </c>
      <c r="Q98" s="115">
        <v>2.5680390788555326E-2</v>
      </c>
      <c r="R98" s="115">
        <v>2.9411764705882328E-2</v>
      </c>
      <c r="S98" s="115">
        <v>0.58401639344262302</v>
      </c>
      <c r="T98" s="115">
        <v>9.4999999999999973E-2</v>
      </c>
      <c r="U98" s="115">
        <v>4.7789725209081155E-3</v>
      </c>
      <c r="W98" s="115">
        <v>-4.7029702970296912E-2</v>
      </c>
      <c r="X98" s="115">
        <v>5.2208835341365417E-2</v>
      </c>
      <c r="Y98" s="115">
        <v>0.40653594771241819</v>
      </c>
      <c r="Z98" s="115">
        <v>1.0700636942675159</v>
      </c>
      <c r="AA98" s="115">
        <v>-7.1409103297901275E-2</v>
      </c>
      <c r="AB98" s="115">
        <v>-8.6192468619246843E-2</v>
      </c>
      <c r="AC98" s="115">
        <v>0.16969696969696973</v>
      </c>
      <c r="AE98" s="116">
        <f t="shared" si="1"/>
        <v>0.13437128470807613</v>
      </c>
    </row>
    <row r="99" spans="1:31" x14ac:dyDescent="0.2">
      <c r="A99" t="s">
        <v>1453</v>
      </c>
      <c r="B99" s="115">
        <v>-9.4964028776978432E-2</v>
      </c>
      <c r="C99" s="115">
        <v>7.8308207705192673E-2</v>
      </c>
      <c r="D99" s="115">
        <v>1.4449031438551868E-2</v>
      </c>
      <c r="E99" s="115">
        <v>9.4017094017094141E-2</v>
      </c>
      <c r="F99" s="115">
        <v>6.8181818181818177E-2</v>
      </c>
      <c r="G99" s="115">
        <v>0.23137254901960796</v>
      </c>
      <c r="H99" s="115">
        <v>0</v>
      </c>
      <c r="I99" s="115">
        <v>0.53958333333333341</v>
      </c>
      <c r="J99" s="115">
        <v>0.38668779714738521</v>
      </c>
      <c r="K99" s="115">
        <v>0.21907060953530486</v>
      </c>
      <c r="L99" s="115">
        <v>0.11373903800159431</v>
      </c>
      <c r="M99" s="115">
        <v>-0.3990825688073395</v>
      </c>
      <c r="N99" s="115">
        <v>0.12118921642731173</v>
      </c>
      <c r="O99" s="115">
        <v>0.32743362831858414</v>
      </c>
      <c r="P99" s="115">
        <v>-1.2903225806451568E-2</v>
      </c>
      <c r="Q99" s="115">
        <v>2.3717673953422072E-2</v>
      </c>
      <c r="R99" s="115">
        <v>0.26647564469914031</v>
      </c>
      <c r="S99" s="115">
        <v>0.17120000000000005</v>
      </c>
      <c r="T99" s="115">
        <v>0.34228187919463088</v>
      </c>
      <c r="U99" s="115">
        <v>0.11451398135818901</v>
      </c>
      <c r="W99" s="115">
        <v>0.10181818181818175</v>
      </c>
      <c r="X99" s="115">
        <v>0.24500000000000011</v>
      </c>
      <c r="Y99" s="115">
        <v>-4.255319148936168E-2</v>
      </c>
      <c r="Z99" s="115">
        <v>0.35344827586206912</v>
      </c>
      <c r="AA99" s="115">
        <v>0.14674167838724789</v>
      </c>
      <c r="AB99" s="115">
        <v>0.48263027295285371</v>
      </c>
      <c r="AC99" s="115">
        <v>0.64999999999999991</v>
      </c>
      <c r="AE99" s="116">
        <f t="shared" si="1"/>
        <v>0.16823544061005119</v>
      </c>
    </row>
    <row r="100" spans="1:31" x14ac:dyDescent="0.2">
      <c r="A100" t="s">
        <v>1454</v>
      </c>
      <c r="B100" s="115">
        <v>-0.15604128718882809</v>
      </c>
      <c r="C100" s="115">
        <v>0.11018131101813097</v>
      </c>
      <c r="D100" s="115">
        <v>1.5642638284147699E-2</v>
      </c>
      <c r="E100" s="115">
        <v>-4.7231270358306196E-2</v>
      </c>
      <c r="F100" s="115">
        <v>4.7619047619047616E-2</v>
      </c>
      <c r="G100" s="115">
        <v>0.15909090909090892</v>
      </c>
      <c r="H100" s="115">
        <v>1.2467532467532386E-2</v>
      </c>
      <c r="I100" s="115">
        <v>-0.15044247787610621</v>
      </c>
      <c r="J100" s="115">
        <v>9.5999999999999367E-3</v>
      </c>
      <c r="K100" s="115">
        <v>-0.18662870606715104</v>
      </c>
      <c r="L100" s="115">
        <v>2.0197912430527439E-2</v>
      </c>
      <c r="M100" s="115">
        <v>0.98181818181818192</v>
      </c>
      <c r="N100" s="115">
        <v>0.21599264705882343</v>
      </c>
      <c r="O100" s="115">
        <v>0.25043680838672083</v>
      </c>
      <c r="P100" s="115">
        <v>-0.18421052631578946</v>
      </c>
      <c r="Q100" s="115">
        <v>8.9677720691265617E-2</v>
      </c>
      <c r="R100" s="115">
        <v>5.7575757575757697E-2</v>
      </c>
      <c r="S100" s="115">
        <v>0</v>
      </c>
      <c r="T100" s="115">
        <v>2.7586206896551748E-2</v>
      </c>
      <c r="U100" s="115">
        <v>-3.4704370179948645E-2</v>
      </c>
      <c r="W100" s="115">
        <v>-0.15384615384615385</v>
      </c>
      <c r="X100" s="115">
        <v>-1.2345679012345635E-2</v>
      </c>
      <c r="Y100" s="115">
        <v>2.1739130434782598E-2</v>
      </c>
      <c r="Z100" s="115">
        <v>0.38095238095238093</v>
      </c>
      <c r="AA100" s="115">
        <v>-1.5538461538461508E-2</v>
      </c>
      <c r="AB100" s="115">
        <v>0.17939713198712307</v>
      </c>
      <c r="AC100" s="115">
        <v>-0.5</v>
      </c>
      <c r="AE100" s="116">
        <f t="shared" si="1"/>
        <v>4.2184680901066376E-2</v>
      </c>
    </row>
    <row r="101" spans="1:31" x14ac:dyDescent="0.2">
      <c r="A101" t="s">
        <v>1455</v>
      </c>
      <c r="B101" s="115">
        <v>-0.13270142180094785</v>
      </c>
      <c r="C101" s="115">
        <v>-0.10374999999999994</v>
      </c>
      <c r="D101" s="115">
        <v>-1.931434089811606E-3</v>
      </c>
      <c r="E101" s="115">
        <v>-4.862236628849311E-3</v>
      </c>
      <c r="F101" s="115">
        <v>-0.2</v>
      </c>
      <c r="G101" s="115">
        <v>3.7735849056603807E-2</v>
      </c>
      <c r="H101" s="115">
        <v>7.1826280623607963E-2</v>
      </c>
      <c r="I101" s="115">
        <v>0.12103174603174606</v>
      </c>
      <c r="J101" s="115">
        <v>2.2913256955810094E-2</v>
      </c>
      <c r="K101" s="115">
        <v>0</v>
      </c>
      <c r="L101" s="115">
        <v>-0.10069486773131787</v>
      </c>
      <c r="M101" s="115">
        <v>-9.0090090090089777E-3</v>
      </c>
      <c r="N101" s="115">
        <v>0.70934799685781635</v>
      </c>
      <c r="O101" s="115">
        <v>-1.0374639769452432E-2</v>
      </c>
      <c r="P101" s="115">
        <v>-0.15480427046263348</v>
      </c>
      <c r="Q101" s="115">
        <v>-0.11382450331125828</v>
      </c>
      <c r="R101" s="115">
        <v>8.5526315789473617E-2</v>
      </c>
      <c r="S101" s="115">
        <v>8.2251082251082186E-2</v>
      </c>
      <c r="T101" s="115">
        <v>7.4074074074073973E-2</v>
      </c>
      <c r="U101" s="115">
        <v>-0.10109763142692076</v>
      </c>
      <c r="W101" s="115">
        <v>8.7866108786610941E-2</v>
      </c>
      <c r="X101" s="115">
        <v>-9.5982142857142988E-2</v>
      </c>
      <c r="Y101" s="115">
        <v>0</v>
      </c>
      <c r="Z101" s="115">
        <v>-6.6666666666666721E-2</v>
      </c>
      <c r="AA101" s="115">
        <v>2.2816679779701067E-2</v>
      </c>
      <c r="AB101" s="115">
        <v>0.24254545454545462</v>
      </c>
      <c r="AC101" s="115">
        <v>-0.2</v>
      </c>
      <c r="AE101" s="116">
        <f t="shared" si="1"/>
        <v>9.7124452221470526E-3</v>
      </c>
    </row>
    <row r="102" spans="1:31" x14ac:dyDescent="0.2">
      <c r="A102" t="s">
        <v>1456</v>
      </c>
      <c r="B102" s="115">
        <v>-5.9435364041604891E-2</v>
      </c>
      <c r="C102" s="115">
        <v>0.15551275878671161</v>
      </c>
      <c r="D102" s="115">
        <v>-8.300079808459709E-3</v>
      </c>
      <c r="E102" s="115">
        <v>0.30997876857749468</v>
      </c>
      <c r="F102" s="115">
        <v>0.19101633393829406</v>
      </c>
      <c r="G102" s="115">
        <v>-2.4726854514088539E-2</v>
      </c>
      <c r="H102" s="115">
        <v>6.2721893491124406E-2</v>
      </c>
      <c r="I102" s="115">
        <v>0</v>
      </c>
      <c r="J102" s="115">
        <v>-1.4516129032258041E-2</v>
      </c>
      <c r="K102" s="115">
        <v>0</v>
      </c>
      <c r="L102" s="115">
        <v>-7.3944456988033383E-2</v>
      </c>
      <c r="M102" s="115">
        <v>-0.15267175572519084</v>
      </c>
      <c r="N102" s="115">
        <v>0.19343749999999993</v>
      </c>
      <c r="O102" s="115">
        <v>0.11004478566858608</v>
      </c>
      <c r="P102" s="115">
        <v>-0.12358674463937615</v>
      </c>
      <c r="Q102" s="115">
        <v>2.7793533749291097E-2</v>
      </c>
      <c r="R102" s="115">
        <v>-3.1847133757961811E-2</v>
      </c>
      <c r="S102" s="115">
        <v>0</v>
      </c>
      <c r="T102" s="115">
        <v>0</v>
      </c>
      <c r="U102" s="115">
        <v>-7.9744816586921854E-2</v>
      </c>
      <c r="W102" s="115">
        <v>3.9130434782608636E-2</v>
      </c>
      <c r="X102" s="115">
        <v>9.2682926829268486E-2</v>
      </c>
      <c r="Y102" s="115">
        <v>0.29256198347107448</v>
      </c>
      <c r="Z102" s="115">
        <v>0.26760563380281699</v>
      </c>
      <c r="AA102" s="115">
        <v>8.2500396636521652E-3</v>
      </c>
      <c r="AB102" s="115">
        <v>1.8895887365691057E-2</v>
      </c>
      <c r="AC102" s="115">
        <v>0.25</v>
      </c>
      <c r="AE102" s="116">
        <f t="shared" si="1"/>
        <v>5.3735523890100688E-2</v>
      </c>
    </row>
    <row r="103" spans="1:31" x14ac:dyDescent="0.2">
      <c r="A103" t="s">
        <v>1457</v>
      </c>
      <c r="B103" s="115">
        <v>2.5914634146341542E-2</v>
      </c>
      <c r="C103" s="115">
        <v>3.8499999999999979E-2</v>
      </c>
      <c r="D103" s="115">
        <v>0.130594321462945</v>
      </c>
      <c r="E103" s="115">
        <v>-1.8749999999999972E-2</v>
      </c>
      <c r="F103" s="115">
        <v>4.4054950260540016E-2</v>
      </c>
      <c r="G103" s="115">
        <v>0.1284879948085659</v>
      </c>
      <c r="H103" s="115">
        <v>2.5485436893203772E-2</v>
      </c>
      <c r="I103" s="115">
        <v>7.5969612155137034E-3</v>
      </c>
      <c r="J103" s="115">
        <v>3.1613976705490918E-2</v>
      </c>
      <c r="K103" s="115">
        <v>0</v>
      </c>
      <c r="L103" s="115">
        <v>0.13013523858127077</v>
      </c>
      <c r="M103" s="115">
        <v>0.15520282186948853</v>
      </c>
      <c r="N103" s="115">
        <v>1.5873015873015872E-2</v>
      </c>
      <c r="O103" s="115">
        <v>-8.0588235294117599E-2</v>
      </c>
      <c r="P103" s="115">
        <v>9.4451003541912021E-3</v>
      </c>
      <c r="Q103" s="115">
        <v>9.878466812090976E-2</v>
      </c>
      <c r="R103" s="115">
        <v>0.35344827586206912</v>
      </c>
      <c r="S103" s="115">
        <v>5.0000000000000065E-2</v>
      </c>
      <c r="T103" s="115">
        <v>-9.3959731543624095E-2</v>
      </c>
      <c r="U103" s="115">
        <v>9.9999999999999839E-2</v>
      </c>
      <c r="W103" s="115">
        <v>8.7032201914706586E-4</v>
      </c>
      <c r="X103" s="115">
        <v>2.4999999999999911E-2</v>
      </c>
      <c r="Y103" s="115">
        <v>9.4032549728752177E-2</v>
      </c>
      <c r="Z103" s="115">
        <v>-0.1125000000000001</v>
      </c>
      <c r="AA103" s="115">
        <v>8.2060085836909893E-2</v>
      </c>
      <c r="AB103" s="115">
        <v>3.8076923076923015E-2</v>
      </c>
      <c r="AC103" s="115">
        <v>0.33333333333333331</v>
      </c>
      <c r="AE103" s="116">
        <f t="shared" si="1"/>
        <v>5.9730097900402589E-2</v>
      </c>
    </row>
    <row r="104" spans="1:31" x14ac:dyDescent="0.2">
      <c r="A104" t="s">
        <v>1458</v>
      </c>
      <c r="B104" s="115">
        <v>4.6251993620414732E-2</v>
      </c>
      <c r="C104" s="115">
        <v>-1.332017760236801E-2</v>
      </c>
      <c r="D104" s="115">
        <v>-7.5816369171988647E-3</v>
      </c>
      <c r="E104" s="115">
        <v>0.24675324675324667</v>
      </c>
      <c r="F104" s="115">
        <v>6.3476070528967143E-2</v>
      </c>
      <c r="G104" s="115">
        <v>-2.1587301587301579E-2</v>
      </c>
      <c r="H104" s="115">
        <v>-1.8463371054198853E-2</v>
      </c>
      <c r="I104" s="115">
        <v>7.2930072930073059E-2</v>
      </c>
      <c r="J104" s="115">
        <v>1.6666666666666312E-3</v>
      </c>
      <c r="K104" s="115">
        <v>-2.3019374640322325E-2</v>
      </c>
      <c r="L104" s="115">
        <v>4.4927343020930412E-2</v>
      </c>
      <c r="M104" s="115">
        <v>0.21413276231263384</v>
      </c>
      <c r="N104" s="115">
        <v>0.12781954887218047</v>
      </c>
      <c r="O104" s="115">
        <v>-2.8571428571428571E-2</v>
      </c>
      <c r="P104" s="115">
        <v>0.69400000000000006</v>
      </c>
      <c r="Q104" s="115">
        <v>1.4042752379466907E-3</v>
      </c>
      <c r="R104" s="115">
        <v>-0.22666666666666671</v>
      </c>
      <c r="S104" s="115">
        <v>-4.3478260869565216E-2</v>
      </c>
      <c r="T104" s="115">
        <v>-6.8750000000000061E-2</v>
      </c>
      <c r="U104" s="115">
        <v>2.0895522388059785E-2</v>
      </c>
      <c r="W104" s="115">
        <v>2.8648164726947204E-2</v>
      </c>
      <c r="X104" s="115">
        <v>-0.16142557651991607</v>
      </c>
      <c r="Y104" s="115">
        <v>-8.1395348837209197E-2</v>
      </c>
      <c r="Z104" s="115">
        <v>-0.35483870967741932</v>
      </c>
      <c r="AA104" s="115">
        <v>-0.13240988978254395</v>
      </c>
      <c r="AB104" s="115">
        <v>-4.0944300995942436E-2</v>
      </c>
      <c r="AC104" s="115">
        <v>0</v>
      </c>
      <c r="AE104" s="116">
        <f t="shared" si="1"/>
        <v>1.2609393456888345E-2</v>
      </c>
    </row>
    <row r="105" spans="1:31" x14ac:dyDescent="0.2">
      <c r="A105" t="s">
        <v>1459</v>
      </c>
      <c r="B105" s="115">
        <v>0.79656160458452696</v>
      </c>
      <c r="C105" s="115">
        <v>-5.2803738317756969E-2</v>
      </c>
      <c r="D105" s="115">
        <v>-2.6727093138109479E-2</v>
      </c>
      <c r="E105" s="115">
        <v>-0.20124481327800833</v>
      </c>
      <c r="F105" s="115">
        <v>-0.14550150667240633</v>
      </c>
      <c r="G105" s="115">
        <v>-4.3134872417983042E-2</v>
      </c>
      <c r="H105" s="115">
        <v>-1.4092777451556194E-2</v>
      </c>
      <c r="I105" s="115">
        <v>-0.22300000000000003</v>
      </c>
      <c r="J105" s="115">
        <v>-7.6923076923076927E-2</v>
      </c>
      <c r="K105" s="115">
        <v>0.57802330861207829</v>
      </c>
      <c r="L105" s="115">
        <v>-0.1207361387879498</v>
      </c>
      <c r="M105" s="115">
        <v>-6.6000000000000017E-2</v>
      </c>
      <c r="N105" s="115">
        <v>0.32999999999999996</v>
      </c>
      <c r="O105" s="115">
        <v>7.6923076923076927E-2</v>
      </c>
      <c r="P105" s="115">
        <v>0.66666666666666663</v>
      </c>
      <c r="Q105" s="115">
        <v>-5.304373522458633E-2</v>
      </c>
      <c r="R105" s="115">
        <v>0.3574660633484163</v>
      </c>
      <c r="S105" s="115">
        <v>-4.1666666666666664E-2</v>
      </c>
      <c r="T105" s="115">
        <v>0.28000000000000008</v>
      </c>
      <c r="U105" s="115">
        <v>-3.0110017371163846E-2</v>
      </c>
      <c r="W105" s="115">
        <v>-4.9361702127659578E-2</v>
      </c>
      <c r="X105" s="115">
        <v>-0.12956204379562059</v>
      </c>
      <c r="Y105" s="115">
        <v>-3.6800000000000069E-2</v>
      </c>
      <c r="Z105" s="115">
        <v>0.77142857142857157</v>
      </c>
      <c r="AA105" s="115">
        <v>4.7425897035881535E-2</v>
      </c>
      <c r="AB105" s="115">
        <v>-1.4181818181818202E-2</v>
      </c>
      <c r="AC105" s="115">
        <v>-0.29411764705882354</v>
      </c>
      <c r="AE105" s="116">
        <f t="shared" si="1"/>
        <v>8.4647686710593806E-2</v>
      </c>
    </row>
    <row r="106" spans="1:31" x14ac:dyDescent="0.2">
      <c r="A106" t="s">
        <v>1460</v>
      </c>
      <c r="B106" s="115">
        <v>1.3795454545454544</v>
      </c>
      <c r="C106" s="115">
        <v>0.29696969696969688</v>
      </c>
      <c r="D106" s="115">
        <v>-1.8980848153214682E-2</v>
      </c>
      <c r="E106" s="115">
        <v>0.22959183673469397</v>
      </c>
      <c r="F106" s="115">
        <v>0.1179018286814244</v>
      </c>
      <c r="G106" s="115">
        <v>-0.11027027027027023</v>
      </c>
      <c r="H106" s="115">
        <v>-4.4868199663488345E-2</v>
      </c>
      <c r="I106" s="115">
        <v>6.685633001422471E-2</v>
      </c>
      <c r="J106" s="115">
        <v>2.6856240126382293E-2</v>
      </c>
      <c r="K106" s="115">
        <v>8.3114754098360541E-2</v>
      </c>
      <c r="L106" s="115">
        <v>0.11254564423578502</v>
      </c>
      <c r="M106" s="115">
        <v>0.21951219512195133</v>
      </c>
      <c r="N106" s="115">
        <v>2.1897810218978069E-2</v>
      </c>
      <c r="O106" s="115">
        <v>1.5625E-2</v>
      </c>
      <c r="P106" s="115">
        <v>2.2727272727272645E-2</v>
      </c>
      <c r="Q106" s="115">
        <v>5.6179775280899014E-2</v>
      </c>
      <c r="R106" s="115">
        <v>-5.9574468085106434E-2</v>
      </c>
      <c r="S106" s="115">
        <v>0</v>
      </c>
      <c r="T106" s="115">
        <v>-0.16666666666666666</v>
      </c>
      <c r="U106" s="115">
        <v>6.6049382716049404E-2</v>
      </c>
      <c r="W106" s="115">
        <v>6.8181818181818177E-2</v>
      </c>
      <c r="X106" s="115">
        <v>-0.13015873015873006</v>
      </c>
      <c r="Y106" s="115">
        <v>-0.14500683994528038</v>
      </c>
      <c r="Z106" s="115">
        <v>-0.16666666666666669</v>
      </c>
      <c r="AA106" s="115">
        <v>0.1323087793676028</v>
      </c>
      <c r="AB106" s="115">
        <v>0.18534482758620693</v>
      </c>
      <c r="AC106" s="115">
        <v>6.25E-2</v>
      </c>
      <c r="AE106" s="116">
        <f t="shared" si="1"/>
        <v>8.5982072481384356E-2</v>
      </c>
    </row>
    <row r="107" spans="1:31" x14ac:dyDescent="0.2">
      <c r="A107" t="s">
        <v>1461</v>
      </c>
      <c r="B107" s="115">
        <v>-7.3684210526315713E-2</v>
      </c>
      <c r="C107" s="115">
        <v>0.1</v>
      </c>
      <c r="D107" s="115">
        <v>-6.681010078133885E-3</v>
      </c>
      <c r="E107" s="115">
        <v>0.22499999999999992</v>
      </c>
      <c r="F107" s="115">
        <v>0.1544444444444445</v>
      </c>
      <c r="G107" s="115">
        <v>4.9347702779353436E-2</v>
      </c>
      <c r="H107" s="115">
        <v>2.5301897642323042E-2</v>
      </c>
      <c r="I107" s="115">
        <v>-0.18492753623188402</v>
      </c>
      <c r="J107" s="115">
        <v>-2.6153846153846142E-2</v>
      </c>
      <c r="K107" s="115">
        <v>3.3898305084745763E-2</v>
      </c>
      <c r="L107" s="115">
        <v>7.9695860321036482E-2</v>
      </c>
      <c r="M107" s="115">
        <v>0</v>
      </c>
      <c r="N107" s="115">
        <v>-4.195804195804189E-2</v>
      </c>
      <c r="O107" s="115">
        <v>1.2658227848101221E-2</v>
      </c>
      <c r="P107" s="115">
        <v>-0.12263210368893307</v>
      </c>
      <c r="Q107" s="115">
        <v>-1.126369387440216E-2</v>
      </c>
      <c r="R107" s="115">
        <v>-5.2419354838709638E-2</v>
      </c>
      <c r="S107" s="115">
        <v>0</v>
      </c>
      <c r="T107" s="115">
        <v>0.36363636363636354</v>
      </c>
      <c r="U107" s="115">
        <v>0.18421052631578944</v>
      </c>
      <c r="W107" s="115">
        <v>-3.4240561896400401E-2</v>
      </c>
      <c r="X107" s="115">
        <v>0.74515235457063711</v>
      </c>
      <c r="Y107" s="115">
        <v>0.46492985971943873</v>
      </c>
      <c r="Z107" s="115">
        <v>0.55555555555555536</v>
      </c>
      <c r="AA107" s="115">
        <v>7.3989755264655635E-2</v>
      </c>
      <c r="AB107" s="115">
        <v>0.11377820451272209</v>
      </c>
      <c r="AC107" s="115">
        <v>-0.27272727272727271</v>
      </c>
      <c r="AE107" s="116">
        <f t="shared" si="1"/>
        <v>8.7218941693378765E-2</v>
      </c>
    </row>
    <row r="108" spans="1:31" x14ac:dyDescent="0.2">
      <c r="A108" t="s">
        <v>1462</v>
      </c>
      <c r="B108" s="115">
        <v>-0.20833333333333334</v>
      </c>
      <c r="C108" s="115">
        <v>0.16731517509727631</v>
      </c>
      <c r="D108" s="115">
        <v>2.1929063241335367E-2</v>
      </c>
      <c r="E108" s="115">
        <v>0.38528138528138534</v>
      </c>
      <c r="F108" s="115">
        <v>-0.14489311163895491</v>
      </c>
      <c r="G108" s="115">
        <v>7.9608083282302566E-2</v>
      </c>
      <c r="H108" s="115">
        <v>-2.903405918481293E-2</v>
      </c>
      <c r="I108" s="115">
        <v>-8.6206896551723321E-3</v>
      </c>
      <c r="J108" s="115">
        <v>7.4380165289256228E-2</v>
      </c>
      <c r="K108" s="115">
        <v>1.4442916093535135E-2</v>
      </c>
      <c r="L108" s="115">
        <v>0.23814504881450482</v>
      </c>
      <c r="M108" s="115">
        <v>-0.19607843137254904</v>
      </c>
      <c r="N108" s="115">
        <v>-8.2549187339606492E-2</v>
      </c>
      <c r="O108" s="115">
        <v>-1.3732833957552988E-2</v>
      </c>
      <c r="P108" s="115">
        <v>5.5789473684210458E-2</v>
      </c>
      <c r="Q108" s="115">
        <v>7.1062634275326469E-2</v>
      </c>
      <c r="R108" s="115">
        <v>0.34054054054054045</v>
      </c>
      <c r="S108" s="115">
        <v>9.0909090909090912E-2</v>
      </c>
      <c r="T108" s="115">
        <v>0.29411764705882365</v>
      </c>
      <c r="U108" s="115">
        <v>0.12131147540983611</v>
      </c>
      <c r="W108" s="115">
        <v>9.4140249759846348E-2</v>
      </c>
      <c r="X108" s="115">
        <v>0.24482758620689654</v>
      </c>
      <c r="Y108" s="115">
        <v>0.21411192214111918</v>
      </c>
      <c r="Z108" s="115">
        <v>8.0000000000000071E-2</v>
      </c>
      <c r="AA108" s="115">
        <v>8.1009023789991863E-2</v>
      </c>
      <c r="AB108" s="115">
        <v>0.17617165443252383</v>
      </c>
      <c r="AC108" s="115">
        <v>0</v>
      </c>
      <c r="AE108" s="116">
        <f t="shared" si="1"/>
        <v>8.0068573660215553E-2</v>
      </c>
    </row>
    <row r="109" spans="1:31" x14ac:dyDescent="0.2">
      <c r="A109" t="s">
        <v>1463</v>
      </c>
      <c r="B109" s="115">
        <v>0.2</v>
      </c>
      <c r="C109" s="115">
        <v>-3.6009002250562673E-2</v>
      </c>
      <c r="D109" s="115">
        <v>0.28402674591381888</v>
      </c>
      <c r="E109" s="115">
        <v>-7.5999999999999984E-2</v>
      </c>
      <c r="F109" s="115">
        <v>0.22312608948285878</v>
      </c>
      <c r="G109" s="115">
        <v>0.28481510621557804</v>
      </c>
      <c r="H109" s="115">
        <v>-3.338898163605939E-3</v>
      </c>
      <c r="I109" s="115">
        <v>-4.9959049959050102E-2</v>
      </c>
      <c r="J109" s="115">
        <v>3.2423208191126193E-2</v>
      </c>
      <c r="K109" s="115">
        <v>0.14039215686274503</v>
      </c>
      <c r="L109" s="115">
        <v>9.486543233441494E-2</v>
      </c>
      <c r="M109" s="115">
        <v>0</v>
      </c>
      <c r="N109" s="115">
        <v>2.7240773286467374E-2</v>
      </c>
      <c r="O109" s="115">
        <v>-2.9090909090909115E-2</v>
      </c>
      <c r="P109" s="115">
        <v>0.59932659932659926</v>
      </c>
      <c r="Q109" s="115">
        <v>0.12325969927603492</v>
      </c>
      <c r="R109" s="115">
        <v>-4.1450777202072464E-2</v>
      </c>
      <c r="S109" s="115">
        <v>0</v>
      </c>
      <c r="T109" s="115">
        <v>0.1184210526315789</v>
      </c>
      <c r="U109" s="115">
        <v>8.4444444444444378E-2</v>
      </c>
      <c r="W109" s="115">
        <v>5.797101449275411E-3</v>
      </c>
      <c r="X109" s="115">
        <v>0.26086956521739135</v>
      </c>
      <c r="Y109" s="115">
        <v>0.17765042979942697</v>
      </c>
      <c r="Z109" s="115">
        <v>4.1666666666666706E-2</v>
      </c>
      <c r="AA109" s="115">
        <v>4.8376693184261452E-2</v>
      </c>
      <c r="AB109" s="115">
        <v>-4.2702702702702655E-2</v>
      </c>
      <c r="AC109" s="115">
        <v>-0.15254237288135597</v>
      </c>
      <c r="AE109" s="116">
        <f t="shared" si="1"/>
        <v>8.5763261186386303E-2</v>
      </c>
    </row>
    <row r="110" spans="1:31" x14ac:dyDescent="0.2">
      <c r="A110" t="s">
        <v>1464</v>
      </c>
      <c r="B110" s="115">
        <v>-0.10714285714285708</v>
      </c>
      <c r="C110" s="115">
        <v>-9.9932478055368021E-2</v>
      </c>
      <c r="D110" s="115">
        <v>-0.11078813503336203</v>
      </c>
      <c r="E110" s="115">
        <v>0.36612021857923494</v>
      </c>
      <c r="F110" s="115">
        <v>-0.19504209541627682</v>
      </c>
      <c r="G110" s="115">
        <v>-0.12223756906077345</v>
      </c>
      <c r="H110" s="115">
        <v>2.7444253859348226E-2</v>
      </c>
      <c r="I110" s="115">
        <v>0</v>
      </c>
      <c r="J110" s="115">
        <v>0.2468085106382979</v>
      </c>
      <c r="K110" s="115">
        <v>-0.12099276111685631</v>
      </c>
      <c r="L110" s="115">
        <v>-8.8711080187858782E-2</v>
      </c>
      <c r="M110" s="115">
        <v>0</v>
      </c>
      <c r="N110" s="115">
        <v>0</v>
      </c>
      <c r="O110" s="115">
        <v>0</v>
      </c>
      <c r="P110" s="115">
        <v>-8.6153846153846095E-2</v>
      </c>
      <c r="Q110" s="115">
        <v>-8.6949152542372926E-2</v>
      </c>
      <c r="R110" s="115">
        <v>-3.5000000000000031E-2</v>
      </c>
      <c r="S110" s="115">
        <v>0</v>
      </c>
      <c r="T110" s="115">
        <v>-0.15555555555555556</v>
      </c>
      <c r="U110" s="115">
        <v>-4.3367346938775496E-2</v>
      </c>
      <c r="W110" s="115">
        <v>6.15384615384615E-2</v>
      </c>
      <c r="X110" s="115">
        <v>-4.1666666666666706E-2</v>
      </c>
      <c r="Y110" s="115">
        <v>-9.3506493506493468E-2</v>
      </c>
      <c r="Z110" s="115">
        <v>-4.0000000000000036E-2</v>
      </c>
      <c r="AA110" s="115">
        <v>8.1627906976744144E-2</v>
      </c>
      <c r="AB110" s="115">
        <v>-4.639175257731952E-2</v>
      </c>
      <c r="AC110" s="115">
        <v>0</v>
      </c>
      <c r="AE110" s="116">
        <f t="shared" si="1"/>
        <v>-2.5551794013418356E-2</v>
      </c>
    </row>
    <row r="111" spans="1:31" x14ac:dyDescent="0.2">
      <c r="A111" t="s">
        <v>1465</v>
      </c>
      <c r="B111" s="115">
        <v>-0.30000000000000004</v>
      </c>
      <c r="C111" s="115">
        <v>4.2957746478873328E-2</v>
      </c>
      <c r="D111" s="115">
        <v>-5.423305217119654E-2</v>
      </c>
      <c r="E111" s="115">
        <v>-8.4999999999999964E-2</v>
      </c>
      <c r="F111" s="115">
        <v>-0.13894482480869913</v>
      </c>
      <c r="G111" s="115">
        <v>-0.11599511599511592</v>
      </c>
      <c r="H111" s="115">
        <v>-3.7424325811777834E-2</v>
      </c>
      <c r="I111" s="115">
        <v>0</v>
      </c>
      <c r="J111" s="115">
        <v>0.17500000000000004</v>
      </c>
      <c r="K111" s="115">
        <v>0</v>
      </c>
      <c r="L111" s="115">
        <v>2.8443649373881993E-2</v>
      </c>
      <c r="M111" s="115">
        <v>0</v>
      </c>
      <c r="N111" s="115">
        <v>-4.9686847599164835E-2</v>
      </c>
      <c r="O111" s="115">
        <v>-0.2978723404255319</v>
      </c>
      <c r="P111" s="115">
        <v>0</v>
      </c>
      <c r="Q111" s="115">
        <v>-7.5090139520300969E-2</v>
      </c>
      <c r="R111" s="115">
        <v>0.20481927710843378</v>
      </c>
      <c r="S111" s="115">
        <v>-8.5619285120531949E-2</v>
      </c>
      <c r="T111" s="115">
        <v>-0.24999999999999994</v>
      </c>
      <c r="U111" s="115">
        <v>7.1038251366120159E-2</v>
      </c>
      <c r="W111" s="115">
        <v>2.5236593059936932E-2</v>
      </c>
      <c r="X111" s="115">
        <v>-0.1111111111111112</v>
      </c>
      <c r="Y111" s="115">
        <v>-0.14634146341463408</v>
      </c>
      <c r="Z111" s="115">
        <v>0.11111111111111108</v>
      </c>
      <c r="AA111" s="115">
        <v>-0.12155260469867217</v>
      </c>
      <c r="AB111" s="115">
        <v>-8.1799591002045067E-3</v>
      </c>
      <c r="AC111" s="115">
        <v>0</v>
      </c>
      <c r="AE111" s="116">
        <f t="shared" si="1"/>
        <v>-4.5127571899206798E-2</v>
      </c>
    </row>
    <row r="112" spans="1:31" x14ac:dyDescent="0.2">
      <c r="A112" t="s">
        <v>1466</v>
      </c>
      <c r="B112" s="115">
        <v>-0.10514541387024604</v>
      </c>
      <c r="C112" s="115">
        <v>-0.13887204366282591</v>
      </c>
      <c r="D112" s="115">
        <v>-7.6297108558896515E-2</v>
      </c>
      <c r="E112" s="115">
        <v>-2.9126213592233035E-2</v>
      </c>
      <c r="F112" s="115">
        <v>-0.48270833333333335</v>
      </c>
      <c r="G112" s="115">
        <v>-0.17147192716236725</v>
      </c>
      <c r="H112" s="115">
        <v>-0.12137330754352021</v>
      </c>
      <c r="I112" s="115">
        <v>-3.9339103068450038E-2</v>
      </c>
      <c r="J112" s="115">
        <v>-0.1111111111111111</v>
      </c>
      <c r="K112" s="115">
        <v>-6.9595894804361708E-2</v>
      </c>
      <c r="L112" s="115">
        <v>-7.0502161622879977E-2</v>
      </c>
      <c r="M112" s="115">
        <v>-0.16393442622950821</v>
      </c>
      <c r="N112" s="115">
        <v>-0.2348242811501598</v>
      </c>
      <c r="O112" s="115">
        <v>-0.17543859649122806</v>
      </c>
      <c r="P112" s="115">
        <v>0</v>
      </c>
      <c r="Q112" s="115">
        <v>5.4380165289256183E-2</v>
      </c>
      <c r="R112" s="115">
        <v>0.50909090909090893</v>
      </c>
      <c r="S112" s="115">
        <v>1.6652789342214466E-3</v>
      </c>
      <c r="T112" s="115">
        <v>3.4482758620689689E-2</v>
      </c>
      <c r="U112" s="115">
        <v>-2.659574468085097E-2</v>
      </c>
      <c r="W112" s="115">
        <v>-0.14478417266187046</v>
      </c>
      <c r="X112" s="115">
        <v>-2.8776978417266053E-2</v>
      </c>
      <c r="Y112" s="115">
        <v>-0.16171003717472121</v>
      </c>
      <c r="Z112" s="115">
        <v>-0.18181818181818185</v>
      </c>
      <c r="AA112" s="115">
        <v>-8.5388639760837076E-2</v>
      </c>
      <c r="AB112" s="115">
        <v>-0.35931870291516549</v>
      </c>
      <c r="AC112" s="115">
        <v>-3.9940828402366804E-2</v>
      </c>
      <c r="AE112" s="116">
        <f t="shared" si="1"/>
        <v>-8.9572373929529811E-2</v>
      </c>
    </row>
    <row r="113" spans="1:31" x14ac:dyDescent="0.2">
      <c r="A113" t="s">
        <v>1467</v>
      </c>
      <c r="B113" s="115">
        <v>1.554285714285714</v>
      </c>
      <c r="C113" s="115">
        <v>0.10745466756212209</v>
      </c>
      <c r="D113" s="115">
        <v>3.2721420908332396E-2</v>
      </c>
      <c r="E113" s="115">
        <v>7.8534031413612634E-2</v>
      </c>
      <c r="F113" s="115">
        <v>9.8884914790658297E-3</v>
      </c>
      <c r="G113" s="115">
        <v>8.3881578947368488E-2</v>
      </c>
      <c r="H113" s="115">
        <v>4.1289023162134959E-2</v>
      </c>
      <c r="I113" s="115">
        <v>0</v>
      </c>
      <c r="J113" s="115">
        <v>0.40186915887850466</v>
      </c>
      <c r="K113" s="115">
        <v>-8.294117647058824E-2</v>
      </c>
      <c r="L113" s="115">
        <v>7.3736832708444972E-2</v>
      </c>
      <c r="M113" s="115">
        <v>0</v>
      </c>
      <c r="N113" s="115">
        <v>5.1747311827956957E-2</v>
      </c>
      <c r="O113" s="115">
        <v>-0.18571428571428572</v>
      </c>
      <c r="P113" s="115">
        <v>0</v>
      </c>
      <c r="Q113" s="115">
        <v>-3.1306640303179721E-3</v>
      </c>
      <c r="R113" s="115">
        <v>0</v>
      </c>
      <c r="S113" s="115">
        <v>0</v>
      </c>
      <c r="T113" s="115">
        <v>-8.5470085470085548E-3</v>
      </c>
      <c r="U113" s="115">
        <v>0.17745302713987465</v>
      </c>
      <c r="W113" s="115">
        <v>5.9047619047618974E-2</v>
      </c>
      <c r="X113" s="115">
        <v>-6.3973063973064098E-2</v>
      </c>
      <c r="Y113" s="115">
        <v>3.8610038610038644E-2</v>
      </c>
      <c r="Z113" s="115">
        <v>-0.26666666666666661</v>
      </c>
      <c r="AA113" s="115">
        <v>0.10078157136980678</v>
      </c>
      <c r="AB113" s="115">
        <v>0.28547368421052638</v>
      </c>
      <c r="AC113" s="115">
        <v>0</v>
      </c>
      <c r="AE113" s="116">
        <f t="shared" si="1"/>
        <v>9.2066715042562669E-2</v>
      </c>
    </row>
    <row r="114" spans="1:31" x14ac:dyDescent="0.2">
      <c r="A114" t="s">
        <v>1468</v>
      </c>
      <c r="B114" s="115">
        <v>-0.29292929292929293</v>
      </c>
      <c r="C114" s="115">
        <v>2.689655172413797E-2</v>
      </c>
      <c r="D114" s="115">
        <v>-0.10003754760499922</v>
      </c>
      <c r="E114" s="115">
        <v>-0.25390625000000006</v>
      </c>
      <c r="F114" s="115">
        <v>-3.5902636916835623E-2</v>
      </c>
      <c r="G114" s="115">
        <v>-0.20867678958785257</v>
      </c>
      <c r="H114" s="115">
        <v>6.5889508362898634E-3</v>
      </c>
      <c r="I114" s="115">
        <v>0</v>
      </c>
      <c r="J114" s="115">
        <v>-0.33677685950413222</v>
      </c>
      <c r="K114" s="115">
        <v>-2.6400704018774831E-3</v>
      </c>
      <c r="L114" s="115">
        <v>-7.7113198220464654E-2</v>
      </c>
      <c r="M114" s="115">
        <v>0</v>
      </c>
      <c r="N114" s="115">
        <v>0</v>
      </c>
      <c r="O114" s="115">
        <v>1.4492753623188406E-2</v>
      </c>
      <c r="P114" s="115">
        <v>0</v>
      </c>
      <c r="Q114" s="115">
        <v>-4.2593469001419824E-2</v>
      </c>
      <c r="R114" s="115">
        <v>-0.3125</v>
      </c>
      <c r="S114" s="115">
        <v>-0.44398148148148153</v>
      </c>
      <c r="T114" s="115">
        <v>-0.19310344827586209</v>
      </c>
      <c r="U114" s="115">
        <v>-6.2622309197651715E-2</v>
      </c>
      <c r="W114" s="115">
        <v>4.4776119402985003E-2</v>
      </c>
      <c r="X114" s="115">
        <v>-0.12130177514792891</v>
      </c>
      <c r="Y114" s="115">
        <v>-0.18553459119496865</v>
      </c>
      <c r="Z114" s="115">
        <v>-5.0632911392405104E-2</v>
      </c>
      <c r="AA114" s="115">
        <v>-0.15678113076656261</v>
      </c>
      <c r="AB114" s="115">
        <v>1.6870518768451769E-3</v>
      </c>
      <c r="AC114" s="115">
        <v>-5.8823529411764757E-3</v>
      </c>
      <c r="AE114" s="116">
        <f t="shared" si="1"/>
        <v>-0.1032768402630172</v>
      </c>
    </row>
    <row r="115" spans="1:31" x14ac:dyDescent="0.2">
      <c r="A115" t="s">
        <v>1469</v>
      </c>
      <c r="B115" s="115">
        <v>-9.9999999999999638E-3</v>
      </c>
      <c r="C115" s="115">
        <v>-0.14705882352941177</v>
      </c>
      <c r="D115" s="115">
        <v>-6.4576016056196714E-2</v>
      </c>
      <c r="E115" s="115">
        <v>-3.0303030303030328E-2</v>
      </c>
      <c r="F115" s="115">
        <v>-4.6974676203363618E-2</v>
      </c>
      <c r="G115" s="115">
        <v>-3.9583333333333304E-2</v>
      </c>
      <c r="H115" s="115">
        <v>5.606523955147779E-3</v>
      </c>
      <c r="I115" s="115">
        <v>0</v>
      </c>
      <c r="J115" s="115">
        <v>-0.12000000000000002</v>
      </c>
      <c r="K115" s="115">
        <v>0</v>
      </c>
      <c r="L115" s="115">
        <v>-1.9706024874818269E-2</v>
      </c>
      <c r="M115" s="115">
        <v>-0.14084507042253522</v>
      </c>
      <c r="N115" s="115">
        <v>0</v>
      </c>
      <c r="O115" s="115">
        <v>0.25226860254083483</v>
      </c>
      <c r="P115" s="115">
        <v>0</v>
      </c>
      <c r="Q115" s="115">
        <v>-1.1693171188026192E-2</v>
      </c>
      <c r="R115" s="115">
        <v>-6.2111801242236073E-3</v>
      </c>
      <c r="S115" s="115">
        <v>0.55395683453237421</v>
      </c>
      <c r="T115" s="115">
        <v>-8.8050314465408883E-2</v>
      </c>
      <c r="U115" s="115">
        <v>6.7920585161964503E-2</v>
      </c>
      <c r="W115" s="115">
        <v>-1.9860973187685771E-3</v>
      </c>
      <c r="X115" s="115">
        <v>2.1148036253776387E-2</v>
      </c>
      <c r="Y115" s="115">
        <v>-4.0723981900452427E-2</v>
      </c>
      <c r="Z115" s="115">
        <v>0.2153846153846154</v>
      </c>
      <c r="AA115" s="115">
        <v>-0.1127865825511617</v>
      </c>
      <c r="AB115" s="115">
        <v>-1.2083333333333298E-2</v>
      </c>
      <c r="AC115" s="115">
        <v>0</v>
      </c>
      <c r="AE115" s="116">
        <f t="shared" si="1"/>
        <v>8.285317119431453E-3</v>
      </c>
    </row>
    <row r="116" spans="1:31" x14ac:dyDescent="0.2">
      <c r="A116" t="s">
        <v>1470</v>
      </c>
      <c r="B116" s="115">
        <v>-5.9642147117296715E-3</v>
      </c>
      <c r="C116" s="115">
        <v>5.5900621118012327E-2</v>
      </c>
      <c r="D116" s="115">
        <v>-4.1688705101697303E-2</v>
      </c>
      <c r="E116" s="115">
        <v>-8.9655172413793033E-2</v>
      </c>
      <c r="F116" s="115">
        <v>3.4393121375724832E-2</v>
      </c>
      <c r="G116" s="115">
        <v>-0.15134370579915138</v>
      </c>
      <c r="H116" s="115">
        <v>1.6580310880829029E-2</v>
      </c>
      <c r="I116" s="115">
        <v>-0.25961165048543683</v>
      </c>
      <c r="J116" s="115">
        <v>-2.3090586145648295E-2</v>
      </c>
      <c r="K116" s="115">
        <v>4.9892208192177538E-2</v>
      </c>
      <c r="L116" s="115">
        <v>-4.5188155459592948E-2</v>
      </c>
      <c r="M116" s="115">
        <v>0</v>
      </c>
      <c r="N116" s="115">
        <v>0</v>
      </c>
      <c r="O116" s="115">
        <v>-3.3333333333333305E-2</v>
      </c>
      <c r="P116" s="115">
        <v>0</v>
      </c>
      <c r="Q116" s="115">
        <v>3.4516129032258071E-2</v>
      </c>
      <c r="R116" s="115">
        <v>-0.19499999999999995</v>
      </c>
      <c r="S116" s="115">
        <v>-0.13016270337922403</v>
      </c>
      <c r="T116" s="115">
        <v>8.1632653061224567E-2</v>
      </c>
      <c r="U116" s="115">
        <v>-7.0873786407767023E-2</v>
      </c>
      <c r="W116" s="115">
        <v>3.0706243602865991E-2</v>
      </c>
      <c r="X116" s="115">
        <v>-8.0555555555555561E-2</v>
      </c>
      <c r="Y116" s="115">
        <v>-0.14119170984455956</v>
      </c>
      <c r="Z116" s="115">
        <v>-7.1428571428571341E-2</v>
      </c>
      <c r="AA116" s="115">
        <v>-3.7755404204915771E-2</v>
      </c>
      <c r="AB116" s="115">
        <v>-4.9504950495049507E-2</v>
      </c>
      <c r="AC116" s="115">
        <v>0</v>
      </c>
      <c r="AE116" s="116">
        <f t="shared" si="1"/>
        <v>-4.1582478426034561E-2</v>
      </c>
    </row>
    <row r="117" spans="1:31" x14ac:dyDescent="0.2">
      <c r="A117" t="s">
        <v>1471</v>
      </c>
      <c r="B117" s="115">
        <v>-0.14745762711864407</v>
      </c>
      <c r="C117" s="115">
        <v>-0.19700748129675807</v>
      </c>
      <c r="D117" s="115">
        <v>4.4433711663848709E-3</v>
      </c>
      <c r="E117" s="115">
        <v>-3.0100334448160633E-2</v>
      </c>
      <c r="F117" s="115">
        <v>-2.1947326416600047E-3</v>
      </c>
      <c r="G117" s="115">
        <v>-2.4827586206896513E-2</v>
      </c>
      <c r="H117" s="115">
        <v>5.2083333333334076E-3</v>
      </c>
      <c r="I117" s="115">
        <v>-0.26428571428571429</v>
      </c>
      <c r="J117" s="115">
        <v>2.3636363636363619E-2</v>
      </c>
      <c r="K117" s="115">
        <v>0.10123791758521281</v>
      </c>
      <c r="L117" s="115">
        <v>1.6938519447929821E-2</v>
      </c>
      <c r="M117" s="115">
        <v>0</v>
      </c>
      <c r="N117" s="115">
        <v>-7.7209302325581347E-2</v>
      </c>
      <c r="O117" s="115">
        <v>-5.7851239669421489E-2</v>
      </c>
      <c r="P117" s="115">
        <v>0.18181818181818182</v>
      </c>
      <c r="Q117" s="115">
        <v>-1.3838078574836925E-2</v>
      </c>
      <c r="R117" s="115">
        <v>0.11111111111111108</v>
      </c>
      <c r="S117" s="115">
        <v>-1.2499999999999734E-3</v>
      </c>
      <c r="T117" s="115">
        <v>-0.12499999999999999</v>
      </c>
      <c r="U117" s="115">
        <v>2.0812685827552118E-2</v>
      </c>
      <c r="W117" s="115">
        <v>-1.1133603238866517E-2</v>
      </c>
      <c r="X117" s="115">
        <v>7.4626865671641784E-2</v>
      </c>
      <c r="Y117" s="115">
        <v>-0.14507198228128457</v>
      </c>
      <c r="Z117" s="115">
        <v>0.16666666666666663</v>
      </c>
      <c r="AA117" s="115">
        <v>-2.0875616120614636E-2</v>
      </c>
      <c r="AB117" s="115">
        <v>-0.10619469026548672</v>
      </c>
      <c r="AC117" s="115">
        <v>0</v>
      </c>
      <c r="AE117" s="116">
        <f t="shared" si="1"/>
        <v>-1.9177702674427696E-2</v>
      </c>
    </row>
    <row r="118" spans="1:31" x14ac:dyDescent="0.2">
      <c r="A118" t="s">
        <v>1472</v>
      </c>
      <c r="B118" s="115">
        <v>0.12380952380952388</v>
      </c>
      <c r="C118" s="115">
        <v>0.31907894736842118</v>
      </c>
      <c r="D118" s="115">
        <v>-2.3609906524042629E-3</v>
      </c>
      <c r="E118" s="115">
        <v>0.17716535433070874</v>
      </c>
      <c r="F118" s="115">
        <v>8.9328406868072155E-2</v>
      </c>
      <c r="G118" s="115">
        <v>-6.4516129032258063E-2</v>
      </c>
      <c r="H118" s="115">
        <v>-1.0819165378670833E-2</v>
      </c>
      <c r="I118" s="115">
        <v>0.37254901960784315</v>
      </c>
      <c r="J118" s="115">
        <v>1.8518518518518452E-2</v>
      </c>
      <c r="K118" s="115">
        <v>-5.2294197031039517E-3</v>
      </c>
      <c r="L118" s="115">
        <v>3.6747967479674765E-2</v>
      </c>
      <c r="M118" s="115">
        <v>0</v>
      </c>
      <c r="N118" s="115">
        <v>4.0322580645161289E-2</v>
      </c>
      <c r="O118" s="115">
        <v>-3.5395408163265286E-2</v>
      </c>
      <c r="P118" s="115">
        <v>0.22222222222222221</v>
      </c>
      <c r="Q118" s="115">
        <v>5.7883223960962439E-2</v>
      </c>
      <c r="R118" s="115">
        <v>-6.2499999999999944E-2</v>
      </c>
      <c r="S118" s="115">
        <v>0.15107913669064746</v>
      </c>
      <c r="T118" s="115">
        <v>6.3291139240506236E-2</v>
      </c>
      <c r="U118" s="115">
        <v>2.7494908350305453E-2</v>
      </c>
      <c r="W118" s="115">
        <v>1.0131712259373417E-3</v>
      </c>
      <c r="X118" s="115">
        <v>-0.26695842450765866</v>
      </c>
      <c r="Y118" s="115">
        <v>-0.36183745583038873</v>
      </c>
      <c r="Z118" s="115">
        <v>-0.2857142857142857</v>
      </c>
      <c r="AA118" s="115">
        <v>-7.4218225741511212E-2</v>
      </c>
      <c r="AB118" s="115">
        <v>6.3629518072289212E-2</v>
      </c>
      <c r="AC118" s="115">
        <v>-0.12820512820512822</v>
      </c>
      <c r="AE118" s="116">
        <f t="shared" si="1"/>
        <v>1.7273296498597004E-2</v>
      </c>
    </row>
    <row r="119" spans="1:31" x14ac:dyDescent="0.2">
      <c r="A119" t="s">
        <v>1473</v>
      </c>
      <c r="B119" s="115">
        <v>-4.5454545454545456E-2</v>
      </c>
      <c r="C119" s="115">
        <v>0.4615384615384614</v>
      </c>
      <c r="D119" s="115">
        <v>2.2616407982261659E-2</v>
      </c>
      <c r="E119" s="115">
        <v>4.0983606557377088E-2</v>
      </c>
      <c r="F119" s="115">
        <v>0.35204231560387883</v>
      </c>
      <c r="G119" s="115">
        <v>-3.875968992248062E-2</v>
      </c>
      <c r="H119" s="115">
        <v>0.46934140802422397</v>
      </c>
      <c r="I119" s="115">
        <v>0.16226071103008197</v>
      </c>
      <c r="J119" s="115">
        <v>-0.16923076923076918</v>
      </c>
      <c r="K119" s="115">
        <v>2.4187975120939849E-2</v>
      </c>
      <c r="L119" s="115">
        <v>3.1533042603153351E-2</v>
      </c>
      <c r="M119" s="115">
        <v>0</v>
      </c>
      <c r="N119" s="115">
        <v>7.6388888888888867E-2</v>
      </c>
      <c r="O119" s="115">
        <v>-3.3887861983980326E-2</v>
      </c>
      <c r="P119" s="115">
        <v>0.8</v>
      </c>
      <c r="Q119" s="115">
        <v>-7.3144104803493523E-2</v>
      </c>
      <c r="R119" s="115">
        <v>-6.7961165048543742E-2</v>
      </c>
      <c r="S119" s="115">
        <v>-0.12578616352201258</v>
      </c>
      <c r="T119" s="115">
        <v>-3.6585365853658437E-2</v>
      </c>
      <c r="U119" s="115">
        <v>7.4398249452954007E-2</v>
      </c>
      <c r="W119" s="115">
        <v>3.894736842105255E-2</v>
      </c>
      <c r="X119" s="115">
        <v>2.2371364653243967E-2</v>
      </c>
      <c r="Y119" s="115">
        <v>0.14297253634894988</v>
      </c>
      <c r="Z119" s="115">
        <v>0.21739130434782614</v>
      </c>
      <c r="AA119" s="115">
        <v>5.3712904525320604E-4</v>
      </c>
      <c r="AB119" s="115">
        <v>0.10620574760516439</v>
      </c>
      <c r="AC119" s="115">
        <v>0</v>
      </c>
      <c r="AE119" s="116">
        <f t="shared" si="1"/>
        <v>9.084840190386026E-2</v>
      </c>
    </row>
    <row r="120" spans="1:31" x14ac:dyDescent="0.2">
      <c r="A120" t="s">
        <v>1474</v>
      </c>
      <c r="B120" s="115">
        <v>-1.8148820326678379E-3</v>
      </c>
      <c r="C120" s="115">
        <v>9.6246390760344432E-4</v>
      </c>
      <c r="D120" s="115">
        <v>-0.1050798130346592</v>
      </c>
      <c r="E120" s="115">
        <v>-0.18666666666666668</v>
      </c>
      <c r="F120" s="115">
        <v>0.19403508771929828</v>
      </c>
      <c r="G120" s="115">
        <v>-0.13213132400430563</v>
      </c>
      <c r="H120" s="115">
        <v>1.6936104695919989E-2</v>
      </c>
      <c r="I120" s="115">
        <v>-4.9805110437418733E-2</v>
      </c>
      <c r="J120" s="115">
        <v>-0.12751677852348994</v>
      </c>
      <c r="K120" s="115">
        <v>-0.1095384615384615</v>
      </c>
      <c r="L120" s="115">
        <v>-0.11477357089829246</v>
      </c>
      <c r="M120" s="115">
        <v>1.4285714285714235E-2</v>
      </c>
      <c r="N120" s="115">
        <v>-9.4339622641509427E-2</v>
      </c>
      <c r="O120" s="115">
        <v>0.20222222222222225</v>
      </c>
      <c r="P120" s="115">
        <v>0</v>
      </c>
      <c r="Q120" s="115">
        <v>-0.10258922323303006</v>
      </c>
      <c r="R120" s="115">
        <v>-0.28472222222222215</v>
      </c>
      <c r="S120" s="115">
        <v>0.17777777777777781</v>
      </c>
      <c r="T120" s="115">
        <v>-6.0606060606060667E-3</v>
      </c>
      <c r="U120" s="115">
        <v>-0.20313862249346121</v>
      </c>
      <c r="W120" s="115">
        <v>0</v>
      </c>
      <c r="X120" s="115">
        <v>-1.1061946902654829E-2</v>
      </c>
      <c r="Y120" s="115">
        <v>-0.13122807017543855</v>
      </c>
      <c r="Z120" s="115">
        <v>-4.1666666666666706E-2</v>
      </c>
      <c r="AA120" s="115">
        <v>-0.19795368874528807</v>
      </c>
      <c r="AB120" s="115">
        <v>0.1433333333333334</v>
      </c>
      <c r="AC120" s="115">
        <v>8.3333333333333287E-2</v>
      </c>
      <c r="AE120" s="116">
        <f t="shared" si="1"/>
        <v>-3.9525971814875431E-2</v>
      </c>
    </row>
    <row r="121" spans="1:31" x14ac:dyDescent="0.2">
      <c r="A121" t="s">
        <v>1475</v>
      </c>
      <c r="B121" s="115">
        <v>-8.1666666666666707E-2</v>
      </c>
      <c r="C121" s="115">
        <v>-0.1327212020033389</v>
      </c>
      <c r="D121" s="115">
        <v>-7.7010588955981054E-3</v>
      </c>
      <c r="E121" s="115">
        <v>-0.13544668587896258</v>
      </c>
      <c r="F121" s="115">
        <v>-2.5307797537619647E-2</v>
      </c>
      <c r="G121" s="115">
        <v>-2.0816864295125328E-2</v>
      </c>
      <c r="H121" s="115">
        <v>0.42747252747252756</v>
      </c>
      <c r="I121" s="115">
        <v>0.21590310689836764</v>
      </c>
      <c r="J121" s="115">
        <v>2.0547945205479503E-2</v>
      </c>
      <c r="K121" s="115">
        <v>0.11587982832618025</v>
      </c>
      <c r="L121" s="115">
        <v>-1.2897552396306751E-2</v>
      </c>
      <c r="M121" s="115">
        <v>-0.10256410256410255</v>
      </c>
      <c r="N121" s="115">
        <v>0.12367491166077738</v>
      </c>
      <c r="O121" s="115">
        <v>3.717472118959161E-3</v>
      </c>
      <c r="P121" s="115">
        <v>0</v>
      </c>
      <c r="Q121" s="115">
        <v>1.8531717747683495E-2</v>
      </c>
      <c r="R121" s="115">
        <v>-6.896551724137937E-3</v>
      </c>
      <c r="S121" s="115">
        <v>0.75097276264591439</v>
      </c>
      <c r="T121" s="115">
        <v>-0.12698412698412698</v>
      </c>
      <c r="U121" s="115">
        <v>2.3193577163247079E-2</v>
      </c>
      <c r="W121" s="115">
        <v>2.0408163265306069E-2</v>
      </c>
      <c r="X121" s="115">
        <v>1.1185682326621885E-2</v>
      </c>
      <c r="Y121" s="115">
        <v>1.4957264957265019E-2</v>
      </c>
      <c r="Z121" s="115">
        <v>0.30909090909090892</v>
      </c>
      <c r="AA121" s="115">
        <v>6.1142857142857075E-2</v>
      </c>
      <c r="AB121" s="115">
        <v>4.7381546134663305E-2</v>
      </c>
      <c r="AC121" s="115">
        <v>0.44000000000000006</v>
      </c>
      <c r="AE121" s="116">
        <f t="shared" si="1"/>
        <v>7.2261394933732348E-2</v>
      </c>
    </row>
    <row r="122" spans="1:31" x14ac:dyDescent="0.2">
      <c r="A122" t="s">
        <v>1476</v>
      </c>
      <c r="B122" s="115">
        <v>0.2</v>
      </c>
      <c r="C122" s="115">
        <v>-0.11782032400589099</v>
      </c>
      <c r="D122" s="115">
        <v>0.10764309601124401</v>
      </c>
      <c r="E122" s="115">
        <v>8.4375000000000006E-2</v>
      </c>
      <c r="F122" s="115">
        <v>0.16494023904382457</v>
      </c>
      <c r="G122" s="115">
        <v>8.2121471343028302E-2</v>
      </c>
      <c r="H122" s="115">
        <v>0.30372492836676207</v>
      </c>
      <c r="I122" s="115">
        <v>-0.16158940397350996</v>
      </c>
      <c r="J122" s="115">
        <v>0.23938879456706286</v>
      </c>
      <c r="K122" s="115">
        <v>2.643171806167401E-2</v>
      </c>
      <c r="L122" s="115">
        <v>0.14307254146423198</v>
      </c>
      <c r="M122" s="115">
        <v>-0.17894736842105266</v>
      </c>
      <c r="N122" s="115">
        <v>-7.0175438596490978E-3</v>
      </c>
      <c r="O122" s="115">
        <v>1.7397881996974177E-2</v>
      </c>
      <c r="P122" s="115">
        <v>-0.16666666666666666</v>
      </c>
      <c r="Q122" s="115">
        <v>0.14027958387516259</v>
      </c>
      <c r="R122" s="115">
        <v>-0.15942028985507253</v>
      </c>
      <c r="S122" s="115">
        <v>-0.22121212121212125</v>
      </c>
      <c r="T122" s="115">
        <v>-4.0609137055837602E-2</v>
      </c>
      <c r="U122" s="115">
        <v>0.1689259645464026</v>
      </c>
      <c r="W122" s="115">
        <v>3.7904124860646579E-2</v>
      </c>
      <c r="X122" s="115">
        <v>1.5909090909090772E-2</v>
      </c>
      <c r="Y122" s="115">
        <v>-7.0721357850071723E-3</v>
      </c>
      <c r="Z122" s="115">
        <v>-9.8360655737704819E-2</v>
      </c>
      <c r="AA122" s="115">
        <v>8.6686537506209693E-2</v>
      </c>
      <c r="AB122" s="115">
        <v>5.0125313283208737E-3</v>
      </c>
      <c r="AC122" s="115">
        <v>0.60771704180064312</v>
      </c>
      <c r="AE122" s="116">
        <f t="shared" si="1"/>
        <v>4.7141292559583901E-2</v>
      </c>
    </row>
    <row r="123" spans="1:31" x14ac:dyDescent="0.2">
      <c r="A123" t="s">
        <v>1477</v>
      </c>
      <c r="B123" s="115">
        <v>-0.22958397534668723</v>
      </c>
      <c r="C123" s="115">
        <v>5.6809338521400812E-2</v>
      </c>
      <c r="D123" s="115">
        <v>1.8662058750925702E-2</v>
      </c>
      <c r="E123" s="115">
        <v>4.9180327868852576E-2</v>
      </c>
      <c r="F123" s="115">
        <v>6.5365025466893156E-2</v>
      </c>
      <c r="G123" s="115">
        <v>-6.9267515923566864E-2</v>
      </c>
      <c r="H123" s="115">
        <v>0.14238952536824878</v>
      </c>
      <c r="I123" s="115">
        <v>0.53820033955857383</v>
      </c>
      <c r="J123" s="115">
        <v>-4.2276422764227752E-2</v>
      </c>
      <c r="K123" s="115">
        <v>-5.4166666666666669E-2</v>
      </c>
      <c r="L123" s="115">
        <v>6.1532989507380419E-2</v>
      </c>
      <c r="M123" s="115">
        <v>-0.05</v>
      </c>
      <c r="N123" s="115">
        <v>-4.4906166219839137E-2</v>
      </c>
      <c r="O123" s="115">
        <v>2.006172839506171E-2</v>
      </c>
      <c r="P123" s="115">
        <v>-0.72727272727272729</v>
      </c>
      <c r="Q123" s="115">
        <v>0.1112716763005781</v>
      </c>
      <c r="R123" s="115">
        <v>0.15384615384615383</v>
      </c>
      <c r="S123" s="115">
        <v>-0.13913043478260867</v>
      </c>
      <c r="T123" s="115">
        <v>7.6502732240437105E-2</v>
      </c>
      <c r="U123" s="115">
        <v>3.4519956850053969E-2</v>
      </c>
      <c r="W123" s="115">
        <v>-3.3333333333332624E-3</v>
      </c>
      <c r="X123" s="115">
        <v>7.3170731707317249E-2</v>
      </c>
      <c r="Y123" s="115">
        <v>3.2116788321167981E-2</v>
      </c>
      <c r="Z123" s="115">
        <v>5.1724137931034531E-2</v>
      </c>
      <c r="AA123" s="115">
        <v>0.15806126851718674</v>
      </c>
      <c r="AB123" s="115">
        <v>-3.3898305084745728E-2</v>
      </c>
      <c r="AC123" s="115">
        <v>-0.48166666666666669</v>
      </c>
      <c r="AE123" s="116">
        <f t="shared" si="1"/>
        <v>-8.5958309225852899E-3</v>
      </c>
    </row>
    <row r="124" spans="1:31" x14ac:dyDescent="0.2">
      <c r="A124" t="s">
        <v>1478</v>
      </c>
      <c r="B124" s="115">
        <v>-0.39345794392523359</v>
      </c>
      <c r="C124" s="115">
        <v>0.14222222222222219</v>
      </c>
      <c r="D124" s="115">
        <v>7.5619988317136677E-2</v>
      </c>
      <c r="E124" s="115">
        <v>-4.6875000000000111E-2</v>
      </c>
      <c r="F124" s="115">
        <v>7.0909090909090852E-2</v>
      </c>
      <c r="G124" s="115">
        <v>-2.7612903225806458E-2</v>
      </c>
      <c r="H124" s="115">
        <v>-1.6103059581320394E-2</v>
      </c>
      <c r="I124" s="115">
        <v>-8.8235294117646995E-2</v>
      </c>
      <c r="J124" s="115">
        <v>-3.90625E-2</v>
      </c>
      <c r="K124" s="115">
        <v>0</v>
      </c>
      <c r="L124" s="115">
        <v>9.3756078583933103E-2</v>
      </c>
      <c r="M124" s="115">
        <v>0.38888888888888884</v>
      </c>
      <c r="N124" s="115">
        <v>2.1567956179390585E-2</v>
      </c>
      <c r="O124" s="115">
        <v>4.3058350100603632E-2</v>
      </c>
      <c r="P124" s="115">
        <v>0.4102564102564103</v>
      </c>
      <c r="Q124" s="115">
        <v>7.5369075369075417E-2</v>
      </c>
      <c r="R124" s="115">
        <v>-0.12573099415204669</v>
      </c>
      <c r="S124" s="115">
        <v>0.15</v>
      </c>
      <c r="T124" s="115">
        <v>-8.4999999999999964E-2</v>
      </c>
      <c r="U124" s="115">
        <v>0.13048780487804881</v>
      </c>
      <c r="W124" s="115">
        <v>6.7615658362989356E-2</v>
      </c>
      <c r="X124" s="115">
        <v>1.2345679012345635E-2</v>
      </c>
      <c r="Y124" s="115">
        <v>-2.1428571428571481E-2</v>
      </c>
      <c r="Z124" s="115">
        <v>-0.10769230769230778</v>
      </c>
      <c r="AA124" s="115">
        <v>6.8213243201720661E-2</v>
      </c>
      <c r="AB124" s="115">
        <v>-4.6629732225300168E-2</v>
      </c>
      <c r="AC124" s="115">
        <v>0.2</v>
      </c>
      <c r="AE124" s="116">
        <f t="shared" si="1"/>
        <v>3.5277116293837861E-2</v>
      </c>
    </row>
    <row r="125" spans="1:31" x14ac:dyDescent="0.2">
      <c r="A125" t="s">
        <v>1479</v>
      </c>
      <c r="B125" s="115">
        <v>1.1399999999999999</v>
      </c>
      <c r="C125" s="115">
        <v>7.162041181736801E-3</v>
      </c>
      <c r="D125" s="115">
        <v>-5.5449936628644446E-3</v>
      </c>
      <c r="E125" s="115">
        <v>-5.8823529411764629E-2</v>
      </c>
      <c r="F125" s="115">
        <v>3.7735849056603807E-2</v>
      </c>
      <c r="G125" s="115">
        <v>-4.3679342240493758E-3</v>
      </c>
      <c r="H125" s="115">
        <v>-6.4000000000000055E-3</v>
      </c>
      <c r="I125" s="115">
        <v>-0.27966101694915269</v>
      </c>
      <c r="J125" s="115">
        <v>-9.2879256965943662E-3</v>
      </c>
      <c r="K125" s="115">
        <v>-0.11764705882352941</v>
      </c>
      <c r="L125" s="115">
        <v>-7.2691197691197709E-2</v>
      </c>
      <c r="M125" s="115">
        <v>0.60000000000000009</v>
      </c>
      <c r="N125" s="115">
        <v>0.10226415094339626</v>
      </c>
      <c r="O125" s="115">
        <v>-2.3191823899371064E-2</v>
      </c>
      <c r="P125" s="115">
        <v>1.0526315789473684</v>
      </c>
      <c r="Q125" s="115">
        <v>7.6335877862594133E-3</v>
      </c>
      <c r="R125" s="115">
        <v>-9.5238095238095205E-2</v>
      </c>
      <c r="S125" s="115">
        <v>0.25</v>
      </c>
      <c r="T125" s="115">
        <v>0.37931034482758624</v>
      </c>
      <c r="U125" s="115">
        <v>-2.4330900243310642E-3</v>
      </c>
      <c r="W125" s="115">
        <v>-7.7680525164113876E-2</v>
      </c>
      <c r="X125" s="115">
        <v>2.5316455696202441E-2</v>
      </c>
      <c r="Y125" s="115">
        <v>4.0892193308550241E-2</v>
      </c>
      <c r="Z125" s="115">
        <v>0.18181818181818177</v>
      </c>
      <c r="AA125" s="115">
        <v>-2.2232236743277602E-2</v>
      </c>
      <c r="AB125" s="115">
        <v>-8.6956521739131008E-3</v>
      </c>
      <c r="AC125" s="115">
        <v>-0.16527545909849753</v>
      </c>
      <c r="AE125" s="116">
        <f t="shared" si="1"/>
        <v>0.10650347573204196</v>
      </c>
    </row>
    <row r="126" spans="1:31" x14ac:dyDescent="0.2">
      <c r="A126" t="s">
        <v>1480</v>
      </c>
      <c r="B126" s="115">
        <v>0.51057401812688818</v>
      </c>
      <c r="C126" s="115">
        <v>1.823154056517769E-2</v>
      </c>
      <c r="D126" s="115">
        <v>-0.11331710058063302</v>
      </c>
      <c r="E126" s="115">
        <v>-0.10994764397905758</v>
      </c>
      <c r="F126" s="115">
        <v>-7.5850043591979152E-2</v>
      </c>
      <c r="G126" s="115">
        <v>-3.6633663366336555E-2</v>
      </c>
      <c r="H126" s="115">
        <v>-5.1593323216995425E-2</v>
      </c>
      <c r="I126" s="115">
        <v>4.8153342683497011E-2</v>
      </c>
      <c r="J126" s="115">
        <v>-0.15994798439531865</v>
      </c>
      <c r="K126" s="115">
        <v>-6.8493150684931503E-2</v>
      </c>
      <c r="L126" s="115">
        <v>-5.4409005628517901E-2</v>
      </c>
      <c r="M126" s="115">
        <v>-0.18181818181818182</v>
      </c>
      <c r="N126" s="115">
        <v>1.9230769230769232E-2</v>
      </c>
      <c r="O126" s="115">
        <v>-0.11358885017421597</v>
      </c>
      <c r="P126" s="115">
        <v>0.26666666666666661</v>
      </c>
      <c r="Q126" s="115">
        <v>-0.13888420697792003</v>
      </c>
      <c r="R126" s="115">
        <v>-2.5773195876288683E-2</v>
      </c>
      <c r="S126" s="115">
        <v>0</v>
      </c>
      <c r="T126" s="115">
        <v>-0.13690476190476189</v>
      </c>
      <c r="U126" s="115">
        <v>-0.19411764705882342</v>
      </c>
      <c r="W126" s="115">
        <v>-3.2804232804232669E-2</v>
      </c>
      <c r="X126" s="115">
        <v>-0.15778251599147125</v>
      </c>
      <c r="Y126" s="115">
        <v>-0.14221938775510207</v>
      </c>
      <c r="Z126" s="115">
        <v>-0.39560439560439559</v>
      </c>
      <c r="AA126" s="115">
        <v>-0.24660479855138079</v>
      </c>
      <c r="AB126" s="115">
        <v>-2.8888888888888825E-2</v>
      </c>
      <c r="AC126" s="115">
        <v>-6.4062500000000022E-2</v>
      </c>
      <c r="AE126" s="116">
        <f t="shared" si="1"/>
        <v>-6.1718116354682731E-2</v>
      </c>
    </row>
    <row r="127" spans="1:31" x14ac:dyDescent="0.2">
      <c r="A127" t="s">
        <v>1481</v>
      </c>
      <c r="B127" s="115">
        <v>1.8461538461538477E-2</v>
      </c>
      <c r="C127" s="115">
        <v>-1.2601260126012493E-2</v>
      </c>
      <c r="D127" s="115">
        <v>9.9747669807920103E-2</v>
      </c>
      <c r="E127" s="115">
        <v>6.4066852367688026E-2</v>
      </c>
      <c r="F127" s="115">
        <v>0.23799244468429573</v>
      </c>
      <c r="G127" s="115">
        <v>1.2785159187766307E-2</v>
      </c>
      <c r="H127" s="115">
        <v>8.2101806239737271E-2</v>
      </c>
      <c r="I127" s="115">
        <v>0.84396551724137947</v>
      </c>
      <c r="J127" s="115">
        <v>3.2214765100671172E-2</v>
      </c>
      <c r="K127" s="115">
        <v>0.49010002041232897</v>
      </c>
      <c r="L127" s="115">
        <v>8.1534772182254231E-2</v>
      </c>
      <c r="M127" s="115">
        <v>0.12474437627811868</v>
      </c>
      <c r="N127" s="115">
        <v>0.12554112554112548</v>
      </c>
      <c r="O127" s="115">
        <v>6.6914498141263976E-2</v>
      </c>
      <c r="P127" s="115">
        <v>0.76470588235294124</v>
      </c>
      <c r="Q127" s="115">
        <v>4.1791044776119321E-2</v>
      </c>
      <c r="R127" s="115">
        <v>9.6045197740112956E-2</v>
      </c>
      <c r="S127" s="115">
        <v>0.33333333333333331</v>
      </c>
      <c r="T127" s="115">
        <v>-5.6179775280898923E-2</v>
      </c>
      <c r="U127" s="115">
        <v>7.8224101479915265E-2</v>
      </c>
      <c r="W127" s="115">
        <v>2.7173913043478264E-2</v>
      </c>
      <c r="X127" s="115">
        <v>-5.2525252525252482E-2</v>
      </c>
      <c r="Y127" s="115">
        <v>0.32320675105485236</v>
      </c>
      <c r="Z127" s="115">
        <v>0.26388888888888901</v>
      </c>
      <c r="AA127" s="115">
        <v>0.10615923885828749</v>
      </c>
      <c r="AB127" s="115">
        <v>5.1401869158878573E-2</v>
      </c>
      <c r="AC127" s="115">
        <v>-6.2111801242236073E-3</v>
      </c>
      <c r="AE127" s="116">
        <f t="shared" si="1"/>
        <v>0.15698456660283366</v>
      </c>
    </row>
    <row r="128" spans="1:31" x14ac:dyDescent="0.2">
      <c r="A128" t="s">
        <v>1482</v>
      </c>
      <c r="B128" s="115">
        <v>-0.14921465968586384</v>
      </c>
      <c r="C128" s="115">
        <v>-1.6814159292035509E-2</v>
      </c>
      <c r="D128" s="115">
        <v>9.7738835500282603E-2</v>
      </c>
      <c r="E128" s="115">
        <v>-0.34963768115942029</v>
      </c>
      <c r="F128" s="115">
        <v>-0.19748809008228665</v>
      </c>
      <c r="G128" s="115">
        <v>0.13906339234723006</v>
      </c>
      <c r="H128" s="115">
        <v>-0.20703125</v>
      </c>
      <c r="I128" s="115">
        <v>-0.16964924838940593</v>
      </c>
      <c r="J128" s="115">
        <v>-9.6969696969696942E-2</v>
      </c>
      <c r="K128" s="115">
        <v>-6.5789473684210453E-2</v>
      </c>
      <c r="L128" s="115">
        <v>7.8162291169451073E-2</v>
      </c>
      <c r="M128" s="115">
        <v>8.66666666666666E-2</v>
      </c>
      <c r="N128" s="115">
        <v>-0.11629686304514152</v>
      </c>
      <c r="O128" s="115">
        <v>0.25700934579439255</v>
      </c>
      <c r="P128" s="115">
        <v>-0.37037037037037041</v>
      </c>
      <c r="Q128" s="115">
        <v>1.6601213852195637E-2</v>
      </c>
      <c r="R128" s="115">
        <v>-9.2307692307692271E-2</v>
      </c>
      <c r="S128" s="115">
        <v>-0.24812030075187974</v>
      </c>
      <c r="T128" s="115">
        <v>0.21917808219178087</v>
      </c>
      <c r="U128" s="115">
        <v>5.9350503919373028E-2</v>
      </c>
      <c r="W128" s="115">
        <v>5.5045871559632871E-2</v>
      </c>
      <c r="X128" s="115">
        <v>0.16470588235294123</v>
      </c>
      <c r="Y128" s="115">
        <v>-8.3526682134570776E-2</v>
      </c>
      <c r="Z128" s="115">
        <v>-0.27272727272727276</v>
      </c>
      <c r="AA128" s="115">
        <v>-5.5903557499113625E-2</v>
      </c>
      <c r="AB128" s="115">
        <v>1.904761904761898E-2</v>
      </c>
      <c r="AC128" s="115">
        <v>0.17090909090909098</v>
      </c>
      <c r="AE128" s="116">
        <f t="shared" si="1"/>
        <v>-4.1791414918085329E-2</v>
      </c>
    </row>
    <row r="129" spans="1:31" x14ac:dyDescent="0.2">
      <c r="A129" t="s">
        <v>1483</v>
      </c>
      <c r="B129" s="115">
        <v>8.8319088319088343E-2</v>
      </c>
      <c r="C129" s="115">
        <v>-0.34492753623188399</v>
      </c>
      <c r="D129" s="115">
        <v>-0.16260355029585796</v>
      </c>
      <c r="E129" s="115">
        <v>-0.25906040268456382</v>
      </c>
      <c r="F129" s="115">
        <v>-6.8951612903225837E-2</v>
      </c>
      <c r="G129" s="115">
        <v>-0.22195067762719387</v>
      </c>
      <c r="H129" s="115">
        <v>9.5577746077032802E-2</v>
      </c>
      <c r="I129" s="115">
        <v>-0.24281842818428179</v>
      </c>
      <c r="J129" s="115">
        <v>-0.17417417417417419</v>
      </c>
      <c r="K129" s="115">
        <v>-9.97424892703863E-2</v>
      </c>
      <c r="L129" s="115">
        <v>-0.16616915422885567</v>
      </c>
      <c r="M129" s="115">
        <v>-0.41482444733420026</v>
      </c>
      <c r="N129" s="115">
        <v>-0.17409162717219584</v>
      </c>
      <c r="O129" s="115">
        <v>-0.23379878267096316</v>
      </c>
      <c r="P129" s="115">
        <v>0.6875</v>
      </c>
      <c r="Q129" s="115">
        <v>-0.12359198998748433</v>
      </c>
      <c r="R129" s="115">
        <v>-0.2830882352941177</v>
      </c>
      <c r="S129" s="115">
        <v>6.4000000000000057E-2</v>
      </c>
      <c r="T129" s="115">
        <v>-0.20652173913043484</v>
      </c>
      <c r="U129" s="115">
        <v>-0.21666666666666673</v>
      </c>
      <c r="W129" s="115">
        <v>2.9515938606847696E-2</v>
      </c>
      <c r="X129" s="115">
        <v>-0.27350427350427348</v>
      </c>
      <c r="Y129" s="115">
        <v>-0.16202203499675957</v>
      </c>
      <c r="Z129" s="115">
        <v>-0.24427480916030539</v>
      </c>
      <c r="AA129" s="115">
        <v>-0.17097785616304137</v>
      </c>
      <c r="AB129" s="115">
        <v>-0.16</v>
      </c>
      <c r="AC129" s="115">
        <v>-0.44723618090452255</v>
      </c>
      <c r="AE129" s="116">
        <f t="shared" si="1"/>
        <v>-0.14392903316971928</v>
      </c>
    </row>
    <row r="130" spans="1:31" x14ac:dyDescent="0.2">
      <c r="A130" t="s">
        <v>1484</v>
      </c>
      <c r="B130" s="115">
        <v>-0.26875000000000004</v>
      </c>
      <c r="C130" s="115">
        <v>-7.5067024128686252E-2</v>
      </c>
      <c r="D130" s="115">
        <v>1.0572139303482626E-2</v>
      </c>
      <c r="E130" s="115">
        <v>-0.21413502109704644</v>
      </c>
      <c r="F130" s="115">
        <v>5.442176870748304E-2</v>
      </c>
      <c r="G130" s="115">
        <v>-9.9619923984797035E-2</v>
      </c>
      <c r="H130" s="115">
        <v>-0.22024471635150172</v>
      </c>
      <c r="I130" s="115">
        <v>5.1282051282051197E-2</v>
      </c>
      <c r="J130" s="115">
        <v>-0.20079999999999998</v>
      </c>
      <c r="K130" s="115">
        <v>0.11164122137404583</v>
      </c>
      <c r="L130" s="115">
        <v>1.0896898575020932E-2</v>
      </c>
      <c r="M130" s="115">
        <v>-0.23099999999999996</v>
      </c>
      <c r="N130" s="115">
        <v>0.18761726078799251</v>
      </c>
      <c r="O130" s="115">
        <v>0.10482594936708854</v>
      </c>
      <c r="P130" s="115">
        <v>-0.6</v>
      </c>
      <c r="Q130" s="115">
        <v>6.5155807365439161E-2</v>
      </c>
      <c r="R130" s="115">
        <v>0.2252252252252252</v>
      </c>
      <c r="S130" s="115">
        <v>0</v>
      </c>
      <c r="T130" s="115">
        <v>8.8757396449704221E-2</v>
      </c>
      <c r="U130" s="115">
        <v>-8.1385979049153886E-2</v>
      </c>
      <c r="W130" s="115">
        <v>-1.2820512820512754E-2</v>
      </c>
      <c r="X130" s="115">
        <v>-0.12686567164179113</v>
      </c>
      <c r="Y130" s="115">
        <v>2.3209549071618013E-2</v>
      </c>
      <c r="Z130" s="115">
        <v>9.1666666666666757E-2</v>
      </c>
      <c r="AA130" s="115">
        <v>-0.16392233964118941</v>
      </c>
      <c r="AB130" s="115">
        <v>1.5847216578626599E-2</v>
      </c>
      <c r="AC130" s="115">
        <v>-9.2980856882406676E-2</v>
      </c>
      <c r="AE130" s="116">
        <f t="shared" si="1"/>
        <v>-4.9869366475653362E-2</v>
      </c>
    </row>
    <row r="131" spans="1:31" x14ac:dyDescent="0.2">
      <c r="A131" t="s">
        <v>1485</v>
      </c>
      <c r="B131" s="115">
        <v>-0.14285714285714282</v>
      </c>
      <c r="C131" s="115">
        <v>-0.15227272727272734</v>
      </c>
      <c r="D131" s="115">
        <v>-2.0706455542021999E-2</v>
      </c>
      <c r="E131" s="115">
        <v>0.57475083056478427</v>
      </c>
      <c r="F131" s="115">
        <v>-1.7954070981210844E-2</v>
      </c>
      <c r="G131" s="115">
        <v>0.10548429898275107</v>
      </c>
      <c r="H131" s="115">
        <v>4.2923433874710093E-2</v>
      </c>
      <c r="I131" s="115">
        <v>-0.18181818181818177</v>
      </c>
      <c r="K131" s="115">
        <v>4.7999999999999973E-2</v>
      </c>
      <c r="L131" s="115">
        <v>-6.8841710896035024E-2</v>
      </c>
      <c r="M131" s="115">
        <v>-0.19935948759007208</v>
      </c>
      <c r="N131" s="115">
        <v>0.10626816106268155</v>
      </c>
      <c r="O131" s="115">
        <v>2.9735234215885965E-2</v>
      </c>
      <c r="P131" s="115">
        <v>0.6</v>
      </c>
      <c r="Q131" s="115">
        <v>-6.4536243180046873E-2</v>
      </c>
      <c r="R131" s="115">
        <v>-0.23050259965337944</v>
      </c>
      <c r="S131" s="115">
        <v>1.3006134969325154</v>
      </c>
      <c r="T131" s="115">
        <v>-0.32400000000000001</v>
      </c>
      <c r="U131" s="115">
        <v>-1.6090104585679463E-3</v>
      </c>
      <c r="W131" s="115">
        <v>1.5384615384615479E-2</v>
      </c>
      <c r="X131" s="115">
        <v>-5.7665260196905786E-2</v>
      </c>
      <c r="Y131" s="115">
        <v>1.3280212483399452E-3</v>
      </c>
      <c r="Z131" s="115">
        <v>-9.0909090909090981E-2</v>
      </c>
      <c r="AA131" s="115">
        <v>4.0398874968038824E-2</v>
      </c>
      <c r="AB131" s="115">
        <v>-0.14400000000000002</v>
      </c>
      <c r="AC131" s="115">
        <v>0.29210836277974089</v>
      </c>
      <c r="AE131" s="116">
        <f t="shared" ref="AE131:AE177" si="2">AVERAGE(B131:AC131)</f>
        <v>5.6152436486872327E-2</v>
      </c>
    </row>
    <row r="132" spans="1:31" x14ac:dyDescent="0.2">
      <c r="A132" t="s">
        <v>1486</v>
      </c>
      <c r="B132" s="115">
        <v>-6.6666666666666721E-2</v>
      </c>
      <c r="C132" s="115">
        <v>2.3255813953488372E-2</v>
      </c>
      <c r="D132" s="115">
        <v>-1.8237082066868662E-3</v>
      </c>
      <c r="E132" s="115">
        <v>-0.11340206185567017</v>
      </c>
      <c r="F132" s="115">
        <v>-6.6276803118908365E-2</v>
      </c>
      <c r="G132" s="115">
        <v>-0.11333333333333336</v>
      </c>
      <c r="H132" s="115">
        <v>-0.1195097037793667</v>
      </c>
      <c r="I132" s="115">
        <v>-8.7234042553191518E-2</v>
      </c>
      <c r="K132" s="115">
        <v>-1.9607843137254902E-2</v>
      </c>
      <c r="L132" s="115">
        <v>-3.1210986267159836E-4</v>
      </c>
      <c r="M132" s="115">
        <v>0.3386923901393355</v>
      </c>
      <c r="N132" s="115">
        <v>9.4999999999999987E-2</v>
      </c>
      <c r="O132" s="115">
        <v>0.10735227785295438</v>
      </c>
      <c r="P132" s="115">
        <v>6.3829787234042507E-2</v>
      </c>
      <c r="Q132" s="115">
        <v>4.0889177348693864E-2</v>
      </c>
      <c r="R132" s="115">
        <v>-0.10681114551083598</v>
      </c>
      <c r="S132" s="115">
        <v>8.66666666666666E-2</v>
      </c>
      <c r="T132" s="115">
        <v>-6.7164179104477667E-2</v>
      </c>
      <c r="U132" s="115">
        <v>-6.9610778443113752E-2</v>
      </c>
      <c r="W132" s="115">
        <v>-0.10106382978723415</v>
      </c>
      <c r="X132" s="115">
        <v>-0.23466092572658762</v>
      </c>
      <c r="Y132" s="115">
        <v>-0.11150442477876099</v>
      </c>
      <c r="Z132" s="115">
        <v>3.9370078740157514E-2</v>
      </c>
      <c r="AA132" s="115">
        <v>-8.4509422800642265E-3</v>
      </c>
      <c r="AB132" s="115">
        <v>0.4935064935064935</v>
      </c>
      <c r="AC132" s="115">
        <v>-1.1764705882352691E-3</v>
      </c>
      <c r="AE132" s="116">
        <f t="shared" si="2"/>
        <v>-1.780126585682103E-6</v>
      </c>
    </row>
    <row r="133" spans="1:31" x14ac:dyDescent="0.2">
      <c r="A133" t="s">
        <v>1487</v>
      </c>
      <c r="B133" s="115">
        <v>-6.9767441860465143E-2</v>
      </c>
      <c r="C133" s="115">
        <v>-0.21675774134790526</v>
      </c>
      <c r="D133" s="115">
        <v>-2.6538601602330718E-2</v>
      </c>
      <c r="E133" s="115">
        <v>-1.5942028985507291E-2</v>
      </c>
      <c r="F133" s="115">
        <v>-5.0000000000000051E-2</v>
      </c>
      <c r="G133" s="115">
        <v>8.5106382978723402E-2</v>
      </c>
      <c r="H133" s="115">
        <v>0.11885714285714276</v>
      </c>
      <c r="I133" s="115">
        <v>-8.3820662768031143E-2</v>
      </c>
      <c r="K133" s="115">
        <v>2.2044088176352734E-2</v>
      </c>
      <c r="L133" s="115">
        <v>9.6321642429426785E-2</v>
      </c>
      <c r="M133" s="115">
        <v>3.6666666666666674E-2</v>
      </c>
      <c r="N133" s="115">
        <v>-0.13725490196078433</v>
      </c>
      <c r="O133" s="115">
        <v>-0.18522601984564493</v>
      </c>
      <c r="P133" s="115">
        <v>0.17500000000000004</v>
      </c>
      <c r="Q133" s="115">
        <v>4.9378511833815864E-2</v>
      </c>
      <c r="R133" s="115">
        <v>0.29199999999999998</v>
      </c>
      <c r="S133" s="115">
        <v>0</v>
      </c>
      <c r="T133" s="115">
        <v>-3.9426523297490995E-2</v>
      </c>
      <c r="U133" s="115">
        <v>-2.9774872912127825E-2</v>
      </c>
      <c r="W133" s="115">
        <v>3.8674033149171227E-2</v>
      </c>
      <c r="X133" s="115">
        <v>-7.4786324786325093E-3</v>
      </c>
      <c r="Y133" s="115">
        <v>-9.5517609391675529E-2</v>
      </c>
      <c r="Z133" s="115">
        <v>-9.9290780141843907E-2</v>
      </c>
      <c r="AA133" s="115">
        <v>-4.0308191403081908E-2</v>
      </c>
      <c r="AB133" s="115">
        <v>-1.282051282051282E-2</v>
      </c>
      <c r="AC133" s="115">
        <v>-0.22656960873521384</v>
      </c>
      <c r="AE133" s="116">
        <f t="shared" si="2"/>
        <v>-1.6247910056151872E-2</v>
      </c>
    </row>
    <row r="134" spans="1:31" x14ac:dyDescent="0.2">
      <c r="A134" t="s">
        <v>1488</v>
      </c>
      <c r="B134" s="115">
        <v>0.72000000000000008</v>
      </c>
      <c r="C134" s="115">
        <v>8.9285714285714288E-2</v>
      </c>
      <c r="D134" s="115">
        <v>2.1197471178876916E-2</v>
      </c>
      <c r="E134" s="115">
        <v>0.14049586776859513</v>
      </c>
      <c r="F134" s="115">
        <v>-7.5659020883259182E-2</v>
      </c>
      <c r="G134" s="115">
        <v>-3.0927835051546393E-2</v>
      </c>
      <c r="H134" s="115">
        <v>0.13636363636363633</v>
      </c>
      <c r="I134" s="115">
        <v>-6.7272727272727331E-2</v>
      </c>
      <c r="K134" s="115">
        <v>-3.3881897386253634E-2</v>
      </c>
      <c r="L134" s="115">
        <v>-5.2674230145867099E-2</v>
      </c>
      <c r="M134" s="115">
        <v>0</v>
      </c>
      <c r="N134" s="115">
        <v>0.11842105263157891</v>
      </c>
      <c r="O134" s="115">
        <v>0.42759706190975882</v>
      </c>
      <c r="P134" s="115">
        <v>0.98019801980198018</v>
      </c>
      <c r="Q134" s="115">
        <v>-8.0043859649122903E-2</v>
      </c>
      <c r="R134" s="115">
        <v>0</v>
      </c>
      <c r="S134" s="115">
        <v>0</v>
      </c>
      <c r="T134" s="115">
        <v>7.2202166064982013E-3</v>
      </c>
      <c r="U134" s="115">
        <v>-2.2711142654364819E-2</v>
      </c>
      <c r="W134" s="115">
        <v>3.1927023945268092E-2</v>
      </c>
      <c r="X134" s="115">
        <v>-6.4000000000000057E-2</v>
      </c>
      <c r="Y134" s="115">
        <v>0.10300176574455563</v>
      </c>
      <c r="Z134" s="115">
        <v>0.28181818181818163</v>
      </c>
      <c r="AA134" s="115">
        <v>3.4395973154362366E-2</v>
      </c>
      <c r="AB134" s="115">
        <v>0.34575569358178054</v>
      </c>
      <c r="AC134" s="115">
        <v>3.6529680365297648E-3</v>
      </c>
      <c r="AE134" s="116">
        <f t="shared" si="2"/>
        <v>0.11592922822246829</v>
      </c>
    </row>
    <row r="135" spans="1:31" x14ac:dyDescent="0.2">
      <c r="A135" t="s">
        <v>1489</v>
      </c>
      <c r="B135" s="115">
        <v>-0.26470588235294112</v>
      </c>
      <c r="C135" s="115">
        <v>0.24752475247524752</v>
      </c>
      <c r="D135" s="115">
        <v>9.0056285178237144E-3</v>
      </c>
      <c r="E135" s="115">
        <v>7.0796460176991052E-2</v>
      </c>
      <c r="F135" s="115">
        <v>-2.6657780739753438E-2</v>
      </c>
      <c r="G135" s="115">
        <v>-0.11818181818181818</v>
      </c>
      <c r="H135" s="115">
        <v>-6.6666666666666652E-2</v>
      </c>
      <c r="I135" s="115">
        <v>4.7619047619047616E-2</v>
      </c>
      <c r="K135" s="115">
        <v>-0.12487292443239587</v>
      </c>
      <c r="L135" s="115">
        <v>6.2144947495265952E-2</v>
      </c>
      <c r="M135" s="115">
        <v>-0.18181818181818182</v>
      </c>
      <c r="N135" s="115">
        <v>-4.9999999999999968E-2</v>
      </c>
      <c r="O135" s="115">
        <v>0.16717697489283531</v>
      </c>
      <c r="P135" s="115">
        <v>-0.50731707317073171</v>
      </c>
      <c r="Q135" s="115">
        <v>9.4837935174069646E-2</v>
      </c>
      <c r="R135" s="115">
        <v>-0.12891986062717772</v>
      </c>
      <c r="S135" s="115">
        <v>-0.37106918238993702</v>
      </c>
      <c r="T135" s="115">
        <v>-0.1580547112462006</v>
      </c>
      <c r="U135" s="115">
        <v>4.1389504804138992E-2</v>
      </c>
      <c r="W135" s="115">
        <v>8.0459770114942857E-3</v>
      </c>
      <c r="X135" s="115">
        <v>-8.6757990867579848E-2</v>
      </c>
      <c r="Y135" s="115">
        <v>-8.5083467959073872E-2</v>
      </c>
      <c r="Z135" s="115">
        <v>-0.26666666666666661</v>
      </c>
      <c r="AA135" s="115">
        <v>-4.9062624650977195E-2</v>
      </c>
      <c r="AB135" s="115">
        <v>0.11461538461538463</v>
      </c>
      <c r="AC135" s="115">
        <v>-0.25000000000000006</v>
      </c>
      <c r="AE135" s="116">
        <f t="shared" si="2"/>
        <v>-7.2026085345684734E-2</v>
      </c>
    </row>
    <row r="136" spans="1:31" x14ac:dyDescent="0.2">
      <c r="A136" t="s">
        <v>1490</v>
      </c>
      <c r="B136" s="115">
        <v>0.13082039911308202</v>
      </c>
      <c r="C136" s="115">
        <v>-0.17517354022049814</v>
      </c>
      <c r="D136" s="115">
        <v>-3.5643206079247439E-2</v>
      </c>
      <c r="E136" s="115">
        <v>-0.19170243204577966</v>
      </c>
      <c r="F136" s="115">
        <v>8.739495798319381E-3</v>
      </c>
      <c r="G136" s="115">
        <v>-0.10801167693804731</v>
      </c>
      <c r="H136" s="115">
        <v>-6.4625850340136085E-2</v>
      </c>
      <c r="I136" s="115">
        <v>0.43756845564074465</v>
      </c>
      <c r="K136" s="115">
        <v>-0.20714669532509397</v>
      </c>
      <c r="L136" s="115">
        <v>-2.7294038847957058E-2</v>
      </c>
      <c r="M136" s="115">
        <v>-0.1531947652040031</v>
      </c>
      <c r="N136" s="115">
        <v>-0.12885662431941927</v>
      </c>
      <c r="O136" s="115">
        <v>-0.24081822408182255</v>
      </c>
      <c r="P136" s="115">
        <v>-8.8888888888888962E-2</v>
      </c>
      <c r="Q136" s="115">
        <v>0.23774145616641909</v>
      </c>
      <c r="R136" s="115">
        <v>-0.10312500000000002</v>
      </c>
      <c r="S136" s="115">
        <v>0.59531772575250808</v>
      </c>
      <c r="T136" s="115">
        <v>-0.10840108401084009</v>
      </c>
      <c r="U136" s="115">
        <v>7.6372315035799443E-2</v>
      </c>
      <c r="W136" s="115">
        <v>-0.25449871465295637</v>
      </c>
      <c r="X136" s="115">
        <v>-0.16156202143951004</v>
      </c>
      <c r="Y136" s="115">
        <v>-0.17940786566504635</v>
      </c>
      <c r="Z136" s="115">
        <v>-0.21052631578947364</v>
      </c>
      <c r="AA136" s="115">
        <v>0.13582819862268933</v>
      </c>
      <c r="AB136" s="115">
        <v>-3.7037037037037035E-2</v>
      </c>
      <c r="AC136" s="115">
        <v>0.33944954128440358</v>
      </c>
      <c r="AE136" s="116">
        <f t="shared" si="2"/>
        <v>-1.9772168979684292E-2</v>
      </c>
    </row>
    <row r="137" spans="1:31" x14ac:dyDescent="0.2">
      <c r="A137" t="s">
        <v>1491</v>
      </c>
      <c r="B137" s="115">
        <v>-9.8000000000000045E-2</v>
      </c>
      <c r="C137" s="115">
        <v>-4.9301242236024966E-2</v>
      </c>
      <c r="D137" s="115">
        <v>7.8912693377580487E-2</v>
      </c>
      <c r="E137" s="115">
        <v>0.12741935483870967</v>
      </c>
      <c r="F137" s="115">
        <v>-4.7390329811079102E-2</v>
      </c>
      <c r="G137" s="115">
        <v>7.797202797202786E-2</v>
      </c>
      <c r="H137" s="115">
        <v>0.26180257510729615</v>
      </c>
      <c r="I137" s="115">
        <v>-0.2440488511695301</v>
      </c>
      <c r="K137" s="115">
        <v>0.2748758349032368</v>
      </c>
      <c r="L137" s="115">
        <v>0.21952215642229936</v>
      </c>
      <c r="M137" s="115">
        <v>0</v>
      </c>
      <c r="N137" s="115">
        <v>-8.1666666666666637E-2</v>
      </c>
      <c r="O137" s="115">
        <v>1.1510000000000002</v>
      </c>
      <c r="P137" s="115">
        <v>1.5</v>
      </c>
      <c r="Q137" s="115">
        <v>4.8053392658509379E-2</v>
      </c>
      <c r="R137" s="115">
        <v>-5.1851851851851802E-2</v>
      </c>
      <c r="S137" s="115">
        <v>-7.9999999999999932E-2</v>
      </c>
      <c r="T137" s="115">
        <v>0.14241486068111453</v>
      </c>
      <c r="U137" s="115">
        <v>5.4530201342281912E-2</v>
      </c>
      <c r="W137" s="115">
        <v>0.10094339622641513</v>
      </c>
      <c r="X137" s="115">
        <v>0.22399250234301787</v>
      </c>
      <c r="Y137" s="115">
        <v>7.4038917892738434E-2</v>
      </c>
      <c r="Z137" s="115">
        <v>9.826589595375719E-2</v>
      </c>
      <c r="AA137" s="115">
        <v>8.8041013506851937E-2</v>
      </c>
      <c r="AB137" s="115">
        <v>0.6875</v>
      </c>
      <c r="AC137" s="115">
        <v>-8.1892629663330163E-3</v>
      </c>
      <c r="AE137" s="116">
        <f t="shared" si="2"/>
        <v>0.1749552545586289</v>
      </c>
    </row>
    <row r="138" spans="1:31" x14ac:dyDescent="0.2">
      <c r="A138" t="s">
        <v>1492</v>
      </c>
      <c r="B138" s="115">
        <v>-0.34210526315789469</v>
      </c>
      <c r="C138" s="115">
        <v>0.13881520778072504</v>
      </c>
      <c r="D138" s="115">
        <v>0.27336564752672143</v>
      </c>
      <c r="E138" s="115">
        <v>-7.0464767616191873E-2</v>
      </c>
      <c r="F138" s="115">
        <v>-8.0659405357668482E-2</v>
      </c>
      <c r="G138" s="115">
        <v>0.14560384538353702</v>
      </c>
      <c r="H138" s="115">
        <v>0.64084507042253536</v>
      </c>
      <c r="I138" s="115">
        <v>-0.13515932688865015</v>
      </c>
      <c r="K138" s="115">
        <v>0.22668067226890753</v>
      </c>
      <c r="L138" s="115">
        <v>0.13645857507542342</v>
      </c>
      <c r="M138" s="115">
        <v>0.18090909090909094</v>
      </c>
      <c r="N138" s="115">
        <v>0</v>
      </c>
      <c r="O138" s="115">
        <v>-0.21568627450980393</v>
      </c>
      <c r="P138" s="115">
        <v>-0.39999999999999997</v>
      </c>
      <c r="Q138" s="115">
        <v>4.632216014897584E-2</v>
      </c>
      <c r="R138" s="115">
        <v>-1.8895348837209287E-2</v>
      </c>
      <c r="S138" s="115">
        <v>-0.1875</v>
      </c>
      <c r="T138" s="115">
        <v>9.3749999999999389E-3</v>
      </c>
      <c r="U138" s="115">
        <v>6.1442564559216338E-2</v>
      </c>
      <c r="W138" s="115">
        <v>-5.944986690328305E-2</v>
      </c>
      <c r="X138" s="115">
        <v>-4.4762757385854966E-2</v>
      </c>
      <c r="Y138" s="115">
        <v>-2.634011090573014E-2</v>
      </c>
      <c r="Z138" s="115">
        <v>-1.1428571428571439E-2</v>
      </c>
      <c r="AA138" s="115">
        <v>-2.639662123248224E-2</v>
      </c>
      <c r="AB138" s="115">
        <v>6.6666666666666666E-2</v>
      </c>
      <c r="AC138" s="115">
        <v>0.76121794871794868</v>
      </c>
      <c r="AE138" s="116">
        <f t="shared" si="2"/>
        <v>4.1109774432169531E-2</v>
      </c>
    </row>
    <row r="139" spans="1:31" x14ac:dyDescent="0.2">
      <c r="A139" t="s">
        <v>1493</v>
      </c>
      <c r="B139" s="115">
        <v>0.26666666666666661</v>
      </c>
      <c r="C139" s="115">
        <v>0.26722689075630246</v>
      </c>
      <c r="D139" s="115">
        <v>0.13966005665722381</v>
      </c>
      <c r="E139" s="115">
        <v>-0.22979214780600463</v>
      </c>
      <c r="F139" s="115">
        <v>2.6283987915407776E-2</v>
      </c>
      <c r="G139" s="115">
        <v>0.22377450980392163</v>
      </c>
      <c r="H139" s="115">
        <v>-0.33333333333333331</v>
      </c>
      <c r="I139" s="115">
        <v>-0.44840525328330205</v>
      </c>
      <c r="K139" s="115">
        <v>-0.53606237816764124</v>
      </c>
      <c r="L139" s="115">
        <v>-0.1605299045392557</v>
      </c>
      <c r="M139" s="115">
        <v>-0.36781609195402293</v>
      </c>
      <c r="N139" s="115">
        <v>0</v>
      </c>
      <c r="O139" s="115">
        <v>-0.23789599521817098</v>
      </c>
      <c r="P139" s="115">
        <v>-0.75409836065573765</v>
      </c>
      <c r="Q139" s="115">
        <v>0.10893133711925655</v>
      </c>
      <c r="R139" s="115">
        <v>9.5541401273885287E-2</v>
      </c>
      <c r="S139" s="115">
        <v>-0.33333333333333331</v>
      </c>
      <c r="T139" s="115">
        <v>-0.80803839232153574</v>
      </c>
      <c r="U139" s="115">
        <v>-0.19842969307637398</v>
      </c>
      <c r="W139" s="115">
        <v>0.4598445595854922</v>
      </c>
      <c r="X139" s="115">
        <v>-0.20441595441595437</v>
      </c>
      <c r="Y139" s="115">
        <v>7.3412698412698429E-2</v>
      </c>
      <c r="Z139" s="115">
        <v>-0.29435483870967744</v>
      </c>
      <c r="AA139" s="115">
        <v>0.56004791853848468</v>
      </c>
      <c r="AB139" s="115">
        <v>-0.30683918669131238</v>
      </c>
      <c r="AC139" s="115">
        <v>0.13454545454545458</v>
      </c>
      <c r="AE139" s="116">
        <f t="shared" si="2"/>
        <v>-0.1099003608550331</v>
      </c>
    </row>
    <row r="140" spans="1:31" x14ac:dyDescent="0.2">
      <c r="A140" t="s">
        <v>1494</v>
      </c>
      <c r="B140" s="115">
        <v>0.48148148148148157</v>
      </c>
      <c r="C140" s="115">
        <v>0.15161290322580653</v>
      </c>
      <c r="D140" s="115">
        <v>0.11347685513760733</v>
      </c>
      <c r="E140" s="115">
        <v>0.99080459770114959</v>
      </c>
      <c r="F140" s="115">
        <v>-0.3244897959183673</v>
      </c>
      <c r="G140" s="115">
        <v>5.2631578947368404E-2</v>
      </c>
      <c r="H140" s="115">
        <v>0.99687499999999984</v>
      </c>
      <c r="I140" s="115">
        <v>-0.185277554304103</v>
      </c>
      <c r="K140" s="115">
        <v>-0.33806451612903232</v>
      </c>
      <c r="L140" s="115">
        <v>0.14168149466192165</v>
      </c>
      <c r="M140" s="115">
        <v>0</v>
      </c>
      <c r="N140" s="115">
        <v>-5.3627760252365909E-2</v>
      </c>
      <c r="O140" s="115">
        <v>-0.27260869565217388</v>
      </c>
      <c r="P140" s="115">
        <v>0.14446529080675413</v>
      </c>
      <c r="Q140" s="115">
        <v>0.13043478260869562</v>
      </c>
      <c r="R140" s="115">
        <v>0.50961538461538458</v>
      </c>
      <c r="S140" s="115">
        <v>0</v>
      </c>
      <c r="T140" s="115">
        <v>-0.54064480573160645</v>
      </c>
      <c r="U140" s="115">
        <v>0.19437340153452679</v>
      </c>
      <c r="W140" s="115">
        <v>0.13529411764705881</v>
      </c>
      <c r="X140" s="115">
        <v>0.24578527062999109</v>
      </c>
      <c r="Y140" s="115">
        <v>0.44516129032258073</v>
      </c>
      <c r="Z140" s="115">
        <v>0.10222222222222221</v>
      </c>
      <c r="AA140" s="115">
        <v>0.27006466337010276</v>
      </c>
      <c r="AB140" s="115">
        <v>-0.5463312368972747</v>
      </c>
      <c r="AC140" s="115">
        <v>0</v>
      </c>
      <c r="AE140" s="116">
        <f t="shared" si="2"/>
        <v>0.10942061423183569</v>
      </c>
    </row>
    <row r="141" spans="1:31" x14ac:dyDescent="0.2">
      <c r="A141" t="s">
        <v>1495</v>
      </c>
      <c r="B141" s="115">
        <v>6.8601583113456405E-2</v>
      </c>
      <c r="C141" s="115">
        <v>9.7719869706840625E-3</v>
      </c>
      <c r="D141" s="115">
        <v>0.34190476190476193</v>
      </c>
      <c r="E141" s="115">
        <v>0.27192982456140341</v>
      </c>
      <c r="F141" s="115">
        <v>0</v>
      </c>
      <c r="G141" s="115">
        <v>0.14336283185840706</v>
      </c>
      <c r="H141" s="115">
        <v>0.18518518518518517</v>
      </c>
      <c r="I141" s="115">
        <v>0</v>
      </c>
      <c r="K141" s="115">
        <v>0</v>
      </c>
      <c r="L141" s="115">
        <v>0.2964244521337947</v>
      </c>
      <c r="M141" s="115">
        <v>-0.26860025220680961</v>
      </c>
      <c r="N141" s="115">
        <v>0</v>
      </c>
      <c r="O141" s="115">
        <v>0</v>
      </c>
      <c r="P141" s="115">
        <v>0.42133333333333334</v>
      </c>
      <c r="Q141" s="115">
        <v>0.41670111616370409</v>
      </c>
      <c r="R141" s="115">
        <v>-0.16799999999999998</v>
      </c>
      <c r="S141" s="115">
        <v>-0.04</v>
      </c>
      <c r="T141" s="115">
        <v>-0.17951616549853036</v>
      </c>
      <c r="U141" s="115">
        <v>-0.15550755939524838</v>
      </c>
      <c r="W141" s="115">
        <v>-6.4649243466299827E-2</v>
      </c>
      <c r="X141" s="115">
        <v>-0.56902485659655833</v>
      </c>
      <c r="Y141" s="115">
        <v>1.233671988388969E-2</v>
      </c>
      <c r="Z141" s="115">
        <v>-0.23728813559322037</v>
      </c>
      <c r="AA141" s="115">
        <v>0.17052537845057872</v>
      </c>
      <c r="AB141" s="115">
        <v>0</v>
      </c>
      <c r="AC141" s="115">
        <v>0</v>
      </c>
      <c r="AE141" s="116">
        <f t="shared" si="2"/>
        <v>2.5211190800097365E-2</v>
      </c>
    </row>
    <row r="142" spans="1:31" x14ac:dyDescent="0.2">
      <c r="A142" t="s">
        <v>1496</v>
      </c>
      <c r="B142" s="115">
        <v>-0.15777777777777777</v>
      </c>
      <c r="C142" s="115">
        <v>0.18992248062015499</v>
      </c>
      <c r="D142" s="115">
        <v>-0.2488673396391384</v>
      </c>
      <c r="E142" s="115">
        <v>-0.11168831168831173</v>
      </c>
      <c r="F142" s="115">
        <v>0</v>
      </c>
      <c r="G142" s="115">
        <v>-0.33594515181194906</v>
      </c>
      <c r="H142" s="115">
        <v>3.8461538461538491E-2</v>
      </c>
      <c r="I142" s="115">
        <v>0</v>
      </c>
      <c r="K142" s="115">
        <v>0</v>
      </c>
      <c r="L142" s="115">
        <v>-6.0417231102682122E-2</v>
      </c>
      <c r="M142" s="115">
        <v>-0.17908902691511391</v>
      </c>
      <c r="N142" s="115">
        <v>0</v>
      </c>
      <c r="O142" s="115">
        <v>0</v>
      </c>
      <c r="P142" s="115">
        <v>5.6338028169014134E-2</v>
      </c>
      <c r="Q142" s="115">
        <v>-0.22765006385696038</v>
      </c>
      <c r="R142" s="115">
        <v>-9.0909090909090912E-2</v>
      </c>
      <c r="S142" s="115">
        <v>0.19047619047619047</v>
      </c>
      <c r="T142" s="115">
        <v>0</v>
      </c>
      <c r="U142" s="115">
        <v>-0.16975493126120739</v>
      </c>
      <c r="W142" s="115">
        <v>6.7547723935389131E-2</v>
      </c>
      <c r="X142" s="115">
        <v>-0.25625711035267346</v>
      </c>
      <c r="Y142" s="115">
        <v>-0.39348591549295775</v>
      </c>
      <c r="Z142" s="115">
        <v>1.7241379310344921E-2</v>
      </c>
      <c r="AA142" s="115">
        <v>-0.55891594658287513</v>
      </c>
      <c r="AB142" s="115">
        <v>0</v>
      </c>
      <c r="AC142" s="115">
        <v>-0.15384615384615385</v>
      </c>
      <c r="AE142" s="116">
        <f t="shared" si="2"/>
        <v>-9.1716027317856122E-2</v>
      </c>
    </row>
    <row r="143" spans="1:31" x14ac:dyDescent="0.2">
      <c r="A143" t="s">
        <v>1497</v>
      </c>
      <c r="B143" s="115">
        <v>8.6956521739130516E-2</v>
      </c>
      <c r="C143" s="115">
        <v>-0.31746031746031739</v>
      </c>
      <c r="D143" s="115">
        <v>-0.45946294307196561</v>
      </c>
      <c r="E143" s="115">
        <v>-0.41221374045801523</v>
      </c>
      <c r="F143" s="115">
        <v>0</v>
      </c>
      <c r="G143" s="115">
        <v>0</v>
      </c>
      <c r="H143" s="115">
        <v>-0.38823529411764701</v>
      </c>
      <c r="I143" s="115">
        <v>0</v>
      </c>
      <c r="K143" s="115">
        <v>0</v>
      </c>
      <c r="L143" s="115">
        <v>-0.45919413919413926</v>
      </c>
      <c r="M143" s="115">
        <v>0</v>
      </c>
      <c r="N143" s="115">
        <v>0</v>
      </c>
      <c r="O143" s="115">
        <v>0</v>
      </c>
      <c r="P143" s="115">
        <v>-0.3603603603603604</v>
      </c>
      <c r="Q143" s="115">
        <v>-0.45888044229440222</v>
      </c>
      <c r="R143" s="115">
        <v>-0.26666666666666666</v>
      </c>
      <c r="S143" s="115">
        <v>0</v>
      </c>
      <c r="T143" s="115">
        <v>0</v>
      </c>
      <c r="U143" s="115">
        <v>-0.46464</v>
      </c>
      <c r="W143" s="115">
        <v>-0.20813953488372094</v>
      </c>
      <c r="X143" s="115">
        <v>0</v>
      </c>
      <c r="Y143" s="115">
        <v>-0.36888888888888893</v>
      </c>
      <c r="Z143" s="115">
        <v>-0.50680272108843538</v>
      </c>
      <c r="AA143" s="115">
        <v>-0.46377422072451552</v>
      </c>
      <c r="AB143" s="115">
        <v>0</v>
      </c>
      <c r="AC143" s="115">
        <v>0</v>
      </c>
      <c r="AE143" s="116">
        <f t="shared" si="2"/>
        <v>-0.19414472105653635</v>
      </c>
    </row>
    <row r="144" spans="1:31" x14ac:dyDescent="0.2">
      <c r="A144" t="s">
        <v>1498</v>
      </c>
      <c r="B144" s="115">
        <v>0</v>
      </c>
      <c r="C144" s="115">
        <v>0</v>
      </c>
      <c r="D144" s="115">
        <v>-1.2725344644750796E-2</v>
      </c>
      <c r="E144" s="115">
        <v>0</v>
      </c>
      <c r="F144" s="115">
        <v>0</v>
      </c>
      <c r="G144" s="115">
        <v>0</v>
      </c>
      <c r="H144" s="115">
        <v>0</v>
      </c>
      <c r="I144" s="115">
        <v>0</v>
      </c>
      <c r="K144" s="115">
        <v>0</v>
      </c>
      <c r="L144" s="115">
        <v>0</v>
      </c>
      <c r="M144" s="115">
        <v>0</v>
      </c>
      <c r="N144" s="115">
        <v>0</v>
      </c>
      <c r="O144" s="115">
        <v>0</v>
      </c>
      <c r="P144" s="115">
        <v>0</v>
      </c>
      <c r="Q144" s="115">
        <v>0</v>
      </c>
      <c r="R144" s="115">
        <v>0</v>
      </c>
      <c r="S144" s="115">
        <v>0</v>
      </c>
      <c r="T144" s="115">
        <v>0</v>
      </c>
      <c r="U144" s="115">
        <v>0</v>
      </c>
      <c r="W144" s="115">
        <v>0</v>
      </c>
      <c r="X144" s="115">
        <v>0</v>
      </c>
      <c r="Y144" s="115">
        <v>0</v>
      </c>
      <c r="Z144" s="115">
        <v>0</v>
      </c>
      <c r="AA144" s="115">
        <v>0</v>
      </c>
      <c r="AB144" s="115">
        <v>0</v>
      </c>
      <c r="AC144" s="115">
        <v>0</v>
      </c>
      <c r="AE144" s="116">
        <f t="shared" si="2"/>
        <v>-4.8943633249041519E-4</v>
      </c>
    </row>
    <row r="145" spans="1:31" x14ac:dyDescent="0.2">
      <c r="A145" t="s">
        <v>1499</v>
      </c>
      <c r="B145" s="115">
        <v>-2.4096385542170299E-3</v>
      </c>
      <c r="C145" s="115">
        <v>0.8899999999999999</v>
      </c>
      <c r="D145" s="115">
        <v>0</v>
      </c>
      <c r="E145" s="115">
        <v>0</v>
      </c>
      <c r="F145" s="115">
        <v>3.9</v>
      </c>
      <c r="G145" s="115">
        <v>4.1049999999999995</v>
      </c>
      <c r="H145" s="115">
        <v>-0.57499999999999996</v>
      </c>
      <c r="I145" s="115">
        <v>11.43</v>
      </c>
      <c r="K145" s="115">
        <v>14.5</v>
      </c>
      <c r="L145" s="115">
        <v>0</v>
      </c>
      <c r="M145" s="115">
        <v>1.8980000000000001</v>
      </c>
      <c r="N145" s="115">
        <v>2.17</v>
      </c>
      <c r="O145" s="115">
        <v>1.3</v>
      </c>
      <c r="P145" s="115">
        <v>-0.44500000000000001</v>
      </c>
      <c r="Q145" s="115">
        <v>0</v>
      </c>
      <c r="R145" s="115">
        <v>-0.25</v>
      </c>
      <c r="S145" s="115">
        <v>-0.47499999999999998</v>
      </c>
      <c r="T145" s="115">
        <v>0</v>
      </c>
      <c r="U145" s="115">
        <v>0</v>
      </c>
      <c r="W145" s="115">
        <v>-0.21028466483011946</v>
      </c>
      <c r="X145" s="115">
        <v>0</v>
      </c>
      <c r="Y145" s="115">
        <v>-0.11764705882352935</v>
      </c>
      <c r="Z145" s="115">
        <v>0</v>
      </c>
      <c r="AA145" s="115">
        <v>0</v>
      </c>
      <c r="AB145" s="115">
        <v>1.3850000000000002</v>
      </c>
      <c r="AC145" s="115">
        <v>-0.35</v>
      </c>
      <c r="AE145" s="116">
        <f t="shared" si="2"/>
        <v>1.505871486068928</v>
      </c>
    </row>
    <row r="146" spans="1:31" x14ac:dyDescent="0.2">
      <c r="A146" t="s">
        <v>1500</v>
      </c>
      <c r="B146" s="115">
        <v>-0.1075268817204301</v>
      </c>
      <c r="C146" s="115">
        <v>-0.46751863684771039</v>
      </c>
      <c r="D146" s="115">
        <v>-3.2224958949096855E-2</v>
      </c>
      <c r="E146" s="115">
        <v>-4.7965116279069776E-2</v>
      </c>
      <c r="F146" s="115">
        <v>-0.7871887635667163</v>
      </c>
      <c r="G146" s="115">
        <v>-0.81818181818181823</v>
      </c>
      <c r="H146" s="115">
        <v>0.90476190476190477</v>
      </c>
      <c r="I146" s="115">
        <v>0</v>
      </c>
      <c r="K146" s="115">
        <v>-0.93548387096774188</v>
      </c>
      <c r="L146" s="115">
        <v>0</v>
      </c>
      <c r="M146" s="115">
        <v>-0.65493443754313319</v>
      </c>
      <c r="N146" s="115">
        <v>0</v>
      </c>
      <c r="O146" s="115">
        <v>-0.58333333333333337</v>
      </c>
      <c r="P146" s="115">
        <v>0.80180180180180183</v>
      </c>
      <c r="Q146" s="115">
        <v>-7.3743783227576696E-3</v>
      </c>
      <c r="R146" s="115">
        <v>0.32450331125827819</v>
      </c>
      <c r="S146" s="115">
        <v>0</v>
      </c>
      <c r="T146" s="115">
        <v>0</v>
      </c>
      <c r="U146" s="115">
        <v>-2.2349936143039682E-3</v>
      </c>
      <c r="W146" s="115">
        <v>6.7647058823529546E-2</v>
      </c>
      <c r="X146" s="115">
        <v>0</v>
      </c>
      <c r="Y146" s="115">
        <v>0.12087912087912084</v>
      </c>
      <c r="Z146" s="115">
        <v>0</v>
      </c>
      <c r="AA146" s="115">
        <v>0</v>
      </c>
      <c r="AB146" s="115">
        <v>0</v>
      </c>
      <c r="AC146" s="115">
        <v>0.53846153846153844</v>
      </c>
      <c r="AE146" s="116">
        <f t="shared" si="2"/>
        <v>-6.4842786666920699E-2</v>
      </c>
    </row>
    <row r="147" spans="1:31" x14ac:dyDescent="0.2">
      <c r="A147" t="s">
        <v>1501</v>
      </c>
      <c r="B147" s="115">
        <v>-5.10204081632653E-2</v>
      </c>
      <c r="C147" s="115">
        <v>-0.18312309699869497</v>
      </c>
      <c r="D147" s="115">
        <v>-0.10110701107011072</v>
      </c>
      <c r="E147" s="115">
        <v>-0.34162679425837317</v>
      </c>
      <c r="F147" s="115">
        <v>0.17475000000000004</v>
      </c>
      <c r="G147" s="115">
        <v>-0.17910447761194029</v>
      </c>
      <c r="H147" s="115">
        <v>-0.25</v>
      </c>
      <c r="I147" s="115">
        <v>-0.91954947707160095</v>
      </c>
      <c r="K147" s="115">
        <v>3.3333333333333333E-2</v>
      </c>
      <c r="L147" s="115">
        <v>-0.13388324873096444</v>
      </c>
      <c r="M147" s="115">
        <v>0.12543689320388351</v>
      </c>
      <c r="N147" s="115">
        <v>-0.66996699669966997</v>
      </c>
      <c r="O147" s="115">
        <v>0</v>
      </c>
      <c r="P147" s="115">
        <v>5.1136363636363556E-2</v>
      </c>
      <c r="Q147" s="115">
        <v>-0.20666666666666664</v>
      </c>
      <c r="R147" s="115">
        <v>-0.23350253807106597</v>
      </c>
      <c r="S147" s="115">
        <v>0.90476190476190477</v>
      </c>
      <c r="T147" s="115">
        <v>-0.3195384615384616</v>
      </c>
      <c r="U147" s="115">
        <v>-0.17578947368421052</v>
      </c>
      <c r="W147" s="115">
        <v>-7.2727272727272793E-2</v>
      </c>
      <c r="X147" s="115">
        <v>2.5159999999999996</v>
      </c>
      <c r="Y147" s="115">
        <v>-0.23769633507853405</v>
      </c>
      <c r="Z147" s="115">
        <v>6.9090909090909078E-2</v>
      </c>
      <c r="AA147" s="115">
        <v>-8.3176442191648645E-2</v>
      </c>
      <c r="AB147" s="115">
        <v>-0.58071278825995809</v>
      </c>
      <c r="AC147" s="115">
        <v>0</v>
      </c>
      <c r="AE147" s="116">
        <f t="shared" si="2"/>
        <v>-3.3257003261386323E-2</v>
      </c>
    </row>
    <row r="148" spans="1:31" x14ac:dyDescent="0.2">
      <c r="A148" t="s">
        <v>1502</v>
      </c>
      <c r="B148" s="115">
        <v>0.26288659793814445</v>
      </c>
      <c r="C148" s="115">
        <v>-0.16400000000000006</v>
      </c>
      <c r="D148" s="115">
        <v>-0.16967951467614437</v>
      </c>
      <c r="E148" s="115">
        <v>-8.8132635253054231E-2</v>
      </c>
      <c r="F148" s="115">
        <v>0</v>
      </c>
      <c r="G148" s="115">
        <v>-6.3591893780572992E-2</v>
      </c>
      <c r="H148" s="115">
        <v>1.4492753623188354E-2</v>
      </c>
      <c r="I148" s="115">
        <v>0</v>
      </c>
      <c r="K148" s="115">
        <v>0.21951219512195122</v>
      </c>
      <c r="L148" s="115">
        <v>-7.3921729933012173E-2</v>
      </c>
      <c r="M148" s="115">
        <v>9.7145291861951477E-2</v>
      </c>
      <c r="N148" s="115">
        <v>0</v>
      </c>
      <c r="O148" s="115">
        <v>8.4033613445377853E-3</v>
      </c>
      <c r="P148" s="115">
        <v>-3.9999999999999952E-2</v>
      </c>
      <c r="Q148" s="115">
        <v>-0.13803213322387706</v>
      </c>
      <c r="R148" s="115">
        <v>-0.36121919584954604</v>
      </c>
      <c r="S148" s="115">
        <v>-0.16</v>
      </c>
      <c r="T148" s="115">
        <v>-7.0764832022873522E-2</v>
      </c>
      <c r="U148" s="115">
        <v>-7.4525085241110622E-2</v>
      </c>
      <c r="W148" s="115">
        <v>-8.3333333333333329E-2</v>
      </c>
      <c r="Y148" s="115">
        <v>-0.14732142857142858</v>
      </c>
      <c r="Z148" s="115">
        <v>-0.20634920634920631</v>
      </c>
      <c r="AA148" s="115">
        <v>-0.23481826241134757</v>
      </c>
      <c r="AB148" s="115">
        <v>-4.9800796812749001E-2</v>
      </c>
      <c r="AC148" s="115">
        <v>0.18181818181818182</v>
      </c>
      <c r="AE148" s="116">
        <f t="shared" si="2"/>
        <v>-5.3649266630012023E-2</v>
      </c>
    </row>
    <row r="149" spans="1:31" x14ac:dyDescent="0.2">
      <c r="A149" t="s">
        <v>1503</v>
      </c>
      <c r="B149" s="115">
        <v>0.10857142857142854</v>
      </c>
      <c r="C149" s="115">
        <v>0.25</v>
      </c>
      <c r="D149" s="115">
        <v>0.18938814183156577</v>
      </c>
      <c r="E149" s="115">
        <v>5.137614678899087E-2</v>
      </c>
      <c r="F149" s="115">
        <v>-4.7619047619047616E-2</v>
      </c>
      <c r="G149" s="115">
        <v>-6.1639344262295122E-2</v>
      </c>
      <c r="H149" s="115">
        <v>0.10400000000000005</v>
      </c>
      <c r="I149" s="115">
        <v>0.16713615023474176</v>
      </c>
      <c r="K149" s="115">
        <v>-1.4028056112224449E-2</v>
      </c>
      <c r="L149" s="115">
        <v>-0.16373464373464369</v>
      </c>
      <c r="M149" s="115">
        <v>-4.9797570850202449E-2</v>
      </c>
      <c r="N149" s="115">
        <v>0</v>
      </c>
      <c r="O149" s="115">
        <v>-8.3333333333333037E-3</v>
      </c>
      <c r="P149" s="115">
        <v>0</v>
      </c>
      <c r="Q149" s="115">
        <v>1.5119047619047572E-2</v>
      </c>
      <c r="R149" s="115">
        <v>0.13382352941176473</v>
      </c>
      <c r="S149" s="115">
        <v>4.1666666666666664E-2</v>
      </c>
      <c r="T149" s="115">
        <v>0.22719298245614039</v>
      </c>
      <c r="U149" s="115">
        <v>-9.0586932447397489E-2</v>
      </c>
      <c r="W149" s="115">
        <v>-2.4390243902439081E-2</v>
      </c>
      <c r="Y149" s="115">
        <v>0.12676056338028163</v>
      </c>
      <c r="Z149" s="115">
        <v>-4.2817679558011114E-2</v>
      </c>
      <c r="AA149" s="115">
        <v>6.582677165354342E-2</v>
      </c>
      <c r="AB149" s="115">
        <v>-3.1771247021444913E-3</v>
      </c>
      <c r="AC149" s="115">
        <v>-8.3333333333333329E-2</v>
      </c>
      <c r="AE149" s="116">
        <f t="shared" si="2"/>
        <v>3.5656164750363963E-2</v>
      </c>
    </row>
    <row r="150" spans="1:31" x14ac:dyDescent="0.2">
      <c r="A150" t="s">
        <v>1504</v>
      </c>
      <c r="B150" s="115">
        <v>0.16666666666666666</v>
      </c>
      <c r="C150" s="115">
        <v>-0.2072072072072072</v>
      </c>
      <c r="D150" s="115">
        <v>-0.33877108433734932</v>
      </c>
      <c r="E150" s="115">
        <v>-0.20727272727272725</v>
      </c>
      <c r="F150" s="115">
        <v>5.1314142678347857E-2</v>
      </c>
      <c r="G150" s="115">
        <v>-0.18001935692009888</v>
      </c>
      <c r="H150" s="115">
        <v>-0.23780487804878042</v>
      </c>
      <c r="I150" s="115">
        <v>0</v>
      </c>
      <c r="K150" s="115">
        <v>0.23514851485148514</v>
      </c>
      <c r="L150" s="115">
        <v>-0.28846153846153844</v>
      </c>
      <c r="M150" s="115">
        <v>0.23499999999999996</v>
      </c>
      <c r="N150" s="115">
        <v>0</v>
      </c>
      <c r="O150" s="115">
        <v>-6.7961165048543687E-2</v>
      </c>
      <c r="P150" s="115">
        <v>5.3639846743295069E-2</v>
      </c>
      <c r="Q150" s="115">
        <v>-0.28807526061530636</v>
      </c>
      <c r="R150" s="115">
        <v>-0.51858407079646018</v>
      </c>
      <c r="S150" s="115">
        <v>-7.6923076923076927E-2</v>
      </c>
      <c r="T150" s="115">
        <v>-0.13636363636363635</v>
      </c>
      <c r="U150" s="115">
        <v>-0.18028322440087147</v>
      </c>
      <c r="W150" s="115">
        <v>-8.8888888888888837E-2</v>
      </c>
      <c r="Y150" s="115">
        <v>-0.25876211782252045</v>
      </c>
      <c r="Z150" s="115">
        <v>-2.8187919463087244E-2</v>
      </c>
      <c r="AA150" s="115">
        <v>-0.31165311653116529</v>
      </c>
      <c r="AB150" s="115">
        <v>-0.10391459074733102</v>
      </c>
      <c r="AC150" s="115">
        <v>-0.25</v>
      </c>
      <c r="AE150" s="116">
        <f t="shared" si="2"/>
        <v>-0.12109458755635179</v>
      </c>
    </row>
    <row r="151" spans="1:31" x14ac:dyDescent="0.2">
      <c r="A151" t="s">
        <v>1505</v>
      </c>
      <c r="B151" s="115">
        <v>-0.11764705882352938</v>
      </c>
      <c r="C151" s="115">
        <v>-8.9285714285714281E-3</v>
      </c>
      <c r="D151" s="115">
        <v>-1.2033694344163659E-3</v>
      </c>
      <c r="E151" s="115">
        <v>-1.7857142857142856E-2</v>
      </c>
      <c r="F151" s="115">
        <v>-7.0930232558139475E-2</v>
      </c>
      <c r="G151" s="115">
        <v>0.13471629042098832</v>
      </c>
      <c r="H151" s="115">
        <v>-3.5294117647058906E-2</v>
      </c>
      <c r="I151" s="115">
        <v>-4.9955396966993706E-2</v>
      </c>
      <c r="K151" s="115">
        <v>0</v>
      </c>
      <c r="L151" s="115">
        <v>-9.7791798107255523E-2</v>
      </c>
      <c r="M151" s="115">
        <v>0.14285714285714285</v>
      </c>
      <c r="N151" s="115">
        <v>-4.8665620094191543E-2</v>
      </c>
      <c r="O151" s="115">
        <v>0.10752688172043011</v>
      </c>
      <c r="P151" s="115">
        <v>0.49142857142857138</v>
      </c>
      <c r="Q151" s="115">
        <v>-2.0829875518672242E-2</v>
      </c>
      <c r="R151" s="115">
        <v>0.27252252252252257</v>
      </c>
      <c r="S151" s="115">
        <v>-3.7037037037037035E-2</v>
      </c>
      <c r="T151" s="115">
        <v>9.27152317880795E-2</v>
      </c>
      <c r="U151" s="115">
        <v>1.9056429232192435E-2</v>
      </c>
      <c r="W151" s="115">
        <v>7.4626865671641521E-3</v>
      </c>
      <c r="Y151" s="115">
        <v>-8.4641638225256013E-2</v>
      </c>
      <c r="Z151" s="115">
        <v>-4.487179487179483E-2</v>
      </c>
      <c r="AA151" s="115">
        <v>-3.4031413612565446E-2</v>
      </c>
      <c r="AB151" s="115">
        <v>-2.0905923344947661E-2</v>
      </c>
      <c r="AC151" s="115">
        <v>0.33333333333333331</v>
      </c>
      <c r="AE151" s="116">
        <f t="shared" si="2"/>
        <v>3.6441123973714087E-2</v>
      </c>
    </row>
    <row r="152" spans="1:31" x14ac:dyDescent="0.2">
      <c r="A152" t="s">
        <v>1506</v>
      </c>
      <c r="B152" s="115">
        <v>0.11475409836065577</v>
      </c>
      <c r="C152" s="115">
        <v>-0.125</v>
      </c>
      <c r="D152" s="115">
        <v>-4.4827586206896551E-2</v>
      </c>
      <c r="E152" s="115">
        <v>2.1897810218978155E-2</v>
      </c>
      <c r="F152" s="115">
        <v>-1.4891179839633416E-2</v>
      </c>
      <c r="G152" s="115">
        <v>-6.8749999999999964E-2</v>
      </c>
      <c r="H152" s="115">
        <v>0.12582781456953646</v>
      </c>
      <c r="I152" s="115">
        <v>8.2046332046332049E-2</v>
      </c>
      <c r="K152" s="115">
        <v>-5.6074766355140186E-2</v>
      </c>
      <c r="L152" s="115">
        <v>-0.23429951690821257</v>
      </c>
      <c r="M152" s="115">
        <v>0</v>
      </c>
      <c r="N152" s="115">
        <v>-6.0471976401179857E-2</v>
      </c>
      <c r="O152" s="115">
        <v>-1.4830508474576331E-2</v>
      </c>
      <c r="P152" s="115">
        <v>-0.11392405063291143</v>
      </c>
      <c r="Q152" s="115">
        <v>-0.21549479166666663</v>
      </c>
      <c r="R152" s="115">
        <v>-0.14615384615384619</v>
      </c>
      <c r="S152" s="115">
        <v>-0.1</v>
      </c>
      <c r="T152" s="115">
        <v>5.9649122807017521E-2</v>
      </c>
      <c r="U152" s="115">
        <v>-0.12469635627530369</v>
      </c>
      <c r="W152" s="115">
        <v>-7.4074074074073808E-3</v>
      </c>
      <c r="Y152" s="115">
        <v>2.3044692737430247E-2</v>
      </c>
      <c r="Z152" s="115">
        <v>2.6315789473684237E-2</v>
      </c>
      <c r="AA152" s="115">
        <v>-7.7922077922077922E-3</v>
      </c>
      <c r="AB152" s="115">
        <v>-1.8803418803418827E-2</v>
      </c>
      <c r="AC152" s="115">
        <v>-7.6923076923076927E-2</v>
      </c>
      <c r="AE152" s="116">
        <f t="shared" si="2"/>
        <v>-3.9072201185073735E-2</v>
      </c>
    </row>
    <row r="153" spans="1:31" x14ac:dyDescent="0.2">
      <c r="A153" t="s">
        <v>1507</v>
      </c>
      <c r="B153" s="115">
        <v>-0.12857142857142861</v>
      </c>
      <c r="C153" s="115">
        <v>8.4745762711864403E-2</v>
      </c>
      <c r="D153" s="115">
        <v>0.11969111969111969</v>
      </c>
      <c r="E153" s="115">
        <v>-2.4911032028469851E-2</v>
      </c>
      <c r="F153" s="115">
        <v>0.17024128686327084</v>
      </c>
      <c r="G153" s="115">
        <v>-9.2783505154639179E-2</v>
      </c>
      <c r="H153" s="115">
        <v>-6.2111801242236128E-2</v>
      </c>
      <c r="I153" s="115">
        <v>0.10212765957446802</v>
      </c>
      <c r="K153" s="115">
        <v>1.9047619047619049E-2</v>
      </c>
      <c r="L153" s="115">
        <v>0.18454935622317598</v>
      </c>
      <c r="M153" s="115">
        <v>-7.8947368421052627E-2</v>
      </c>
      <c r="N153" s="115">
        <v>0</v>
      </c>
      <c r="O153" s="115">
        <v>1.2875536480686725E-2</v>
      </c>
      <c r="P153" s="115">
        <v>1.2820512820512889E-2</v>
      </c>
      <c r="Q153" s="115">
        <v>0.19300970873786402</v>
      </c>
      <c r="R153" s="115">
        <v>-7.6335877862595148E-3</v>
      </c>
      <c r="S153" s="115">
        <v>-4.4585987261146452E-2</v>
      </c>
      <c r="T153" s="115">
        <v>0.33177570093457953</v>
      </c>
      <c r="U153" s="115">
        <v>0.15853658536585372</v>
      </c>
      <c r="W153" s="115">
        <v>2.2727272727272783E-2</v>
      </c>
      <c r="Y153" s="115">
        <v>4.7549378200438919E-2</v>
      </c>
      <c r="Z153" s="115">
        <v>1.3333333333333286E-2</v>
      </c>
      <c r="AA153" s="115">
        <v>2.3800026592208451E-2</v>
      </c>
      <c r="AB153" s="115">
        <v>8.7360594795539093E-2</v>
      </c>
      <c r="AC153" s="115">
        <v>0</v>
      </c>
      <c r="AE153" s="116">
        <f t="shared" si="2"/>
        <v>4.5785869745382991E-2</v>
      </c>
    </row>
    <row r="154" spans="1:31" x14ac:dyDescent="0.2">
      <c r="A154" t="s">
        <v>1508</v>
      </c>
      <c r="B154" s="115">
        <v>-0.18604651162790695</v>
      </c>
      <c r="C154" s="115">
        <v>-6.9400630914826483E-2</v>
      </c>
      <c r="D154" s="115">
        <v>-2.8628578572321511E-2</v>
      </c>
      <c r="E154" s="115">
        <v>-7.5657894736842021E-2</v>
      </c>
      <c r="F154" s="115">
        <v>-2.09973753280841E-2</v>
      </c>
      <c r="G154" s="115">
        <v>-2.9514757378689371E-2</v>
      </c>
      <c r="H154" s="115">
        <v>0.24806201550387605</v>
      </c>
      <c r="I154" s="115">
        <v>-5.0505050505050504E-2</v>
      </c>
      <c r="K154" s="115">
        <v>2.8653295128939554E-3</v>
      </c>
      <c r="L154" s="115">
        <v>1.0699826489300139E-2</v>
      </c>
      <c r="M154" s="115">
        <v>-2.564102564102564E-2</v>
      </c>
      <c r="N154" s="115">
        <v>0</v>
      </c>
      <c r="O154" s="115">
        <v>-2.9166666666666636E-2</v>
      </c>
      <c r="P154" s="115">
        <v>0.95</v>
      </c>
      <c r="Q154" s="115">
        <v>-1.0756819054936655E-2</v>
      </c>
      <c r="R154" s="115">
        <v>0.16964285714285718</v>
      </c>
      <c r="S154" s="115">
        <v>0.30833333333333329</v>
      </c>
      <c r="T154" s="115">
        <v>0.24781341107871721</v>
      </c>
      <c r="U154" s="115">
        <v>-7.4487895716947054E-3</v>
      </c>
      <c r="W154" s="115">
        <v>5.1792828685258849E-2</v>
      </c>
      <c r="Y154" s="115">
        <v>1.4847809948032666E-2</v>
      </c>
      <c r="Z154" s="115">
        <v>-6.6225165562913673E-3</v>
      </c>
      <c r="AA154" s="115">
        <v>4.9393051485977363E-2</v>
      </c>
      <c r="AB154" s="115">
        <v>0.12083333333333328</v>
      </c>
      <c r="AC154" s="115">
        <v>-7.1428571428571425E-2</v>
      </c>
      <c r="AE154" s="116">
        <f t="shared" si="2"/>
        <v>6.2498744341226903E-2</v>
      </c>
    </row>
    <row r="155" spans="1:31" x14ac:dyDescent="0.2">
      <c r="A155" t="s">
        <v>1509</v>
      </c>
      <c r="B155" s="115">
        <v>4.8780487804878099E-2</v>
      </c>
      <c r="C155" s="115">
        <v>-8.1159420289855094E-2</v>
      </c>
      <c r="D155" s="115">
        <v>7.4268063389739389E-2</v>
      </c>
      <c r="E155" s="115">
        <v>4.8275862068965468E-2</v>
      </c>
      <c r="F155" s="115">
        <v>2.6315789473684583E-3</v>
      </c>
      <c r="G155" s="115">
        <v>4.6596858638743487E-2</v>
      </c>
      <c r="H155" s="115">
        <v>-3.7313432835820892E-2</v>
      </c>
      <c r="I155" s="115">
        <v>9.4527363184079574E-2</v>
      </c>
      <c r="K155" s="115">
        <v>4.7000000000000028E-2</v>
      </c>
      <c r="L155" s="115">
        <v>-2.0396600566572207E-2</v>
      </c>
      <c r="M155" s="115">
        <v>6.8493150684931503E-2</v>
      </c>
      <c r="N155" s="115">
        <v>-2.9411764705882769E-3</v>
      </c>
      <c r="O155" s="115">
        <v>-3.4205231388330037E-2</v>
      </c>
      <c r="P155" s="115">
        <v>-0.53488372093023251</v>
      </c>
      <c r="Q155" s="115">
        <v>1.6796875000000044E-2</v>
      </c>
      <c r="R155" s="115">
        <v>-0.12156862745098045</v>
      </c>
      <c r="S155" s="115">
        <v>0.12149532710280381</v>
      </c>
      <c r="T155" s="115">
        <v>-0.27021276595744687</v>
      </c>
      <c r="U155" s="115">
        <v>1.6083254493850545E-2</v>
      </c>
      <c r="W155" s="115">
        <v>-0.12543554006968635</v>
      </c>
      <c r="Y155" s="115">
        <v>-4.8056537102473582E-2</v>
      </c>
      <c r="Z155" s="115">
        <v>-2.580645161290325E-2</v>
      </c>
      <c r="AA155" s="115">
        <v>-3.6952432141897334E-2</v>
      </c>
      <c r="AB155" s="115">
        <v>1.6949152542372819E-2</v>
      </c>
      <c r="AC155" s="115">
        <v>0</v>
      </c>
      <c r="AE155" s="116">
        <f t="shared" si="2"/>
        <v>-2.9481358518362151E-2</v>
      </c>
    </row>
    <row r="156" spans="1:31" x14ac:dyDescent="0.2">
      <c r="A156" t="s">
        <v>1510</v>
      </c>
      <c r="B156" s="115">
        <v>0.10810810810810796</v>
      </c>
      <c r="C156" s="115">
        <v>6.1538461538461542E-2</v>
      </c>
      <c r="D156" s="115">
        <v>-2.0520915548539888E-2</v>
      </c>
      <c r="E156" s="115">
        <v>4.3165467625899255E-2</v>
      </c>
      <c r="F156" s="115">
        <v>-2.564102564102564E-2</v>
      </c>
      <c r="G156" s="115">
        <v>-5.351833498513385E-2</v>
      </c>
      <c r="H156" s="115">
        <v>7.5187969924811757E-3</v>
      </c>
      <c r="I156" s="115">
        <v>-0.13857142857142854</v>
      </c>
      <c r="K156" s="115">
        <v>0</v>
      </c>
      <c r="L156" s="115">
        <v>-5.4633101231922811E-2</v>
      </c>
      <c r="M156" s="115">
        <v>1.3888888888888888E-2</v>
      </c>
      <c r="N156" s="115">
        <v>-0.14465408805031446</v>
      </c>
      <c r="O156" s="115">
        <v>1.4285714285714344E-2</v>
      </c>
      <c r="P156" s="115">
        <v>0.48275862068965514</v>
      </c>
      <c r="Q156" s="115">
        <v>7.8186082877243403E-4</v>
      </c>
      <c r="R156" s="115">
        <v>0.38964577656675736</v>
      </c>
      <c r="S156" s="115">
        <v>-0.15079365079365081</v>
      </c>
      <c r="T156" s="115">
        <v>0.14634146341463414</v>
      </c>
      <c r="U156" s="115">
        <v>-5.6249999999999974E-2</v>
      </c>
      <c r="W156" s="115">
        <v>9.1254752851710974E-2</v>
      </c>
      <c r="Y156" s="115">
        <v>1.2160228898426242E-2</v>
      </c>
      <c r="Z156" s="115">
        <v>0</v>
      </c>
      <c r="AA156" s="115">
        <v>-7.4953387197016719E-2</v>
      </c>
      <c r="AB156" s="115">
        <v>4.6563192904656346E-2</v>
      </c>
      <c r="AC156" s="115">
        <v>0</v>
      </c>
      <c r="AE156" s="116">
        <f t="shared" si="2"/>
        <v>2.7939016063005327E-2</v>
      </c>
    </row>
    <row r="157" spans="1:31" x14ac:dyDescent="0.2">
      <c r="A157" t="s">
        <v>1511</v>
      </c>
      <c r="B157" s="115">
        <v>5.7142857142857197E-2</v>
      </c>
      <c r="C157" s="115">
        <v>8.3333333333333329E-2</v>
      </c>
      <c r="D157" s="115">
        <v>0.14144144144144152</v>
      </c>
      <c r="E157" s="115">
        <v>0.1535269709543568</v>
      </c>
      <c r="F157" s="115">
        <v>-2.5000000000000001E-2</v>
      </c>
      <c r="G157" s="115">
        <v>3.0643513789581203E-2</v>
      </c>
      <c r="H157" s="115">
        <v>-8.9041095890410885E-2</v>
      </c>
      <c r="I157" s="115">
        <v>5.1577366049073668E-2</v>
      </c>
      <c r="K157" s="115">
        <v>-9.9009900990099011E-3</v>
      </c>
      <c r="L157" s="115">
        <v>4.0111420612813309E-2</v>
      </c>
      <c r="M157" s="115">
        <v>-0.10447761194029857</v>
      </c>
      <c r="N157" s="115">
        <v>-1.2562814070351046E-3</v>
      </c>
      <c r="O157" s="115">
        <v>-3.9215686274509803E-2</v>
      </c>
      <c r="P157" s="115">
        <v>1</v>
      </c>
      <c r="Q157" s="115">
        <v>0.12192982456140355</v>
      </c>
      <c r="R157" s="115">
        <v>0.35925925925925939</v>
      </c>
      <c r="S157" s="115">
        <v>0</v>
      </c>
      <c r="T157" s="115">
        <v>5.128205128205128E-2</v>
      </c>
      <c r="U157" s="115">
        <v>0.13131313131313133</v>
      </c>
      <c r="W157" s="115">
        <v>-0.1461038961038961</v>
      </c>
      <c r="Y157" s="115">
        <v>-0.17667844522968196</v>
      </c>
      <c r="Z157" s="115">
        <v>-0.14364640883977908</v>
      </c>
      <c r="AA157" s="115">
        <v>0.10508241758241758</v>
      </c>
      <c r="AB157" s="115">
        <v>6.6193853427896091E-2</v>
      </c>
      <c r="AC157" s="115">
        <v>0</v>
      </c>
      <c r="AE157" s="116">
        <f t="shared" si="2"/>
        <v>6.6300680998599801E-2</v>
      </c>
    </row>
    <row r="158" spans="1:31" x14ac:dyDescent="0.2">
      <c r="A158" t="s">
        <v>1512</v>
      </c>
      <c r="B158" s="115">
        <v>0</v>
      </c>
      <c r="C158" s="115">
        <v>1.6949152542372881E-2</v>
      </c>
      <c r="D158" s="115">
        <v>6.9020866773675763E-2</v>
      </c>
      <c r="E158" s="115">
        <v>0.1699029126213592</v>
      </c>
      <c r="F158" s="115">
        <v>-2.3199023199023266E-2</v>
      </c>
      <c r="G158" s="115">
        <v>-1.6080402010050194E-2</v>
      </c>
      <c r="H158" s="115">
        <v>5.7971014492753541E-2</v>
      </c>
      <c r="I158" s="115">
        <v>0</v>
      </c>
      <c r="K158" s="115">
        <v>2.979145978152901E-3</v>
      </c>
      <c r="L158" s="115">
        <v>4.6647230320699708E-2</v>
      </c>
      <c r="M158" s="115">
        <v>0.21818181818181825</v>
      </c>
      <c r="N158" s="115">
        <v>-5.0000000000000712E-3</v>
      </c>
      <c r="O158" s="115">
        <v>-0.16393442622950818</v>
      </c>
      <c r="P158" s="115">
        <v>-0.51666666666666672</v>
      </c>
      <c r="Q158" s="115">
        <v>4.387889425186236E-4</v>
      </c>
      <c r="R158" s="115">
        <v>-6.2500000000000028E-2</v>
      </c>
      <c r="S158" s="115">
        <v>-0.13698630136986301</v>
      </c>
      <c r="T158" s="115">
        <v>1.2987012987012988E-2</v>
      </c>
      <c r="U158" s="115">
        <v>0.1</v>
      </c>
      <c r="W158" s="115">
        <v>0.207843137254902</v>
      </c>
      <c r="Y158" s="115">
        <v>0.12450331125827822</v>
      </c>
      <c r="Z158" s="115">
        <v>0.20666666666666675</v>
      </c>
      <c r="AA158" s="115">
        <v>0.27361791462561225</v>
      </c>
      <c r="AB158" s="115">
        <v>-6.000000000000006E-2</v>
      </c>
      <c r="AC158" s="115">
        <v>0</v>
      </c>
      <c r="AE158" s="116">
        <f t="shared" si="2"/>
        <v>2.0933686126828464E-2</v>
      </c>
    </row>
    <row r="159" spans="1:31" x14ac:dyDescent="0.2">
      <c r="A159" t="s">
        <v>1513</v>
      </c>
      <c r="B159" s="115">
        <v>-0.125</v>
      </c>
      <c r="C159" s="115">
        <v>-9.3701996927803302E-2</v>
      </c>
      <c r="D159" s="115">
        <v>-4.035736290819477E-2</v>
      </c>
      <c r="E159" s="115">
        <v>-0.16260162601626016</v>
      </c>
      <c r="F159" s="115">
        <v>-0.12406417112299459</v>
      </c>
      <c r="G159" s="115">
        <v>-4.4647143542966929E-2</v>
      </c>
      <c r="H159" s="115">
        <v>-0.18823529411764703</v>
      </c>
      <c r="I159" s="115">
        <v>0</v>
      </c>
      <c r="K159" s="115">
        <v>-4.9999999999999975E-2</v>
      </c>
      <c r="L159" s="115">
        <v>-0.13775766716943191</v>
      </c>
      <c r="M159" s="115">
        <v>3.4482758620689703E-2</v>
      </c>
      <c r="N159" s="115">
        <v>0.20663650075414786</v>
      </c>
      <c r="O159" s="115">
        <v>0.14661654135338339</v>
      </c>
      <c r="P159" s="115">
        <v>0</v>
      </c>
      <c r="Q159" s="115">
        <v>-9.3115797851173909E-2</v>
      </c>
      <c r="R159" s="115">
        <v>-3.9999999999999973E-2</v>
      </c>
      <c r="S159" s="115">
        <v>0</v>
      </c>
      <c r="T159" s="115">
        <v>0.24193548387096775</v>
      </c>
      <c r="U159" s="115">
        <v>-0.19427036705461059</v>
      </c>
      <c r="W159" s="115">
        <v>-7.2727272727272724E-2</v>
      </c>
      <c r="Y159" s="115">
        <v>-0.13218390804597702</v>
      </c>
      <c r="Z159" s="115">
        <v>-0.16666666666666666</v>
      </c>
      <c r="AA159" s="115">
        <v>-5.4894179894179787E-2</v>
      </c>
      <c r="AB159" s="115">
        <v>-2.1739130434782608E-2</v>
      </c>
      <c r="AC159" s="115">
        <v>0</v>
      </c>
      <c r="AE159" s="116">
        <f t="shared" si="2"/>
        <v>-4.4491651995230933E-2</v>
      </c>
    </row>
    <row r="160" spans="1:31" x14ac:dyDescent="0.2">
      <c r="A160" t="s">
        <v>1514</v>
      </c>
      <c r="B160" s="115">
        <v>-2.4390243902438939E-2</v>
      </c>
      <c r="C160" s="115">
        <v>9.2281879194630753E-2</v>
      </c>
      <c r="D160" s="115">
        <v>-0.11068493150684926</v>
      </c>
      <c r="E160" s="115">
        <v>-0.16040955631399315</v>
      </c>
      <c r="F160" s="115">
        <v>2.4096385542168707E-2</v>
      </c>
      <c r="G160" s="115">
        <v>0.10797872340425538</v>
      </c>
      <c r="H160" s="115">
        <v>-8.6021505376344162E-2</v>
      </c>
      <c r="I160" s="115">
        <v>0</v>
      </c>
      <c r="K160" s="115">
        <v>2.4154589371980676E-2</v>
      </c>
      <c r="L160" s="115">
        <v>-9.5703568992952875E-2</v>
      </c>
      <c r="M160" s="115">
        <v>-3.1250000000000444E-3</v>
      </c>
      <c r="N160" s="115">
        <v>-5.2857142857142901E-2</v>
      </c>
      <c r="O160" s="115">
        <v>-4.6594982078852945E-2</v>
      </c>
      <c r="P160" s="115">
        <v>0.2</v>
      </c>
      <c r="Q160" s="115">
        <v>-9.5717884130982256E-2</v>
      </c>
      <c r="R160" s="115">
        <v>0.15830115830115837</v>
      </c>
      <c r="S160" s="115">
        <v>-3.3112582781456956E-2</v>
      </c>
      <c r="T160" s="115">
        <v>7.0811744386873945E-2</v>
      </c>
      <c r="U160" s="115">
        <v>-0.14208909370199682</v>
      </c>
      <c r="W160" s="115">
        <v>1.1029411764705909E-2</v>
      </c>
      <c r="Y160" s="115">
        <v>1.1627906976744186E-2</v>
      </c>
      <c r="Z160" s="115">
        <v>-5.2631578947368418E-2</v>
      </c>
      <c r="AA160" s="115">
        <v>-7.2250345144960926E-2</v>
      </c>
      <c r="AB160" s="115">
        <v>-9.8039215686274508E-2</v>
      </c>
      <c r="AC160" s="115">
        <v>0</v>
      </c>
      <c r="AE160" s="116">
        <f t="shared" si="2"/>
        <v>-1.493383329916385E-2</v>
      </c>
    </row>
    <row r="161" spans="1:31" x14ac:dyDescent="0.2">
      <c r="A161" t="s">
        <v>1515</v>
      </c>
      <c r="B161" s="115">
        <v>0</v>
      </c>
      <c r="C161" s="115">
        <v>-1.1608623548921986E-2</v>
      </c>
      <c r="D161" s="115">
        <v>7.0538202082416818E-2</v>
      </c>
      <c r="E161" s="115">
        <v>0.17670682730923704</v>
      </c>
      <c r="F161" s="115">
        <v>-4.8958333333333361E-2</v>
      </c>
      <c r="G161" s="115">
        <v>0.17280099812850896</v>
      </c>
      <c r="H161" s="115">
        <v>0.14110429447852765</v>
      </c>
      <c r="I161" s="115">
        <v>0</v>
      </c>
      <c r="K161" s="115">
        <v>0.11410118406889121</v>
      </c>
      <c r="L161" s="115">
        <v>0.10722376038258234</v>
      </c>
      <c r="M161" s="115">
        <v>3.2258064516129031E-2</v>
      </c>
      <c r="N161" s="115">
        <v>7.361963190184044E-2</v>
      </c>
      <c r="O161" s="115">
        <v>3.3333333333333277E-2</v>
      </c>
      <c r="P161" s="115">
        <v>4.1666666666666706E-2</v>
      </c>
      <c r="Q161" s="115">
        <v>0.1342857142857142</v>
      </c>
      <c r="R161" s="115">
        <v>-3.846153846153901E-3</v>
      </c>
      <c r="S161" s="115">
        <v>6.3380281690140872E-2</v>
      </c>
      <c r="T161" s="115">
        <v>0.11346153846153843</v>
      </c>
      <c r="U161" s="115">
        <v>0.18579234972677588</v>
      </c>
      <c r="W161" s="115">
        <v>-3.663003663003715E-3</v>
      </c>
      <c r="Y161" s="115">
        <v>0.14819759679572755</v>
      </c>
      <c r="Z161" s="115">
        <v>7.9545454545454461E-2</v>
      </c>
      <c r="AA161" s="115">
        <v>5.2300242130750567E-2</v>
      </c>
      <c r="AB161" s="115">
        <v>0.15909090909090909</v>
      </c>
      <c r="AC161" s="115">
        <v>0</v>
      </c>
      <c r="AE161" s="116">
        <f t="shared" si="2"/>
        <v>7.3253237408149277E-2</v>
      </c>
    </row>
    <row r="162" spans="1:31" x14ac:dyDescent="0.2">
      <c r="A162" t="s">
        <v>1516</v>
      </c>
      <c r="B162" s="115">
        <v>0.51851851851851827</v>
      </c>
      <c r="C162" s="115">
        <v>3.9655172413793058E-2</v>
      </c>
      <c r="D162" s="115">
        <v>0.14412751677852345</v>
      </c>
      <c r="E162" s="115">
        <v>0.1066666666666666</v>
      </c>
      <c r="F162" s="115">
        <v>-2.0408163265306121E-2</v>
      </c>
      <c r="G162" s="115">
        <v>0.26819620253164561</v>
      </c>
      <c r="H162" s="115">
        <v>0.30400000000000005</v>
      </c>
      <c r="I162" s="115">
        <v>0</v>
      </c>
      <c r="K162" s="115">
        <v>9.9408284023668705E-2</v>
      </c>
      <c r="L162" s="115">
        <v>8.6316323940087182E-3</v>
      </c>
      <c r="M162" s="115">
        <v>0</v>
      </c>
      <c r="N162" s="115">
        <v>-0.18499999999999997</v>
      </c>
      <c r="O162" s="115">
        <v>4.8543689320388349E-2</v>
      </c>
      <c r="P162" s="115">
        <v>0.26315789473684209</v>
      </c>
      <c r="Q162" s="115">
        <v>0.1036036036036036</v>
      </c>
      <c r="R162" s="115">
        <v>-5.7971014492753672E-2</v>
      </c>
      <c r="S162" s="115">
        <v>1.4285714285714235E-2</v>
      </c>
      <c r="T162" s="115">
        <v>0.31645569620253167</v>
      </c>
      <c r="U162" s="115">
        <v>-7.419898819561549E-2</v>
      </c>
      <c r="W162" s="115">
        <v>0</v>
      </c>
      <c r="Y162" s="115">
        <v>-5.7861635220125718E-2</v>
      </c>
      <c r="Z162" s="115">
        <v>1.7341040462427786E-2</v>
      </c>
      <c r="AA162" s="115">
        <v>0.30861850443599498</v>
      </c>
      <c r="AB162" s="115">
        <v>4.7619047619047616E-2</v>
      </c>
      <c r="AC162" s="115">
        <v>-6.6666666666666666E-2</v>
      </c>
      <c r="AE162" s="116">
        <f t="shared" si="2"/>
        <v>8.5868908646116252E-2</v>
      </c>
    </row>
    <row r="163" spans="1:31" x14ac:dyDescent="0.2">
      <c r="A163" t="s">
        <v>1517</v>
      </c>
      <c r="B163" s="115">
        <v>0.12500000000000011</v>
      </c>
      <c r="C163" s="115">
        <v>7.0110701107011009E-2</v>
      </c>
      <c r="D163" s="115">
        <v>0.1010530205061889</v>
      </c>
      <c r="E163" s="115">
        <v>0.17187500000000006</v>
      </c>
      <c r="F163" s="115">
        <v>0.37062937062937062</v>
      </c>
      <c r="G163" s="115">
        <v>0.15750915750915753</v>
      </c>
      <c r="H163" s="115">
        <v>-3.8461538461538464E-2</v>
      </c>
      <c r="I163" s="115">
        <v>0.33133333333333326</v>
      </c>
      <c r="K163" s="115">
        <v>-5.8823529411764705E-3</v>
      </c>
      <c r="L163" s="115">
        <v>0.20865296103099112</v>
      </c>
      <c r="M163" s="115">
        <v>8.3916083916083864E-2</v>
      </c>
      <c r="N163" s="115">
        <v>-2.4390243902439025E-2</v>
      </c>
      <c r="O163" s="115">
        <v>-9.6153846153846159E-3</v>
      </c>
      <c r="P163" s="115">
        <v>-5.0000000000000044E-2</v>
      </c>
      <c r="Q163" s="115">
        <v>0.18653126670229828</v>
      </c>
      <c r="R163" s="115">
        <v>2.9850746268656744E-2</v>
      </c>
      <c r="S163" s="115">
        <v>-1.4084507042253471E-2</v>
      </c>
      <c r="T163" s="115">
        <v>9.7222222222222224E-2</v>
      </c>
      <c r="U163" s="115">
        <v>0.2961748633879781</v>
      </c>
      <c r="W163" s="115">
        <v>7.0588235294117674E-2</v>
      </c>
      <c r="Y163" s="115">
        <v>6.3291139240506328E-3</v>
      </c>
      <c r="Z163" s="115">
        <v>0.1381578947368422</v>
      </c>
      <c r="AA163" s="115">
        <v>0.19244332493702765</v>
      </c>
      <c r="AB163" s="115">
        <v>0</v>
      </c>
      <c r="AC163" s="115">
        <v>-6.25E-2</v>
      </c>
      <c r="AE163" s="116">
        <f t="shared" si="2"/>
        <v>9.7297730741701505E-2</v>
      </c>
    </row>
    <row r="164" spans="1:31" x14ac:dyDescent="0.2">
      <c r="A164" t="s">
        <v>1518</v>
      </c>
      <c r="B164" s="115">
        <v>-0.20000000000000004</v>
      </c>
      <c r="C164" s="115">
        <v>-4.240282685512365E-2</v>
      </c>
      <c r="D164" s="115">
        <v>-7.6279863481228741E-2</v>
      </c>
      <c r="E164" s="115">
        <v>-4.4776119402985176E-2</v>
      </c>
      <c r="F164" s="115">
        <v>7.0422535211267607E-3</v>
      </c>
      <c r="G164" s="115">
        <v>0.17799352750809061</v>
      </c>
      <c r="H164" s="115">
        <v>1.5624999999999944E-2</v>
      </c>
      <c r="I164" s="115">
        <v>-0.11764705882352941</v>
      </c>
      <c r="K164" s="115">
        <v>0</v>
      </c>
      <c r="L164" s="115">
        <v>-0.12345346960731585</v>
      </c>
      <c r="M164" s="115">
        <v>-4.666666666666662E-2</v>
      </c>
      <c r="N164" s="115">
        <v>-4.6511627906976744E-2</v>
      </c>
      <c r="O164" s="115">
        <v>-1.1406844106463905E-2</v>
      </c>
      <c r="P164" s="115">
        <v>0.21212121212121218</v>
      </c>
      <c r="Q164" s="115">
        <v>-0.16844444444444448</v>
      </c>
      <c r="R164" s="115">
        <v>0.11203319502074685</v>
      </c>
      <c r="S164" s="115">
        <v>-5.3333333333333378E-2</v>
      </c>
      <c r="T164" s="115">
        <v>0.1960132890365448</v>
      </c>
      <c r="U164" s="115">
        <v>-0.11508704061895556</v>
      </c>
      <c r="W164" s="115">
        <v>-0.1206896551724138</v>
      </c>
      <c r="Y164" s="115">
        <v>2.7308192457737246E-2</v>
      </c>
      <c r="Z164" s="115">
        <v>-8.433734939759048E-2</v>
      </c>
      <c r="AA164" s="115">
        <v>1.1980627071119012E-2</v>
      </c>
      <c r="AB164" s="115">
        <v>5.5276381909547811E-2</v>
      </c>
      <c r="AC164" s="115">
        <v>-0.15789473684210525</v>
      </c>
      <c r="AE164" s="116">
        <f t="shared" si="2"/>
        <v>-2.3741494320520317E-2</v>
      </c>
    </row>
    <row r="165" spans="1:31" x14ac:dyDescent="0.2">
      <c r="A165" t="s">
        <v>1519</v>
      </c>
      <c r="B165" s="115">
        <v>-0.18918918918918923</v>
      </c>
      <c r="C165" s="115">
        <v>-4.8739495798319307E-2</v>
      </c>
      <c r="D165" s="115">
        <v>-1.6613525759355558E-2</v>
      </c>
      <c r="E165" s="115">
        <v>-8.2191780821917679E-2</v>
      </c>
      <c r="F165" s="115">
        <v>0.2522045855379188</v>
      </c>
      <c r="G165" s="115">
        <v>-8.8495575221238937E-2</v>
      </c>
      <c r="H165" s="115">
        <v>-5.1851851851851802E-2</v>
      </c>
      <c r="I165" s="115">
        <v>-3.4090909090909088E-2</v>
      </c>
      <c r="K165" s="115">
        <v>8.9743589743589744E-2</v>
      </c>
      <c r="L165" s="115">
        <v>7.7681159420289886E-2</v>
      </c>
      <c r="M165" s="115">
        <v>7.1428571428571425E-2</v>
      </c>
      <c r="N165" s="115">
        <v>0</v>
      </c>
      <c r="O165" s="115">
        <v>0.1191489361702128</v>
      </c>
      <c r="P165" s="115">
        <v>-0.45</v>
      </c>
      <c r="Q165" s="115">
        <v>0.11717974180734853</v>
      </c>
      <c r="R165" s="115">
        <v>-3.5999999999999942E-2</v>
      </c>
      <c r="S165" s="115">
        <v>-0.22680412371134015</v>
      </c>
      <c r="T165" s="115">
        <v>-5.9374999999999956E-2</v>
      </c>
      <c r="U165" s="115">
        <v>0.10352187833511209</v>
      </c>
      <c r="W165" s="115">
        <v>-9.090909090909087E-2</v>
      </c>
      <c r="Y165" s="115">
        <v>0.1511976047904193</v>
      </c>
      <c r="Z165" s="115">
        <v>-0.13089005235602094</v>
      </c>
      <c r="AA165" s="115">
        <v>0.14107038976148922</v>
      </c>
      <c r="AB165" s="115">
        <v>6.7024128686327081E-2</v>
      </c>
      <c r="AC165" s="115">
        <v>5.5555555555555552E-2</v>
      </c>
      <c r="AE165" s="116">
        <f t="shared" si="2"/>
        <v>-1.0375778138895954E-2</v>
      </c>
    </row>
    <row r="166" spans="1:31" x14ac:dyDescent="0.2">
      <c r="A166" t="s">
        <v>1520</v>
      </c>
      <c r="B166" s="115">
        <v>-0.20430107526881722</v>
      </c>
      <c r="C166" s="115">
        <v>-0.19594594594594594</v>
      </c>
      <c r="D166" s="115">
        <v>0.21068671271840714</v>
      </c>
      <c r="E166" s="115">
        <v>-0.15769230769230774</v>
      </c>
      <c r="F166" s="115">
        <v>0.111764705882353</v>
      </c>
      <c r="G166" s="115">
        <v>0.22235576923076922</v>
      </c>
      <c r="H166" s="115">
        <v>-3.5714285714285712E-2</v>
      </c>
      <c r="I166" s="115">
        <v>-2.2222222222222223E-2</v>
      </c>
      <c r="K166" s="115">
        <v>0</v>
      </c>
      <c r="L166" s="115">
        <v>0.12377850162866449</v>
      </c>
      <c r="M166" s="115">
        <v>-0.17647058823529413</v>
      </c>
      <c r="N166" s="115">
        <v>-5.181918412348404E-2</v>
      </c>
      <c r="O166" s="115">
        <v>2.1739130434782608E-2</v>
      </c>
      <c r="P166" s="115">
        <v>-0.34782608695652167</v>
      </c>
      <c r="Q166" s="115">
        <v>7.7005347593582921E-2</v>
      </c>
      <c r="R166" s="115">
        <v>-3.4749034749034693E-2</v>
      </c>
      <c r="S166" s="115">
        <v>0</v>
      </c>
      <c r="T166" s="115">
        <v>0</v>
      </c>
      <c r="U166" s="115">
        <v>0.12081339712918672</v>
      </c>
      <c r="W166" s="115">
        <v>4.9342105263157895E-2</v>
      </c>
      <c r="Y166" s="115">
        <v>3.2457496136012273E-2</v>
      </c>
      <c r="Z166" s="115">
        <v>-5.2083333333332229E-3</v>
      </c>
      <c r="AA166" s="115">
        <v>0.14219269102990037</v>
      </c>
      <c r="AB166" s="115">
        <v>-3.8659793814432991E-2</v>
      </c>
      <c r="AC166" s="115">
        <v>-0.1</v>
      </c>
      <c r="AE166" s="116">
        <f t="shared" si="2"/>
        <v>-1.0338920040354518E-2</v>
      </c>
    </row>
    <row r="167" spans="1:31" x14ac:dyDescent="0.2">
      <c r="A167" t="s">
        <v>1521</v>
      </c>
      <c r="B167" s="115">
        <v>0.19230769230769243</v>
      </c>
      <c r="C167" s="115">
        <v>-4.0376850605652378E-3</v>
      </c>
      <c r="D167" s="115">
        <v>-3.4901960784313749E-2</v>
      </c>
      <c r="E167" s="115">
        <v>-5.4545454545454543E-2</v>
      </c>
      <c r="F167" s="115">
        <v>-0.14858096828046743</v>
      </c>
      <c r="G167" s="115">
        <v>-5.4545454545454515E-2</v>
      </c>
      <c r="H167" s="115">
        <v>0</v>
      </c>
      <c r="I167" s="115">
        <v>0</v>
      </c>
      <c r="K167" s="115">
        <v>-9.5238095238095247E-3</v>
      </c>
      <c r="L167" s="115">
        <v>6.2274664044574797E-3</v>
      </c>
      <c r="M167" s="115">
        <v>-2.2988505747126357E-2</v>
      </c>
      <c r="N167" s="115">
        <v>-4.9266247379454953E-2</v>
      </c>
      <c r="O167" s="115">
        <v>0.13580246913580246</v>
      </c>
      <c r="P167" s="115">
        <v>-0.45882352941176474</v>
      </c>
      <c r="Q167" s="115">
        <v>-9.2233009708737865E-2</v>
      </c>
      <c r="R167" s="115">
        <v>-2.2641509433962318E-2</v>
      </c>
      <c r="S167" s="115">
        <v>-1.0204081632653206E-2</v>
      </c>
      <c r="T167" s="115">
        <v>0</v>
      </c>
      <c r="U167" s="115">
        <v>-0.13903192584963955</v>
      </c>
      <c r="W167" s="115">
        <v>1.3333333333333286E-2</v>
      </c>
      <c r="Y167" s="115">
        <v>-3.0711610486891344E-2</v>
      </c>
      <c r="Z167" s="115">
        <v>-4.0000000000000036E-2</v>
      </c>
      <c r="AA167" s="115">
        <v>-7.098765432098765E-2</v>
      </c>
      <c r="AB167" s="115">
        <v>-5.1282051282052011E-3</v>
      </c>
      <c r="AC167" s="115">
        <v>0.53846153846153844</v>
      </c>
      <c r="AE167" s="116">
        <f t="shared" si="2"/>
        <v>-1.4480764487866562E-2</v>
      </c>
    </row>
    <row r="168" spans="1:31" x14ac:dyDescent="0.2">
      <c r="A168" t="s">
        <v>1522</v>
      </c>
      <c r="B168" s="115">
        <v>-0.32173913043478264</v>
      </c>
      <c r="C168" s="115">
        <v>-3.6316472114137452E-2</v>
      </c>
      <c r="D168" s="115">
        <v>-7.1038251366120214E-2</v>
      </c>
      <c r="E168" s="115">
        <v>-0.20977011494252867</v>
      </c>
      <c r="F168" s="115">
        <v>-9.242424242424245E-2</v>
      </c>
      <c r="G168" s="115">
        <v>-0.14645974781765272</v>
      </c>
      <c r="H168" s="115">
        <v>-0.13043478260869573</v>
      </c>
      <c r="I168" s="115">
        <v>-3.1737493275954841E-2</v>
      </c>
      <c r="K168" s="115">
        <v>-7.3529411764705885E-2</v>
      </c>
      <c r="L168" s="115">
        <v>-0.11153174140943493</v>
      </c>
      <c r="M168" s="115">
        <v>-0.23178807947019869</v>
      </c>
      <c r="N168" s="115">
        <v>-4.5999999999999944E-2</v>
      </c>
      <c r="O168" s="115">
        <v>-0.14915966386554624</v>
      </c>
      <c r="P168" s="115">
        <v>-0.2608695652173913</v>
      </c>
      <c r="Q168" s="115">
        <v>0.11471861471861465</v>
      </c>
      <c r="R168" s="115">
        <v>0.18303571428571436</v>
      </c>
      <c r="S168" s="115">
        <v>-0.17299578059071721</v>
      </c>
      <c r="T168" s="115">
        <v>-0.1111111111111111</v>
      </c>
      <c r="U168" s="115">
        <v>-3.7661050545094263E-2</v>
      </c>
      <c r="W168" s="115">
        <v>-5.9561128526645725E-2</v>
      </c>
      <c r="Y168" s="115">
        <v>-9.7972972972972971E-2</v>
      </c>
      <c r="Z168" s="115">
        <v>-9.0909090909090912E-2</v>
      </c>
      <c r="AA168" s="115">
        <v>-5.7043073341094361E-2</v>
      </c>
      <c r="AB168" s="115">
        <v>-0.20892494929006081</v>
      </c>
      <c r="AC168" s="115">
        <v>0</v>
      </c>
      <c r="AE168" s="116">
        <f t="shared" si="2"/>
        <v>-9.8048940999754017E-2</v>
      </c>
    </row>
    <row r="169" spans="1:31" x14ac:dyDescent="0.2">
      <c r="A169" t="s">
        <v>1523</v>
      </c>
      <c r="B169" s="115">
        <v>0.30681818181818171</v>
      </c>
      <c r="C169" s="115">
        <v>1.4473684210526241E-2</v>
      </c>
      <c r="D169" s="115">
        <v>7.6470588235294124E-2</v>
      </c>
      <c r="E169" s="115">
        <v>-0.13000000000000006</v>
      </c>
      <c r="F169" s="115">
        <v>-3.3674963396778876E-2</v>
      </c>
      <c r="G169" s="115">
        <v>-1.5281757402101323E-2</v>
      </c>
      <c r="H169" s="115">
        <v>-2.4242424242424156E-2</v>
      </c>
      <c r="I169" s="115">
        <v>-6.863727454909814E-2</v>
      </c>
      <c r="K169" s="115">
        <v>0</v>
      </c>
      <c r="L169" s="115">
        <v>0.2049122807017543</v>
      </c>
      <c r="M169" s="115">
        <v>-5.2301255230125528E-2</v>
      </c>
      <c r="N169" s="115">
        <v>0</v>
      </c>
      <c r="O169" s="115">
        <v>-7.2124756335282578E-2</v>
      </c>
      <c r="P169" s="115">
        <v>0</v>
      </c>
      <c r="Q169" s="115">
        <v>4.4067796610169553E-2</v>
      </c>
      <c r="R169" s="115">
        <v>-0.16417910447761203</v>
      </c>
      <c r="S169" s="115">
        <v>-4.2016806722689672E-3</v>
      </c>
      <c r="T169" s="115">
        <v>-0.1</v>
      </c>
      <c r="U169" s="115">
        <v>9.0810810810810869E-2</v>
      </c>
      <c r="W169" s="115">
        <v>-0.13315217391304346</v>
      </c>
      <c r="Y169" s="115">
        <v>-0.23711340206185566</v>
      </c>
      <c r="Z169" s="115">
        <v>-0.10204081632653061</v>
      </c>
      <c r="AA169" s="115">
        <v>0.24492753623188415</v>
      </c>
      <c r="AB169" s="115">
        <v>-1.4000000000000058E-2</v>
      </c>
      <c r="AC169" s="115">
        <v>-7.1428571428571425E-2</v>
      </c>
      <c r="AE169" s="116">
        <f t="shared" si="2"/>
        <v>-9.5958920566828771E-3</v>
      </c>
    </row>
    <row r="170" spans="1:31" x14ac:dyDescent="0.2">
      <c r="A170" t="s">
        <v>1524</v>
      </c>
      <c r="B170" s="115">
        <v>0.10000000000000009</v>
      </c>
      <c r="C170" s="115">
        <v>-3.1847133757961783E-2</v>
      </c>
      <c r="D170" s="115">
        <v>0.18964310706787968</v>
      </c>
      <c r="E170" s="115">
        <v>4.1666666666666706E-2</v>
      </c>
      <c r="F170" s="115">
        <v>-2.2889842632332024E-2</v>
      </c>
      <c r="G170" s="115">
        <v>-0.14180327868852458</v>
      </c>
      <c r="H170" s="115">
        <v>0.11486486486486482</v>
      </c>
      <c r="I170" s="115">
        <v>1.0121457489878543E-2</v>
      </c>
      <c r="K170" s="115">
        <v>4.9382716049382713E-2</v>
      </c>
      <c r="L170" s="115">
        <v>0.11328125</v>
      </c>
      <c r="M170" s="115">
        <v>0</v>
      </c>
      <c r="N170" s="115">
        <v>-7.9365079365079083E-3</v>
      </c>
      <c r="O170" s="115">
        <v>-2.6565464895635781E-2</v>
      </c>
      <c r="P170" s="115">
        <v>0</v>
      </c>
      <c r="Q170" s="115">
        <v>5.9880239520958084E-2</v>
      </c>
      <c r="R170" s="115">
        <v>3.0769230769230795E-2</v>
      </c>
      <c r="S170" s="115">
        <v>0</v>
      </c>
      <c r="T170" s="115">
        <v>7.5268817204300995E-2</v>
      </c>
      <c r="U170" s="115">
        <v>0.25</v>
      </c>
      <c r="W170" s="115">
        <v>0.14999999999999991</v>
      </c>
      <c r="Y170" s="115">
        <v>2.1052631578947368E-2</v>
      </c>
      <c r="Z170" s="115">
        <v>2.0833333333333332E-2</v>
      </c>
      <c r="AA170" s="115">
        <v>-8.5789996687644851E-2</v>
      </c>
      <c r="AB170" s="115">
        <v>-3.8461538461538464E-2</v>
      </c>
      <c r="AC170" s="115">
        <v>-6.6666666666666666E-2</v>
      </c>
      <c r="AE170" s="116">
        <f t="shared" si="2"/>
        <v>3.2192155392745239E-2</v>
      </c>
    </row>
    <row r="171" spans="1:31" x14ac:dyDescent="0.2">
      <c r="A171" t="s">
        <v>1525</v>
      </c>
      <c r="B171" s="115">
        <v>-0.26605504587155965</v>
      </c>
      <c r="C171" s="115">
        <v>1.0296010296010259E-2</v>
      </c>
      <c r="D171" s="115">
        <v>-3.7710437710437736E-2</v>
      </c>
      <c r="E171" s="115">
        <v>-0.12128146453089254</v>
      </c>
      <c r="F171" s="115">
        <v>-9.2207792207792127E-2</v>
      </c>
      <c r="G171" s="115">
        <v>-0.10294117647058823</v>
      </c>
      <c r="H171" s="115">
        <v>-0.10843373493975907</v>
      </c>
      <c r="I171" s="115">
        <v>-5.0000000000000031E-2</v>
      </c>
      <c r="K171" s="115">
        <v>-2.35081374321881E-2</v>
      </c>
      <c r="L171" s="115">
        <v>1.1457921770051387E-2</v>
      </c>
      <c r="M171" s="115">
        <v>-6.2745098039215741E-2</v>
      </c>
      <c r="N171" s="115">
        <v>-5.9171597633136935E-3</v>
      </c>
      <c r="O171" s="115">
        <v>-4.1818181818181768E-2</v>
      </c>
      <c r="P171" s="115">
        <v>9.5238095238095233E-2</v>
      </c>
      <c r="Q171" s="115">
        <v>-2.4532710280373769E-2</v>
      </c>
      <c r="R171" s="115">
        <v>-3.7037037037037035E-2</v>
      </c>
      <c r="S171" s="115">
        <v>-8.3333333333333037E-3</v>
      </c>
      <c r="T171" s="115">
        <v>-0.22499999999999995</v>
      </c>
      <c r="U171" s="115">
        <v>-2.6315789473684209E-2</v>
      </c>
      <c r="W171" s="115">
        <v>-5.6047197640117952E-2</v>
      </c>
      <c r="Y171" s="115">
        <v>-3.7487335359675814E-2</v>
      </c>
      <c r="Z171" s="115">
        <v>-0.04</v>
      </c>
      <c r="AA171" s="115">
        <v>0.15229007633587777</v>
      </c>
      <c r="AB171" s="115">
        <v>2.7667984189723292E-2</v>
      </c>
      <c r="AC171" s="115">
        <v>0</v>
      </c>
      <c r="AE171" s="116">
        <f t="shared" si="2"/>
        <v>-4.2816861763135712E-2</v>
      </c>
    </row>
    <row r="172" spans="1:31" x14ac:dyDescent="0.2">
      <c r="A172" t="s">
        <v>1526</v>
      </c>
      <c r="B172" s="115">
        <v>9.0000000000000038E-2</v>
      </c>
      <c r="C172" s="115">
        <v>-8.5882352941176437E-2</v>
      </c>
      <c r="D172" s="115">
        <v>5.9201141226818771E-2</v>
      </c>
      <c r="E172" s="115">
        <v>-4.1666666666666637E-2</v>
      </c>
      <c r="F172" s="115">
        <v>-6.097560975609756E-2</v>
      </c>
      <c r="G172" s="115">
        <v>7.7654516640253538E-2</v>
      </c>
      <c r="H172" s="115">
        <v>-2.3529411764705799E-2</v>
      </c>
      <c r="I172" s="115">
        <v>0</v>
      </c>
      <c r="K172" s="115">
        <v>5.0000000000000037E-2</v>
      </c>
      <c r="L172" s="115">
        <v>-8.1306715063520899E-2</v>
      </c>
      <c r="M172" s="115">
        <v>6.25E-2</v>
      </c>
      <c r="N172" s="115">
        <v>0.3000000000000001</v>
      </c>
      <c r="O172" s="115">
        <v>-3.5087719298245612E-2</v>
      </c>
      <c r="P172" s="115">
        <v>-0.18918918918918914</v>
      </c>
      <c r="Q172" s="115">
        <v>-2.7272727272727337E-2</v>
      </c>
      <c r="R172" s="115">
        <v>-0.11184210526315785</v>
      </c>
      <c r="S172" s="115">
        <v>-0.04</v>
      </c>
      <c r="T172" s="115">
        <v>0.10091743119266051</v>
      </c>
      <c r="U172" s="115">
        <v>-0.05</v>
      </c>
      <c r="W172" s="115">
        <v>-2.5862068965517203E-2</v>
      </c>
      <c r="Y172" s="115">
        <v>-6.8428504011326094E-2</v>
      </c>
      <c r="Z172" s="115">
        <v>4.1666666666666664E-2</v>
      </c>
      <c r="AA172" s="115">
        <v>6.9387755102040816E-2</v>
      </c>
      <c r="AB172" s="115">
        <v>-5.9479553903345646E-2</v>
      </c>
      <c r="AC172" s="115">
        <v>-6.25E-2</v>
      </c>
      <c r="AE172" s="116">
        <f t="shared" si="2"/>
        <v>-4.4678045306894296E-3</v>
      </c>
    </row>
    <row r="173" spans="1:31" x14ac:dyDescent="0.2">
      <c r="A173" t="s">
        <v>1527</v>
      </c>
      <c r="B173" s="115">
        <v>0</v>
      </c>
      <c r="C173" s="115">
        <v>-4.1713641488162374E-2</v>
      </c>
      <c r="D173" s="115">
        <v>6.2121212121212181E-2</v>
      </c>
      <c r="E173" s="115">
        <v>0.11491442542787293</v>
      </c>
      <c r="F173" s="115">
        <v>-0.11062906724511934</v>
      </c>
      <c r="G173" s="115">
        <v>2.1862348178137675E-2</v>
      </c>
      <c r="H173" s="115">
        <v>4.2944785276073573E-2</v>
      </c>
      <c r="I173" s="115">
        <v>0</v>
      </c>
      <c r="K173" s="115">
        <v>-1.2500000000000001E-2</v>
      </c>
      <c r="L173" s="115">
        <v>-2.9929577464788731E-2</v>
      </c>
      <c r="M173" s="115">
        <v>0</v>
      </c>
      <c r="N173" s="115">
        <v>-2.5000000000000001E-2</v>
      </c>
      <c r="O173" s="115">
        <v>-0.16176470588235295</v>
      </c>
      <c r="P173" s="115">
        <v>0</v>
      </c>
      <c r="Q173" s="115">
        <v>-0.12219451371571072</v>
      </c>
      <c r="R173" s="115">
        <v>1.3333333333333286E-2</v>
      </c>
      <c r="S173" s="115">
        <v>1.2145748987854281E-2</v>
      </c>
      <c r="T173" s="115">
        <v>-0.12449799196787141</v>
      </c>
      <c r="U173" s="115">
        <v>-3.8461538461538491E-2</v>
      </c>
      <c r="W173" s="115">
        <v>3.5714285714285587E-2</v>
      </c>
      <c r="Y173" s="115">
        <v>0.14170258620689663</v>
      </c>
      <c r="Z173" s="115">
        <v>3.8961038961038898E-2</v>
      </c>
      <c r="AA173" s="115">
        <v>0.1036036036036036</v>
      </c>
      <c r="AB173" s="115">
        <v>-4.7787610619469074E-2</v>
      </c>
      <c r="AC173" s="115">
        <v>0.14285714285714285</v>
      </c>
      <c r="AE173" s="116">
        <f t="shared" si="2"/>
        <v>6.2727455289753541E-4</v>
      </c>
    </row>
    <row r="174" spans="1:31" x14ac:dyDescent="0.2">
      <c r="A174" t="s">
        <v>1528</v>
      </c>
      <c r="B174" s="115">
        <v>-8.2568807339449574E-2</v>
      </c>
      <c r="C174" s="115">
        <v>-0.20803571428571427</v>
      </c>
      <c r="D174" s="115">
        <v>-0.16946308724832218</v>
      </c>
      <c r="E174" s="115">
        <v>-2.6190476190476226E-2</v>
      </c>
      <c r="F174" s="115">
        <v>-0.15412844036697246</v>
      </c>
      <c r="G174" s="115">
        <v>-0.2613636363636363</v>
      </c>
      <c r="H174" s="115">
        <v>-0.1510416666666666</v>
      </c>
      <c r="I174" s="115">
        <v>0</v>
      </c>
      <c r="K174" s="115">
        <v>-3.614457831325301E-2</v>
      </c>
      <c r="L174" s="115">
        <v>-7.0680628272251383E-2</v>
      </c>
      <c r="M174" s="115">
        <v>0</v>
      </c>
      <c r="N174" s="115">
        <v>0.14285714285714285</v>
      </c>
      <c r="O174" s="115">
        <v>-6.8493150684931503E-2</v>
      </c>
      <c r="P174" s="115">
        <v>-3.3582089552238882E-2</v>
      </c>
      <c r="Q174" s="115">
        <v>1.7766497461928935E-2</v>
      </c>
      <c r="R174" s="115">
        <v>-0.31818181818181818</v>
      </c>
      <c r="S174" s="115">
        <v>0</v>
      </c>
      <c r="T174" s="115">
        <v>-0.10752688172043011</v>
      </c>
      <c r="U174" s="115">
        <v>-0.22242990654205605</v>
      </c>
      <c r="W174" s="115">
        <v>-3.7249283667621695E-2</v>
      </c>
      <c r="Y174" s="115">
        <v>0.11807228915662647</v>
      </c>
      <c r="Z174" s="115">
        <v>-0.12167300380228134</v>
      </c>
      <c r="AA174" s="115">
        <v>-0.29746835443037972</v>
      </c>
      <c r="AB174" s="115">
        <v>-8.771929824561403E-3</v>
      </c>
      <c r="AC174" s="115">
        <v>0</v>
      </c>
      <c r="AE174" s="116">
        <f t="shared" si="2"/>
        <v>-8.3851900959094491E-2</v>
      </c>
    </row>
    <row r="175" spans="1:31" x14ac:dyDescent="0.2">
      <c r="A175" t="s">
        <v>1529</v>
      </c>
      <c r="B175" s="115">
        <v>0.10101010101010101</v>
      </c>
      <c r="C175" s="115">
        <v>-2.01224846894138E-2</v>
      </c>
      <c r="D175" s="115">
        <v>5.9320151077538297E-2</v>
      </c>
      <c r="E175" s="115">
        <v>-0.18918918918918914</v>
      </c>
      <c r="F175" s="115">
        <v>-1.0889292196007285E-2</v>
      </c>
      <c r="G175" s="115">
        <v>-8.3333333333333426E-2</v>
      </c>
      <c r="H175" s="115">
        <v>-7.6923076923076983E-2</v>
      </c>
      <c r="I175" s="115">
        <v>-9.5238095238095247E-3</v>
      </c>
      <c r="K175" s="115">
        <v>1.2195121951219513E-2</v>
      </c>
      <c r="L175" s="115">
        <v>0.16998468606431866</v>
      </c>
      <c r="M175" s="115">
        <v>9.0909090909090912E-2</v>
      </c>
      <c r="N175" s="115">
        <v>-2.7777777777777776E-2</v>
      </c>
      <c r="O175" s="115">
        <v>0.17552334943639289</v>
      </c>
      <c r="P175" s="115">
        <v>-7.4074074074073808E-3</v>
      </c>
      <c r="Q175" s="115">
        <v>0.17122473246135561</v>
      </c>
      <c r="R175" s="115">
        <v>0.44262295081967212</v>
      </c>
      <c r="S175" s="115">
        <v>-4.0322580645161862E-3</v>
      </c>
      <c r="T175" s="115">
        <v>-3.5714285714286221E-3</v>
      </c>
      <c r="U175" s="115">
        <v>-9.3220338983050849E-2</v>
      </c>
      <c r="W175" s="115">
        <v>-6.1827956989247423E-2</v>
      </c>
      <c r="Y175" s="115">
        <v>0.2342007434944238</v>
      </c>
      <c r="Z175" s="115">
        <v>7.6628352490421183E-3</v>
      </c>
      <c r="AA175" s="115">
        <v>-1.8328673501087224E-2</v>
      </c>
      <c r="AB175" s="115">
        <v>-6.5573770491803282E-2</v>
      </c>
      <c r="AC175" s="115">
        <v>0.16666666666666666</v>
      </c>
      <c r="AE175" s="116">
        <f t="shared" si="2"/>
        <v>3.8383985259946907E-2</v>
      </c>
    </row>
    <row r="176" spans="1:31" x14ac:dyDescent="0.2">
      <c r="A176" t="s">
        <v>1530</v>
      </c>
      <c r="B176" s="115">
        <v>-9.9999999999999964E-2</v>
      </c>
      <c r="C176" s="115">
        <v>-4.351464435146446E-2</v>
      </c>
      <c r="D176" s="115">
        <v>-0.13773946360153252</v>
      </c>
      <c r="E176" s="115">
        <v>0.28217821782178215</v>
      </c>
      <c r="F176" s="115">
        <v>-4.9999999999999975E-2</v>
      </c>
      <c r="G176" s="115">
        <v>-7.8787878787878754E-2</v>
      </c>
      <c r="H176" s="115">
        <v>9.7087378640776344E-3</v>
      </c>
      <c r="I176" s="115">
        <v>4.7846889952153108E-3</v>
      </c>
      <c r="K176" s="115">
        <v>-4.6511627906976744E-2</v>
      </c>
      <c r="L176" s="115">
        <v>-0.15741935483870972</v>
      </c>
      <c r="M176" s="115">
        <v>9.4527363184079519E-2</v>
      </c>
      <c r="N176" s="115">
        <v>4.8034934497816553E-2</v>
      </c>
      <c r="O176" s="115">
        <v>-0.12658227848101256</v>
      </c>
      <c r="P176" s="115">
        <v>-1.8181818181818181E-2</v>
      </c>
      <c r="Q176" s="115">
        <v>-2.2093023255814019E-2</v>
      </c>
      <c r="R176" s="115">
        <v>-0.17567567567567569</v>
      </c>
      <c r="S176" s="115">
        <v>-7.8066914498141182E-2</v>
      </c>
      <c r="T176" s="115">
        <v>-9.6774193548387094E-2</v>
      </c>
      <c r="U176" s="115">
        <v>-0.26525529265255288</v>
      </c>
      <c r="W176" s="115">
        <v>-8.1481481481481405E-2</v>
      </c>
      <c r="Y176" s="115">
        <v>0.13502109704641349</v>
      </c>
      <c r="Z176" s="115">
        <v>-7.773851590106004E-2</v>
      </c>
      <c r="AA176" s="115">
        <v>-6.151603498542281E-2</v>
      </c>
      <c r="AB176" s="115">
        <v>0</v>
      </c>
      <c r="AC176" s="115">
        <v>-0.14285714285714285</v>
      </c>
      <c r="AE176" s="116">
        <f t="shared" si="2"/>
        <v>-4.7437612063827454E-2</v>
      </c>
    </row>
    <row r="177" spans="1:31" x14ac:dyDescent="0.2">
      <c r="A177" t="s">
        <v>1531</v>
      </c>
      <c r="B177" s="115">
        <v>-9.0909090909090884E-2</v>
      </c>
      <c r="C177" s="115">
        <v>-0.12132352941176471</v>
      </c>
      <c r="D177" s="115">
        <v>0.24433849821215733</v>
      </c>
      <c r="E177" s="115">
        <v>-0.12173913043478264</v>
      </c>
      <c r="F177" s="115">
        <v>-4.2113955408753054E-2</v>
      </c>
      <c r="G177" s="115">
        <v>-0.27737226277372262</v>
      </c>
      <c r="H177" s="115">
        <v>-8.4444444444444378E-2</v>
      </c>
      <c r="I177" s="115">
        <v>-1.3685700802265246E-2</v>
      </c>
      <c r="K177" s="115">
        <v>6.1728395061728392E-2</v>
      </c>
      <c r="L177" s="115">
        <v>0.18320610687022901</v>
      </c>
      <c r="M177" s="115">
        <v>-4.2857142857142788E-2</v>
      </c>
      <c r="N177" s="115">
        <v>0</v>
      </c>
      <c r="O177" s="115">
        <v>-0.11346633416458864</v>
      </c>
      <c r="P177" s="115">
        <v>0</v>
      </c>
      <c r="Q177" s="115">
        <v>-7.9721776350989856E-2</v>
      </c>
      <c r="R177" s="115">
        <v>0.15264797507788158</v>
      </c>
      <c r="S177" s="115">
        <v>-3.5842293906810041E-2</v>
      </c>
      <c r="T177" s="115">
        <v>0</v>
      </c>
      <c r="U177" s="115">
        <v>-6.0269163253364608E-2</v>
      </c>
      <c r="W177" s="115">
        <v>-3.1100478468899455E-2</v>
      </c>
      <c r="Y177" s="115">
        <v>6.7567567567567571E-2</v>
      </c>
      <c r="Z177" s="115">
        <v>0</v>
      </c>
      <c r="AA177" s="115">
        <v>-3.9215686274509803E-2</v>
      </c>
      <c r="AB177" s="115">
        <v>-9.2261904761904795E-2</v>
      </c>
      <c r="AC177" s="115">
        <v>-7.0921985815602584E-3</v>
      </c>
      <c r="AE177" s="116">
        <f t="shared" si="2"/>
        <v>-2.1757062000601193E-2</v>
      </c>
    </row>
    <row r="178" spans="1:31" x14ac:dyDescent="0.2">
      <c r="A178" t="s">
        <v>1532</v>
      </c>
    </row>
    <row r="179" spans="1:31" x14ac:dyDescent="0.2">
      <c r="A179" t="s">
        <v>1533</v>
      </c>
    </row>
    <row r="180" spans="1:31" x14ac:dyDescent="0.2">
      <c r="A180" t="s">
        <v>1534</v>
      </c>
    </row>
    <row r="181" spans="1:31" x14ac:dyDescent="0.2">
      <c r="A181" t="s">
        <v>1535</v>
      </c>
    </row>
  </sheetData>
  <conditionalFormatting sqref="B1">
    <cfRule type="duplicateValues" dxfId="65" priority="16"/>
  </conditionalFormatting>
  <conditionalFormatting sqref="C1">
    <cfRule type="duplicateValues" dxfId="64" priority="15"/>
  </conditionalFormatting>
  <conditionalFormatting sqref="D1">
    <cfRule type="duplicateValues" dxfId="63" priority="14"/>
  </conditionalFormatting>
  <conditionalFormatting sqref="E1:I1">
    <cfRule type="duplicateValues" dxfId="62" priority="13"/>
  </conditionalFormatting>
  <conditionalFormatting sqref="J1">
    <cfRule type="duplicateValues" dxfId="61" priority="12"/>
  </conditionalFormatting>
  <conditionalFormatting sqref="K1">
    <cfRule type="duplicateValues" dxfId="60" priority="11"/>
  </conditionalFormatting>
  <conditionalFormatting sqref="L1">
    <cfRule type="duplicateValues" dxfId="59" priority="10"/>
  </conditionalFormatting>
  <conditionalFormatting sqref="M1">
    <cfRule type="duplicateValues" dxfId="58" priority="9"/>
  </conditionalFormatting>
  <conditionalFormatting sqref="N1:O1">
    <cfRule type="duplicateValues" dxfId="57" priority="8"/>
  </conditionalFormatting>
  <conditionalFormatting sqref="P1:Q1">
    <cfRule type="duplicateValues" dxfId="56" priority="7"/>
  </conditionalFormatting>
  <conditionalFormatting sqref="R1:U1">
    <cfRule type="duplicateValues" dxfId="55" priority="6"/>
  </conditionalFormatting>
  <conditionalFormatting sqref="V1:X1">
    <cfRule type="duplicateValues" dxfId="54" priority="5"/>
  </conditionalFormatting>
  <conditionalFormatting sqref="Y1">
    <cfRule type="duplicateValues" dxfId="53" priority="4"/>
  </conditionalFormatting>
  <conditionalFormatting sqref="Z1">
    <cfRule type="duplicateValues" dxfId="52" priority="3"/>
  </conditionalFormatting>
  <conditionalFormatting sqref="AA1">
    <cfRule type="duplicateValues" dxfId="51" priority="2"/>
  </conditionalFormatting>
  <conditionalFormatting sqref="AB1:AC1">
    <cfRule type="duplicateValues" dxfId="50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O181"/>
  <sheetViews>
    <sheetView topLeftCell="BE1" workbookViewId="0">
      <selection activeCell="BP10" sqref="BP10"/>
    </sheetView>
  </sheetViews>
  <sheetFormatPr defaultRowHeight="12.75" x14ac:dyDescent="0.2"/>
  <cols>
    <col min="67" max="67" width="21.85546875" bestFit="1" customWidth="1"/>
  </cols>
  <sheetData>
    <row r="1" spans="1:67" ht="15.75" x14ac:dyDescent="0.25">
      <c r="B1" s="31" t="s">
        <v>1023</v>
      </c>
      <c r="C1" s="62" t="s">
        <v>328</v>
      </c>
      <c r="D1" s="62" t="s">
        <v>504</v>
      </c>
      <c r="E1" s="31" t="s">
        <v>146</v>
      </c>
      <c r="F1" s="31" t="s">
        <v>73</v>
      </c>
      <c r="G1" s="31" t="s">
        <v>234</v>
      </c>
      <c r="H1" s="31" t="s">
        <v>67</v>
      </c>
      <c r="I1" s="62" t="s">
        <v>480</v>
      </c>
      <c r="J1" s="31" t="s">
        <v>708</v>
      </c>
      <c r="K1" s="62" t="s">
        <v>454</v>
      </c>
      <c r="L1" s="62" t="s">
        <v>492</v>
      </c>
      <c r="M1" s="31" t="s">
        <v>653</v>
      </c>
      <c r="N1" s="62" t="s">
        <v>318</v>
      </c>
      <c r="O1" s="62" t="s">
        <v>286</v>
      </c>
      <c r="P1" s="31" t="s">
        <v>620</v>
      </c>
      <c r="Q1" s="31" t="s">
        <v>219</v>
      </c>
      <c r="R1" s="62" t="s">
        <v>1059</v>
      </c>
      <c r="S1" s="62" t="s">
        <v>488</v>
      </c>
      <c r="T1" s="62" t="s">
        <v>338</v>
      </c>
      <c r="U1" s="62" t="s">
        <v>965</v>
      </c>
      <c r="V1" s="31" t="s">
        <v>199</v>
      </c>
      <c r="W1" s="31" t="s">
        <v>49</v>
      </c>
      <c r="X1" s="62" t="s">
        <v>452</v>
      </c>
      <c r="Y1" s="31" t="s">
        <v>706</v>
      </c>
      <c r="Z1" s="62" t="s">
        <v>560</v>
      </c>
      <c r="AA1" s="62" t="s">
        <v>423</v>
      </c>
      <c r="AB1" s="62" t="s">
        <v>448</v>
      </c>
      <c r="AC1" s="31" t="s">
        <v>114</v>
      </c>
      <c r="AD1" s="62" t="s">
        <v>955</v>
      </c>
      <c r="AE1" s="62" t="s">
        <v>324</v>
      </c>
      <c r="AF1" s="31" t="s">
        <v>53</v>
      </c>
      <c r="AG1" s="62" t="s">
        <v>478</v>
      </c>
      <c r="AH1" s="31" t="s">
        <v>85</v>
      </c>
      <c r="AI1" s="31" t="s">
        <v>61</v>
      </c>
      <c r="AJ1" s="62" t="s">
        <v>458</v>
      </c>
      <c r="AK1" s="31" t="s">
        <v>586</v>
      </c>
      <c r="AL1" s="31" t="s">
        <v>205</v>
      </c>
      <c r="AM1" s="31" t="s">
        <v>618</v>
      </c>
      <c r="AN1" s="62" t="s">
        <v>925</v>
      </c>
      <c r="AO1" s="62" t="s">
        <v>498</v>
      </c>
      <c r="AP1" s="62" t="s">
        <v>296</v>
      </c>
      <c r="AQ1" s="31" t="s">
        <v>63</v>
      </c>
      <c r="AR1" s="62" t="s">
        <v>470</v>
      </c>
      <c r="AS1" s="31" t="s">
        <v>65</v>
      </c>
      <c r="AT1" s="62" t="s">
        <v>364</v>
      </c>
      <c r="AU1" s="31" t="s">
        <v>148</v>
      </c>
      <c r="AV1" s="31" t="s">
        <v>99</v>
      </c>
      <c r="AW1" s="62" t="s">
        <v>322</v>
      </c>
      <c r="AX1" s="31" t="s">
        <v>720</v>
      </c>
      <c r="AY1" s="62" t="s">
        <v>292</v>
      </c>
      <c r="AZ1" s="62" t="s">
        <v>316</v>
      </c>
      <c r="BA1" s="62" t="s">
        <v>350</v>
      </c>
      <c r="BB1" s="62" t="s">
        <v>312</v>
      </c>
      <c r="BC1" s="62" t="s">
        <v>294</v>
      </c>
      <c r="BD1" s="62" t="s">
        <v>332</v>
      </c>
      <c r="BE1" s="31" t="s">
        <v>602</v>
      </c>
      <c r="BF1" s="62" t="s">
        <v>551</v>
      </c>
      <c r="BG1" s="62" t="s">
        <v>290</v>
      </c>
      <c r="BH1" s="62" t="s">
        <v>468</v>
      </c>
      <c r="BI1" s="62" t="s">
        <v>348</v>
      </c>
      <c r="BJ1" s="62" t="s">
        <v>304</v>
      </c>
      <c r="BK1" s="62" t="s">
        <v>352</v>
      </c>
      <c r="BL1" s="31" t="s">
        <v>616</v>
      </c>
      <c r="BM1" s="62" t="s">
        <v>326</v>
      </c>
      <c r="BO1" s="126" t="s">
        <v>1536</v>
      </c>
    </row>
    <row r="2" spans="1:67" x14ac:dyDescent="0.2">
      <c r="A2" t="s">
        <v>1356</v>
      </c>
      <c r="B2" s="115">
        <v>-0.13953488372093023</v>
      </c>
      <c r="C2" s="115">
        <v>9.2479674796747985E-2</v>
      </c>
      <c r="D2" s="115">
        <v>0.32857142857142857</v>
      </c>
      <c r="E2" s="115">
        <v>-6.1313868613138679E-2</v>
      </c>
      <c r="F2" s="115">
        <v>-8.8000000000000078E-2</v>
      </c>
      <c r="G2" s="115">
        <v>-3.9404553415061236E-3</v>
      </c>
      <c r="H2" s="115">
        <v>-1.2961116650049752E-2</v>
      </c>
      <c r="I2" s="115">
        <v>0.14285714285714285</v>
      </c>
      <c r="J2" s="115">
        <v>7.1232876712328835E-2</v>
      </c>
      <c r="K2" s="115">
        <v>-7.4988888888888897E-2</v>
      </c>
      <c r="L2" s="115">
        <v>0.1127268751366718</v>
      </c>
      <c r="M2" s="115">
        <v>-3.8935574229691891E-2</v>
      </c>
      <c r="N2" s="115">
        <v>0.41666666666666669</v>
      </c>
      <c r="O2" s="115">
        <v>-2.6966292134831482E-2</v>
      </c>
      <c r="P2" s="115">
        <v>8.9595959595959646E-2</v>
      </c>
      <c r="Q2" s="115">
        <v>2.4716786817713533E-2</v>
      </c>
      <c r="R2" s="115">
        <v>0.15311004784688981</v>
      </c>
      <c r="S2" s="115">
        <v>0.15280135823429544</v>
      </c>
      <c r="T2" s="115">
        <v>5.5251141552511457E-2</v>
      </c>
      <c r="U2" s="115">
        <v>-6.6827212522576729E-2</v>
      </c>
      <c r="V2" s="115">
        <v>1.7068864037669378E-2</v>
      </c>
      <c r="W2" s="115">
        <v>0.16666666666666666</v>
      </c>
      <c r="X2" s="115">
        <v>-4.1139240506329132E-2</v>
      </c>
      <c r="Y2" s="115">
        <v>-2.8571428571428598E-2</v>
      </c>
      <c r="Z2" s="115">
        <v>6.89295039164491E-2</v>
      </c>
      <c r="AA2" s="115">
        <v>0.13519091847265227</v>
      </c>
      <c r="AB2" s="115">
        <v>3.0315789473684164E-2</v>
      </c>
      <c r="AC2" s="115">
        <v>-0.2704970948999354</v>
      </c>
      <c r="AD2" s="115">
        <v>0.45907473309608532</v>
      </c>
      <c r="AE2" s="115">
        <v>-1.01522842639594E-2</v>
      </c>
      <c r="AF2" s="115">
        <v>1.6129032258064457E-2</v>
      </c>
      <c r="AG2" s="115">
        <v>7.5000000000000039E-2</v>
      </c>
      <c r="AH2" s="115">
        <v>0.14182692307692304</v>
      </c>
      <c r="AI2" s="115">
        <v>3.3333333333333361E-2</v>
      </c>
      <c r="AJ2" s="115">
        <v>0.69980787704130643</v>
      </c>
      <c r="AK2" s="115">
        <v>8.6021505376344093E-2</v>
      </c>
      <c r="AL2" s="115">
        <v>1.9047619047619067E-2</v>
      </c>
      <c r="AM2" s="115">
        <v>6.2932662051604559E-3</v>
      </c>
      <c r="AN2" s="115">
        <v>4.0733197556008183E-2</v>
      </c>
      <c r="AO2" s="115">
        <v>7.2463768115942032E-2</v>
      </c>
      <c r="AP2" s="115">
        <v>0.31773399014778331</v>
      </c>
      <c r="AQ2" s="115">
        <v>2.605863192182413E-2</v>
      </c>
      <c r="AR2" s="115">
        <v>5.0708085883965255E-2</v>
      </c>
      <c r="AS2" s="115">
        <v>0</v>
      </c>
      <c r="AT2" s="115">
        <v>-2.8571428571428571E-2</v>
      </c>
      <c r="AU2" s="115">
        <v>8.6614173228346358E-2</v>
      </c>
      <c r="AV2" s="115">
        <v>4.8192771084337171E-2</v>
      </c>
      <c r="AW2" s="115">
        <v>7.7987846049966239E-2</v>
      </c>
      <c r="AX2" s="115">
        <v>-1.2791991101223605E-2</v>
      </c>
      <c r="AY2" s="115">
        <v>0.15532467532467525</v>
      </c>
      <c r="AZ2" s="115">
        <v>3.4969325153374246E-2</v>
      </c>
      <c r="BA2" s="115">
        <v>-1.9607843137254902E-2</v>
      </c>
      <c r="BB2" s="115">
        <v>3.8461538461538464E-2</v>
      </c>
      <c r="BC2" s="115">
        <v>5.3763440860215055E-2</v>
      </c>
      <c r="BD2" s="115">
        <v>-6.3333333333333283E-2</v>
      </c>
      <c r="BE2" s="115">
        <v>-0.10135396518375245</v>
      </c>
      <c r="BF2" s="115">
        <v>0.10475517890772136</v>
      </c>
      <c r="BG2" s="115">
        <v>-0.15257569799449466</v>
      </c>
      <c r="BH2" s="115">
        <v>0.289537712895377</v>
      </c>
      <c r="BI2" s="115">
        <v>-5.4794520547945258E-3</v>
      </c>
      <c r="BK2" s="115">
        <v>-8.4829721362229063E-2</v>
      </c>
      <c r="BL2" s="115">
        <v>-0.13907284768211919</v>
      </c>
      <c r="BM2" s="115">
        <v>-9.4805194805195319E-3</v>
      </c>
      <c r="BO2" s="116">
        <f>AVERAGE(B2:BM2)</f>
        <v>5.5731669621221773E-2</v>
      </c>
    </row>
    <row r="3" spans="1:67" x14ac:dyDescent="0.2">
      <c r="A3" t="s">
        <v>1357</v>
      </c>
      <c r="B3" s="115">
        <v>-1.4192139737991352E-2</v>
      </c>
      <c r="C3" s="115">
        <v>-4.8815853069115588E-2</v>
      </c>
      <c r="D3" s="115">
        <v>5.0420168067226885E-2</v>
      </c>
      <c r="E3" s="115">
        <v>-0.29526748971193423</v>
      </c>
      <c r="F3" s="115">
        <v>-3.8461538461538491E-2</v>
      </c>
      <c r="G3" s="115">
        <v>8.761904761904761E-2</v>
      </c>
      <c r="H3" s="115">
        <v>1.9980019980019555E-3</v>
      </c>
      <c r="I3" s="115">
        <v>5.5806938159879381E-2</v>
      </c>
      <c r="J3" s="115">
        <v>-2.1447721179624683E-2</v>
      </c>
      <c r="K3" s="115">
        <v>-7.1594832816688648E-3</v>
      </c>
      <c r="L3" s="115">
        <v>7.9938599598535789E-2</v>
      </c>
      <c r="M3" s="115">
        <v>8.9078706528371007E-2</v>
      </c>
      <c r="N3" s="115">
        <v>-6.7961165048543687E-2</v>
      </c>
      <c r="O3" s="115">
        <v>-7.0010449320794144E-2</v>
      </c>
      <c r="P3" s="115">
        <v>-9.0090090090090662E-3</v>
      </c>
      <c r="Q3" s="115">
        <v>6.3526834611171965E-2</v>
      </c>
      <c r="R3" s="115">
        <v>-1.7715112075198786E-2</v>
      </c>
      <c r="S3" s="115">
        <v>-4.4864864864864899E-2</v>
      </c>
      <c r="T3" s="115">
        <v>6.8032187271397204E-2</v>
      </c>
      <c r="U3" s="115">
        <v>1.5902140672782838E-2</v>
      </c>
      <c r="V3" s="115">
        <v>4.9413218035824401E-2</v>
      </c>
      <c r="W3" s="115">
        <v>-0.16974169741697415</v>
      </c>
      <c r="X3" s="115">
        <v>-3.3047735618115005E-2</v>
      </c>
      <c r="Y3" s="115">
        <v>-4.9751243781094726E-3</v>
      </c>
      <c r="Z3" s="115">
        <v>0</v>
      </c>
      <c r="AA3" s="115">
        <v>1.2539184952977974E-2</v>
      </c>
      <c r="AB3" s="115">
        <v>-3.357070193285857E-2</v>
      </c>
      <c r="AC3" s="115">
        <v>5.374149659863952E-2</v>
      </c>
      <c r="AD3" s="115">
        <v>-0.10736975857687417</v>
      </c>
      <c r="AE3" s="115">
        <v>0.19393939393939399</v>
      </c>
      <c r="AF3" s="115">
        <v>3.5058430717863097E-2</v>
      </c>
      <c r="AG3" s="115">
        <v>0</v>
      </c>
      <c r="AH3" s="115">
        <v>4.0000000000000036E-2</v>
      </c>
      <c r="AI3" s="115">
        <v>-0.18032786885245905</v>
      </c>
      <c r="AJ3" s="115">
        <v>6.0081466395111999E-2</v>
      </c>
      <c r="AK3" s="115">
        <v>-7.0000000000000007E-2</v>
      </c>
      <c r="AL3" s="115">
        <v>-1.0989010989011033E-2</v>
      </c>
      <c r="AM3" s="115">
        <v>-6.9672131147540853E-2</v>
      </c>
      <c r="AN3" s="115">
        <v>5.1391862955032168E-2</v>
      </c>
      <c r="AO3" s="115">
        <v>4.7040971168436939E-2</v>
      </c>
      <c r="AP3" s="115">
        <v>0.15014164305949004</v>
      </c>
      <c r="AQ3" s="115">
        <v>8.4805653710247272E-2</v>
      </c>
      <c r="AR3" s="115">
        <v>0.20499834856325008</v>
      </c>
      <c r="AS3" s="115">
        <v>2.8653295128939216E-3</v>
      </c>
      <c r="AT3" s="115">
        <v>-5.6818181818182618E-3</v>
      </c>
      <c r="AU3" s="115">
        <v>0</v>
      </c>
      <c r="AV3" s="115">
        <v>-2.3529411764705799E-2</v>
      </c>
      <c r="AW3" s="115">
        <v>0.37767441860465117</v>
      </c>
      <c r="AX3" s="115">
        <v>-7.0801033591731316E-2</v>
      </c>
      <c r="AY3" s="115">
        <v>0.18461538461538463</v>
      </c>
      <c r="AZ3" s="115">
        <v>-1.5700483091787322E-2</v>
      </c>
      <c r="BA3" s="115">
        <v>0.41666666666666669</v>
      </c>
      <c r="BB3" s="115">
        <v>0.12427570699645425</v>
      </c>
      <c r="BC3" s="115">
        <v>0.43076923076923079</v>
      </c>
      <c r="BD3" s="115">
        <v>-6.25E-2</v>
      </c>
      <c r="BE3" s="115">
        <v>2.620087336244542E-2</v>
      </c>
      <c r="BF3" s="115">
        <v>6.146926536731618E-2</v>
      </c>
      <c r="BG3" s="115">
        <v>-1.4150029075402287E-2</v>
      </c>
      <c r="BH3" s="115">
        <v>2.4390243902440672E-3</v>
      </c>
      <c r="BI3" s="115">
        <v>-3.5029742233972316E-2</v>
      </c>
      <c r="BK3" s="115">
        <v>0.46818181818181803</v>
      </c>
      <c r="BL3" s="115">
        <v>0.20799999999999996</v>
      </c>
      <c r="BM3" s="115">
        <v>-4.9265341400172802E-2</v>
      </c>
      <c r="BO3" s="116">
        <f t="shared" ref="BO3:BO66" si="0">AVERAGE(B3:BM3)</f>
        <v>3.5037703159967806E-2</v>
      </c>
    </row>
    <row r="4" spans="1:67" x14ac:dyDescent="0.2">
      <c r="A4" t="s">
        <v>1358</v>
      </c>
      <c r="B4" s="115">
        <v>-4.3841336116910219E-2</v>
      </c>
      <c r="C4" s="115">
        <v>-0.16706924315619961</v>
      </c>
      <c r="D4" s="115">
        <v>0.19</v>
      </c>
      <c r="E4" s="115">
        <v>-0.29971181556195964</v>
      </c>
      <c r="F4" s="115">
        <v>0.17647058823529418</v>
      </c>
      <c r="G4" s="115">
        <v>1.8428709990300631E-2</v>
      </c>
      <c r="H4" s="115">
        <v>-0.13706896551724138</v>
      </c>
      <c r="I4" s="115">
        <v>-7.7115812917594742E-2</v>
      </c>
      <c r="J4" s="115">
        <v>-0.11401425178147268</v>
      </c>
      <c r="K4" s="115">
        <v>5.1226895228802432E-3</v>
      </c>
      <c r="L4" s="115">
        <v>-0.16206589492430984</v>
      </c>
      <c r="M4" s="115">
        <v>6.4977257959714096E-2</v>
      </c>
      <c r="N4" s="115">
        <v>0.1303775241439859</v>
      </c>
      <c r="O4" s="115">
        <v>0.19774718397997498</v>
      </c>
      <c r="P4" s="115">
        <v>-1.299610116964865E-3</v>
      </c>
      <c r="Q4" s="115">
        <v>-2.1436227224008498E-2</v>
      </c>
      <c r="R4" s="115">
        <v>0.16807432432432434</v>
      </c>
      <c r="S4" s="115">
        <v>-9.0163934426229511E-2</v>
      </c>
      <c r="T4" s="115">
        <v>-6.5406976744186805E-3</v>
      </c>
      <c r="U4" s="115">
        <v>1.6601380339488821E-2</v>
      </c>
      <c r="V4" s="115">
        <v>-5.4874489200233377E-2</v>
      </c>
      <c r="W4" s="115">
        <v>7.4349442379182222E-3</v>
      </c>
      <c r="X4" s="115">
        <v>-7.4745186862967175E-2</v>
      </c>
      <c r="Y4" s="115">
        <v>6.7526555386949974E-2</v>
      </c>
      <c r="Z4" s="115">
        <v>-0.11342592592592605</v>
      </c>
      <c r="AA4" s="115">
        <v>-4.3956043956043904E-2</v>
      </c>
      <c r="AB4" s="115">
        <v>-6.0667340748231397E-3</v>
      </c>
      <c r="AC4" s="115">
        <v>0.11363636363636365</v>
      </c>
      <c r="AD4" s="115">
        <v>4.2384105960264942E-2</v>
      </c>
      <c r="AE4" s="115">
        <v>-4.2089985486211907E-2</v>
      </c>
      <c r="AF4" s="115">
        <v>0.15192307692307694</v>
      </c>
      <c r="AG4" s="115">
        <v>-9.0469260118786047E-4</v>
      </c>
      <c r="AH4" s="115">
        <v>-0.32546374367622255</v>
      </c>
      <c r="AI4" s="115">
        <v>0.57081545064377681</v>
      </c>
      <c r="AJ4" s="115">
        <v>1.3939081053174989E-2</v>
      </c>
      <c r="AK4" s="115">
        <v>0.1111111111111111</v>
      </c>
      <c r="AL4" s="115">
        <v>-7.0072992700729864E-2</v>
      </c>
      <c r="AM4" s="115">
        <v>-0.14600000000000007</v>
      </c>
      <c r="AN4" s="115">
        <v>-5.6565656565656611E-2</v>
      </c>
      <c r="AO4" s="115">
        <v>0.21050698016164601</v>
      </c>
      <c r="AP4" s="115">
        <v>-9.0206185567010336E-2</v>
      </c>
      <c r="AQ4" s="115">
        <v>-0.21169916434540384</v>
      </c>
      <c r="AR4" s="115">
        <v>0</v>
      </c>
      <c r="AS4" s="115">
        <v>-0.10512820512820506</v>
      </c>
      <c r="AT4" s="115">
        <v>0</v>
      </c>
      <c r="AU4" s="115">
        <v>-0.15894039735099338</v>
      </c>
      <c r="AV4" s="115">
        <v>-0.22018348623853212</v>
      </c>
      <c r="AW4" s="115">
        <v>0.18587975730832873</v>
      </c>
      <c r="AX4" s="115">
        <v>-4.1604754829123319E-2</v>
      </c>
      <c r="AY4" s="115">
        <v>0.20370370370370369</v>
      </c>
      <c r="AZ4" s="115">
        <v>6.8387096774193468E-2</v>
      </c>
      <c r="BA4" s="115">
        <v>-8.5922009253139586E-3</v>
      </c>
      <c r="BB4" s="115">
        <v>-6.6445987405134868E-2</v>
      </c>
      <c r="BC4" s="115">
        <v>-7.4074074074074112E-2</v>
      </c>
      <c r="BD4" s="115">
        <v>-3.0303030303030304E-2</v>
      </c>
      <c r="BE4" s="115">
        <v>0.13775971093044267</v>
      </c>
      <c r="BF4" s="115">
        <v>-4.229907937297701E-3</v>
      </c>
      <c r="BG4" s="115">
        <v>-4.5866469391529441E-2</v>
      </c>
      <c r="BH4" s="115">
        <v>3.797468354430366E-2</v>
      </c>
      <c r="BI4" s="115">
        <v>-0.10154394299287406</v>
      </c>
      <c r="BK4" s="115">
        <v>0</v>
      </c>
      <c r="BL4" s="115">
        <v>7.2522159548750889E-3</v>
      </c>
      <c r="BM4" s="115">
        <v>-6.9080459770114996E-2</v>
      </c>
      <c r="BO4" s="116">
        <f t="shared" si="0"/>
        <v>-6.1009049349183579E-3</v>
      </c>
    </row>
    <row r="5" spans="1:67" x14ac:dyDescent="0.2">
      <c r="A5" t="s">
        <v>1359</v>
      </c>
      <c r="B5" s="115">
        <v>0.2539267015706807</v>
      </c>
      <c r="C5" s="115">
        <v>0.3427027027027027</v>
      </c>
      <c r="D5" s="115">
        <v>-8.6757990867579918E-2</v>
      </c>
      <c r="E5" s="115">
        <v>0.83597883597883615</v>
      </c>
      <c r="F5" s="115">
        <v>3.7558685446009425E-2</v>
      </c>
      <c r="G5" s="115">
        <v>-8.6802480070859056E-2</v>
      </c>
      <c r="H5" s="115">
        <v>4.504504504504505E-2</v>
      </c>
      <c r="I5" s="115">
        <v>-2.9189189189189144E-2</v>
      </c>
      <c r="J5" s="115">
        <v>9.3506493506493468E-2</v>
      </c>
      <c r="K5" s="115">
        <v>-0.111449373885457</v>
      </c>
      <c r="L5" s="115">
        <v>-6.8221628099935525E-2</v>
      </c>
      <c r="M5" s="115">
        <v>2.7712854757929947E-2</v>
      </c>
      <c r="N5" s="115">
        <v>-9.5652173913042988E-3</v>
      </c>
      <c r="O5" s="115">
        <v>-9.2045454545454597E-2</v>
      </c>
      <c r="P5" s="115">
        <v>-3.8173076923076914E-2</v>
      </c>
      <c r="Q5" s="115">
        <v>2.1482277121374405E-3</v>
      </c>
      <c r="R5" s="115">
        <v>-7.137254901960785E-2</v>
      </c>
      <c r="S5" s="115">
        <v>-1.6129032258064516E-2</v>
      </c>
      <c r="T5" s="115">
        <v>-9.9672846237731733E-2</v>
      </c>
      <c r="U5" s="115">
        <v>-4.1486068111454338E-3</v>
      </c>
      <c r="V5" s="115">
        <v>-1.4384349827387804E-2</v>
      </c>
      <c r="W5" s="115">
        <v>1.5094339622641523E-2</v>
      </c>
      <c r="X5" s="115">
        <v>0.22638888888888886</v>
      </c>
      <c r="Y5" s="115">
        <v>-0.11305518169582771</v>
      </c>
      <c r="Z5" s="115">
        <v>0.1048593350383632</v>
      </c>
      <c r="AA5" s="115">
        <v>-0.28500000000000003</v>
      </c>
      <c r="AB5" s="115">
        <v>9.1836734693878132E-3</v>
      </c>
      <c r="AC5" s="115">
        <v>-3.9301310043668186E-2</v>
      </c>
      <c r="AD5" s="115">
        <v>-8.2066869300911838E-2</v>
      </c>
      <c r="AE5" s="115">
        <v>0.37799999999999995</v>
      </c>
      <c r="AF5" s="115">
        <v>-8.771929824561403E-2</v>
      </c>
      <c r="AG5" s="115">
        <v>0.15559090909090906</v>
      </c>
      <c r="AH5" s="115">
        <v>1.3625498007968129</v>
      </c>
      <c r="AI5" s="115">
        <v>-0.21812080536912748</v>
      </c>
      <c r="AJ5" s="115">
        <v>-0.10407030527289546</v>
      </c>
      <c r="AK5" s="115">
        <v>-0.11764705882352941</v>
      </c>
      <c r="AL5" s="115">
        <v>0.16101694915254225</v>
      </c>
      <c r="AM5" s="115">
        <v>-0.20611293043564549</v>
      </c>
      <c r="AN5" s="115">
        <v>-7.1294559099437133E-2</v>
      </c>
      <c r="AO5" s="115">
        <v>6.1208576998050698E-2</v>
      </c>
      <c r="AP5" s="115">
        <v>-3.0000000000000027E-2</v>
      </c>
      <c r="AQ5" s="115">
        <v>6.8452380952380945E-2</v>
      </c>
      <c r="AR5" s="115">
        <v>-0.17800904977375567</v>
      </c>
      <c r="AS5" s="115">
        <v>-1.01522842639594E-2</v>
      </c>
      <c r="AT5" s="115">
        <v>0</v>
      </c>
      <c r="AU5" s="115">
        <v>0.16153846153846149</v>
      </c>
      <c r="AV5" s="115">
        <v>4.3062200956937906E-2</v>
      </c>
      <c r="AW5" s="115">
        <v>-0.15201122544434051</v>
      </c>
      <c r="AX5" s="115">
        <v>-6.1802973977695089E-2</v>
      </c>
      <c r="AY5" s="115">
        <v>-3.5714285714285712E-2</v>
      </c>
      <c r="AZ5" s="115">
        <v>7.1181755355908732E-2</v>
      </c>
      <c r="BA5" s="115">
        <v>0.13959327140346478</v>
      </c>
      <c r="BB5" s="115">
        <v>-0.12774647887323945</v>
      </c>
      <c r="BC5" s="115">
        <v>-7.3878627968337662E-2</v>
      </c>
      <c r="BD5" s="115">
        <v>-0.10326086956521732</v>
      </c>
      <c r="BE5" s="115">
        <v>0.23894795747062111</v>
      </c>
      <c r="BF5" s="115">
        <v>-0.14123931623931624</v>
      </c>
      <c r="BG5" s="115">
        <v>6.9210994660866124E-2</v>
      </c>
      <c r="BH5" s="115">
        <v>0.1969696969696971</v>
      </c>
      <c r="BI5" s="115">
        <v>-0.10377860564129852</v>
      </c>
      <c r="BK5" s="115">
        <v>7.8431372549019676E-2</v>
      </c>
      <c r="BL5" s="115">
        <v>0.10704727921498655</v>
      </c>
      <c r="BM5" s="115">
        <v>1.1495574203937369E-4</v>
      </c>
      <c r="BO5" s="116">
        <f t="shared" si="0"/>
        <v>3.5192516122490775E-2</v>
      </c>
    </row>
    <row r="6" spans="1:67" x14ac:dyDescent="0.2">
      <c r="A6" t="s">
        <v>1360</v>
      </c>
      <c r="B6" s="115">
        <v>0.1352154531946507</v>
      </c>
      <c r="C6" s="115">
        <v>0.1044776119402985</v>
      </c>
      <c r="D6" s="115">
        <v>-0.124</v>
      </c>
      <c r="E6" s="115">
        <v>0.39999999999999986</v>
      </c>
      <c r="F6" s="115">
        <v>0.11518324607329843</v>
      </c>
      <c r="G6" s="115">
        <v>5.0232558139534804E-2</v>
      </c>
      <c r="H6" s="115">
        <v>5.0141911069063322E-2</v>
      </c>
      <c r="I6" s="115">
        <v>-1.7264276228419619E-2</v>
      </c>
      <c r="J6" s="115">
        <v>0.10315186246418334</v>
      </c>
      <c r="K6" s="115">
        <v>0.12776666666666667</v>
      </c>
      <c r="L6" s="115">
        <v>0.13414889167712252</v>
      </c>
      <c r="M6" s="115">
        <v>1.1482607227288074E-2</v>
      </c>
      <c r="N6" s="115">
        <v>4.5454545454545456E-2</v>
      </c>
      <c r="O6" s="115">
        <v>0.23943661971831001</v>
      </c>
      <c r="P6" s="115">
        <v>-8.771929824561403E-2</v>
      </c>
      <c r="Q6" s="115">
        <v>4.3149946062568424E-3</v>
      </c>
      <c r="R6" s="115">
        <v>0.19103222793087341</v>
      </c>
      <c r="S6" s="115">
        <v>-9.475835888450862E-2</v>
      </c>
      <c r="T6" s="115">
        <v>0.1182926829268293</v>
      </c>
      <c r="U6" s="115">
        <v>1.5372041117852271E-2</v>
      </c>
      <c r="V6" s="115">
        <v>1.0465116279069752E-2</v>
      </c>
      <c r="W6" s="115">
        <v>3.7878787878787069E-3</v>
      </c>
      <c r="X6" s="115">
        <v>-9.9999999999999978E-2</v>
      </c>
      <c r="Y6" s="115">
        <v>0.20960520960520954</v>
      </c>
      <c r="Z6" s="115">
        <v>1.1381272633212749E-2</v>
      </c>
      <c r="AA6" s="115">
        <v>0.13268608414239488</v>
      </c>
      <c r="AB6" s="115">
        <v>0.10112359550561797</v>
      </c>
      <c r="AC6" s="115">
        <v>-2.2759601706970146E-2</v>
      </c>
      <c r="AD6" s="115">
        <v>-1.2143290831815165E-3</v>
      </c>
      <c r="AE6" s="115">
        <v>0.10619469026548684</v>
      </c>
      <c r="AF6" s="115">
        <v>0.18750000000000008</v>
      </c>
      <c r="AG6" s="115">
        <v>0</v>
      </c>
      <c r="AH6" s="115">
        <v>-0.16053511705685633</v>
      </c>
      <c r="AI6" s="115">
        <v>0.49</v>
      </c>
      <c r="AJ6" s="115">
        <v>-3.1362007168458751E-2</v>
      </c>
      <c r="AK6" s="115">
        <v>7.7996195307545924E-2</v>
      </c>
      <c r="AL6" s="115">
        <v>1.7241379310344921E-2</v>
      </c>
      <c r="AM6" s="115">
        <v>-0.15091001011122354</v>
      </c>
      <c r="AN6" s="115">
        <v>7.5614366729678702E-3</v>
      </c>
      <c r="AO6" s="115">
        <v>1.953124999999889E-3</v>
      </c>
      <c r="AP6" s="115">
        <v>7.5566750629722425E-3</v>
      </c>
      <c r="AQ6" s="115">
        <v>0.12374581939799319</v>
      </c>
      <c r="AR6" s="115">
        <v>0</v>
      </c>
      <c r="AS6" s="115">
        <v>-1.5000000000000013E-2</v>
      </c>
      <c r="AT6" s="115">
        <v>7.3498017688319719E-2</v>
      </c>
      <c r="AU6" s="115">
        <v>0.25</v>
      </c>
      <c r="AV6" s="115">
        <v>-9.6802074330164301E-2</v>
      </c>
      <c r="AW6" s="115">
        <v>-1.9266055045871561E-2</v>
      </c>
      <c r="AX6" s="115">
        <v>-1.3296652911508444E-2</v>
      </c>
      <c r="AY6" s="115">
        <v>-2.268760907504358E-2</v>
      </c>
      <c r="AZ6" s="115">
        <v>0</v>
      </c>
      <c r="BA6" s="115">
        <v>2.780465776401524E-2</v>
      </c>
      <c r="BB6" s="115">
        <v>0.1268052690049199</v>
      </c>
      <c r="BC6" s="115">
        <v>1.6358272995441122E-2</v>
      </c>
      <c r="BD6" s="115">
        <v>-5.405405405405482E-3</v>
      </c>
      <c r="BE6" s="115">
        <v>0.15290322580645169</v>
      </c>
      <c r="BF6" s="115">
        <v>0.22002085505735136</v>
      </c>
      <c r="BG6" s="115">
        <v>-7.4995427108103183E-2</v>
      </c>
      <c r="BH6" s="115">
        <v>-2.941176470588238E-2</v>
      </c>
      <c r="BI6" s="115">
        <v>0.10855457227138643</v>
      </c>
      <c r="BK6" s="115">
        <v>1.9999999999999928E-2</v>
      </c>
      <c r="BL6" s="115">
        <v>-0.22689655172413786</v>
      </c>
      <c r="BM6" s="115">
        <v>-0.12131313131313136</v>
      </c>
      <c r="BO6" s="116">
        <f t="shared" si="0"/>
        <v>4.626745394699798E-2</v>
      </c>
    </row>
    <row r="7" spans="1:67" x14ac:dyDescent="0.2">
      <c r="A7" t="s">
        <v>1361</v>
      </c>
      <c r="B7" s="115">
        <v>0.1765734265734267</v>
      </c>
      <c r="C7" s="115">
        <v>0.11666666666666667</v>
      </c>
      <c r="D7" s="115">
        <v>-4.2674253200568587E-3</v>
      </c>
      <c r="E7" s="115">
        <v>0.3602015113350126</v>
      </c>
      <c r="F7" s="115">
        <v>-4.500000000000004E-2</v>
      </c>
      <c r="G7" s="115">
        <v>0.43333333333333335</v>
      </c>
      <c r="H7" s="115">
        <v>6.231155778894483E-2</v>
      </c>
      <c r="I7" s="115">
        <v>-9.210526315789511E-3</v>
      </c>
      <c r="J7" s="115">
        <v>0.15946843853820614</v>
      </c>
      <c r="K7" s="115">
        <v>0.16881598940273504</v>
      </c>
      <c r="L7" s="115">
        <v>0.22599666709396224</v>
      </c>
      <c r="M7" s="115">
        <v>0.4221902017291066</v>
      </c>
      <c r="N7" s="115">
        <v>0.375</v>
      </c>
      <c r="O7" s="115">
        <v>0.22413793103448273</v>
      </c>
      <c r="P7" s="115">
        <v>0.19584600860169937</v>
      </c>
      <c r="Q7" s="115">
        <v>-0.16486486486486487</v>
      </c>
      <c r="R7" s="115">
        <v>0.19876819708846588</v>
      </c>
      <c r="S7" s="115">
        <v>0.1414999999999999</v>
      </c>
      <c r="T7" s="115">
        <v>5.3172360647315703E-2</v>
      </c>
      <c r="U7" s="115">
        <v>0.14795568546786475</v>
      </c>
      <c r="V7" s="115">
        <v>0.23474515434314427</v>
      </c>
      <c r="W7" s="115">
        <v>-4.4343891402714948E-2</v>
      </c>
      <c r="X7" s="115">
        <v>0.22605363984674323</v>
      </c>
      <c r="Y7" s="115">
        <v>0.21935483870967751</v>
      </c>
      <c r="Z7" s="115">
        <v>-3.3016508254127074E-2</v>
      </c>
      <c r="AA7" s="115">
        <v>0.9015384615384614</v>
      </c>
      <c r="AB7" s="115">
        <v>0</v>
      </c>
      <c r="AC7" s="115">
        <v>0.17166666666666672</v>
      </c>
      <c r="AD7" s="115">
        <v>4.5714285714285645E-2</v>
      </c>
      <c r="AE7" s="115">
        <v>0.39076923076923065</v>
      </c>
      <c r="AF7" s="115">
        <v>0.11888111888111882</v>
      </c>
      <c r="AG7" s="115">
        <v>0</v>
      </c>
      <c r="AH7" s="115">
        <v>0.15000000000000005</v>
      </c>
      <c r="AI7" s="115">
        <v>0.16959064327485382</v>
      </c>
      <c r="AJ7" s="115">
        <v>7.2046109510086456E-2</v>
      </c>
      <c r="AK7" s="115">
        <v>-3.5080562920660793E-2</v>
      </c>
      <c r="AL7" s="115">
        <v>8.4112149532710317E-2</v>
      </c>
      <c r="AM7" s="115">
        <v>5.9737476560407288E-2</v>
      </c>
      <c r="AN7" s="115">
        <v>0.13034188034188041</v>
      </c>
      <c r="AO7" s="115">
        <v>0.11304347826086962</v>
      </c>
      <c r="AP7" s="115">
        <v>-7.4999999999999512E-3</v>
      </c>
      <c r="AQ7" s="115">
        <v>0</v>
      </c>
      <c r="AR7" s="115">
        <v>0</v>
      </c>
      <c r="AS7" s="115">
        <v>0.13960113960113968</v>
      </c>
      <c r="AT7" s="115">
        <v>7.4729596853490579E-2</v>
      </c>
      <c r="AU7" s="115">
        <v>0</v>
      </c>
      <c r="AV7" s="115">
        <v>0.4092570036540803</v>
      </c>
      <c r="AW7" s="115">
        <v>-0.24558076438587503</v>
      </c>
      <c r="AX7" s="115">
        <v>9.7222222222220957E-3</v>
      </c>
      <c r="AY7" s="115">
        <v>-0.27833753148614621</v>
      </c>
      <c r="AZ7" s="115">
        <v>-2.0689655172413351E-3</v>
      </c>
      <c r="BA7" s="115">
        <v>0.14822222222222214</v>
      </c>
      <c r="BB7" s="115">
        <v>-9.824686940966014E-2</v>
      </c>
      <c r="BC7" s="115">
        <v>0</v>
      </c>
      <c r="BD7" s="115">
        <v>0</v>
      </c>
      <c r="BE7" s="115">
        <v>6.8965517241379309E-2</v>
      </c>
      <c r="BF7" s="115">
        <v>0.1730886850152904</v>
      </c>
      <c r="BG7" s="115">
        <v>0</v>
      </c>
      <c r="BH7" s="115">
        <v>6.2499999999999917E-2</v>
      </c>
      <c r="BI7" s="115">
        <v>5.4760423148724272E-2</v>
      </c>
      <c r="BK7" s="115">
        <v>0.25</v>
      </c>
      <c r="BL7" s="115">
        <v>0.11624326404926864</v>
      </c>
      <c r="BM7" s="115">
        <v>0.25906142693628392</v>
      </c>
      <c r="BO7" s="116">
        <f t="shared" si="0"/>
        <v>0.11663756667171939</v>
      </c>
    </row>
    <row r="8" spans="1:67" x14ac:dyDescent="0.2">
      <c r="A8" t="s">
        <v>1362</v>
      </c>
      <c r="B8" s="115">
        <v>4.5703839122486288E-2</v>
      </c>
      <c r="C8" s="115">
        <v>2.2146507666098759E-2</v>
      </c>
      <c r="D8" s="115">
        <v>-0.11904761904761905</v>
      </c>
      <c r="E8" s="115">
        <v>-7.4999999999999512E-3</v>
      </c>
      <c r="F8" s="115">
        <v>-0.13043478260869559</v>
      </c>
      <c r="G8" s="115">
        <v>-8.9805825242718476E-2</v>
      </c>
      <c r="H8" s="115">
        <v>9.12778904665313E-3</v>
      </c>
      <c r="I8" s="115">
        <v>0.15116631323841268</v>
      </c>
      <c r="J8" s="115">
        <v>-4.7468354430379854E-2</v>
      </c>
      <c r="K8" s="115">
        <v>1.3157721608926198E-2</v>
      </c>
      <c r="L8" s="115">
        <v>4.922663080026915E-2</v>
      </c>
      <c r="M8" s="115">
        <v>-0.11291009799744349</v>
      </c>
      <c r="N8" s="115">
        <v>-9.6045197740112956E-2</v>
      </c>
      <c r="O8" s="115">
        <v>-6.3004846526655986E-2</v>
      </c>
      <c r="P8" s="115">
        <v>6.2291063071094312E-2</v>
      </c>
      <c r="Q8" s="115">
        <v>3.6414565826330417E-2</v>
      </c>
      <c r="R8" s="115">
        <v>-3.35497835497836E-2</v>
      </c>
      <c r="S8" s="115">
        <v>-0.11764705882352941</v>
      </c>
      <c r="T8" s="115">
        <v>-8.4055017829851829E-3</v>
      </c>
      <c r="U8" s="115">
        <v>5.6824682506388141E-2</v>
      </c>
      <c r="V8" s="115">
        <v>7.5675675675675708E-2</v>
      </c>
      <c r="W8" s="115">
        <v>0.22777777777777786</v>
      </c>
      <c r="X8" s="115">
        <v>0</v>
      </c>
      <c r="Y8" s="115">
        <v>-0.14401019541206461</v>
      </c>
      <c r="Z8" s="115">
        <v>-0.28861209964412821</v>
      </c>
      <c r="AA8" s="115">
        <v>-9.470752089136486E-2</v>
      </c>
      <c r="AB8" s="115">
        <v>-0.14406616657049437</v>
      </c>
      <c r="AC8" s="115">
        <v>-7.6923076923076927E-2</v>
      </c>
      <c r="AD8" s="115">
        <v>-1.5625E-2</v>
      </c>
      <c r="AE8" s="115">
        <v>-9.2178770949720684E-2</v>
      </c>
      <c r="AF8" s="115">
        <v>0</v>
      </c>
      <c r="AG8" s="115">
        <v>0</v>
      </c>
      <c r="AH8" s="115">
        <v>4.0000000000000036E-2</v>
      </c>
      <c r="AI8" s="115">
        <v>-0.14500000000000002</v>
      </c>
      <c r="AJ8" s="115">
        <v>-8.7242437527400199E-2</v>
      </c>
      <c r="AK8" s="115">
        <v>-0.15465517241379309</v>
      </c>
      <c r="AL8" s="115">
        <v>1.904761904761898E-2</v>
      </c>
      <c r="AM8" s="115">
        <v>-7.1808510638298071E-3</v>
      </c>
      <c r="AN8" s="115">
        <v>0.10377358490566026</v>
      </c>
      <c r="AO8" s="115">
        <v>-2.1276595744680851E-2</v>
      </c>
      <c r="AP8" s="115">
        <v>0.33333333333333331</v>
      </c>
      <c r="AQ8" s="115">
        <v>0.1725490196078433</v>
      </c>
      <c r="AR8" s="115">
        <v>-1.3392857142857142E-2</v>
      </c>
      <c r="AS8" s="115">
        <v>-6.4000000000000057E-2</v>
      </c>
      <c r="AT8" s="115">
        <v>1.7000000000000053E-2</v>
      </c>
      <c r="AU8" s="115">
        <v>-0.17460317460317459</v>
      </c>
      <c r="AV8" s="115">
        <v>0.10945945945945952</v>
      </c>
      <c r="AW8" s="115">
        <v>-3.5724137931034921E-3</v>
      </c>
      <c r="AX8" s="115">
        <v>-9.1743119266054721E-3</v>
      </c>
      <c r="AY8" s="115">
        <v>7.3553272038940132E-2</v>
      </c>
      <c r="AZ8" s="115">
        <v>0</v>
      </c>
      <c r="BA8" s="115">
        <v>0.10330173259235044</v>
      </c>
      <c r="BB8" s="115">
        <v>-2.6132404181184669E-2</v>
      </c>
      <c r="BC8" s="115">
        <v>-9.0487804878048805E-2</v>
      </c>
      <c r="BD8" s="115">
        <v>2.7777777777777776E-2</v>
      </c>
      <c r="BE8" s="115">
        <v>-5.0425671250818573E-2</v>
      </c>
      <c r="BF8" s="115">
        <v>-4.5255474452554664E-2</v>
      </c>
      <c r="BG8" s="115">
        <v>0</v>
      </c>
      <c r="BH8" s="115">
        <v>4.9180327868852576E-2</v>
      </c>
      <c r="BI8" s="115">
        <v>4.3750000000000178E-3</v>
      </c>
      <c r="BK8" s="115">
        <v>-3.26481257557436E-2</v>
      </c>
      <c r="BL8" s="115">
        <v>4.7580645161290312E-2</v>
      </c>
      <c r="BM8" s="115">
        <v>-7.4941176470588289E-2</v>
      </c>
      <c r="BO8" s="116">
        <f t="shared" si="0"/>
        <v>-1.3198190971617721E-2</v>
      </c>
    </row>
    <row r="9" spans="1:67" x14ac:dyDescent="0.2">
      <c r="A9" t="s">
        <v>1363</v>
      </c>
      <c r="B9" s="115">
        <v>7.677165354330702E-2</v>
      </c>
      <c r="C9" s="115">
        <v>-0.14356580099212143</v>
      </c>
      <c r="D9" s="115">
        <v>-2.5000000000000356E-3</v>
      </c>
      <c r="E9" s="115">
        <v>0.17647058823529416</v>
      </c>
      <c r="F9" s="115">
        <v>4.5454545454545289E-2</v>
      </c>
      <c r="G9" s="115">
        <v>-4.2417199302730996E-2</v>
      </c>
      <c r="H9" s="115">
        <v>6.1224489795917054E-3</v>
      </c>
      <c r="I9" s="115">
        <v>-6.5930956423316506E-2</v>
      </c>
      <c r="J9" s="115">
        <v>4.9833887043189487E-2</v>
      </c>
      <c r="K9" s="115">
        <v>0.16163298994283617</v>
      </c>
      <c r="L9" s="115">
        <v>-3.290842872008326E-2</v>
      </c>
      <c r="M9" s="115">
        <v>-2.4116424116424194E-2</v>
      </c>
      <c r="N9" s="115">
        <v>0.28075253256150501</v>
      </c>
      <c r="O9" s="115">
        <v>3.1666666666666732E-2</v>
      </c>
      <c r="P9" s="115">
        <v>-3.3494884221863218E-2</v>
      </c>
      <c r="Q9" s="115">
        <v>0.12736842105263166</v>
      </c>
      <c r="R9" s="115">
        <v>9.6735905044510323E-2</v>
      </c>
      <c r="S9" s="115">
        <v>0.12396694214876033</v>
      </c>
      <c r="T9" s="115">
        <v>2.3995826812728077E-2</v>
      </c>
      <c r="U9" s="115">
        <v>2.8274509803921488E-2</v>
      </c>
      <c r="V9" s="115">
        <v>-4.2159763313609488E-2</v>
      </c>
      <c r="W9" s="115">
        <v>-5.3627760252365909E-2</v>
      </c>
      <c r="X9" s="115">
        <v>0</v>
      </c>
      <c r="Y9" s="115">
        <v>2.1701388888888888E-2</v>
      </c>
      <c r="Z9" s="115">
        <v>5.8380414312617729E-2</v>
      </c>
      <c r="AA9" s="115">
        <v>0.19666666666666663</v>
      </c>
      <c r="AB9" s="115">
        <v>7.4839776721108225E-2</v>
      </c>
      <c r="AC9" s="115">
        <v>0</v>
      </c>
      <c r="AD9" s="115">
        <v>0</v>
      </c>
      <c r="AE9" s="115">
        <v>-6.7708333333333287E-2</v>
      </c>
      <c r="AF9" s="115">
        <v>2.1428571428571394E-2</v>
      </c>
      <c r="AG9" s="115">
        <v>0</v>
      </c>
      <c r="AH9" s="115">
        <v>-0.20634920634920634</v>
      </c>
      <c r="AI9" s="115">
        <v>-1.4778325123152615E-2</v>
      </c>
      <c r="AJ9" s="115">
        <v>0.14049999999999993</v>
      </c>
      <c r="AK9" s="115">
        <v>0.13725490196078433</v>
      </c>
      <c r="AL9" s="115">
        <v>0.1122881355932204</v>
      </c>
      <c r="AM9" s="115">
        <v>0</v>
      </c>
      <c r="AN9" s="115">
        <v>0.35897435897435898</v>
      </c>
      <c r="AO9" s="115">
        <v>-5.2419354838709707E-2</v>
      </c>
      <c r="AP9" s="115">
        <v>9.4890510948905021E-2</v>
      </c>
      <c r="AQ9" s="115">
        <v>-0.26934097421203446</v>
      </c>
      <c r="AR9" s="115">
        <v>0</v>
      </c>
      <c r="AS9" s="115">
        <v>0.36363636363636365</v>
      </c>
      <c r="AT9" s="115">
        <v>0</v>
      </c>
      <c r="AU9" s="115">
        <v>0.59493670886075944</v>
      </c>
      <c r="AV9" s="115">
        <v>2.0689655172413841E-2</v>
      </c>
      <c r="AW9" s="115">
        <v>0</v>
      </c>
      <c r="AX9" s="115">
        <v>1.8382352941176078E-3</v>
      </c>
      <c r="AY9" s="115">
        <v>-7.9183266932270915E-2</v>
      </c>
      <c r="AZ9" s="115">
        <v>0</v>
      </c>
      <c r="BA9" s="115">
        <v>0</v>
      </c>
      <c r="BB9" s="115">
        <v>9.0011393847322402E-2</v>
      </c>
      <c r="BC9" s="115">
        <v>0</v>
      </c>
      <c r="BD9" s="115">
        <v>0</v>
      </c>
      <c r="BE9" s="115">
        <v>-0.10176470588235297</v>
      </c>
      <c r="BF9" s="115">
        <v>5.0613496932515295E-2</v>
      </c>
      <c r="BG9" s="115">
        <v>0</v>
      </c>
      <c r="BH9" s="115">
        <v>0.17307692307692296</v>
      </c>
      <c r="BI9" s="115">
        <v>-6.6511085180863502E-2</v>
      </c>
      <c r="BK9" s="115">
        <v>-0.15612244897959193</v>
      </c>
      <c r="BL9" s="115">
        <v>3.3333333333333361E-2</v>
      </c>
      <c r="BM9" s="115">
        <v>0</v>
      </c>
      <c r="BO9" s="116">
        <f t="shared" si="0"/>
        <v>3.6812838647052815E-2</v>
      </c>
    </row>
    <row r="10" spans="1:67" x14ac:dyDescent="0.2">
      <c r="A10" t="s">
        <v>1364</v>
      </c>
      <c r="B10" s="115">
        <v>7.0600632244467845E-2</v>
      </c>
      <c r="C10" s="115">
        <v>0</v>
      </c>
      <c r="D10" s="115">
        <v>8.4010840108401125E-2</v>
      </c>
      <c r="E10" s="115">
        <v>0.1333333333333333</v>
      </c>
      <c r="F10" s="115">
        <v>0.10000000000000009</v>
      </c>
      <c r="G10" s="115">
        <v>0.12483660130718954</v>
      </c>
      <c r="H10" s="115">
        <v>7.6923076923077038E-2</v>
      </c>
      <c r="I10" s="115">
        <v>-0.10644753476611869</v>
      </c>
      <c r="J10" s="115">
        <v>6.3604240282685409E-2</v>
      </c>
      <c r="K10" s="115">
        <v>4.9922428226908955E-3</v>
      </c>
      <c r="L10" s="115">
        <v>0.30904137578750213</v>
      </c>
      <c r="M10" s="115">
        <v>0.32579933847850057</v>
      </c>
      <c r="N10" s="115">
        <v>-9.9087353324641428E-2</v>
      </c>
      <c r="O10" s="115">
        <v>0</v>
      </c>
      <c r="P10" s="115">
        <v>0.1525571002979145</v>
      </c>
      <c r="Q10" s="115">
        <v>7.2234762979684036E-2</v>
      </c>
      <c r="R10" s="115">
        <v>0.32781717888100881</v>
      </c>
      <c r="S10" s="115">
        <v>0.21</v>
      </c>
      <c r="T10" s="115">
        <v>-0.18338658146964854</v>
      </c>
      <c r="U10" s="115">
        <v>6.4007343736960709E-2</v>
      </c>
      <c r="V10" s="115">
        <v>-2.5234318673395793E-2</v>
      </c>
      <c r="W10" s="115">
        <v>-2.4615384615384636E-2</v>
      </c>
      <c r="X10" s="115">
        <v>-0.27499999999999997</v>
      </c>
      <c r="Y10" s="115">
        <v>0.19440124416796267</v>
      </c>
      <c r="Z10" s="115">
        <v>4.3222003929273139E-2</v>
      </c>
      <c r="AA10" s="115">
        <v>-6.2500000000000056E-2</v>
      </c>
      <c r="AB10" s="115">
        <v>7.4888888888888838E-2</v>
      </c>
      <c r="AC10" s="115">
        <v>0</v>
      </c>
      <c r="AD10" s="115">
        <v>-5.8823529411764705E-2</v>
      </c>
      <c r="AE10" s="115">
        <v>0.5609756097560975</v>
      </c>
      <c r="AF10" s="115">
        <v>0</v>
      </c>
      <c r="AG10" s="115">
        <v>0</v>
      </c>
      <c r="AH10" s="115">
        <v>0.12500000000000003</v>
      </c>
      <c r="AI10" s="115">
        <v>-0.26181818181818189</v>
      </c>
      <c r="AJ10" s="115">
        <v>7.1811361200428719E-2</v>
      </c>
      <c r="AK10" s="115">
        <v>0.12831858407079638</v>
      </c>
      <c r="AL10" s="115">
        <v>0.17412935323383091</v>
      </c>
      <c r="AM10" s="115">
        <v>0.26429051782111634</v>
      </c>
      <c r="AN10" s="115">
        <v>0.29460580912863066</v>
      </c>
      <c r="AO10" s="115">
        <v>3.3333333333333361E-2</v>
      </c>
      <c r="AP10" s="115">
        <v>0.1416666666666668</v>
      </c>
      <c r="AQ10" s="115">
        <v>0.15946843853820614</v>
      </c>
      <c r="AR10" s="115">
        <v>0</v>
      </c>
      <c r="AS10" s="115">
        <v>-0.21428571428571427</v>
      </c>
      <c r="AT10" s="115">
        <v>0</v>
      </c>
      <c r="AU10" s="115">
        <v>6.7567567567567627E-2</v>
      </c>
      <c r="AV10" s="115">
        <v>9.848484848484855E-2</v>
      </c>
      <c r="AW10" s="115">
        <v>0</v>
      </c>
      <c r="AX10" s="115">
        <v>3.2747982914095933E-2</v>
      </c>
      <c r="AY10" s="115">
        <v>-6.3432835820895664E-2</v>
      </c>
      <c r="AZ10" s="115">
        <v>0</v>
      </c>
      <c r="BA10" s="115">
        <v>6.4000000000000001E-2</v>
      </c>
      <c r="BB10" s="115">
        <v>-0.16677215189873415</v>
      </c>
      <c r="BC10" s="115">
        <v>0</v>
      </c>
      <c r="BD10" s="115">
        <v>-3.7433155080213866E-2</v>
      </c>
      <c r="BE10" s="115">
        <v>0.20996441281138783</v>
      </c>
      <c r="BF10" s="115">
        <v>-0.20098039215686264</v>
      </c>
      <c r="BG10" s="115">
        <v>0</v>
      </c>
      <c r="BH10" s="115">
        <v>-7.4733096085409234E-2</v>
      </c>
      <c r="BI10" s="115">
        <v>7.1919949968730482E-2</v>
      </c>
      <c r="BK10" s="115">
        <v>0.6470588235294118</v>
      </c>
      <c r="BL10" s="115">
        <v>-0.24050632911392408</v>
      </c>
      <c r="BM10" s="115">
        <v>1.1182488698548628E-2</v>
      </c>
      <c r="BO10" s="116">
        <f t="shared" si="0"/>
        <v>5.5456180847180132E-2</v>
      </c>
    </row>
    <row r="11" spans="1:67" x14ac:dyDescent="0.2">
      <c r="A11" t="s">
        <v>1365</v>
      </c>
      <c r="B11" s="115">
        <v>-0.21764220939818635</v>
      </c>
      <c r="C11" s="115">
        <v>-9.0257499336341876E-2</v>
      </c>
      <c r="D11" s="115">
        <v>8.5294117647058784E-2</v>
      </c>
      <c r="E11" s="115">
        <v>-0.14040114613180521</v>
      </c>
      <c r="F11" s="115">
        <v>-0.13043478260869559</v>
      </c>
      <c r="G11" s="115">
        <v>-0.12471395881006864</v>
      </c>
      <c r="H11" s="115">
        <v>-7.6335877862595729E-3</v>
      </c>
      <c r="I11" s="115">
        <v>-0.10317460317460327</v>
      </c>
      <c r="J11" s="115">
        <v>-0.24533333333333332</v>
      </c>
      <c r="K11" s="115">
        <v>-0.34898348983489835</v>
      </c>
      <c r="L11" s="115">
        <v>-0.42472328337741216</v>
      </c>
      <c r="M11" s="115">
        <v>-1.6802168021680147E-2</v>
      </c>
      <c r="N11" s="115">
        <v>2.2666666666666658E-2</v>
      </c>
      <c r="O11" s="115">
        <v>-0.14285714285714285</v>
      </c>
      <c r="P11" s="115">
        <v>-6.4343786295005714E-2</v>
      </c>
      <c r="Q11" s="115">
        <v>-0.20180180180180182</v>
      </c>
      <c r="R11" s="115">
        <v>-0.28987129266927819</v>
      </c>
      <c r="S11" s="115">
        <v>-0.30555555555555558</v>
      </c>
      <c r="T11" s="115">
        <v>-0.1833362323882414</v>
      </c>
      <c r="U11" s="115">
        <v>-0.10239700374531836</v>
      </c>
      <c r="V11" s="115">
        <v>-0.23115299334811532</v>
      </c>
      <c r="W11" s="115">
        <v>-2.6946107784431097E-2</v>
      </c>
      <c r="X11" s="115">
        <v>-1.746724890829696E-2</v>
      </c>
      <c r="Y11" s="115">
        <v>-0.16960826517434358</v>
      </c>
      <c r="Z11" s="115">
        <v>5.9288537549406556E-3</v>
      </c>
      <c r="AA11" s="115">
        <v>-8.571428571428566E-2</v>
      </c>
      <c r="AB11" s="115">
        <v>-3.322259136212593E-3</v>
      </c>
      <c r="AC11" s="115">
        <v>-1.8867924528301886E-2</v>
      </c>
      <c r="AD11" s="115">
        <v>0</v>
      </c>
      <c r="AE11" s="115">
        <v>-0.35092348284960423</v>
      </c>
      <c r="AF11" s="115">
        <v>-0.19230769230769229</v>
      </c>
      <c r="AG11" s="115">
        <v>0</v>
      </c>
      <c r="AH11" s="115">
        <v>-6.6666666666666721E-2</v>
      </c>
      <c r="AI11" s="115">
        <v>-8.3333333333333329E-2</v>
      </c>
      <c r="AJ11" s="115">
        <v>-0.20831565549427239</v>
      </c>
      <c r="AK11" s="115">
        <v>-0.23389830508474571</v>
      </c>
      <c r="AL11" s="115">
        <v>-0.26909090909090916</v>
      </c>
      <c r="AM11" s="115">
        <v>8.8048780487804859E-2</v>
      </c>
      <c r="AN11" s="115">
        <v>-0.29532163742690054</v>
      </c>
      <c r="AO11" s="115">
        <v>-0.1864406779661017</v>
      </c>
      <c r="AP11" s="115">
        <v>-0.20265780730897007</v>
      </c>
      <c r="AQ11" s="115">
        <v>3.3333333333332624E-3</v>
      </c>
      <c r="AR11" s="115">
        <v>0</v>
      </c>
      <c r="AS11" s="115">
        <v>-4.3715846994535554E-2</v>
      </c>
      <c r="AT11" s="115">
        <v>0</v>
      </c>
      <c r="AU11" s="115">
        <v>-0.20430107526881724</v>
      </c>
      <c r="AV11" s="115">
        <v>-0.12000000000000005</v>
      </c>
      <c r="AW11" s="115">
        <v>7.407407407407407E-2</v>
      </c>
      <c r="AX11" s="115">
        <v>-1.3114754098360708E-2</v>
      </c>
      <c r="AY11" s="115">
        <v>0.14346666666666674</v>
      </c>
      <c r="AZ11" s="115">
        <v>-3.3333333333333333E-2</v>
      </c>
      <c r="BA11" s="115">
        <v>0</v>
      </c>
      <c r="BB11" s="115">
        <v>0.26047068209014762</v>
      </c>
      <c r="BC11" s="115">
        <v>-2.3809523809523808E-2</v>
      </c>
      <c r="BD11" s="115">
        <v>8.4057971014492708E-2</v>
      </c>
      <c r="BE11" s="115">
        <v>-0.14796846573681005</v>
      </c>
      <c r="BF11" s="115">
        <v>-4.4943820224719142E-2</v>
      </c>
      <c r="BG11" s="115">
        <v>0</v>
      </c>
      <c r="BH11" s="115">
        <v>-0.19714285714285712</v>
      </c>
      <c r="BI11" s="115">
        <v>-0.1472</v>
      </c>
      <c r="BK11" s="115">
        <v>-0.35255712731229594</v>
      </c>
      <c r="BL11" s="115">
        <v>-5.6639395846444212E-3</v>
      </c>
      <c r="BM11" s="115">
        <v>-1.8907563025210135E-2</v>
      </c>
      <c r="BO11" s="116">
        <f t="shared" si="0"/>
        <v>-0.10107325857213863</v>
      </c>
    </row>
    <row r="12" spans="1:67" x14ac:dyDescent="0.2">
      <c r="A12" t="s">
        <v>1366</v>
      </c>
      <c r="B12" s="115">
        <v>-6.6923076923076863E-2</v>
      </c>
      <c r="C12" s="115">
        <v>0.18459119496855347</v>
      </c>
      <c r="D12" s="115">
        <v>3.3120632026739698E-2</v>
      </c>
      <c r="E12" s="115">
        <v>-0.12749999999999995</v>
      </c>
      <c r="F12" s="115">
        <v>-0.16363636363636369</v>
      </c>
      <c r="G12" s="115">
        <v>-2.8888888888888867E-2</v>
      </c>
      <c r="H12" s="115">
        <v>-1.9251336898395692E-2</v>
      </c>
      <c r="I12" s="115">
        <v>-0.14068589243959467</v>
      </c>
      <c r="J12" s="115">
        <v>-0.11764705882352941</v>
      </c>
      <c r="K12" s="115">
        <v>0.1111</v>
      </c>
      <c r="L12" s="115">
        <v>-8.636119563271874E-2</v>
      </c>
      <c r="M12" s="115">
        <v>-0.12142857142857147</v>
      </c>
      <c r="N12" s="115">
        <v>7.1428571428571425E-2</v>
      </c>
      <c r="O12" s="115">
        <v>0</v>
      </c>
      <c r="P12" s="115">
        <v>-9.5208070617906718E-2</v>
      </c>
      <c r="Q12" s="115">
        <v>-0.18020679468242243</v>
      </c>
      <c r="R12" s="115">
        <v>-0.17573800738007375</v>
      </c>
      <c r="S12" s="115">
        <v>-1.098901098901095E-2</v>
      </c>
      <c r="T12" s="115">
        <v>-5.2570863546473265E-2</v>
      </c>
      <c r="U12" s="115">
        <v>-1.7298490982701469E-2</v>
      </c>
      <c r="V12" s="115">
        <v>-0.13060240963855427</v>
      </c>
      <c r="W12" s="115">
        <v>-0.13396715643906662</v>
      </c>
      <c r="X12" s="115">
        <v>-2.9146793852676243E-2</v>
      </c>
      <c r="Y12" s="115">
        <v>-0.1931226120180618</v>
      </c>
      <c r="Z12" s="115">
        <v>0.10964912280701754</v>
      </c>
      <c r="AA12" s="115">
        <v>4.1666666666666706E-2</v>
      </c>
      <c r="AB12" s="115">
        <v>0</v>
      </c>
      <c r="AC12" s="115">
        <v>-5.3571428571428568E-2</v>
      </c>
      <c r="AD12" s="115">
        <v>0</v>
      </c>
      <c r="AE12" s="115">
        <v>-0.1386363636363637</v>
      </c>
      <c r="AF12" s="115">
        <v>0</v>
      </c>
      <c r="AG12" s="115">
        <v>0</v>
      </c>
      <c r="AH12" s="115">
        <v>0</v>
      </c>
      <c r="AI12" s="115">
        <v>0.25000000000000006</v>
      </c>
      <c r="AJ12" s="115">
        <v>-3.3826638477800551E-3</v>
      </c>
      <c r="AK12" s="115">
        <v>1.7241379310344827E-2</v>
      </c>
      <c r="AL12" s="115">
        <v>-1.9607843137254957E-2</v>
      </c>
      <c r="AM12" s="115">
        <v>-5.7254541273856104E-2</v>
      </c>
      <c r="AN12" s="115">
        <v>-0.16990291262135926</v>
      </c>
      <c r="AO12" s="115">
        <v>-0.10606060606060606</v>
      </c>
      <c r="AP12" s="115">
        <v>-7.6687116564417179E-2</v>
      </c>
      <c r="AQ12" s="115">
        <v>-0.15254237288135594</v>
      </c>
      <c r="AR12" s="115">
        <v>0</v>
      </c>
      <c r="AS12" s="115">
        <v>-8.4999999999999964E-2</v>
      </c>
      <c r="AT12" s="115">
        <v>0</v>
      </c>
      <c r="AU12" s="115">
        <v>-0.22499999999999992</v>
      </c>
      <c r="AV12" s="115">
        <v>-4.5801526717557293E-2</v>
      </c>
      <c r="AW12" s="115">
        <v>0</v>
      </c>
      <c r="AX12" s="115">
        <v>0</v>
      </c>
      <c r="AY12" s="115">
        <v>0.11209964412811392</v>
      </c>
      <c r="AZ12" s="115">
        <v>7.1428571428571425E-2</v>
      </c>
      <c r="BA12" s="115">
        <v>-7.9365079365079517E-3</v>
      </c>
      <c r="BB12" s="115">
        <v>-0.24922137038811698</v>
      </c>
      <c r="BC12" s="115">
        <v>5.5276381909547811E-2</v>
      </c>
      <c r="BD12" s="115">
        <v>0</v>
      </c>
      <c r="BE12" s="115">
        <v>-0.12843551797040184</v>
      </c>
      <c r="BF12" s="115">
        <v>-0.20506140677335324</v>
      </c>
      <c r="BG12" s="115">
        <v>0</v>
      </c>
      <c r="BH12" s="115">
        <v>0</v>
      </c>
      <c r="BI12" s="115">
        <v>-0.10671748451643633</v>
      </c>
      <c r="BK12" s="115">
        <v>-0.13301886792452833</v>
      </c>
      <c r="BL12" s="115">
        <v>-0.21724137931034482</v>
      </c>
      <c r="BM12" s="115">
        <v>-9.8105263157894668E-2</v>
      </c>
      <c r="BO12" s="116">
        <f t="shared" si="0"/>
        <v>-4.940881910211941E-2</v>
      </c>
    </row>
    <row r="13" spans="1:67" x14ac:dyDescent="0.2">
      <c r="A13" t="s">
        <v>1367</v>
      </c>
      <c r="B13" s="115">
        <v>-7.9971691436659637E-2</v>
      </c>
      <c r="C13" s="115">
        <v>6.854838709677416E-2</v>
      </c>
      <c r="D13" s="115">
        <v>5.6500802568218239E-2</v>
      </c>
      <c r="E13" s="115">
        <v>0</v>
      </c>
      <c r="F13" s="115">
        <v>7.8431372549019676E-2</v>
      </c>
      <c r="G13" s="115">
        <v>-0.1</v>
      </c>
      <c r="H13" s="115">
        <v>-3.5087719298245598E-2</v>
      </c>
      <c r="I13" s="115">
        <v>0.21755634638196922</v>
      </c>
      <c r="J13" s="115">
        <v>-2.7459954233409634E-2</v>
      </c>
      <c r="K13" s="115">
        <v>0.18265440210249673</v>
      </c>
      <c r="L13" s="115">
        <v>5.2760504993404886E-2</v>
      </c>
      <c r="M13" s="115">
        <v>-0.17647058823529413</v>
      </c>
      <c r="N13" s="115">
        <v>-2.7777777777777801E-2</v>
      </c>
      <c r="O13" s="115">
        <v>3.0927835051546386E-2</v>
      </c>
      <c r="P13" s="115">
        <v>-0.21601581809194265</v>
      </c>
      <c r="Q13" s="115">
        <v>0.37461928934010147</v>
      </c>
      <c r="R13" s="115">
        <v>2.7975343764817442E-2</v>
      </c>
      <c r="S13" s="115">
        <v>0.15354143558865468</v>
      </c>
      <c r="T13" s="115">
        <v>-0.11441914769410387</v>
      </c>
      <c r="U13" s="115">
        <v>-8.9660255980700904E-2</v>
      </c>
      <c r="V13" s="115">
        <v>9.0956887486855972E-2</v>
      </c>
      <c r="W13" s="115">
        <v>-3.5833333333333307E-2</v>
      </c>
      <c r="X13" s="115">
        <v>-6.8421052631578421E-3</v>
      </c>
      <c r="Y13" s="115">
        <v>-8.6901363780526542E-2</v>
      </c>
      <c r="Z13" s="115">
        <v>0.21794871794871806</v>
      </c>
      <c r="AA13" s="115">
        <v>0.13898305084745752</v>
      </c>
      <c r="AB13" s="115">
        <v>4.9999999999999968E-2</v>
      </c>
      <c r="AC13" s="115">
        <v>6.0606060606060663E-2</v>
      </c>
      <c r="AD13" s="115">
        <v>8.2802547770700688E-2</v>
      </c>
      <c r="AE13" s="115">
        <v>0.62962962962962965</v>
      </c>
      <c r="AF13" s="115">
        <v>8.3333333333333412E-2</v>
      </c>
      <c r="AG13" s="115">
        <v>0</v>
      </c>
      <c r="AH13" s="115">
        <v>1.6949152542372819E-2</v>
      </c>
      <c r="AI13" s="115">
        <v>-0.12727272727272732</v>
      </c>
      <c r="AJ13" s="115">
        <v>-2.7549342105263226E-2</v>
      </c>
      <c r="AK13" s="115">
        <v>0.16723686858522846</v>
      </c>
      <c r="AL13" s="115">
        <v>3.8888888888888883E-2</v>
      </c>
      <c r="AM13" s="115">
        <v>1.1510128913444812E-3</v>
      </c>
      <c r="AN13" s="115">
        <v>-2.6004728132387779E-2</v>
      </c>
      <c r="AO13" s="115">
        <v>2.4844720496894318E-2</v>
      </c>
      <c r="AP13" s="115">
        <v>6.8852459016393433E-2</v>
      </c>
      <c r="AQ13" s="115">
        <v>0.18394648829431431</v>
      </c>
      <c r="AR13" s="115">
        <v>0</v>
      </c>
      <c r="AS13" s="115">
        <v>0</v>
      </c>
      <c r="AT13" s="115">
        <v>0</v>
      </c>
      <c r="AU13" s="115">
        <v>-4.0000000000000036E-2</v>
      </c>
      <c r="AV13" s="115">
        <v>-8.8272383354349813E-3</v>
      </c>
      <c r="AW13" s="115">
        <v>-2.5270758122743681E-2</v>
      </c>
      <c r="AX13" s="115">
        <v>0</v>
      </c>
      <c r="AY13" s="115">
        <v>6.9457659372026567E-2</v>
      </c>
      <c r="AZ13" s="115">
        <v>8.1081081081081141E-2</v>
      </c>
      <c r="BA13" s="115">
        <v>0.17090909090909093</v>
      </c>
      <c r="BB13" s="115">
        <v>5.2313122400100914E-2</v>
      </c>
      <c r="BC13" s="115">
        <v>3.4303534303534312E-2</v>
      </c>
      <c r="BD13" s="115">
        <v>-4.1666666666666664E-2</v>
      </c>
      <c r="BE13" s="115">
        <v>-0.16651982378854616</v>
      </c>
      <c r="BF13" s="115">
        <v>0.54380925021545523</v>
      </c>
      <c r="BG13" s="115">
        <v>0.22085752568110764</v>
      </c>
      <c r="BH13" s="115">
        <v>-2.7777777777777801E-2</v>
      </c>
      <c r="BI13" s="115">
        <v>1.4312977099235488E-3</v>
      </c>
      <c r="BK13" s="115">
        <v>0.1459459459459459</v>
      </c>
      <c r="BL13" s="115">
        <v>8.4451068057626293E-3</v>
      </c>
      <c r="BM13" s="115">
        <v>0.11777856218378639</v>
      </c>
      <c r="BO13" s="116">
        <f t="shared" si="0"/>
        <v>4.8549982492957326E-2</v>
      </c>
    </row>
    <row r="14" spans="1:67" x14ac:dyDescent="0.2">
      <c r="A14" t="s">
        <v>1368</v>
      </c>
      <c r="B14" s="115">
        <v>-0.14207650273224032</v>
      </c>
      <c r="C14" s="115">
        <v>0.12301886792452836</v>
      </c>
      <c r="D14" s="115">
        <v>0.11051693404634573</v>
      </c>
      <c r="E14" s="115">
        <v>2.5641025641025664E-2</v>
      </c>
      <c r="F14" s="115">
        <v>4.0816326530612096E-2</v>
      </c>
      <c r="G14" s="115">
        <v>0.14220445459737283</v>
      </c>
      <c r="H14" s="115">
        <v>0.1189376443418013</v>
      </c>
      <c r="I14" s="115">
        <v>4.981320049813201E-2</v>
      </c>
      <c r="J14" s="115">
        <v>4.0476190476190457E-2</v>
      </c>
      <c r="K14" s="115">
        <v>-4.8761890476369037E-2</v>
      </c>
      <c r="L14" s="115">
        <v>5.8647516457211203E-2</v>
      </c>
      <c r="M14" s="115">
        <v>-0.10274454609429984</v>
      </c>
      <c r="N14" s="115">
        <v>0.15200000000000002</v>
      </c>
      <c r="O14" s="115">
        <v>-1.5942028985507291E-2</v>
      </c>
      <c r="P14" s="115">
        <v>-7.3929961089494151E-2</v>
      </c>
      <c r="Q14" s="115">
        <v>-1.1044176706827429E-2</v>
      </c>
      <c r="R14" s="115">
        <v>-7.0105820105820102E-2</v>
      </c>
      <c r="S14" s="115">
        <v>-0.12274117319988878</v>
      </c>
      <c r="T14" s="115">
        <v>0.18178682304242841</v>
      </c>
      <c r="U14" s="115">
        <v>0.17245443117536133</v>
      </c>
      <c r="V14" s="115">
        <v>-9.8906819364914765E-3</v>
      </c>
      <c r="W14" s="115">
        <v>4.3478260869565216E-2</v>
      </c>
      <c r="X14" s="115">
        <v>8.8825214899713512E-2</v>
      </c>
      <c r="Y14" s="115">
        <v>-7.2647058823529384E-2</v>
      </c>
      <c r="Z14" s="115">
        <v>-0.16241610738255044</v>
      </c>
      <c r="AA14" s="115">
        <v>4.6099290780141966E-2</v>
      </c>
      <c r="AB14" s="115">
        <v>0</v>
      </c>
      <c r="AC14" s="115">
        <v>0</v>
      </c>
      <c r="AD14" s="115">
        <v>-1.3199245757385345E-2</v>
      </c>
      <c r="AE14" s="115">
        <v>-9.9999999999999936E-2</v>
      </c>
      <c r="AF14" s="115">
        <v>-2.0408163265306228E-2</v>
      </c>
      <c r="AG14" s="115">
        <v>-0.12</v>
      </c>
      <c r="AH14" s="115">
        <v>-3.9087947882736049E-2</v>
      </c>
      <c r="AI14" s="115">
        <v>0.30952380952380948</v>
      </c>
      <c r="AJ14" s="115">
        <v>-6.3895304080061596E-2</v>
      </c>
      <c r="AK14" s="115">
        <v>1.782056534207287E-2</v>
      </c>
      <c r="AL14" s="115">
        <v>5.2631578947368515E-2</v>
      </c>
      <c r="AM14" s="115">
        <v>0.29923732615522641</v>
      </c>
      <c r="AN14" s="115">
        <v>-4.5146726862302325E-2</v>
      </c>
      <c r="AO14" s="115">
        <v>9.3254585017100208E-4</v>
      </c>
      <c r="AP14" s="115">
        <v>-6.153846153846159E-2</v>
      </c>
      <c r="AQ14" s="115">
        <v>0.19600000000000009</v>
      </c>
      <c r="AR14" s="115">
        <v>0</v>
      </c>
      <c r="AS14" s="115">
        <v>-0.1111111111111111</v>
      </c>
      <c r="AT14" s="115">
        <v>3.4482758620689655E-2</v>
      </c>
      <c r="AU14" s="115">
        <v>-0.1007194244604316</v>
      </c>
      <c r="AV14" s="115">
        <v>-6.7058823529411796E-2</v>
      </c>
      <c r="AW14" s="115">
        <v>-0.11445012787723785</v>
      </c>
      <c r="AX14" s="115">
        <v>-8.369098712446349E-2</v>
      </c>
      <c r="AY14" s="115">
        <v>7.2448979591836826E-2</v>
      </c>
      <c r="AZ14" s="115">
        <v>1.3302034428794988E-2</v>
      </c>
      <c r="BA14" s="115">
        <v>-6.3652700274283588E-2</v>
      </c>
      <c r="BB14" s="115">
        <v>-2.1383647798742353E-3</v>
      </c>
      <c r="BC14" s="115">
        <v>0.12811492231017291</v>
      </c>
      <c r="BD14" s="115">
        <v>0</v>
      </c>
      <c r="BE14" s="115">
        <v>2.1602160216021623E-2</v>
      </c>
      <c r="BF14" s="115">
        <v>-7.9100529100528977E-2</v>
      </c>
      <c r="BG14" s="115">
        <v>-0.37080230434171702</v>
      </c>
      <c r="BH14" s="115">
        <v>-6.4935064935064929E-2</v>
      </c>
      <c r="BI14" s="115">
        <v>9.1666666666666757E-2</v>
      </c>
      <c r="BK14" s="115">
        <v>5.4347826086957301E-3</v>
      </c>
      <c r="BL14" s="115">
        <v>0.18411764705882347</v>
      </c>
      <c r="BM14" s="115">
        <v>0.24254385964912262</v>
      </c>
      <c r="BO14" s="116">
        <f t="shared" si="0"/>
        <v>1.1291120377722331E-2</v>
      </c>
    </row>
    <row r="15" spans="1:67" x14ac:dyDescent="0.2">
      <c r="A15" t="s">
        <v>1369</v>
      </c>
      <c r="B15" s="115">
        <v>0.13743093922651922</v>
      </c>
      <c r="C15" s="115">
        <v>-5.3571428571428568E-2</v>
      </c>
      <c r="D15" s="115">
        <v>7.8846153846153871E-2</v>
      </c>
      <c r="E15" s="115">
        <v>0.27868852459016397</v>
      </c>
      <c r="F15" s="115">
        <v>0.11363636363636363</v>
      </c>
      <c r="G15" s="115">
        <v>0.11884984025559113</v>
      </c>
      <c r="H15" s="115">
        <v>1.2865497076023325E-2</v>
      </c>
      <c r="I15" s="115">
        <v>0.13098591549295771</v>
      </c>
      <c r="J15" s="115">
        <v>0.13513513513513511</v>
      </c>
      <c r="K15" s="115">
        <v>-4.1927139469713291E-2</v>
      </c>
      <c r="L15" s="115">
        <v>0.18988844054118204</v>
      </c>
      <c r="M15" s="115">
        <v>0.57451523545706373</v>
      </c>
      <c r="N15" s="115">
        <v>0.19388729703915944</v>
      </c>
      <c r="O15" s="115">
        <v>8.6614173228346567E-2</v>
      </c>
      <c r="P15" s="115">
        <v>0.17731069792508752</v>
      </c>
      <c r="Q15" s="115">
        <v>5.9574468085106434E-2</v>
      </c>
      <c r="R15" s="115">
        <v>0.33963378617838158</v>
      </c>
      <c r="S15" s="115">
        <v>-1.9490254872563811E-2</v>
      </c>
      <c r="T15" s="115">
        <v>0.34837209302325572</v>
      </c>
      <c r="U15" s="115">
        <v>0.1116642648150574</v>
      </c>
      <c r="V15" s="115">
        <v>0.12933568489124039</v>
      </c>
      <c r="W15" s="115">
        <v>4.5454545454545456E-2</v>
      </c>
      <c r="X15" s="115">
        <v>0.93888888888888877</v>
      </c>
      <c r="Y15" s="115">
        <v>0.1071312276131553</v>
      </c>
      <c r="Z15" s="115">
        <v>-9.4041345764085946E-2</v>
      </c>
      <c r="AA15" s="115">
        <v>0.52432432432432419</v>
      </c>
      <c r="AB15" s="115">
        <v>3.4897713598074677E-2</v>
      </c>
      <c r="AC15" s="115">
        <v>0</v>
      </c>
      <c r="AD15" s="115">
        <v>-0.11561978877153965</v>
      </c>
      <c r="AE15" s="115">
        <v>0.14942528735632191</v>
      </c>
      <c r="AF15" s="115">
        <v>7.4561403508772106E-2</v>
      </c>
      <c r="AG15" s="115">
        <v>1.3253353868601348E-2</v>
      </c>
      <c r="AH15" s="115">
        <v>-0.12034383954154738</v>
      </c>
      <c r="AI15" s="115">
        <v>0.51079136690647498</v>
      </c>
      <c r="AJ15" s="115">
        <v>8.8395475492249659E-2</v>
      </c>
      <c r="AK15" s="115">
        <v>9.0949720670391074E-2</v>
      </c>
      <c r="AL15" s="115">
        <v>0.16590909090909078</v>
      </c>
      <c r="AM15" s="115">
        <v>0.62700729927007304</v>
      </c>
      <c r="AN15" s="115">
        <v>0.50169491525423715</v>
      </c>
      <c r="AO15" s="115">
        <v>3.9418416801292488E-2</v>
      </c>
      <c r="AP15" s="115">
        <v>9.4276094276094208E-2</v>
      </c>
      <c r="AQ15" s="115">
        <v>0.21951219512195133</v>
      </c>
      <c r="AR15" s="115">
        <v>0</v>
      </c>
      <c r="AS15" s="115">
        <v>0.11940298507462699</v>
      </c>
      <c r="AT15" s="115">
        <v>1.7543859649122806E-2</v>
      </c>
      <c r="AU15" s="115">
        <v>0.26363636363636345</v>
      </c>
      <c r="AV15" s="115">
        <v>8.9743589743589772E-2</v>
      </c>
      <c r="AW15" s="115">
        <v>-0.14758637228238652</v>
      </c>
      <c r="AX15" s="115">
        <v>-2.8761984160066603E-2</v>
      </c>
      <c r="AY15" s="115">
        <v>3.1578947368421005E-2</v>
      </c>
      <c r="AZ15" s="115">
        <v>0.1461883408071748</v>
      </c>
      <c r="BA15" s="115">
        <v>-1.3804682399029846E-2</v>
      </c>
      <c r="BB15" s="115">
        <v>0.22307692307692309</v>
      </c>
      <c r="BC15" s="115">
        <v>0</v>
      </c>
      <c r="BD15" s="115">
        <v>0</v>
      </c>
      <c r="BE15" s="115">
        <v>0.53771626297577857</v>
      </c>
      <c r="BF15" s="115">
        <v>0.21935483870967734</v>
      </c>
      <c r="BG15" s="115">
        <v>-0.12664130568167867</v>
      </c>
      <c r="BH15" s="115">
        <v>0.28333333333333338</v>
      </c>
      <c r="BI15" s="115">
        <v>0.13274336283185842</v>
      </c>
      <c r="BK15" s="115">
        <v>-6.1224489795918505E-2</v>
      </c>
      <c r="BL15" s="115">
        <v>4.4226044226044155E-2</v>
      </c>
      <c r="BM15" s="115">
        <v>-2.2857142857142777E-2</v>
      </c>
      <c r="BO15" s="116">
        <f t="shared" si="0"/>
        <v>0.13818731598449421</v>
      </c>
    </row>
    <row r="16" spans="1:67" x14ac:dyDescent="0.2">
      <c r="A16" t="s">
        <v>1370</v>
      </c>
      <c r="B16" s="115">
        <v>0.3296602387511478</v>
      </c>
      <c r="C16" s="115">
        <v>9.4605160281469966E-2</v>
      </c>
      <c r="D16" s="115">
        <v>-7.1428571428571425E-2</v>
      </c>
      <c r="E16" s="115">
        <v>9.3189964157706015E-2</v>
      </c>
      <c r="F16" s="115">
        <v>8.3743842364532209E-2</v>
      </c>
      <c r="G16" s="115">
        <v>3.9867109634551472E-2</v>
      </c>
      <c r="H16" s="115">
        <v>-0.14755732801595201</v>
      </c>
      <c r="I16" s="115">
        <v>-4.3899811473202328E-2</v>
      </c>
      <c r="J16" s="115">
        <v>4.2253521126760667E-2</v>
      </c>
      <c r="K16" s="115">
        <v>1.8677337107025588E-2</v>
      </c>
      <c r="L16" s="115">
        <v>3.0952380952381561E-3</v>
      </c>
      <c r="M16" s="115">
        <v>0.13952020202020207</v>
      </c>
      <c r="N16" s="115">
        <v>0.30875000000000008</v>
      </c>
      <c r="O16" s="115">
        <v>-0.17958656330749362</v>
      </c>
      <c r="P16" s="115">
        <v>0.40924050632911391</v>
      </c>
      <c r="Q16" s="115">
        <v>-2.0833333333333259E-2</v>
      </c>
      <c r="R16" s="115">
        <v>0.25314581791265728</v>
      </c>
      <c r="S16" s="115">
        <v>-3.4224035803606612E-2</v>
      </c>
      <c r="T16" s="115">
        <v>-0.19626168224299065</v>
      </c>
      <c r="U16" s="115">
        <v>-0.10798176931167455</v>
      </c>
      <c r="V16" s="115">
        <v>6.1135371179039326E-2</v>
      </c>
      <c r="W16" s="115">
        <v>-0.16603487490523119</v>
      </c>
      <c r="X16" s="115">
        <v>-2.7027027027027029E-2</v>
      </c>
      <c r="Y16" s="115">
        <v>-7.6668671076367934E-2</v>
      </c>
      <c r="Z16" s="115">
        <v>0</v>
      </c>
      <c r="AA16" s="115">
        <v>-0.11904761904761904</v>
      </c>
      <c r="AB16" s="115">
        <v>6.6752246469832965E-2</v>
      </c>
      <c r="AC16" s="115">
        <v>-5.0359712230215903E-2</v>
      </c>
      <c r="AD16" s="115">
        <v>-2.4403470715835294E-2</v>
      </c>
      <c r="AE16" s="115">
        <v>4.3999999999999949E-2</v>
      </c>
      <c r="AF16" s="115">
        <v>1.3333333333333246E-2</v>
      </c>
      <c r="AG16" s="115">
        <v>-0.10647158946872852</v>
      </c>
      <c r="AH16" s="115">
        <v>2.6470588235294207E-2</v>
      </c>
      <c r="AI16" s="115">
        <v>0</v>
      </c>
      <c r="AJ16" s="115">
        <v>3.9634146341463422E-2</v>
      </c>
      <c r="AK16" s="115">
        <v>1.7045454545454544E-2</v>
      </c>
      <c r="AL16" s="115">
        <v>7.8431372549019676E-2</v>
      </c>
      <c r="AM16" s="115">
        <v>8.2148499210110706E-2</v>
      </c>
      <c r="AN16" s="115">
        <v>0.27705627705627711</v>
      </c>
      <c r="AO16" s="115">
        <v>3.4425133689839488E-2</v>
      </c>
      <c r="AP16" s="115">
        <v>6.0714285714285852E-2</v>
      </c>
      <c r="AQ16" s="115">
        <v>-0.10480349344978175</v>
      </c>
      <c r="AR16" s="115">
        <v>-3.2313806808363529E-2</v>
      </c>
      <c r="AS16" s="115">
        <v>4.9999999999998934E-3</v>
      </c>
      <c r="AT16" s="115">
        <v>-0.05</v>
      </c>
      <c r="AU16" s="115">
        <v>0.37500000000000006</v>
      </c>
      <c r="AV16" s="115">
        <v>-8.7719298245614127E-2</v>
      </c>
      <c r="AW16" s="115">
        <v>-9.7496310870634553E-2</v>
      </c>
      <c r="AX16" s="115">
        <v>0</v>
      </c>
      <c r="AY16" s="115">
        <v>1.0638297872340451E-2</v>
      </c>
      <c r="AZ16" s="115">
        <v>-7.0833333333333304E-2</v>
      </c>
      <c r="BA16" s="115">
        <v>-2.5363636363636421E-2</v>
      </c>
      <c r="BB16" s="115">
        <v>-0.17690262124857539</v>
      </c>
      <c r="BC16" s="115">
        <v>-9.6663135593220303E-2</v>
      </c>
      <c r="BD16" s="115">
        <v>0</v>
      </c>
      <c r="BE16" s="115">
        <v>0.42504930966469412</v>
      </c>
      <c r="BF16" s="115">
        <v>1.0430247718383322E-2</v>
      </c>
      <c r="BG16" s="115">
        <v>0.88111726685133873</v>
      </c>
      <c r="BH16" s="115">
        <v>0.39534883720930236</v>
      </c>
      <c r="BI16" s="115">
        <v>9.3548387096774141E-2</v>
      </c>
      <c r="BK16" s="115">
        <v>0.4202898550724638</v>
      </c>
      <c r="BL16" s="115">
        <v>0.21583271097834208</v>
      </c>
      <c r="BM16" s="115">
        <v>0.12903225806451613</v>
      </c>
      <c r="BO16" s="116">
        <f t="shared" si="0"/>
        <v>5.4988906687801618E-2</v>
      </c>
    </row>
    <row r="17" spans="1:67" x14ac:dyDescent="0.2">
      <c r="A17" t="s">
        <v>1371</v>
      </c>
      <c r="B17" s="115">
        <v>-5.1393728222996503E-2</v>
      </c>
      <c r="C17" s="115">
        <v>-2.7290448343080032E-3</v>
      </c>
      <c r="D17" s="115">
        <v>-3.114186851211068E-2</v>
      </c>
      <c r="E17" s="115">
        <v>-6.6889632107023464E-2</v>
      </c>
      <c r="F17" s="115">
        <v>6.2827225130889994E-2</v>
      </c>
      <c r="G17" s="115">
        <v>-0.13852318259874061</v>
      </c>
      <c r="H17" s="115">
        <v>8.9033659066232188E-2</v>
      </c>
      <c r="I17" s="115">
        <v>0.20473718364698254</v>
      </c>
      <c r="J17" s="115">
        <v>0.16393442622950821</v>
      </c>
      <c r="K17" s="115">
        <v>7.5734908136482981E-2</v>
      </c>
      <c r="L17" s="115">
        <v>0.17449664429530207</v>
      </c>
      <c r="M17" s="115">
        <v>-0.14192849404117014</v>
      </c>
      <c r="N17" s="115">
        <v>-0.10813823857302124</v>
      </c>
      <c r="O17" s="115">
        <v>5.0203527815468128E-2</v>
      </c>
      <c r="P17" s="115">
        <v>-6.913890634820832E-3</v>
      </c>
      <c r="Q17" s="115">
        <v>-4.0000000000000036E-2</v>
      </c>
      <c r="R17" s="115">
        <v>6.9675376088677674E-2</v>
      </c>
      <c r="S17" s="115">
        <v>0.39522497704315879</v>
      </c>
      <c r="T17" s="115">
        <v>5.9405940594059403E-2</v>
      </c>
      <c r="U17" s="115">
        <v>3.9269665195741016E-2</v>
      </c>
      <c r="V17" s="115">
        <v>1.7131979695431558E-2</v>
      </c>
      <c r="W17" s="115">
        <v>0</v>
      </c>
      <c r="X17" s="115">
        <v>-0.11904761904761904</v>
      </c>
      <c r="Y17" s="115">
        <v>0.1994230075730255</v>
      </c>
      <c r="Z17" s="115">
        <v>0</v>
      </c>
      <c r="AA17" s="115">
        <v>0</v>
      </c>
      <c r="AB17" s="115">
        <v>0</v>
      </c>
      <c r="AC17" s="115">
        <v>6.9230769230769262E-2</v>
      </c>
      <c r="AD17" s="115">
        <v>0</v>
      </c>
      <c r="AE17" s="115">
        <v>-3.9840637450198361E-3</v>
      </c>
      <c r="AF17" s="115">
        <v>0</v>
      </c>
      <c r="AG17" s="115">
        <v>-0.21745168055319394</v>
      </c>
      <c r="AH17" s="115">
        <v>3.6585365853658569E-2</v>
      </c>
      <c r="AI17" s="115">
        <v>-2.1126760563380302E-2</v>
      </c>
      <c r="AJ17" s="115">
        <v>-6.285714285714282E-2</v>
      </c>
      <c r="AK17" s="115">
        <v>0.22188281033046384</v>
      </c>
      <c r="AL17" s="115">
        <v>-9.131403118040092E-2</v>
      </c>
      <c r="AM17" s="115">
        <v>-9.8718557190318079E-2</v>
      </c>
      <c r="AN17" s="115">
        <v>-3.347280334728036E-2</v>
      </c>
      <c r="AO17" s="115">
        <v>0.1172516803584765</v>
      </c>
      <c r="AP17" s="115">
        <v>0.24444444444444435</v>
      </c>
      <c r="AQ17" s="115">
        <v>-2.5531914893617044E-2</v>
      </c>
      <c r="AR17" s="115">
        <v>0</v>
      </c>
      <c r="AS17" s="115">
        <v>-6.75990675990676E-2</v>
      </c>
      <c r="AT17" s="115">
        <v>0</v>
      </c>
      <c r="AU17" s="115">
        <v>0.14285714285714299</v>
      </c>
      <c r="AV17" s="115">
        <v>7.0087609511889928E-2</v>
      </c>
      <c r="AW17" s="115">
        <v>0</v>
      </c>
      <c r="AX17" s="115">
        <v>0</v>
      </c>
      <c r="AY17" s="115">
        <v>-6.3424947145877281E-3</v>
      </c>
      <c r="AZ17" s="115">
        <v>-6.9767441860465143E-2</v>
      </c>
      <c r="BA17" s="115">
        <v>-1.7242944005807944E-3</v>
      </c>
      <c r="BB17" s="115">
        <v>0.20472921434019836</v>
      </c>
      <c r="BC17" s="115">
        <v>-5.0065876152833944E-3</v>
      </c>
      <c r="BD17" s="115">
        <v>-2.7027027027027029E-2</v>
      </c>
      <c r="BE17" s="115">
        <v>-3.4285714285714232E-2</v>
      </c>
      <c r="BF17" s="115">
        <v>-4.1250000000000009E-2</v>
      </c>
      <c r="BG17" s="115">
        <v>0.15736040609137059</v>
      </c>
      <c r="BH17" s="115">
        <v>0.18131868131868123</v>
      </c>
      <c r="BI17" s="115">
        <v>-1.5873015873015872E-2</v>
      </c>
      <c r="BK17" s="115">
        <v>-0.21590909090909094</v>
      </c>
      <c r="BL17" s="115">
        <v>-0.254869226488592</v>
      </c>
      <c r="BM17" s="115">
        <v>0</v>
      </c>
      <c r="BO17" s="116">
        <f t="shared" si="0"/>
        <v>1.6603651288451853E-2</v>
      </c>
    </row>
    <row r="18" spans="1:67" x14ac:dyDescent="0.2">
      <c r="A18" t="s">
        <v>1372</v>
      </c>
      <c r="B18" s="115">
        <v>3.6101083032491009E-2</v>
      </c>
      <c r="C18" s="115">
        <v>-1.3461538461538516E-2</v>
      </c>
      <c r="D18" s="115">
        <v>-5.9550927432476468E-2</v>
      </c>
      <c r="E18" s="115">
        <v>3.4602076124567505E-2</v>
      </c>
      <c r="F18" s="115">
        <v>5.2631578947368472E-3</v>
      </c>
      <c r="G18" s="115">
        <v>4.2985074626865606E-2</v>
      </c>
      <c r="H18" s="115">
        <v>-7.8999999999999918E-2</v>
      </c>
      <c r="I18" s="115">
        <v>0.31709401709401719</v>
      </c>
      <c r="J18" s="115">
        <v>-0.12103746397694534</v>
      </c>
      <c r="K18" s="115">
        <v>-4.7500000000000001E-2</v>
      </c>
      <c r="L18" s="115">
        <v>-3.4557235421166337E-2</v>
      </c>
      <c r="M18" s="115">
        <v>8.5882352941176521E-2</v>
      </c>
      <c r="N18" s="115">
        <v>-0.10030090270812436</v>
      </c>
      <c r="O18" s="115">
        <v>-8.6741016109045874E-2</v>
      </c>
      <c r="P18" s="115">
        <v>-5.297619047619051E-2</v>
      </c>
      <c r="Q18" s="115">
        <v>6.8376068376068438E-2</v>
      </c>
      <c r="R18" s="115">
        <v>0.10692375109553029</v>
      </c>
      <c r="S18" s="115">
        <v>0.1585106382978724</v>
      </c>
      <c r="T18" s="115">
        <v>0.38356164383561642</v>
      </c>
      <c r="U18" s="115">
        <v>-3.1333333333333366E-2</v>
      </c>
      <c r="V18" s="115">
        <v>-0.21631029338637492</v>
      </c>
      <c r="W18" s="115">
        <v>-0.12008005336891266</v>
      </c>
      <c r="X18" s="115">
        <v>-4.1095890410958839E-2</v>
      </c>
      <c r="Y18" s="115">
        <v>-0.14095415117719953</v>
      </c>
      <c r="Z18" s="115">
        <v>0</v>
      </c>
      <c r="AA18" s="115">
        <v>-0.34375</v>
      </c>
      <c r="AB18" s="115">
        <v>0</v>
      </c>
      <c r="AC18" s="115">
        <v>0</v>
      </c>
      <c r="AD18" s="115">
        <v>5.73394495412844E-2</v>
      </c>
      <c r="AE18" s="115">
        <v>-0.22769230769230775</v>
      </c>
      <c r="AF18" s="115">
        <v>0</v>
      </c>
      <c r="AG18" s="115">
        <v>-9.7475509629894902E-2</v>
      </c>
      <c r="AH18" s="115">
        <v>0.26153846153846144</v>
      </c>
      <c r="AI18" s="115">
        <v>-5.3333333333333378E-2</v>
      </c>
      <c r="AJ18" s="115">
        <v>4.2997020008514332E-2</v>
      </c>
      <c r="AK18" s="115">
        <v>-0.12956248489243413</v>
      </c>
      <c r="AL18" s="115">
        <v>2.2779043280182355E-2</v>
      </c>
      <c r="AM18" s="115">
        <v>3.333333333333347E-3</v>
      </c>
      <c r="AN18" s="115">
        <v>0.1380952380952381</v>
      </c>
      <c r="AO18" s="115">
        <v>0.13957446808510643</v>
      </c>
      <c r="AP18" s="115">
        <v>-0.12109375000000001</v>
      </c>
      <c r="AQ18" s="115">
        <v>0.11904761904761904</v>
      </c>
      <c r="AR18" s="115">
        <v>0</v>
      </c>
      <c r="AS18" s="115">
        <v>6.982543640897762E-2</v>
      </c>
      <c r="AT18" s="115">
        <v>0</v>
      </c>
      <c r="AU18" s="115">
        <v>-7.8947368421052697E-2</v>
      </c>
      <c r="AV18" s="115">
        <v>3.7662337662337668E-2</v>
      </c>
      <c r="AW18" s="115">
        <v>-4.9995560726919186E-2</v>
      </c>
      <c r="AX18" s="115">
        <v>-4.0400000000000061E-2</v>
      </c>
      <c r="AY18" s="115">
        <v>0</v>
      </c>
      <c r="AZ18" s="115">
        <v>-0.23214285714285715</v>
      </c>
      <c r="BA18" s="115">
        <v>-9.7395150720838805E-2</v>
      </c>
      <c r="BB18" s="115">
        <v>0</v>
      </c>
      <c r="BC18" s="115">
        <v>0</v>
      </c>
      <c r="BD18" s="115">
        <v>0</v>
      </c>
      <c r="BE18" s="115">
        <v>-3.581267217630859E-2</v>
      </c>
      <c r="BF18" s="115">
        <v>0</v>
      </c>
      <c r="BG18" s="115">
        <v>0</v>
      </c>
      <c r="BH18" s="115">
        <v>-8.9999999999999969E-2</v>
      </c>
      <c r="BI18" s="115">
        <v>-4.2553191489361659E-2</v>
      </c>
      <c r="BK18" s="115">
        <v>0.82952182952182985</v>
      </c>
      <c r="BL18" s="115">
        <v>-2.4429967426710251E-2</v>
      </c>
      <c r="BM18" s="115">
        <v>0</v>
      </c>
      <c r="BO18" s="116">
        <f t="shared" si="0"/>
        <v>2.4052531734530423E-3</v>
      </c>
    </row>
    <row r="19" spans="1:67" x14ac:dyDescent="0.2">
      <c r="A19" t="s">
        <v>1373</v>
      </c>
      <c r="B19" s="115">
        <v>-0.12063492063492061</v>
      </c>
      <c r="C19" s="115">
        <v>-4.2129452317119656E-3</v>
      </c>
      <c r="D19" s="115">
        <v>-4.9783549783549867E-2</v>
      </c>
      <c r="E19" s="115">
        <v>0.15600000000000006</v>
      </c>
      <c r="F19" s="115">
        <v>-0.17391304347826084</v>
      </c>
      <c r="G19" s="115">
        <v>-4.2857142857142858E-2</v>
      </c>
      <c r="H19" s="115">
        <v>6.2699256110520712E-2</v>
      </c>
      <c r="I19" s="115">
        <v>7.0938215102974697E-2</v>
      </c>
      <c r="J19" s="115">
        <v>-0.20956719817767644</v>
      </c>
      <c r="K19" s="115">
        <v>2.0408163265306121E-2</v>
      </c>
      <c r="L19" s="115">
        <v>-0.20634240411399191</v>
      </c>
      <c r="M19" s="115">
        <v>-0.12820512820512819</v>
      </c>
      <c r="N19" s="115">
        <v>-9.1157702825888781E-2</v>
      </c>
      <c r="O19" s="115">
        <v>0.22272727272727283</v>
      </c>
      <c r="P19" s="115">
        <v>0.11376292760540968</v>
      </c>
      <c r="Q19" s="115">
        <v>-8.6829268292682976E-2</v>
      </c>
      <c r="R19" s="115">
        <v>-0.25229357798165136</v>
      </c>
      <c r="S19" s="115">
        <v>-0.14545454545454545</v>
      </c>
      <c r="T19" s="115">
        <v>-0.12783751493428916</v>
      </c>
      <c r="U19" s="115">
        <v>-0.16631248569653775</v>
      </c>
      <c r="V19" s="115">
        <v>-6.5520446096654278E-2</v>
      </c>
      <c r="W19" s="115">
        <v>0.15307692307692308</v>
      </c>
      <c r="X19" s="115">
        <v>-0.15444015444015444</v>
      </c>
      <c r="Y19" s="115">
        <v>-0.11269928532160531</v>
      </c>
      <c r="Z19" s="115">
        <v>0</v>
      </c>
      <c r="AA19" s="115">
        <v>0</v>
      </c>
      <c r="AB19" s="115">
        <v>0</v>
      </c>
      <c r="AC19" s="115">
        <v>0</v>
      </c>
      <c r="AD19" s="115">
        <v>5.6969696969697045E-2</v>
      </c>
      <c r="AE19" s="115">
        <v>-0.12162162162162167</v>
      </c>
      <c r="AF19" s="115">
        <v>-0.1</v>
      </c>
      <c r="AG19" s="115">
        <v>-0.16396878007056551</v>
      </c>
      <c r="AH19" s="115">
        <v>-0.35643564356435642</v>
      </c>
      <c r="AI19" s="115">
        <v>-6.2500000000000056E-2</v>
      </c>
      <c r="AJ19" s="115">
        <v>7.9503676470588092E-2</v>
      </c>
      <c r="AK19" s="115">
        <v>-0.14964028776978419</v>
      </c>
      <c r="AL19" s="115">
        <v>-0.19890510948905121</v>
      </c>
      <c r="AM19" s="115">
        <v>-2.1435228331780094E-2</v>
      </c>
      <c r="AN19" s="115">
        <v>-0.15662650602409642</v>
      </c>
      <c r="AO19" s="115">
        <v>-4.0424663127807209E-2</v>
      </c>
      <c r="AP19" s="115">
        <v>-8.8967971530249115E-2</v>
      </c>
      <c r="AQ19" s="115">
        <v>-2.7777777777777801E-2</v>
      </c>
      <c r="AR19" s="115">
        <v>0</v>
      </c>
      <c r="AS19" s="115">
        <v>-6.7441860465116285E-2</v>
      </c>
      <c r="AT19" s="115">
        <v>-6.25E-2</v>
      </c>
      <c r="AU19" s="115">
        <v>2.7027027027027053E-2</v>
      </c>
      <c r="AV19" s="115">
        <v>2.6666666666666689E-2</v>
      </c>
      <c r="AW19" s="115">
        <v>0</v>
      </c>
      <c r="AX19" s="115">
        <v>-3.4749034749034693E-2</v>
      </c>
      <c r="AY19" s="115">
        <v>0</v>
      </c>
      <c r="AZ19" s="115">
        <v>0</v>
      </c>
      <c r="BA19" s="115">
        <v>-7.3537223950823488E-2</v>
      </c>
      <c r="BB19" s="115">
        <v>-6.3571428571428612E-2</v>
      </c>
      <c r="BC19" s="115">
        <v>0</v>
      </c>
      <c r="BD19" s="115">
        <v>0</v>
      </c>
      <c r="BE19" s="115">
        <v>-0.16230769230769226</v>
      </c>
      <c r="BF19" s="115">
        <v>-5.8823529411764705E-2</v>
      </c>
      <c r="BG19" s="115">
        <v>0</v>
      </c>
      <c r="BH19" s="115">
        <v>-0.23076923076923078</v>
      </c>
      <c r="BI19" s="115">
        <v>-0.12313432835820906</v>
      </c>
      <c r="BK19" s="115">
        <v>-0.27994011976047906</v>
      </c>
      <c r="BL19" s="115">
        <v>2.9625489100055961E-2</v>
      </c>
      <c r="BM19" s="115">
        <v>0</v>
      </c>
      <c r="BO19" s="116">
        <f t="shared" si="0"/>
        <v>-5.974181011198125E-2</v>
      </c>
    </row>
    <row r="20" spans="1:67" x14ac:dyDescent="0.2">
      <c r="A20" t="s">
        <v>1374</v>
      </c>
      <c r="B20" s="115">
        <v>-2.7027027027027001E-2</v>
      </c>
      <c r="C20" s="115">
        <v>0</v>
      </c>
      <c r="D20" s="115">
        <v>0.15500000000000011</v>
      </c>
      <c r="E20" s="115">
        <v>-0.16666666666666666</v>
      </c>
      <c r="F20" s="115">
        <v>-0.23333333333333339</v>
      </c>
      <c r="G20" s="115">
        <v>-7.8947368421052627E-2</v>
      </c>
      <c r="H20" s="115">
        <v>-8.6407766990291318E-2</v>
      </c>
      <c r="I20" s="115">
        <v>-8.5774058577405748E-2</v>
      </c>
      <c r="J20" s="115">
        <v>5.2757793764987952E-2</v>
      </c>
      <c r="K20" s="115">
        <v>0</v>
      </c>
      <c r="L20" s="115">
        <v>-0.12562060889929738</v>
      </c>
      <c r="M20" s="115">
        <v>5.1308363263219924E-4</v>
      </c>
      <c r="N20" s="115">
        <v>-2.4021352313167221E-2</v>
      </c>
      <c r="O20" s="115">
        <v>-0.13157894736842105</v>
      </c>
      <c r="P20" s="115">
        <v>4.4598337950138484E-2</v>
      </c>
      <c r="Q20" s="115">
        <v>-1.7257909875359512E-2</v>
      </c>
      <c r="R20" s="115">
        <v>-7.5151515151515164E-2</v>
      </c>
      <c r="S20" s="115">
        <v>-0.22947604370972255</v>
      </c>
      <c r="T20" s="115">
        <v>-0.22499999999999998</v>
      </c>
      <c r="U20" s="115">
        <v>9.2392857142857165E-2</v>
      </c>
      <c r="V20" s="115">
        <v>-5.2816901408450675E-2</v>
      </c>
      <c r="W20" s="115">
        <v>-7.1428571428571425E-2</v>
      </c>
      <c r="X20" s="115">
        <v>-7.5000000000000053E-2</v>
      </c>
      <c r="Y20" s="115">
        <v>-6.7418610612663313E-2</v>
      </c>
      <c r="Z20" s="115">
        <v>0</v>
      </c>
      <c r="AA20" s="115">
        <v>0</v>
      </c>
      <c r="AB20" s="115">
        <v>0</v>
      </c>
      <c r="AC20" s="115">
        <v>0</v>
      </c>
      <c r="AD20" s="115">
        <v>4.4303797468354382E-2</v>
      </c>
      <c r="AE20" s="115">
        <v>0.12121212121212133</v>
      </c>
      <c r="AF20" s="115">
        <v>0</v>
      </c>
      <c r="AG20" s="115">
        <v>0</v>
      </c>
      <c r="AH20" s="115">
        <v>0.1542857142857143</v>
      </c>
      <c r="AI20" s="115">
        <v>-4.1916167664670566E-2</v>
      </c>
      <c r="AJ20" s="115">
        <v>-5.8008658008657996E-2</v>
      </c>
      <c r="AK20" s="115">
        <v>-8.2152392688435302E-4</v>
      </c>
      <c r="AL20" s="115">
        <v>0.35980148883374691</v>
      </c>
      <c r="AM20" s="115">
        <v>-0.14159999999999998</v>
      </c>
      <c r="AN20" s="115">
        <v>-0.18627450980392152</v>
      </c>
      <c r="AO20" s="115">
        <v>-5.0775193798449698E-2</v>
      </c>
      <c r="AP20" s="115">
        <v>-6.020066889632112E-2</v>
      </c>
      <c r="AQ20" s="115">
        <v>-0.19402985074626866</v>
      </c>
      <c r="AR20" s="115">
        <v>0</v>
      </c>
      <c r="AS20" s="115">
        <v>1.1764705882352899E-2</v>
      </c>
      <c r="AT20" s="115">
        <v>-3.0890369473046731E-2</v>
      </c>
      <c r="AU20" s="115">
        <v>-0.20430107526881724</v>
      </c>
      <c r="AV20" s="115">
        <v>-5.0632911392405104E-2</v>
      </c>
      <c r="AW20" s="115">
        <v>0</v>
      </c>
      <c r="AX20" s="115">
        <v>-5.0238357169050278E-2</v>
      </c>
      <c r="AY20" s="115">
        <v>-3.5112359550562296E-3</v>
      </c>
      <c r="AZ20" s="115">
        <v>0.12000000000000005</v>
      </c>
      <c r="BA20" s="115">
        <v>-4.9689888936968026E-2</v>
      </c>
      <c r="BB20" s="115">
        <v>-1.7543859649122806E-2</v>
      </c>
      <c r="BC20" s="115">
        <v>0</v>
      </c>
      <c r="BD20" s="115">
        <v>0</v>
      </c>
      <c r="BE20" s="115">
        <v>-0.51994091580502211</v>
      </c>
      <c r="BF20" s="115">
        <v>-0.13221031138335884</v>
      </c>
      <c r="BG20" s="115">
        <v>-4.9758822036049782E-2</v>
      </c>
      <c r="BH20" s="115">
        <v>4.0000000000000036E-2</v>
      </c>
      <c r="BI20" s="115">
        <v>-8.5324232081911255E-2</v>
      </c>
      <c r="BK20" s="115">
        <v>-0.27783783783783789</v>
      </c>
      <c r="BL20" s="115">
        <v>-3.5579514824797848E-2</v>
      </c>
      <c r="BM20" s="115">
        <v>0</v>
      </c>
      <c r="BO20" s="116">
        <f t="shared" si="0"/>
        <v>-4.472036009950249E-2</v>
      </c>
    </row>
    <row r="21" spans="1:67" x14ac:dyDescent="0.2">
      <c r="A21" t="s">
        <v>1375</v>
      </c>
      <c r="B21" s="115">
        <v>-8.4805653710247425E-2</v>
      </c>
      <c r="C21" s="115">
        <v>0</v>
      </c>
      <c r="D21" s="115">
        <v>-9.6774193548387094E-2</v>
      </c>
      <c r="E21" s="115">
        <v>-7.6923076923076927E-2</v>
      </c>
      <c r="F21" s="115">
        <v>-9.0909090909090856E-2</v>
      </c>
      <c r="G21" s="115">
        <v>0</v>
      </c>
      <c r="H21" s="115">
        <v>9.8039215686275914E-3</v>
      </c>
      <c r="I21" s="115">
        <v>-0.13090909090909095</v>
      </c>
      <c r="J21" s="115">
        <v>-0.14549180327868852</v>
      </c>
      <c r="K21" s="115">
        <v>-6.953856286970081E-3</v>
      </c>
      <c r="L21" s="115">
        <v>-0.11922442244224425</v>
      </c>
      <c r="M21" s="115">
        <v>-0.14103129131776124</v>
      </c>
      <c r="N21" s="115">
        <v>-8.1699346405228759E-2</v>
      </c>
      <c r="O21" s="115">
        <v>-4.7619047619047714E-2</v>
      </c>
      <c r="P21" s="115">
        <v>-0.3107398568019093</v>
      </c>
      <c r="Q21" s="115">
        <v>-6.666666666666694E-3</v>
      </c>
      <c r="R21" s="115">
        <v>-0.13020558777016336</v>
      </c>
      <c r="S21" s="115">
        <v>-0.16013648664548771</v>
      </c>
      <c r="T21" s="115">
        <v>-5.2631578947368418E-2</v>
      </c>
      <c r="U21" s="115">
        <v>-6.6666666666666666E-2</v>
      </c>
      <c r="V21" s="115">
        <v>4.2201834862385233E-2</v>
      </c>
      <c r="W21" s="115">
        <v>7.6923076923076927E-2</v>
      </c>
      <c r="X21" s="115">
        <v>-7.8947368421052586E-2</v>
      </c>
      <c r="Y21" s="115">
        <v>-5.1082461688153766E-2</v>
      </c>
      <c r="Z21" s="115">
        <v>0</v>
      </c>
      <c r="AA21" s="115">
        <v>0</v>
      </c>
      <c r="AB21" s="115">
        <v>-4.9999999999999933E-2</v>
      </c>
      <c r="AC21" s="115">
        <v>-7.0764832022873494E-2</v>
      </c>
      <c r="AD21" s="115">
        <v>0</v>
      </c>
      <c r="AE21" s="115">
        <v>-0.10081743869209812</v>
      </c>
      <c r="AF21" s="115">
        <v>-9.0909090909090912E-2</v>
      </c>
      <c r="AG21" s="115">
        <v>-4.9993905659610802E-2</v>
      </c>
      <c r="AH21" s="115">
        <v>-0.14634146341463408</v>
      </c>
      <c r="AI21" s="115">
        <v>-0.17326732673267331</v>
      </c>
      <c r="AJ21" s="115">
        <v>-0.11153846153846149</v>
      </c>
      <c r="AK21" s="115">
        <v>0.15516014234875444</v>
      </c>
      <c r="AL21" s="115">
        <v>-0.1604166666666666</v>
      </c>
      <c r="AM21" s="115">
        <v>6.2386798148521289E-3</v>
      </c>
      <c r="AN21" s="115">
        <v>-0.15934065934065936</v>
      </c>
      <c r="AO21" s="115">
        <v>-0.11492281303602052</v>
      </c>
      <c r="AP21" s="115">
        <v>-0.19189189189189187</v>
      </c>
      <c r="AQ21" s="115">
        <v>-1.1070110701106939E-2</v>
      </c>
      <c r="AR21" s="115">
        <v>0</v>
      </c>
      <c r="AS21" s="115">
        <v>-6.5934065934065894E-2</v>
      </c>
      <c r="AT21" s="115">
        <v>0</v>
      </c>
      <c r="AU21" s="115">
        <v>-9.708737864077667E-2</v>
      </c>
      <c r="AV21" s="115">
        <v>-1.0025062656641612E-2</v>
      </c>
      <c r="AW21" s="115">
        <v>0.15675760409515715</v>
      </c>
      <c r="AX21" s="115">
        <v>4.8846153846153831E-2</v>
      </c>
      <c r="AY21" s="115">
        <v>-7.0175438596489738E-4</v>
      </c>
      <c r="AZ21" s="115">
        <v>0</v>
      </c>
      <c r="BA21" s="115">
        <v>-5.9102938182805237E-2</v>
      </c>
      <c r="BB21" s="115">
        <v>-0.05</v>
      </c>
      <c r="BC21" s="115">
        <v>0</v>
      </c>
      <c r="BD21" s="115">
        <v>0</v>
      </c>
      <c r="BE21" s="115">
        <v>-0.14330907940525153</v>
      </c>
      <c r="BF21" s="115">
        <v>2.4313725490196073E-2</v>
      </c>
      <c r="BG21" s="115">
        <v>-4.9927641099855286E-2</v>
      </c>
      <c r="BH21" s="115">
        <v>-0.17491749174917487</v>
      </c>
      <c r="BI21" s="115">
        <v>-4.737575476079886E-2</v>
      </c>
      <c r="BK21" s="115">
        <v>-0.1914335664335664</v>
      </c>
      <c r="BL21" s="115">
        <v>0.22361477572559371</v>
      </c>
      <c r="BM21" s="115">
        <v>0</v>
      </c>
      <c r="BO21" s="116">
        <f t="shared" si="0"/>
        <v>-5.4867413113288799E-2</v>
      </c>
    </row>
    <row r="22" spans="1:67" x14ac:dyDescent="0.2">
      <c r="A22" t="s">
        <v>1376</v>
      </c>
      <c r="B22" s="115">
        <v>-0.21301446051167963</v>
      </c>
      <c r="C22" s="115">
        <v>4.230769230769209E-3</v>
      </c>
      <c r="D22" s="115">
        <v>-3.0037546933667111E-2</v>
      </c>
      <c r="E22" s="115">
        <v>-7.1428571428571425E-2</v>
      </c>
      <c r="F22" s="115">
        <v>-5.7142857142857197E-2</v>
      </c>
      <c r="G22" s="115">
        <v>-1.3499480789200496E-2</v>
      </c>
      <c r="H22" s="115">
        <v>9.8135426889104879E-4</v>
      </c>
      <c r="I22" s="115">
        <v>0.14583333333333334</v>
      </c>
      <c r="J22" s="115">
        <v>-0.12701252236135957</v>
      </c>
      <c r="K22" s="115">
        <v>1.8696774193548399E-2</v>
      </c>
      <c r="L22" s="115">
        <v>-9.9621127702251011E-2</v>
      </c>
      <c r="M22" s="115">
        <v>-0.18964285714285709</v>
      </c>
      <c r="N22" s="115">
        <v>0.32467532467532467</v>
      </c>
      <c r="O22" s="115">
        <v>-2.0858895705521463E-2</v>
      </c>
      <c r="P22" s="115">
        <v>0.29769573835480678</v>
      </c>
      <c r="Q22" s="115">
        <v>-4.4585987261146515E-2</v>
      </c>
      <c r="R22" s="115">
        <v>-7.5085324232082043E-2</v>
      </c>
      <c r="S22" s="115">
        <v>-1.176470588235896E-4</v>
      </c>
      <c r="T22" s="115">
        <v>1.7857142857142856E-2</v>
      </c>
      <c r="U22" s="115">
        <v>3.33344444814524E-5</v>
      </c>
      <c r="V22" s="115">
        <v>-7.3916737468139274E-2</v>
      </c>
      <c r="W22" s="115">
        <v>0</v>
      </c>
      <c r="X22" s="115">
        <v>-0.15555555555555559</v>
      </c>
      <c r="Y22" s="115">
        <v>-9.1893085928871299E-2</v>
      </c>
      <c r="Z22" s="115">
        <v>0</v>
      </c>
      <c r="AA22" s="115">
        <v>-0.13513513513513511</v>
      </c>
      <c r="AB22" s="115">
        <v>2.5000000000000001E-2</v>
      </c>
      <c r="AC22" s="115">
        <v>0.16583333333333336</v>
      </c>
      <c r="AD22" s="115">
        <v>-7.0588235294117604E-2</v>
      </c>
      <c r="AE22" s="115">
        <v>-8.2500000000000018E-2</v>
      </c>
      <c r="AF22" s="115">
        <v>-0.15384615384615385</v>
      </c>
      <c r="AG22" s="115">
        <v>-1.5480000000000018E-2</v>
      </c>
      <c r="AH22" s="115">
        <v>-1.2048192771084508E-2</v>
      </c>
      <c r="AI22" s="115">
        <v>-0.1755102040816327</v>
      </c>
      <c r="AJ22" s="115">
        <v>0.14891736632788338</v>
      </c>
      <c r="AK22" s="115">
        <v>3.5714285714285375E-3</v>
      </c>
      <c r="AL22" s="115">
        <v>-0.16811091854419408</v>
      </c>
      <c r="AM22" s="115">
        <v>0.15397120297259625</v>
      </c>
      <c r="AN22" s="115">
        <v>-0.15348837209302318</v>
      </c>
      <c r="AO22" s="115">
        <v>6.1930783242258626E-2</v>
      </c>
      <c r="AP22" s="115">
        <v>2.7777777777777801E-2</v>
      </c>
      <c r="AQ22" s="115">
        <v>-0.29974160206718348</v>
      </c>
      <c r="AR22" s="115">
        <v>-1.4894884671035833E-2</v>
      </c>
      <c r="AS22" s="115">
        <v>0.1234567901234568</v>
      </c>
      <c r="AT22" s="115">
        <v>0</v>
      </c>
      <c r="AU22" s="115">
        <v>-0.16260162601626013</v>
      </c>
      <c r="AV22" s="115">
        <v>0.18222222222222229</v>
      </c>
      <c r="AW22" s="115">
        <v>4.696661007357103E-2</v>
      </c>
      <c r="AX22" s="115">
        <v>-1.7013232514177669E-2</v>
      </c>
      <c r="AY22" s="115">
        <v>-0.05</v>
      </c>
      <c r="AZ22" s="115">
        <v>4.1666666666666644E-2</v>
      </c>
      <c r="BA22" s="115">
        <v>-0.18526094648385666</v>
      </c>
      <c r="BB22" s="115">
        <v>0</v>
      </c>
      <c r="BC22" s="115">
        <v>-1.3157894736841357E-3</v>
      </c>
      <c r="BD22" s="115">
        <v>0</v>
      </c>
      <c r="BE22" s="115">
        <v>-7.029411764705884E-2</v>
      </c>
      <c r="BF22" s="115">
        <v>-0.19878508588186011</v>
      </c>
      <c r="BG22" s="115">
        <v>-0.22577030812324925</v>
      </c>
      <c r="BH22" s="115">
        <v>-0.14647887323943662</v>
      </c>
      <c r="BI22" s="115">
        <v>-6.9174232598357019E-2</v>
      </c>
      <c r="BK22" s="115">
        <v>-0.10972762645914398</v>
      </c>
      <c r="BL22" s="115">
        <v>6.7605633802816964E-2</v>
      </c>
      <c r="BM22" s="115">
        <v>0</v>
      </c>
      <c r="BO22" s="116">
        <f t="shared" si="0"/>
        <v>-3.0511977899855849E-2</v>
      </c>
    </row>
    <row r="23" spans="1:67" x14ac:dyDescent="0.2">
      <c r="A23" t="s">
        <v>1377</v>
      </c>
      <c r="B23" s="115">
        <v>-0.14988179669030724</v>
      </c>
      <c r="C23" s="115">
        <v>-8.4829285462865195E-2</v>
      </c>
      <c r="D23" s="115">
        <v>-0.13621621621621618</v>
      </c>
      <c r="E23" s="115">
        <v>-9.0909090909090925E-2</v>
      </c>
      <c r="F23" s="115">
        <v>0</v>
      </c>
      <c r="G23" s="115">
        <v>-8.5470085470085347E-2</v>
      </c>
      <c r="H23" s="115">
        <v>-9.8039215686272427E-4</v>
      </c>
      <c r="I23" s="115">
        <v>-6.6147859922178961E-2</v>
      </c>
      <c r="J23" s="115">
        <v>-7.4503311258278179E-2</v>
      </c>
      <c r="K23" s="115">
        <v>-3.3231874656953229E-2</v>
      </c>
      <c r="L23" s="115">
        <v>-3.7399885583523952E-2</v>
      </c>
      <c r="M23" s="115">
        <v>-3.2815198618307402E-2</v>
      </c>
      <c r="N23" s="115">
        <v>2.6666666666666689E-2</v>
      </c>
      <c r="O23" s="115">
        <v>-3.5502958579881533E-2</v>
      </c>
      <c r="P23" s="115">
        <v>-0.2856004956190813</v>
      </c>
      <c r="Q23" s="115">
        <v>-0.13396375098502752</v>
      </c>
      <c r="R23" s="115">
        <v>-4.7818012999071381E-2</v>
      </c>
      <c r="S23" s="115">
        <v>7.5813188204024731E-2</v>
      </c>
      <c r="T23" s="115">
        <v>0</v>
      </c>
      <c r="U23" s="115">
        <v>-6.250195318603706E-2</v>
      </c>
      <c r="V23" s="115">
        <v>9.4339622641508945E-3</v>
      </c>
      <c r="W23" s="115">
        <v>-7.1428571428571425E-2</v>
      </c>
      <c r="X23" s="115">
        <v>0.12289457267623198</v>
      </c>
      <c r="Y23" s="115">
        <v>4.6604527296937601E-3</v>
      </c>
      <c r="Z23" s="115">
        <v>0</v>
      </c>
      <c r="AA23" s="115">
        <v>0</v>
      </c>
      <c r="AB23" s="115">
        <v>0</v>
      </c>
      <c r="AC23" s="115">
        <v>2.5641025641025703E-2</v>
      </c>
      <c r="AD23" s="115">
        <v>-5.186837702175124E-2</v>
      </c>
      <c r="AE23" s="115">
        <v>-4.9751243781093468E-3</v>
      </c>
      <c r="AF23" s="115">
        <v>0</v>
      </c>
      <c r="AG23" s="115">
        <v>0</v>
      </c>
      <c r="AH23" s="115">
        <v>1.2195121951219686E-2</v>
      </c>
      <c r="AI23" s="115">
        <v>0</v>
      </c>
      <c r="AJ23" s="115">
        <v>-3.5226772346984522E-3</v>
      </c>
      <c r="AK23" s="115">
        <v>3.7037037037037035E-2</v>
      </c>
      <c r="AL23" s="115">
        <v>-5.4098360655737719E-2</v>
      </c>
      <c r="AM23" s="115">
        <v>-0.17192307692307687</v>
      </c>
      <c r="AN23" s="115">
        <v>-9.0909090909091023E-2</v>
      </c>
      <c r="AO23" s="115">
        <v>-3.5827186512118005E-2</v>
      </c>
      <c r="AP23" s="115">
        <v>5.5718475073313768E-2</v>
      </c>
      <c r="AQ23" s="115">
        <v>-1.7766497461928894E-2</v>
      </c>
      <c r="AR23" s="115">
        <v>0</v>
      </c>
      <c r="AS23" s="115">
        <v>1.2499999999999956E-2</v>
      </c>
      <c r="AT23" s="115">
        <v>4.9920508744038278E-2</v>
      </c>
      <c r="AU23" s="115">
        <v>-0.23602484472049695</v>
      </c>
      <c r="AV23" s="115">
        <v>0.22727272727272727</v>
      </c>
      <c r="AW23" s="115">
        <v>7.9413561392791696E-2</v>
      </c>
      <c r="AX23" s="115">
        <v>2.5193798449612347E-2</v>
      </c>
      <c r="AY23" s="115">
        <v>-0.14285714285714285</v>
      </c>
      <c r="AZ23" s="115">
        <v>-9.9999999999999978E-2</v>
      </c>
      <c r="BA23" s="115">
        <v>-5.2190316495493647E-2</v>
      </c>
      <c r="BB23" s="115">
        <v>-1.9607843137254902E-2</v>
      </c>
      <c r="BC23" s="115">
        <v>-5.7539682539682543E-2</v>
      </c>
      <c r="BD23" s="115">
        <v>0</v>
      </c>
      <c r="BE23" s="115">
        <v>-5.8479532163743519E-3</v>
      </c>
      <c r="BF23" s="115">
        <v>-5.2094186288810171E-3</v>
      </c>
      <c r="BG23" s="115">
        <v>0</v>
      </c>
      <c r="BH23" s="115">
        <v>-2.7397260273972629E-2</v>
      </c>
      <c r="BI23" s="115">
        <v>5.652173913043435E-3</v>
      </c>
      <c r="BK23" s="115">
        <v>0.33854166666666669</v>
      </c>
      <c r="BL23" s="115">
        <v>-0.29493545183714009</v>
      </c>
      <c r="BM23" s="115">
        <v>0</v>
      </c>
      <c r="BO23" s="116">
        <f t="shared" si="0"/>
        <v>-2.6875335013699132E-2</v>
      </c>
    </row>
    <row r="24" spans="1:67" x14ac:dyDescent="0.2">
      <c r="A24" t="s">
        <v>1378</v>
      </c>
      <c r="B24" s="115">
        <v>-0.20398946179902153</v>
      </c>
      <c r="C24" s="115">
        <v>-5.2368245496998006E-2</v>
      </c>
      <c r="D24" s="115">
        <v>2.7777777777777776E-2</v>
      </c>
      <c r="E24" s="115">
        <v>-2.7777777777777745E-2</v>
      </c>
      <c r="F24" s="115">
        <v>-6.6666666666666666E-2</v>
      </c>
      <c r="G24" s="115">
        <v>-9.4193548387096829E-2</v>
      </c>
      <c r="H24" s="115">
        <v>-1.0669253152279456E-2</v>
      </c>
      <c r="I24" s="115">
        <v>-4.8148148148148176E-2</v>
      </c>
      <c r="J24" s="115">
        <v>-5.625000000000005E-2</v>
      </c>
      <c r="K24" s="115">
        <v>-9.973608849458146E-2</v>
      </c>
      <c r="L24" s="115">
        <v>-2.107105355267757E-2</v>
      </c>
      <c r="M24" s="115">
        <v>-0.12272727272727275</v>
      </c>
      <c r="N24" s="115">
        <v>-0.10358565737051785</v>
      </c>
      <c r="O24" s="115">
        <v>-0.153306613226453</v>
      </c>
      <c r="P24" s="115">
        <v>-2.594827586206901E-2</v>
      </c>
      <c r="Q24" s="115">
        <v>-2.1588280647648506E-2</v>
      </c>
      <c r="R24" s="115">
        <v>-0.18594104308390028</v>
      </c>
      <c r="S24" s="115">
        <v>-3.6463414634146277E-2</v>
      </c>
      <c r="T24" s="115">
        <v>3.7037037037037035E-2</v>
      </c>
      <c r="U24" s="115">
        <v>5.9569536423841087E-2</v>
      </c>
      <c r="V24" s="115">
        <v>-4.5045045045045098E-2</v>
      </c>
      <c r="W24" s="115">
        <v>-5.0847457627118647E-2</v>
      </c>
      <c r="X24" s="115">
        <v>-0.11923076923076914</v>
      </c>
      <c r="Y24" s="115">
        <v>-0.10701545778834717</v>
      </c>
      <c r="Z24" s="115">
        <v>0</v>
      </c>
      <c r="AA24" s="115">
        <v>0.34545454545454551</v>
      </c>
      <c r="AB24" s="115">
        <v>0</v>
      </c>
      <c r="AC24" s="115">
        <v>-2.500000000000006E-2</v>
      </c>
      <c r="AD24" s="115">
        <v>0.20093770931011387</v>
      </c>
      <c r="AE24" s="115">
        <v>-0.18787878787878801</v>
      </c>
      <c r="AF24" s="115">
        <v>-0.13333333333333333</v>
      </c>
      <c r="AG24" s="115">
        <v>0</v>
      </c>
      <c r="AH24" s="115">
        <v>-7.2398190045248931E-2</v>
      </c>
      <c r="AI24" s="115">
        <v>-5.7692307692307654E-2</v>
      </c>
      <c r="AJ24" s="115">
        <v>-0.13055130168453294</v>
      </c>
      <c r="AK24" s="115">
        <v>-3.3412887828162256E-2</v>
      </c>
      <c r="AL24" s="115">
        <v>-0.11976911976911979</v>
      </c>
      <c r="AM24" s="115">
        <v>-9.5652173913043481E-2</v>
      </c>
      <c r="AN24" s="115">
        <v>-0.11257035647279542</v>
      </c>
      <c r="AO24" s="115">
        <v>-4.5591686221924221E-2</v>
      </c>
      <c r="AP24" s="115">
        <v>-0.14749999999999996</v>
      </c>
      <c r="AQ24" s="115">
        <v>-6.1904761904761955E-2</v>
      </c>
      <c r="AR24" s="115">
        <v>0</v>
      </c>
      <c r="AS24" s="115">
        <v>-3.6144578313253094E-2</v>
      </c>
      <c r="AT24" s="115">
        <v>-0.17236842105263159</v>
      </c>
      <c r="AU24" s="115">
        <v>-0.24056603773584906</v>
      </c>
      <c r="AV24" s="115">
        <v>-1.7857142857142794E-2</v>
      </c>
      <c r="AW24" s="115">
        <v>-3.7058823529411762E-2</v>
      </c>
      <c r="AX24" s="115">
        <v>2.4215958713775285E-2</v>
      </c>
      <c r="AY24" s="115">
        <v>7.6923076923076927E-2</v>
      </c>
      <c r="AZ24" s="115">
        <v>6.6666666666666666E-2</v>
      </c>
      <c r="BA24" s="115">
        <v>-7.3592233009708727E-2</v>
      </c>
      <c r="BB24" s="115">
        <v>-1.7656500802568219E-2</v>
      </c>
      <c r="BC24" s="115">
        <v>-4.9952874646559793E-2</v>
      </c>
      <c r="BD24" s="115">
        <v>0</v>
      </c>
      <c r="BE24" s="115">
        <v>-0.17808219178082182</v>
      </c>
      <c r="BF24" s="115">
        <v>-7.2403806371535246E-3</v>
      </c>
      <c r="BG24" s="115">
        <v>0</v>
      </c>
      <c r="BH24" s="115">
        <v>-2.1447721179624683E-2</v>
      </c>
      <c r="BI24" s="115">
        <v>-6.9202751922298703E-2</v>
      </c>
      <c r="BK24" s="115">
        <v>-9.8591549295774711E-2</v>
      </c>
      <c r="BL24" s="115">
        <v>-3.9580352885073833E-2</v>
      </c>
      <c r="BM24" s="115">
        <v>-1.5873015873015872E-2</v>
      </c>
      <c r="BO24" s="116">
        <f t="shared" si="0"/>
        <v>-4.9404074677406463E-2</v>
      </c>
    </row>
    <row r="25" spans="1:67" x14ac:dyDescent="0.2">
      <c r="A25" t="s">
        <v>1379</v>
      </c>
      <c r="B25" s="115">
        <v>0.11032177183451737</v>
      </c>
      <c r="C25" s="115">
        <v>0.11037037037037038</v>
      </c>
      <c r="D25" s="115">
        <v>-0.24937447873227692</v>
      </c>
      <c r="E25" s="115">
        <v>0.13142857142857142</v>
      </c>
      <c r="F25" s="115">
        <v>4.1666666666666644E-2</v>
      </c>
      <c r="G25" s="115">
        <v>6.4935064935064315E-3</v>
      </c>
      <c r="H25" s="115">
        <v>-1.3397129186602756E-2</v>
      </c>
      <c r="I25" s="115">
        <v>0.125</v>
      </c>
      <c r="J25" s="115">
        <v>7.7441077441077436E-2</v>
      </c>
      <c r="K25" s="115">
        <v>-4.9994132144114439E-2</v>
      </c>
      <c r="L25" s="115">
        <v>0.12898126926420606</v>
      </c>
      <c r="M25" s="115">
        <v>5.6000000000000001E-2</v>
      </c>
      <c r="N25" s="115">
        <v>0</v>
      </c>
      <c r="O25" s="115">
        <v>0.17411764705882357</v>
      </c>
      <c r="P25" s="115">
        <v>-0.17343594128544965</v>
      </c>
      <c r="Q25" s="115">
        <v>2.3677979479084506E-2</v>
      </c>
      <c r="R25" s="115">
        <v>0.14495889225443537</v>
      </c>
      <c r="S25" s="115">
        <v>-3.4726309593878783E-2</v>
      </c>
      <c r="T25" s="115">
        <v>2.8571428571428571E-2</v>
      </c>
      <c r="U25" s="115">
        <v>6.6666666666666671E-3</v>
      </c>
      <c r="V25" s="115">
        <v>1.4540922309929432E-2</v>
      </c>
      <c r="W25" s="115">
        <v>5.3571428571428568E-2</v>
      </c>
      <c r="X25" s="115">
        <v>7.6286221170904736E-2</v>
      </c>
      <c r="Y25" s="115">
        <v>1.8365287588294726E-2</v>
      </c>
      <c r="Z25" s="115">
        <v>0</v>
      </c>
      <c r="AA25" s="115">
        <v>1.8214936247722745E-3</v>
      </c>
      <c r="AB25" s="115">
        <v>0</v>
      </c>
      <c r="AC25" s="115">
        <v>0</v>
      </c>
      <c r="AD25" s="115">
        <v>-0.23239074550128533</v>
      </c>
      <c r="AE25" s="115">
        <v>0</v>
      </c>
      <c r="AF25" s="115">
        <v>-0.14772727272727279</v>
      </c>
      <c r="AG25" s="115">
        <v>0</v>
      </c>
      <c r="AH25" s="115">
        <v>0.26285714285714284</v>
      </c>
      <c r="AI25" s="115">
        <v>0</v>
      </c>
      <c r="AJ25" s="115">
        <v>-8.0281690140844991E-2</v>
      </c>
      <c r="AK25" s="115">
        <v>-0.10888983411314343</v>
      </c>
      <c r="AL25" s="115">
        <v>-5.9701492537313487E-2</v>
      </c>
      <c r="AM25" s="115">
        <v>1.1789547774063025E-2</v>
      </c>
      <c r="AN25" s="115">
        <v>0.13404255319148933</v>
      </c>
      <c r="AO25" s="115">
        <v>-8.9700996677741906E-3</v>
      </c>
      <c r="AP25" s="115">
        <v>0.22699386503067492</v>
      </c>
      <c r="AQ25" s="115">
        <v>0.20000000000000004</v>
      </c>
      <c r="AR25" s="115">
        <v>0</v>
      </c>
      <c r="AS25" s="115">
        <v>9.2105263157894884E-2</v>
      </c>
      <c r="AT25" s="115">
        <v>-1.5033696215655737E-2</v>
      </c>
      <c r="AU25" s="115">
        <v>0.34177215189873417</v>
      </c>
      <c r="AV25" s="115">
        <v>5.6603773584905627E-2</v>
      </c>
      <c r="AW25" s="115">
        <v>6.2148564664101808E-3</v>
      </c>
      <c r="AX25" s="115">
        <v>7.191489361702133E-2</v>
      </c>
      <c r="AY25" s="115">
        <v>0.14275668073136422</v>
      </c>
      <c r="AZ25" s="115">
        <v>-2.849740932642484E-2</v>
      </c>
      <c r="BA25" s="115">
        <v>1.6631298425702042E-2</v>
      </c>
      <c r="BB25" s="115">
        <v>-0.13472222222222222</v>
      </c>
      <c r="BC25" s="115">
        <v>0.2101511263187909</v>
      </c>
      <c r="BD25" s="115">
        <v>0</v>
      </c>
      <c r="BE25" s="115">
        <v>-5.4318181818181828E-2</v>
      </c>
      <c r="BF25" s="115">
        <v>3.3208800332088771E-3</v>
      </c>
      <c r="BG25" s="115">
        <v>0</v>
      </c>
      <c r="BH25" s="115">
        <v>-0.11190476190476195</v>
      </c>
      <c r="BI25" s="115">
        <v>-3.7772585669781887E-2</v>
      </c>
      <c r="BK25" s="115">
        <v>6.500000000000003E-2</v>
      </c>
      <c r="BL25" s="115">
        <v>8.5403726708074459E-2</v>
      </c>
      <c r="BM25" s="115">
        <v>-5.9701492537313432E-2</v>
      </c>
      <c r="BO25" s="116">
        <f t="shared" si="0"/>
        <v>2.6301579131204171E-2</v>
      </c>
    </row>
    <row r="26" spans="1:67" x14ac:dyDescent="0.2">
      <c r="A26" t="s">
        <v>1380</v>
      </c>
      <c r="B26" s="115">
        <v>-5.1901743264659225E-2</v>
      </c>
      <c r="C26" s="115">
        <v>-1.8181818181818181E-2</v>
      </c>
      <c r="D26" s="115">
        <v>-7.3236714975845399E-2</v>
      </c>
      <c r="E26" s="115">
        <v>-0.12935323383084568</v>
      </c>
      <c r="F26" s="115">
        <v>-0.12621359223300971</v>
      </c>
      <c r="G26" s="115">
        <v>2.6666666666666731E-2</v>
      </c>
      <c r="H26" s="115">
        <v>1.4563106796116367E-2</v>
      </c>
      <c r="I26" s="115">
        <v>-0.1864406779661017</v>
      </c>
      <c r="J26" s="115">
        <v>5.319148936170226E-2</v>
      </c>
      <c r="K26" s="115">
        <v>-2.869430051813477E-2</v>
      </c>
      <c r="L26" s="115">
        <v>-0.14402651873900685</v>
      </c>
      <c r="M26" s="115">
        <v>-0.17763157894736842</v>
      </c>
      <c r="N26" s="115">
        <v>-8.7272727272727349E-2</v>
      </c>
      <c r="O26" s="115">
        <v>-9.7664543524416128E-2</v>
      </c>
      <c r="P26" s="115">
        <v>1.0076291924571799E-2</v>
      </c>
      <c r="Q26" s="115">
        <v>4.7107438016528953E-2</v>
      </c>
      <c r="R26" s="115">
        <v>-0.14848931466470158</v>
      </c>
      <c r="S26" s="115">
        <v>-6.0391549607344254E-2</v>
      </c>
      <c r="T26" s="115">
        <v>-4.5454545454545456E-2</v>
      </c>
      <c r="U26" s="115">
        <v>-8.2568807339449546E-2</v>
      </c>
      <c r="V26" s="115">
        <v>-6.669251647925549E-2</v>
      </c>
      <c r="W26" s="115">
        <v>0</v>
      </c>
      <c r="X26" s="115">
        <v>-0.10999999999999999</v>
      </c>
      <c r="Y26" s="115">
        <v>-5.9415337889142036E-2</v>
      </c>
      <c r="Z26" s="115">
        <v>0</v>
      </c>
      <c r="AA26" s="115">
        <v>-0.14485981308411211</v>
      </c>
      <c r="AB26" s="115">
        <v>0</v>
      </c>
      <c r="AC26" s="115">
        <v>-7.6923076923076927E-2</v>
      </c>
      <c r="AD26" s="115">
        <v>0.28893306825712389</v>
      </c>
      <c r="AE26" s="115">
        <v>-0.20032310177705981</v>
      </c>
      <c r="AF26" s="115">
        <v>0</v>
      </c>
      <c r="AG26" s="115">
        <v>0</v>
      </c>
      <c r="AH26" s="115">
        <v>-0.20454545454545461</v>
      </c>
      <c r="AI26" s="115">
        <v>-0.15309446254071654</v>
      </c>
      <c r="AJ26" s="115">
        <v>9.1887735486351277E-2</v>
      </c>
      <c r="AK26" s="115">
        <v>-2.04166666666666E-2</v>
      </c>
      <c r="AL26" s="115">
        <v>0.12176560121765598</v>
      </c>
      <c r="AM26" s="115">
        <v>-9.8079669893667676E-2</v>
      </c>
      <c r="AN26" s="115">
        <v>-0.19520547945205474</v>
      </c>
      <c r="AO26" s="115">
        <v>-0.12116788321167879</v>
      </c>
      <c r="AP26" s="115">
        <v>-0.15979381443298973</v>
      </c>
      <c r="AQ26" s="115">
        <v>-2.7777777777777801E-2</v>
      </c>
      <c r="AR26" s="115">
        <v>0</v>
      </c>
      <c r="AS26" s="115">
        <v>-5.0000000000000044E-2</v>
      </c>
      <c r="AT26" s="115">
        <v>4.9795918367346891E-2</v>
      </c>
      <c r="AU26" s="115">
        <v>-0.15053763440860216</v>
      </c>
      <c r="AV26" s="115">
        <v>0.172566371681416</v>
      </c>
      <c r="AW26" s="115">
        <v>6.3916876574307308E-2</v>
      </c>
      <c r="AX26" s="115">
        <v>0</v>
      </c>
      <c r="AY26" s="115">
        <v>-9.71428571428571E-2</v>
      </c>
      <c r="AZ26" s="115">
        <v>-0.1146788990825689</v>
      </c>
      <c r="BA26" s="115">
        <v>-3.5095238095238117E-2</v>
      </c>
      <c r="BB26" s="115">
        <v>0.10409127154511438</v>
      </c>
      <c r="BC26" s="115">
        <v>-4.9850988891899116E-2</v>
      </c>
      <c r="BD26" s="115">
        <v>0</v>
      </c>
      <c r="BE26" s="115">
        <v>-4.1394335511982544E-2</v>
      </c>
      <c r="BF26" s="115">
        <v>1.4315789473684205E-2</v>
      </c>
      <c r="BG26" s="115">
        <v>0</v>
      </c>
      <c r="BH26" s="115">
        <v>-8.8937093275488099E-2</v>
      </c>
      <c r="BI26" s="115">
        <v>-1.5714833269451903E-2</v>
      </c>
      <c r="BK26" s="115">
        <v>-0.25925925925925924</v>
      </c>
      <c r="BL26" s="115">
        <v>0.28800000000000003</v>
      </c>
      <c r="BM26" s="115">
        <v>-1.4705882352941176E-2</v>
      </c>
      <c r="BO26" s="116">
        <f t="shared" si="0"/>
        <v>-4.2321525668497284E-2</v>
      </c>
    </row>
    <row r="27" spans="1:67" x14ac:dyDescent="0.2">
      <c r="A27" t="s">
        <v>1381</v>
      </c>
      <c r="B27" s="115">
        <v>5.4743000417885448E-2</v>
      </c>
      <c r="C27" s="115">
        <v>1.9651464590285547E-2</v>
      </c>
      <c r="D27" s="115">
        <v>8.9473684210526316E-2</v>
      </c>
      <c r="E27" s="115">
        <v>-0.14468085106382991</v>
      </c>
      <c r="F27" s="115">
        <v>-7.4157303370786534E-2</v>
      </c>
      <c r="G27" s="115">
        <v>0.11940298507462678</v>
      </c>
      <c r="H27" s="115">
        <v>-9.6153846153845812E-3</v>
      </c>
      <c r="I27" s="115">
        <v>7.2727272727272724E-2</v>
      </c>
      <c r="J27" s="115">
        <v>-0.10476190476190479</v>
      </c>
      <c r="K27" s="115">
        <v>0.19135802469135801</v>
      </c>
      <c r="L27" s="115">
        <v>7.497273718647726E-3</v>
      </c>
      <c r="M27" s="115">
        <v>-2.6888604353393016E-2</v>
      </c>
      <c r="N27" s="115">
        <v>2.3255813953488372E-2</v>
      </c>
      <c r="O27" s="115">
        <v>-6.6402378592665998E-2</v>
      </c>
      <c r="P27" s="115">
        <v>0.2630909090909091</v>
      </c>
      <c r="Q27" s="115">
        <v>-2.8892455858748087E-2</v>
      </c>
      <c r="R27" s="115">
        <v>0.1182529872270293</v>
      </c>
      <c r="S27" s="115">
        <v>-3.045576407506706E-2</v>
      </c>
      <c r="T27" s="115">
        <v>-4.3478260869565216E-2</v>
      </c>
      <c r="U27" s="115">
        <v>-6.4414195430238345E-3</v>
      </c>
      <c r="V27" s="115">
        <v>2.2195798652397888E-2</v>
      </c>
      <c r="W27" s="115">
        <v>-9.9099099099099044E-2</v>
      </c>
      <c r="X27" s="115">
        <v>-0.23294307630197819</v>
      </c>
      <c r="Y27" s="115">
        <v>-1.9906976744186053E-2</v>
      </c>
      <c r="Z27" s="115">
        <v>5.8344058344058473E-2</v>
      </c>
      <c r="AA27" s="115">
        <v>0.16727272727272727</v>
      </c>
      <c r="AB27" s="115">
        <v>0</v>
      </c>
      <c r="AC27" s="115">
        <v>-0.12985274431057561</v>
      </c>
      <c r="AD27" s="115">
        <v>-0.22376543209876548</v>
      </c>
      <c r="AE27" s="115">
        <v>-1.9017432646592586E-2</v>
      </c>
      <c r="AF27" s="115">
        <v>0</v>
      </c>
      <c r="AG27" s="115">
        <v>-3.4935340667824784E-2</v>
      </c>
      <c r="AH27" s="115">
        <v>9.174311926605512E-3</v>
      </c>
      <c r="AI27" s="115">
        <v>0.1370370370370369</v>
      </c>
      <c r="AJ27" s="115">
        <v>-6.8743286788399499E-2</v>
      </c>
      <c r="AK27" s="115">
        <v>7.5509746807080377E-2</v>
      </c>
      <c r="AL27" s="115">
        <v>-8.8765603328710085E-2</v>
      </c>
      <c r="AM27" s="115">
        <v>-0.21227653456682083</v>
      </c>
      <c r="AN27" s="115">
        <v>-3.4710743801652885E-2</v>
      </c>
      <c r="AO27" s="115">
        <v>2.6678657074340546E-2</v>
      </c>
      <c r="AP27" s="115">
        <v>7.7777777777777724E-2</v>
      </c>
      <c r="AQ27" s="115">
        <v>7.1428571428571494E-2</v>
      </c>
      <c r="AR27" s="115">
        <v>0</v>
      </c>
      <c r="AS27" s="115">
        <v>-0.15433403805496837</v>
      </c>
      <c r="AT27" s="115">
        <v>3.5499726925178198E-3</v>
      </c>
      <c r="AU27" s="115">
        <v>-0.14285714285714279</v>
      </c>
      <c r="AV27" s="115">
        <v>-3.8297872340425657E-2</v>
      </c>
      <c r="AW27" s="115">
        <v>-1.7326732673267328E-2</v>
      </c>
      <c r="AX27" s="115">
        <v>-0.12149532710280374</v>
      </c>
      <c r="AY27" s="115">
        <v>5.5276381909547687E-2</v>
      </c>
      <c r="AZ27" s="115">
        <v>0</v>
      </c>
      <c r="BA27" s="115">
        <v>9.6153846153846159E-3</v>
      </c>
      <c r="BB27" s="115">
        <v>1.4814814814814786E-2</v>
      </c>
      <c r="BC27" s="115">
        <v>0.26101810727707542</v>
      </c>
      <c r="BD27" s="115">
        <v>-3.896103896103896E-2</v>
      </c>
      <c r="BE27" s="115">
        <v>7.4626865671640974E-3</v>
      </c>
      <c r="BF27" s="115">
        <v>2.1505376344086023E-2</v>
      </c>
      <c r="BG27" s="115">
        <v>0</v>
      </c>
      <c r="BH27" s="115">
        <v>4.0632054176072373E-2</v>
      </c>
      <c r="BI27" s="115">
        <v>-6.851922344880081E-3</v>
      </c>
      <c r="BK27" s="115">
        <v>-0.20447849145550967</v>
      </c>
      <c r="BL27" s="115">
        <v>-0.11764705882352941</v>
      </c>
      <c r="BM27" s="115">
        <v>-5.8479532163743519E-3</v>
      </c>
      <c r="BO27" s="116">
        <f t="shared" si="0"/>
        <v>-8.3990681725337503E-3</v>
      </c>
    </row>
    <row r="28" spans="1:67" x14ac:dyDescent="0.2">
      <c r="A28" t="s">
        <v>1382</v>
      </c>
      <c r="B28" s="115">
        <v>-0.12981818181818183</v>
      </c>
      <c r="C28" s="115">
        <v>5.6818181818181789E-2</v>
      </c>
      <c r="D28" s="115">
        <v>-2.564102564102564E-2</v>
      </c>
      <c r="E28" s="115">
        <v>-0.27131782945736432</v>
      </c>
      <c r="F28" s="115">
        <v>-0.16037735849056597</v>
      </c>
      <c r="G28" s="115">
        <v>-3.4118212397885504E-2</v>
      </c>
      <c r="H28" s="115">
        <v>-5.4545454545454515E-2</v>
      </c>
      <c r="I28" s="115">
        <v>-5.1724137931034482E-2</v>
      </c>
      <c r="J28" s="115">
        <v>0.17757009345794397</v>
      </c>
      <c r="K28" s="115">
        <v>-4.7058823529411764E-2</v>
      </c>
      <c r="L28" s="115">
        <v>4.3601963155274169E-2</v>
      </c>
      <c r="M28" s="115">
        <v>-7.0238095238095308E-2</v>
      </c>
      <c r="N28" s="115">
        <v>0.5357142857142857</v>
      </c>
      <c r="O28" s="115">
        <v>-1.5609756097560989E-2</v>
      </c>
      <c r="P28" s="115">
        <v>-0.12698412698412698</v>
      </c>
      <c r="Q28" s="115">
        <v>-2.4019215372297325E-3</v>
      </c>
      <c r="R28" s="115">
        <v>-0.13073065902578804</v>
      </c>
      <c r="S28" s="115">
        <v>3.7956366874443419E-2</v>
      </c>
      <c r="T28" s="115">
        <v>0.19791666666666666</v>
      </c>
      <c r="U28" s="115">
        <v>-3.1999999999999987E-2</v>
      </c>
      <c r="V28" s="115">
        <v>-6.033519553072629E-2</v>
      </c>
      <c r="W28" s="115">
        <v>-0.11200000000000004</v>
      </c>
      <c r="X28" s="115">
        <v>-0.13087719298245615</v>
      </c>
      <c r="Y28" s="115">
        <v>-5.0017674089784345E-2</v>
      </c>
      <c r="Z28" s="115">
        <v>9.0909090909089742E-3</v>
      </c>
      <c r="AA28" s="115">
        <v>-0.35294117647058826</v>
      </c>
      <c r="AB28" s="115">
        <v>0</v>
      </c>
      <c r="AC28" s="115">
        <v>0</v>
      </c>
      <c r="AD28" s="115">
        <v>0.14285714285714282</v>
      </c>
      <c r="AE28" s="115">
        <v>0.40848214285714263</v>
      </c>
      <c r="AF28" s="115">
        <v>0</v>
      </c>
      <c r="AG28" s="115">
        <v>0.40700105912065826</v>
      </c>
      <c r="AH28" s="115">
        <v>-0.12625250501002</v>
      </c>
      <c r="AI28" s="115">
        <v>-6.2499999999999903E-2</v>
      </c>
      <c r="AJ28" s="115">
        <v>4.6067415730337097E-2</v>
      </c>
      <c r="AK28" s="115">
        <v>-3.3982683982683989E-2</v>
      </c>
      <c r="AL28" s="115">
        <v>-2.6990553306342802E-2</v>
      </c>
      <c r="AM28" s="115">
        <v>-0.12588788110589016</v>
      </c>
      <c r="AN28" s="115">
        <v>-0.13571428571428573</v>
      </c>
      <c r="AO28" s="115">
        <v>-6.5546218487395044E-2</v>
      </c>
      <c r="AP28" s="115">
        <v>2.2727272727272749E-2</v>
      </c>
      <c r="AQ28" s="115">
        <v>-0.23636363636363644</v>
      </c>
      <c r="AR28" s="115">
        <v>0</v>
      </c>
      <c r="AS28" s="115">
        <v>-5.3999999999999916E-2</v>
      </c>
      <c r="AT28" s="115">
        <v>-0.12809523809523815</v>
      </c>
      <c r="AU28" s="115">
        <v>-4.5871559633028575E-3</v>
      </c>
      <c r="AV28" s="115">
        <v>-0.21666666666666665</v>
      </c>
      <c r="AW28" s="115">
        <v>-6.4189272275645302E-3</v>
      </c>
      <c r="AX28" s="115">
        <v>0.12394957983193274</v>
      </c>
      <c r="AY28" s="115">
        <v>2.9310344827586255E-2</v>
      </c>
      <c r="AZ28" s="115">
        <v>0.18157181571815728</v>
      </c>
      <c r="BA28" s="115">
        <v>-6.6678632325226653E-2</v>
      </c>
      <c r="BB28" s="115">
        <v>4.0625000000000357E-3</v>
      </c>
      <c r="BC28" s="115">
        <v>0.20701030927835049</v>
      </c>
      <c r="BD28" s="115">
        <v>0.2023735165521548</v>
      </c>
      <c r="BE28" s="115">
        <v>1.2444444444444496E-2</v>
      </c>
      <c r="BF28" s="115">
        <v>-1.1269402509036809E-2</v>
      </c>
      <c r="BG28" s="115">
        <v>0</v>
      </c>
      <c r="BH28" s="115">
        <v>0.17195767195767195</v>
      </c>
      <c r="BI28" s="115">
        <v>6.0129136400322775E-2</v>
      </c>
      <c r="BK28" s="115">
        <v>-5.4596100278551558E-2</v>
      </c>
      <c r="BL28" s="115">
        <v>-4.2253521126760563E-2</v>
      </c>
      <c r="BM28" s="115">
        <v>-0.12195121951219512</v>
      </c>
      <c r="BO28" s="116">
        <f t="shared" si="0"/>
        <v>-4.7599782597015552E-3</v>
      </c>
    </row>
    <row r="29" spans="1:67" x14ac:dyDescent="0.2">
      <c r="A29" t="s">
        <v>1383</v>
      </c>
      <c r="B29" s="115">
        <v>-0.13249211356466875</v>
      </c>
      <c r="C29" s="115">
        <v>3.278025091056247E-2</v>
      </c>
      <c r="D29" s="115">
        <v>0.27651217596229388</v>
      </c>
      <c r="E29" s="115">
        <v>0.29000000000000004</v>
      </c>
      <c r="F29" s="115">
        <v>-3.6363636363636397E-2</v>
      </c>
      <c r="G29" s="115">
        <v>-1.1401425178147363E-2</v>
      </c>
      <c r="H29" s="115">
        <v>-9.0090090090089777E-3</v>
      </c>
      <c r="I29" s="115">
        <v>-3.4941763727121489E-2</v>
      </c>
      <c r="J29" s="115">
        <v>7.5329566854990659E-3</v>
      </c>
      <c r="K29" s="115">
        <v>0.12582781456953643</v>
      </c>
      <c r="L29" s="115">
        <v>3.7947582133628754E-2</v>
      </c>
      <c r="M29" s="115">
        <v>-0.1061928069802086</v>
      </c>
      <c r="N29" s="115">
        <v>0</v>
      </c>
      <c r="O29" s="115">
        <v>-6.8181818181818177E-2</v>
      </c>
      <c r="P29" s="115">
        <v>0.27272727272727271</v>
      </c>
      <c r="Q29" s="115">
        <v>-7.9999999999998291E-4</v>
      </c>
      <c r="R29" s="115">
        <v>-0.15007610350076103</v>
      </c>
      <c r="S29" s="115">
        <v>9.281109354093188E-2</v>
      </c>
      <c r="T29" s="115">
        <v>0.11627906976744186</v>
      </c>
      <c r="U29" s="115">
        <v>-0.10526315789473684</v>
      </c>
      <c r="V29" s="115">
        <v>0</v>
      </c>
      <c r="W29" s="115">
        <v>-7.3737946681791842E-3</v>
      </c>
      <c r="X29" s="115">
        <v>0</v>
      </c>
      <c r="Y29" s="115">
        <v>-2.6441036488630107E-3</v>
      </c>
      <c r="Z29" s="115">
        <v>-4.977375565610849E-2</v>
      </c>
      <c r="AA29" s="115">
        <v>0</v>
      </c>
      <c r="AB29" s="115">
        <v>-7.4943792155885921E-4</v>
      </c>
      <c r="AC29" s="115">
        <v>7.1736011477761832E-2</v>
      </c>
      <c r="AD29" s="115">
        <v>-0.18378119001919377</v>
      </c>
      <c r="AE29" s="115">
        <v>-0.1004016064257028</v>
      </c>
      <c r="AF29" s="115">
        <v>0</v>
      </c>
      <c r="AG29" s="115">
        <v>4.7566214332451499E-2</v>
      </c>
      <c r="AH29" s="115">
        <v>-2.1568627450980281E-2</v>
      </c>
      <c r="AI29" s="115">
        <v>-4.318936877076409E-2</v>
      </c>
      <c r="AJ29" s="115">
        <v>-0.22832369942196537</v>
      </c>
      <c r="AK29" s="115">
        <v>2.6666666666666731E-2</v>
      </c>
      <c r="AL29" s="115">
        <v>-1.3315579227696358E-2</v>
      </c>
      <c r="AM29" s="115">
        <v>2.6472237801458208E-2</v>
      </c>
      <c r="AN29" s="115">
        <v>-6.6666666666666666E-2</v>
      </c>
      <c r="AO29" s="115">
        <v>6.5671641791044857E-2</v>
      </c>
      <c r="AP29" s="115">
        <v>-0.10659898477157359</v>
      </c>
      <c r="AQ29" s="115">
        <v>0.10000000000000009</v>
      </c>
      <c r="AR29" s="115">
        <v>-0.28065878895487673</v>
      </c>
      <c r="AS29" s="115">
        <v>-5.6603773584905627E-2</v>
      </c>
      <c r="AT29" s="115">
        <v>0</v>
      </c>
      <c r="AU29" s="115">
        <v>-0.12799999999999995</v>
      </c>
      <c r="AV29" s="115">
        <v>-0.1111111111111111</v>
      </c>
      <c r="AW29" s="115">
        <v>0.26080620155038764</v>
      </c>
      <c r="AX29" s="115">
        <v>1.7094017094017186E-2</v>
      </c>
      <c r="AY29" s="115">
        <v>-7.3482428115015999E-2</v>
      </c>
      <c r="AZ29" s="115">
        <v>-0.11933174224343684</v>
      </c>
      <c r="BA29" s="115">
        <v>0.17294736842105271</v>
      </c>
      <c r="BB29" s="115">
        <v>3.2258064516129031E-2</v>
      </c>
      <c r="BC29" s="115">
        <v>0</v>
      </c>
      <c r="BD29" s="115">
        <v>-5.8788947677836559E-2</v>
      </c>
      <c r="BE29" s="115">
        <v>-2.7027027027027029E-2</v>
      </c>
      <c r="BF29" s="115">
        <v>-9.5576923076923059E-2</v>
      </c>
      <c r="BG29" s="115">
        <v>1.9999999999999945E-2</v>
      </c>
      <c r="BH29" s="115">
        <v>-0.17105263157894735</v>
      </c>
      <c r="BI29" s="115">
        <v>-2.6326129666011715E-2</v>
      </c>
      <c r="BK29" s="115">
        <v>0.12539184952978058</v>
      </c>
      <c r="BL29" s="115">
        <v>-5.6022408963586224E-3</v>
      </c>
      <c r="BM29" s="115">
        <v>0.12669945039051209</v>
      </c>
      <c r="BO29" s="116">
        <f t="shared" si="0"/>
        <v>-4.554642112910812E-3</v>
      </c>
    </row>
    <row r="30" spans="1:67" x14ac:dyDescent="0.2">
      <c r="A30" t="s">
        <v>1384</v>
      </c>
      <c r="B30" s="115">
        <v>9.3103448275862047E-2</v>
      </c>
      <c r="C30" s="115">
        <v>4.0421052631578983E-2</v>
      </c>
      <c r="D30" s="115">
        <v>0.33531468531468517</v>
      </c>
      <c r="E30" s="115">
        <v>-0.2857142857142857</v>
      </c>
      <c r="F30" s="115">
        <v>5.7692307692307654E-2</v>
      </c>
      <c r="G30" s="115">
        <v>-0.17612524461839529</v>
      </c>
      <c r="H30" s="115">
        <v>-8.9285714285713969E-3</v>
      </c>
      <c r="I30" s="115">
        <v>-1.4754098360655714E-2</v>
      </c>
      <c r="J30" s="115">
        <v>-1.301115241635693E-2</v>
      </c>
      <c r="K30" s="115">
        <v>0</v>
      </c>
      <c r="L30" s="115">
        <v>-1.8833755885548878E-2</v>
      </c>
      <c r="M30" s="115">
        <v>-2.4294019933554706E-2</v>
      </c>
      <c r="N30" s="115">
        <v>0</v>
      </c>
      <c r="O30" s="115">
        <v>-3.5087719298245647E-2</v>
      </c>
      <c r="P30" s="115">
        <v>-3.4334763948497819E-2</v>
      </c>
      <c r="Q30" s="115">
        <v>-3.8461538461538464E-2</v>
      </c>
      <c r="R30" s="115">
        <v>-4.9204052098407988E-2</v>
      </c>
      <c r="S30" s="115">
        <v>-5.8304696449026389E-2</v>
      </c>
      <c r="T30" s="115">
        <v>7.7694235588972468E-2</v>
      </c>
      <c r="U30" s="115">
        <v>0.10144927536231885</v>
      </c>
      <c r="V30" s="115">
        <v>-4.9893842887473464E-2</v>
      </c>
      <c r="W30" s="115">
        <v>8.8271604938271589E-2</v>
      </c>
      <c r="X30" s="115">
        <v>-9.3847758081334574E-3</v>
      </c>
      <c r="Y30" s="115">
        <v>4.0707964601769354E-3</v>
      </c>
      <c r="Z30" s="115">
        <v>-4.6666666666666717E-2</v>
      </c>
      <c r="AA30" s="115">
        <v>6.25E-2</v>
      </c>
      <c r="AB30" s="115">
        <v>0</v>
      </c>
      <c r="AC30" s="115">
        <v>7.7279752704791344E-2</v>
      </c>
      <c r="AD30" s="115">
        <v>8.6548488008342028E-2</v>
      </c>
      <c r="AE30" s="115">
        <v>-3.9999999999999151E-3</v>
      </c>
      <c r="AF30" s="115">
        <v>0</v>
      </c>
      <c r="AG30" s="115">
        <v>-4.999864868517067E-2</v>
      </c>
      <c r="AH30" s="115">
        <v>0.27499999999999991</v>
      </c>
      <c r="AI30" s="115">
        <v>-5.6426332288401305E-2</v>
      </c>
      <c r="AJ30" s="115">
        <v>0.36975455265241486</v>
      </c>
      <c r="AK30" s="115">
        <v>1.5572105619498932E-2</v>
      </c>
      <c r="AL30" s="115">
        <v>-6.475716064757156E-2</v>
      </c>
      <c r="AM30" s="115">
        <v>-9.7215189873417665E-2</v>
      </c>
      <c r="AN30" s="115">
        <v>0.36612021857923494</v>
      </c>
      <c r="AO30" s="115">
        <v>5.3790500157282192E-2</v>
      </c>
      <c r="AP30" s="115">
        <v>2.3376623376623339E-2</v>
      </c>
      <c r="AQ30" s="115">
        <v>6.6666666666666666E-2</v>
      </c>
      <c r="AR30" s="115">
        <v>0</v>
      </c>
      <c r="AS30" s="115">
        <v>-1.8518518518518615E-2</v>
      </c>
      <c r="AT30" s="115">
        <v>0</v>
      </c>
      <c r="AU30" s="115">
        <v>-0.16107382550335569</v>
      </c>
      <c r="AV30" s="115">
        <v>0.125</v>
      </c>
      <c r="AW30" s="115">
        <v>4.0863981319322826E-3</v>
      </c>
      <c r="AX30" s="115">
        <v>1.1673151750972745E-2</v>
      </c>
      <c r="AY30" s="115">
        <v>0.12508986340762043</v>
      </c>
      <c r="AZ30" s="115">
        <v>-6.8371317398554579E-2</v>
      </c>
      <c r="BA30" s="115">
        <v>0.15151515151515152</v>
      </c>
      <c r="BB30" s="115">
        <v>6.6831853534310745E-2</v>
      </c>
      <c r="BC30" s="115">
        <v>-4.9392395139161174E-2</v>
      </c>
      <c r="BD30" s="115">
        <v>0.66438356164383572</v>
      </c>
      <c r="BE30" s="115">
        <v>-9.010426913240209E-2</v>
      </c>
      <c r="BF30" s="115">
        <v>3.5444046196734393E-2</v>
      </c>
      <c r="BG30" s="115">
        <v>2.9411764705882353E-2</v>
      </c>
      <c r="BH30" s="115">
        <v>5.8004640371229703E-2</v>
      </c>
      <c r="BI30" s="115">
        <v>-3.9622641509433988E-2</v>
      </c>
      <c r="BK30" s="115">
        <v>0.22692307692307687</v>
      </c>
      <c r="BL30" s="115">
        <v>4.6920821114369543E-2</v>
      </c>
      <c r="BM30" s="115">
        <v>-5.1798561151079059E-3</v>
      </c>
      <c r="BO30" s="116">
        <f t="shared" si="0"/>
        <v>3.4480179437106198E-2</v>
      </c>
    </row>
    <row r="31" spans="1:67" x14ac:dyDescent="0.2">
      <c r="A31" t="s">
        <v>1385</v>
      </c>
      <c r="B31" s="115">
        <v>6.4220183486238536E-2</v>
      </c>
      <c r="C31" s="115">
        <v>-7.9365079365079898E-3</v>
      </c>
      <c r="D31" s="115">
        <v>0.15415657788539144</v>
      </c>
      <c r="E31" s="115">
        <v>0.53846153846153855</v>
      </c>
      <c r="F31" s="115">
        <v>-5.4545454545454515E-2</v>
      </c>
      <c r="G31" s="115">
        <v>0.14420062695924776</v>
      </c>
      <c r="H31" s="115">
        <v>4.1860465116279007E-2</v>
      </c>
      <c r="I31" s="115">
        <v>3.1102096010818179E-2</v>
      </c>
      <c r="J31" s="115">
        <v>-5.2816901408450675E-2</v>
      </c>
      <c r="K31" s="115">
        <v>-6.5003900977101889E-2</v>
      </c>
      <c r="L31" s="115">
        <v>-2.0366165200113372E-2</v>
      </c>
      <c r="M31" s="115">
        <v>0.15325670498084287</v>
      </c>
      <c r="N31" s="115">
        <v>-0.11949685534591196</v>
      </c>
      <c r="O31" s="115">
        <v>4.4052863436123977E-3</v>
      </c>
      <c r="P31" s="115">
        <v>6.3706163104378516E-2</v>
      </c>
      <c r="Q31" s="115">
        <v>2.3130300693908526E-3</v>
      </c>
      <c r="R31" s="115">
        <v>1.0529394559812794E-2</v>
      </c>
      <c r="S31" s="115">
        <v>5.1680520419226501E-2</v>
      </c>
      <c r="T31" s="115">
        <v>0</v>
      </c>
      <c r="U31" s="115">
        <v>-6.3314509122502152E-2</v>
      </c>
      <c r="V31" s="115">
        <v>8.6923076923076978E-2</v>
      </c>
      <c r="W31" s="115">
        <v>-5.3185271770894223E-2</v>
      </c>
      <c r="X31" s="115">
        <v>-2.7729636048527502E-3</v>
      </c>
      <c r="Y31" s="115">
        <v>4.8043034687442102E-2</v>
      </c>
      <c r="Z31" s="115">
        <v>-2.8571428571428571E-2</v>
      </c>
      <c r="AA31" s="115">
        <v>-5.1008303677342791E-2</v>
      </c>
      <c r="AB31" s="115">
        <v>4.9004192872117526E-2</v>
      </c>
      <c r="AC31" s="115">
        <v>8.2845188284518853E-2</v>
      </c>
      <c r="AD31" s="115">
        <v>-0.15655233069481087</v>
      </c>
      <c r="AE31" s="115">
        <v>-1.3806706114398477E-2</v>
      </c>
      <c r="AF31" s="115">
        <v>0</v>
      </c>
      <c r="AG31" s="115">
        <v>-8.5604843692079546E-2</v>
      </c>
      <c r="AH31" s="115">
        <v>0.12359550561797751</v>
      </c>
      <c r="AI31" s="115">
        <v>-1.8461538461538477E-2</v>
      </c>
      <c r="AJ31" s="115">
        <v>2.3809523809524714E-3</v>
      </c>
      <c r="AK31" s="115">
        <v>-0.22194907813871817</v>
      </c>
      <c r="AL31" s="115">
        <v>-3.7170263788968885E-2</v>
      </c>
      <c r="AM31" s="115">
        <v>-0.14944013781223078</v>
      </c>
      <c r="AN31" s="115">
        <v>0.18574514038876896</v>
      </c>
      <c r="AO31" s="115">
        <v>4.2636930141029872E-2</v>
      </c>
      <c r="AP31" s="115">
        <v>6.6481994459833854E-2</v>
      </c>
      <c r="AQ31" s="115">
        <v>1.3513513513513466E-2</v>
      </c>
      <c r="AR31" s="115">
        <v>0</v>
      </c>
      <c r="AS31" s="115">
        <v>-1.9963702359346538E-2</v>
      </c>
      <c r="AT31" s="115">
        <v>0</v>
      </c>
      <c r="AU31" s="115">
        <v>0.2416666666666667</v>
      </c>
      <c r="AV31" s="115">
        <v>-0.14285714285714285</v>
      </c>
      <c r="AW31" s="115">
        <v>7.0624999999999993E-2</v>
      </c>
      <c r="AX31" s="115">
        <v>1.4918824045634044E-2</v>
      </c>
      <c r="AY31" s="115">
        <v>0.10660302307080349</v>
      </c>
      <c r="AZ31" s="115">
        <v>7.7245508982035874E-2</v>
      </c>
      <c r="BA31" s="115">
        <v>0</v>
      </c>
      <c r="BB31" s="115">
        <v>-2.9394081100941986E-2</v>
      </c>
      <c r="BC31" s="115">
        <v>0</v>
      </c>
      <c r="BD31" s="115">
        <v>-0.11591695501730102</v>
      </c>
      <c r="BE31" s="115">
        <v>4.8041237113402024E-2</v>
      </c>
      <c r="BF31" s="115">
        <v>9.4472361809044992E-3</v>
      </c>
      <c r="BG31" s="115">
        <v>0</v>
      </c>
      <c r="BH31" s="115">
        <v>0.2279202279202279</v>
      </c>
      <c r="BI31" s="115">
        <v>3.7750094375241841E-4</v>
      </c>
      <c r="BK31" s="115">
        <v>-7.2753209700427937E-2</v>
      </c>
      <c r="BL31" s="115">
        <v>-0.16133792424987692</v>
      </c>
      <c r="BM31" s="115">
        <v>8.3736160923124983E-2</v>
      </c>
      <c r="BO31" s="116">
        <f t="shared" si="0"/>
        <v>1.7419322640701868E-2</v>
      </c>
    </row>
    <row r="32" spans="1:67" x14ac:dyDescent="0.2">
      <c r="A32" t="s">
        <v>1386</v>
      </c>
      <c r="B32" s="115">
        <v>-1.6245487364620913E-2</v>
      </c>
      <c r="C32" s="115">
        <v>-2.0458265139116201E-2</v>
      </c>
      <c r="D32" s="115">
        <v>-0.14226375908618896</v>
      </c>
      <c r="E32" s="115">
        <v>-0.17272727272727276</v>
      </c>
      <c r="F32" s="115">
        <v>0.1</v>
      </c>
      <c r="G32" s="115">
        <v>-3.7500000000000047E-2</v>
      </c>
      <c r="H32" s="115">
        <v>-7.2476272648835188E-2</v>
      </c>
      <c r="I32" s="115">
        <v>-0.13000000000000006</v>
      </c>
      <c r="J32" s="115">
        <v>-4.3771043771043884E-2</v>
      </c>
      <c r="K32" s="115">
        <v>4.8688311688311697E-2</v>
      </c>
      <c r="L32" s="115">
        <v>-2.7534331654130214E-2</v>
      </c>
      <c r="M32" s="115">
        <v>-6.6815642458100608E-2</v>
      </c>
      <c r="N32" s="115">
        <v>0</v>
      </c>
      <c r="O32" s="115">
        <v>-4.385964912280764E-3</v>
      </c>
      <c r="P32" s="115">
        <v>-3.6200000000000045E-2</v>
      </c>
      <c r="Q32" s="115">
        <v>4.1767068273092484E-2</v>
      </c>
      <c r="R32" s="115">
        <v>-7.7939590075512419E-2</v>
      </c>
      <c r="S32" s="115">
        <v>-3.8122827346465729E-2</v>
      </c>
      <c r="T32" s="115">
        <v>-2.5000000000000356E-3</v>
      </c>
      <c r="U32" s="115">
        <v>-6.3989834815756055E-2</v>
      </c>
      <c r="V32" s="115">
        <v>7.6982294072361714E-4</v>
      </c>
      <c r="W32" s="115">
        <v>-4.7857540345019448E-2</v>
      </c>
      <c r="X32" s="115">
        <v>-3.4650034650027755E-4</v>
      </c>
      <c r="Y32" s="115">
        <v>-7.8776486671223625E-2</v>
      </c>
      <c r="Z32" s="115">
        <v>4.5816733067729022E-2</v>
      </c>
      <c r="AA32" s="115">
        <v>-0.11820083682008375</v>
      </c>
      <c r="AB32" s="115">
        <v>0</v>
      </c>
      <c r="AC32" s="115">
        <v>0.25789473684210518</v>
      </c>
      <c r="AD32" s="115">
        <v>0.40370370370370368</v>
      </c>
      <c r="AE32" s="115">
        <v>0.12666666666666673</v>
      </c>
      <c r="AF32" s="115">
        <v>0</v>
      </c>
      <c r="AG32" s="115">
        <v>0.15756500843893922</v>
      </c>
      <c r="AH32" s="115">
        <v>-9.87341772151899E-2</v>
      </c>
      <c r="AI32" s="115">
        <v>8.3333333333333329E-2</v>
      </c>
      <c r="AJ32" s="115">
        <v>-0.11949685534591201</v>
      </c>
      <c r="AK32" s="115">
        <v>-1.7256255392579811E-2</v>
      </c>
      <c r="AL32" s="115">
        <v>9.5926412614980222E-2</v>
      </c>
      <c r="AM32" s="115">
        <v>-3.2419368280690065E-2</v>
      </c>
      <c r="AN32" s="115">
        <v>-0.14417744916820707</v>
      </c>
      <c r="AO32" s="115">
        <v>3.3559322033898255E-2</v>
      </c>
      <c r="AP32" s="115">
        <v>-8.8383838383838412E-2</v>
      </c>
      <c r="AQ32" s="115">
        <v>-0.1628959276018099</v>
      </c>
      <c r="AR32" s="115">
        <v>0</v>
      </c>
      <c r="AS32" s="115">
        <v>-1.6071428571428546E-2</v>
      </c>
      <c r="AT32" s="115">
        <v>-2.3255813953488372E-2</v>
      </c>
      <c r="AU32" s="115">
        <v>-0.1044776119402986</v>
      </c>
      <c r="AV32" s="115">
        <v>0</v>
      </c>
      <c r="AW32" s="115">
        <v>0.17647058823529413</v>
      </c>
      <c r="AX32" s="115">
        <v>-8.6573146292585182E-2</v>
      </c>
      <c r="AY32" s="115">
        <v>-2.7766759222530852E-3</v>
      </c>
      <c r="AZ32" s="115">
        <v>-4.2979942693409746E-2</v>
      </c>
      <c r="BA32" s="115">
        <v>-1.7857142857142856E-2</v>
      </c>
      <c r="BB32" s="115">
        <v>-8.7144773752896657E-2</v>
      </c>
      <c r="BC32" s="115">
        <v>0</v>
      </c>
      <c r="BD32" s="115">
        <v>-0.14370370370370367</v>
      </c>
      <c r="BE32" s="115">
        <v>1.0627214002917232E-2</v>
      </c>
      <c r="BF32" s="115">
        <v>-5.6693211983314409E-2</v>
      </c>
      <c r="BG32" s="115">
        <v>0</v>
      </c>
      <c r="BH32" s="115">
        <v>-6.4000000000000057E-2</v>
      </c>
      <c r="BI32" s="115">
        <v>1.1337868480724711E-3</v>
      </c>
      <c r="BK32" s="115">
        <v>-8.8426527958387596E-2</v>
      </c>
      <c r="BL32" s="115">
        <v>6.999999999999991E-2</v>
      </c>
      <c r="BM32" s="115">
        <v>1.7936507936507865E-2</v>
      </c>
      <c r="BO32" s="116">
        <f t="shared" si="0"/>
        <v>-1.4659941120206535E-2</v>
      </c>
    </row>
    <row r="33" spans="1:67" x14ac:dyDescent="0.2">
      <c r="A33" t="s">
        <v>1387</v>
      </c>
      <c r="B33" s="115">
        <v>-4.0858725761772845E-2</v>
      </c>
      <c r="C33" s="115">
        <v>-4.9766718506998354E-2</v>
      </c>
      <c r="D33" s="115">
        <v>-0.14247551202137126</v>
      </c>
      <c r="E33" s="115">
        <v>0.29411764705882354</v>
      </c>
      <c r="F33" s="115">
        <v>0</v>
      </c>
      <c r="G33" s="115">
        <v>-3.4138218151540396E-2</v>
      </c>
      <c r="H33" s="115">
        <v>9.2365692742695613E-2</v>
      </c>
      <c r="I33" s="115">
        <v>-0.13397860417727964</v>
      </c>
      <c r="J33" s="115">
        <v>-0.11475409836065567</v>
      </c>
      <c r="K33" s="115">
        <v>-1.6163035839775096E-2</v>
      </c>
      <c r="L33" s="115">
        <v>-7.6016983974798898E-3</v>
      </c>
      <c r="M33" s="115">
        <v>-7.1769342460070537E-2</v>
      </c>
      <c r="N33" s="115">
        <v>-0.1117318435754189</v>
      </c>
      <c r="O33" s="115">
        <v>-0.18103448275862066</v>
      </c>
      <c r="P33" s="115">
        <v>-0.14199914199914199</v>
      </c>
      <c r="Q33" s="115">
        <v>1.2195121951219396E-2</v>
      </c>
      <c r="R33" s="115">
        <v>-8.5798816568047429E-2</v>
      </c>
      <c r="S33" s="115">
        <v>-8.1914893617021312E-2</v>
      </c>
      <c r="T33" s="115">
        <v>-8.0459770114942528E-2</v>
      </c>
      <c r="U33" s="115">
        <v>-6.4365028413819331E-2</v>
      </c>
      <c r="V33" s="115">
        <v>3.6711891460494882E-2</v>
      </c>
      <c r="W33" s="115">
        <v>5.6437389770722941E-2</v>
      </c>
      <c r="X33" s="115">
        <v>0</v>
      </c>
      <c r="Y33" s="115">
        <v>-2.3853211009174306E-2</v>
      </c>
      <c r="Z33" s="115">
        <v>-0.111504424778761</v>
      </c>
      <c r="AA33" s="115">
        <v>1.9189765458422142E-2</v>
      </c>
      <c r="AB33" s="115">
        <v>0</v>
      </c>
      <c r="AC33" s="115">
        <v>0</v>
      </c>
      <c r="AD33" s="115">
        <v>-0.32500000000000001</v>
      </c>
      <c r="AE33" s="115">
        <v>-0.1</v>
      </c>
      <c r="AF33" s="115">
        <v>0</v>
      </c>
      <c r="AG33" s="115">
        <v>0.84957671957671954</v>
      </c>
      <c r="AH33" s="115">
        <v>-1.4962593516209379E-2</v>
      </c>
      <c r="AI33" s="115">
        <v>0</v>
      </c>
      <c r="AJ33" s="115">
        <v>-7.4684772065955349E-2</v>
      </c>
      <c r="AK33" s="115">
        <v>-2.7684563758389236E-2</v>
      </c>
      <c r="AL33" s="115">
        <v>-0.1401129943502824</v>
      </c>
      <c r="AM33" s="115">
        <v>-4.214895825017962E-2</v>
      </c>
      <c r="AN33" s="115">
        <v>-0.20088626292466757</v>
      </c>
      <c r="AO33" s="115">
        <v>-4.9000644745325582E-2</v>
      </c>
      <c r="AP33" s="115">
        <v>-6.1611374407582895E-2</v>
      </c>
      <c r="AQ33" s="115">
        <v>0.10499999999999998</v>
      </c>
      <c r="AR33" s="115">
        <v>0</v>
      </c>
      <c r="AS33" s="115">
        <v>-6.6666666666666721E-2</v>
      </c>
      <c r="AT33" s="115">
        <v>-2.2727272727272728E-2</v>
      </c>
      <c r="AU33" s="115">
        <v>0.13559322033898319</v>
      </c>
      <c r="AV33" s="115">
        <v>-2.0979020979021028E-2</v>
      </c>
      <c r="AW33" s="115">
        <v>-1.8513529117431978E-2</v>
      </c>
      <c r="AX33" s="115">
        <v>-5.6710775047258979E-2</v>
      </c>
      <c r="AY33" s="115">
        <v>-0.19327999999999998</v>
      </c>
      <c r="AZ33" s="115">
        <v>-7.3947667804322532E-3</v>
      </c>
      <c r="BA33" s="115">
        <v>4.7185688462257638E-2</v>
      </c>
      <c r="BB33" s="115">
        <v>6.6916323899564338E-3</v>
      </c>
      <c r="BC33" s="115">
        <v>-5.5185185185185129E-2</v>
      </c>
      <c r="BD33" s="115">
        <v>-0.1</v>
      </c>
      <c r="BE33" s="115">
        <v>1.0315789473684252E-2</v>
      </c>
      <c r="BF33" s="115">
        <v>4.2292490118577088E-2</v>
      </c>
      <c r="BG33" s="115">
        <v>-2.8571428571428571E-2</v>
      </c>
      <c r="BH33" s="115">
        <v>-9.420289855072457E-2</v>
      </c>
      <c r="BI33" s="115">
        <v>-0.11118575747396704</v>
      </c>
      <c r="BK33" s="115">
        <v>-0.34301580521144809</v>
      </c>
      <c r="BL33" s="115">
        <v>0.13230035756853389</v>
      </c>
      <c r="BM33" s="115">
        <v>-0.21240155019377416</v>
      </c>
      <c r="BO33" s="116">
        <f t="shared" si="0"/>
        <v>-3.2081285407365129E-2</v>
      </c>
    </row>
    <row r="34" spans="1:67" x14ac:dyDescent="0.2">
      <c r="A34" t="s">
        <v>1388</v>
      </c>
      <c r="B34" s="115">
        <v>-5.6825604180274394E-2</v>
      </c>
      <c r="C34" s="115">
        <v>0.19627906976744181</v>
      </c>
      <c r="D34" s="115">
        <v>-1.4335868929198419E-2</v>
      </c>
      <c r="E34" s="115">
        <v>-4.4943820224719142E-2</v>
      </c>
      <c r="F34" s="115">
        <v>1.0101010101010065E-2</v>
      </c>
      <c r="G34" s="115">
        <v>-0.11037037037037038</v>
      </c>
      <c r="H34" s="115">
        <v>-3.5454545454545509E-2</v>
      </c>
      <c r="I34" s="115">
        <v>7.5616438356164328E-2</v>
      </c>
      <c r="J34" s="115">
        <v>-4.2796005706134073E-2</v>
      </c>
      <c r="K34" s="115">
        <v>0.12611510791366903</v>
      </c>
      <c r="L34" s="115">
        <v>-8.0999433570394463E-2</v>
      </c>
      <c r="M34" s="115">
        <v>-1.8725829432118903E-2</v>
      </c>
      <c r="N34" s="115">
        <v>5.2941176470588151E-2</v>
      </c>
      <c r="O34" s="115">
        <v>0.55530726256983254</v>
      </c>
      <c r="P34" s="115">
        <v>0.55399999999999994</v>
      </c>
      <c r="Q34" s="115">
        <v>-8.0645161290322284E-3</v>
      </c>
      <c r="R34" s="115">
        <v>-4.2266824085005879E-2</v>
      </c>
      <c r="S34" s="115">
        <v>2.3853610717786709E-2</v>
      </c>
      <c r="T34" s="115">
        <v>6.097560975609756E-2</v>
      </c>
      <c r="U34" s="115">
        <v>0.2369705882352941</v>
      </c>
      <c r="V34" s="115">
        <v>-5.0037907505686138E-2</v>
      </c>
      <c r="W34" s="115">
        <v>-7.3024523160762925E-2</v>
      </c>
      <c r="X34" s="115">
        <v>0.15439999999999998</v>
      </c>
      <c r="Y34" s="115">
        <v>-7.0254342431761804E-2</v>
      </c>
      <c r="Z34" s="115">
        <v>-8.771929824561403E-3</v>
      </c>
      <c r="AA34" s="115">
        <v>-2.3933402705514948E-2</v>
      </c>
      <c r="AB34" s="115">
        <v>9.971181556195946E-2</v>
      </c>
      <c r="AC34" s="115">
        <v>-0.13636363636363635</v>
      </c>
      <c r="AD34" s="115">
        <v>0.41509433962264142</v>
      </c>
      <c r="AE34" s="115">
        <v>3.0927835051546466E-2</v>
      </c>
      <c r="AF34" s="115">
        <v>0</v>
      </c>
      <c r="AG34" s="115">
        <v>0.5170974474233424</v>
      </c>
      <c r="AH34" s="115">
        <v>9.8630136986301339E-2</v>
      </c>
      <c r="AI34" s="115">
        <v>6.0070671378091849E-2</v>
      </c>
      <c r="AJ34" s="115">
        <v>2.011873350923481E-2</v>
      </c>
      <c r="AK34" s="115">
        <v>0.18136769078295339</v>
      </c>
      <c r="AL34" s="115">
        <v>-8.9585666293393144E-3</v>
      </c>
      <c r="AM34" s="115">
        <v>8.8263400225870883E-2</v>
      </c>
      <c r="AN34" s="115">
        <v>-3.5612535612535613E-2</v>
      </c>
      <c r="AO34" s="115">
        <v>-6.0000000000000012E-2</v>
      </c>
      <c r="AP34" s="115">
        <v>4.76190476190466E-3</v>
      </c>
      <c r="AQ34" s="115">
        <v>0</v>
      </c>
      <c r="AR34" s="115">
        <v>0</v>
      </c>
      <c r="AS34" s="115">
        <v>9.0909090909090912E-2</v>
      </c>
      <c r="AT34" s="115">
        <v>0</v>
      </c>
      <c r="AU34" s="115">
        <v>8.2568807339449407E-2</v>
      </c>
      <c r="AV34" s="115">
        <v>-8.3217753120665202E-3</v>
      </c>
      <c r="AW34" s="115">
        <v>0.27827798277982779</v>
      </c>
      <c r="AX34" s="115">
        <v>1.1472275334608059E-2</v>
      </c>
      <c r="AY34" s="115">
        <v>-0.17328042328042323</v>
      </c>
      <c r="AZ34" s="115">
        <v>0.13273195876288651</v>
      </c>
      <c r="BA34" s="115">
        <v>-1.9906687402798952E-3</v>
      </c>
      <c r="BB34" s="115">
        <v>0.11568493150684922</v>
      </c>
      <c r="BC34" s="115">
        <v>5.3042121684867369E-2</v>
      </c>
      <c r="BD34" s="115">
        <v>-0.10071942446043164</v>
      </c>
      <c r="BE34" s="115">
        <v>0.15853658536585366</v>
      </c>
      <c r="BF34" s="115">
        <v>-4.5283018867924504E-2</v>
      </c>
      <c r="BG34" s="115">
        <v>0.05</v>
      </c>
      <c r="BH34" s="115">
        <v>-3.4965034965035051E-2</v>
      </c>
      <c r="BI34" s="115">
        <v>2.655172413793102E-2</v>
      </c>
      <c r="BK34" s="115">
        <v>0.34154727793696282</v>
      </c>
      <c r="BL34" s="115">
        <v>-4.1142857142857078E-2</v>
      </c>
      <c r="BM34" s="115">
        <v>-0.1121101121101122</v>
      </c>
      <c r="BO34" s="116">
        <f t="shared" si="0"/>
        <v>5.4990057583418038E-2</v>
      </c>
    </row>
    <row r="35" spans="1:67" x14ac:dyDescent="0.2">
      <c r="A35" t="s">
        <v>1389</v>
      </c>
      <c r="B35" s="115">
        <v>0.31303602058319041</v>
      </c>
      <c r="C35" s="115">
        <v>0</v>
      </c>
      <c r="D35" s="115">
        <v>-5.5540204476374637E-2</v>
      </c>
      <c r="E35" s="115">
        <v>5.9523809523809521E-2</v>
      </c>
      <c r="F35" s="115">
        <v>0.10000000000000003</v>
      </c>
      <c r="G35" s="115">
        <v>5.8823529411764705E-2</v>
      </c>
      <c r="H35" s="115">
        <v>5.2631578947368494E-2</v>
      </c>
      <c r="I35" s="115">
        <v>-6.169665809768634E-2</v>
      </c>
      <c r="J35" s="115">
        <v>0.12882447665056357</v>
      </c>
      <c r="K35" s="115">
        <v>-0.1848463523340371</v>
      </c>
      <c r="L35" s="115">
        <v>-4.1366342839236911E-3</v>
      </c>
      <c r="M35" s="115">
        <v>2.2476586888657762E-2</v>
      </c>
      <c r="N35" s="115">
        <v>6.25E-2</v>
      </c>
      <c r="O35" s="115">
        <v>-0.20866489832007082</v>
      </c>
      <c r="P35" s="115">
        <v>0.30707563611014282</v>
      </c>
      <c r="Q35" s="115">
        <v>0</v>
      </c>
      <c r="R35" s="115">
        <v>5.9279639819910072E-2</v>
      </c>
      <c r="S35" s="115">
        <v>6.967260864499597E-2</v>
      </c>
      <c r="T35" s="115">
        <v>-0.14225941422594138</v>
      </c>
      <c r="U35" s="115">
        <v>8.9020771513353119E-3</v>
      </c>
      <c r="V35" s="115">
        <v>2.3670935195964277E-2</v>
      </c>
      <c r="W35" s="115">
        <v>-3.42105263157894E-2</v>
      </c>
      <c r="X35" s="115">
        <v>-0.14792092706203136</v>
      </c>
      <c r="Y35" s="115">
        <v>7.8621612579458058E-2</v>
      </c>
      <c r="Z35" s="115">
        <v>-7.7669902912621311E-2</v>
      </c>
      <c r="AA35" s="115">
        <v>2.8907922912205522E-2</v>
      </c>
      <c r="AB35" s="115">
        <v>0.15666666666666676</v>
      </c>
      <c r="AC35" s="115">
        <v>-5.5793991416309044E-2</v>
      </c>
      <c r="AD35" s="115">
        <v>-0.113434396236278</v>
      </c>
      <c r="AE35" s="115">
        <v>-2.0202020202020308E-2</v>
      </c>
      <c r="AF35" s="115">
        <v>3.6513545347467667E-2</v>
      </c>
      <c r="AG35" s="115">
        <v>0.50223079705775941</v>
      </c>
      <c r="AH35" s="115">
        <v>-2.6666666666666689E-2</v>
      </c>
      <c r="AI35" s="115">
        <v>-4.3918918918918887E-2</v>
      </c>
      <c r="AJ35" s="115">
        <v>-2.003878474466713E-2</v>
      </c>
      <c r="AK35" s="115">
        <v>0.20262216924910606</v>
      </c>
      <c r="AL35" s="115">
        <v>7.5903614457831198E-2</v>
      </c>
      <c r="AM35" s="115">
        <v>-0.13117971167635301</v>
      </c>
      <c r="AN35" s="115">
        <v>-8.5937500000000028E-2</v>
      </c>
      <c r="AO35" s="115">
        <v>-1.6686531585220567E-2</v>
      </c>
      <c r="AP35" s="115">
        <v>3.7037037037037125E-2</v>
      </c>
      <c r="AQ35" s="115">
        <v>0</v>
      </c>
      <c r="AR35" s="115">
        <v>-9.1002851422677909E-3</v>
      </c>
      <c r="AS35" s="115">
        <v>1.8518518518518452E-2</v>
      </c>
      <c r="AT35" s="115">
        <v>2.3255813953488372E-2</v>
      </c>
      <c r="AU35" s="115">
        <v>2.8301886792452855E-2</v>
      </c>
      <c r="AV35" s="115">
        <v>0.20166666666666666</v>
      </c>
      <c r="AW35" s="115">
        <v>-0.24160447761194029</v>
      </c>
      <c r="AX35" s="115">
        <v>-1.2835032087580214E-2</v>
      </c>
      <c r="AY35" s="115">
        <v>0</v>
      </c>
      <c r="AZ35" s="115">
        <v>-3.0605871330418609E-2</v>
      </c>
      <c r="BA35" s="115">
        <v>0</v>
      </c>
      <c r="BB35" s="115">
        <v>2.456140350877193E-2</v>
      </c>
      <c r="BC35" s="115">
        <v>0.1147826086956522</v>
      </c>
      <c r="BD35" s="115">
        <v>-0.12210526315789476</v>
      </c>
      <c r="BE35" s="115">
        <v>-8.9091313041546286E-2</v>
      </c>
      <c r="BF35" s="115">
        <v>-3.6363636363636362E-2</v>
      </c>
      <c r="BG35" s="115">
        <v>-2.9126213592233011E-2</v>
      </c>
      <c r="BH35" s="115">
        <v>0.15633423180592995</v>
      </c>
      <c r="BI35" s="115">
        <v>3.4602076124567969E-3</v>
      </c>
      <c r="BK35" s="115">
        <v>0.24642857142857139</v>
      </c>
      <c r="BL35" s="115">
        <v>0.10759493670886071</v>
      </c>
      <c r="BM35" s="115">
        <v>0</v>
      </c>
      <c r="BO35" s="116">
        <f t="shared" si="0"/>
        <v>2.076490441466948E-2</v>
      </c>
    </row>
    <row r="36" spans="1:67" x14ac:dyDescent="0.2">
      <c r="A36" t="s">
        <v>1390</v>
      </c>
      <c r="B36" s="115">
        <v>-9.4368932038834938E-2</v>
      </c>
      <c r="C36" s="115">
        <v>2.3809523809523808E-2</v>
      </c>
      <c r="D36" s="115">
        <v>9.6666666666666595E-2</v>
      </c>
      <c r="E36" s="115">
        <v>-9.6774193548387122E-2</v>
      </c>
      <c r="F36" s="115">
        <v>-7.2164948453608185E-2</v>
      </c>
      <c r="G36" s="115">
        <v>-5.5555555555555552E-2</v>
      </c>
      <c r="H36" s="115">
        <v>-4.76190476190483E-3</v>
      </c>
      <c r="I36" s="115">
        <v>2.9100529100529141E-2</v>
      </c>
      <c r="J36" s="115">
        <v>-7.035928143712572E-2</v>
      </c>
      <c r="K36" s="115">
        <v>-9.7491267068910786E-2</v>
      </c>
      <c r="L36" s="115">
        <v>-6.1415377375139697E-2</v>
      </c>
      <c r="M36" s="115">
        <v>-0.17863247863247869</v>
      </c>
      <c r="N36" s="115">
        <v>0.26984126984126988</v>
      </c>
      <c r="O36" s="115">
        <v>0.13100000000000006</v>
      </c>
      <c r="P36" s="115">
        <v>-2.2320667916169625E-2</v>
      </c>
      <c r="Q36" s="115">
        <v>-8.148148148148146E-2</v>
      </c>
      <c r="R36" s="115">
        <v>-0.13181324647122694</v>
      </c>
      <c r="S36" s="115">
        <v>-9.6526315789473696E-2</v>
      </c>
      <c r="T36" s="115">
        <v>-2.9203170629954231E-3</v>
      </c>
      <c r="U36" s="115">
        <v>-9.0123656784923581E-2</v>
      </c>
      <c r="V36" s="115">
        <v>3.3694344163658241E-2</v>
      </c>
      <c r="W36" s="115">
        <v>-9.5238095238095233E-2</v>
      </c>
      <c r="X36" s="115">
        <v>6.6909090909090904E-2</v>
      </c>
      <c r="Y36" s="115">
        <v>2.9092787054570454E-2</v>
      </c>
      <c r="Z36" s="115">
        <v>4.745762711864402E-2</v>
      </c>
      <c r="AA36" s="115">
        <v>-6.3829787234043079E-3</v>
      </c>
      <c r="AB36" s="115">
        <v>-3.9385206532180611E-2</v>
      </c>
      <c r="AC36" s="115">
        <v>-8.9843750000000028E-2</v>
      </c>
      <c r="AD36" s="115">
        <v>-0.17896995708154514</v>
      </c>
      <c r="AE36" s="115">
        <v>-0.12389380530973454</v>
      </c>
      <c r="AF36" s="115">
        <v>6.1250000000000027E-2</v>
      </c>
      <c r="AG36" s="115">
        <v>0.21651752970514895</v>
      </c>
      <c r="AH36" s="115">
        <v>-3.8461538461538443E-2</v>
      </c>
      <c r="AI36" s="115">
        <v>-1.3333333333333345E-2</v>
      </c>
      <c r="AJ36" s="115">
        <v>-1.7777777777777736E-2</v>
      </c>
      <c r="AK36" s="115">
        <v>-9.7849462365591333E-2</v>
      </c>
      <c r="AL36" s="115">
        <v>-2.3529411764705799E-2</v>
      </c>
      <c r="AM36" s="115">
        <v>-2.2141855487489849E-2</v>
      </c>
      <c r="AN36" s="115">
        <v>0.54216867469879504</v>
      </c>
      <c r="AO36" s="115">
        <v>3.1980319803198001E-2</v>
      </c>
      <c r="AP36" s="115">
        <v>-0.11956521739130432</v>
      </c>
      <c r="AQ36" s="115">
        <v>-0.10913140311804014</v>
      </c>
      <c r="AR36" s="115">
        <v>0</v>
      </c>
      <c r="AS36" s="115">
        <v>0.3012048192771084</v>
      </c>
      <c r="AT36" s="115">
        <v>0.2004466778336125</v>
      </c>
      <c r="AU36" s="115">
        <v>-0.10548523206751054</v>
      </c>
      <c r="AV36" s="115">
        <v>-1.8003273322422311E-2</v>
      </c>
      <c r="AW36" s="115">
        <v>9.9487179487179486E-2</v>
      </c>
      <c r="AX36" s="115">
        <v>-3.3211678832116794E-2</v>
      </c>
      <c r="AY36" s="115">
        <v>7.9999999999999918E-2</v>
      </c>
      <c r="AZ36" s="115">
        <v>-7.4566473988439255E-2</v>
      </c>
      <c r="BA36" s="115">
        <v>3.9242306697698431E-2</v>
      </c>
      <c r="BB36" s="115">
        <v>-0.15680473372781065</v>
      </c>
      <c r="BC36" s="115">
        <v>-2.6248941574936537E-2</v>
      </c>
      <c r="BD36" s="115">
        <v>0</v>
      </c>
      <c r="BE36" s="115">
        <v>-8.0865836226260993E-2</v>
      </c>
      <c r="BF36" s="115">
        <v>-6.5420560747663573E-2</v>
      </c>
      <c r="BG36" s="115">
        <v>-4.8938134810710965E-2</v>
      </c>
      <c r="BH36" s="115">
        <v>3.6312849162011142E-2</v>
      </c>
      <c r="BI36" s="115">
        <v>1.474719101123589E-2</v>
      </c>
      <c r="BK36" s="115">
        <v>0</v>
      </c>
      <c r="BL36" s="115">
        <v>-1.2499999999999956E-2</v>
      </c>
      <c r="BM36" s="115">
        <v>9.86585365853659E-2</v>
      </c>
      <c r="BO36" s="116">
        <f t="shared" si="0"/>
        <v>-4.8360374497701886E-3</v>
      </c>
    </row>
    <row r="37" spans="1:67" x14ac:dyDescent="0.2">
      <c r="A37" t="s">
        <v>1391</v>
      </c>
      <c r="B37" s="115">
        <v>0.15886588658865894</v>
      </c>
      <c r="C37" s="115">
        <v>-0.12463526469362228</v>
      </c>
      <c r="D37" s="115">
        <v>-2.9411764705882353E-2</v>
      </c>
      <c r="E37" s="115">
        <v>0.15384615384615385</v>
      </c>
      <c r="F37" s="115">
        <v>-1.0204081632653206E-2</v>
      </c>
      <c r="G37" s="115">
        <v>-1.0989010989011014E-2</v>
      </c>
      <c r="H37" s="115">
        <v>4.4776119402985003E-2</v>
      </c>
      <c r="I37" s="115">
        <v>0.11209179170344204</v>
      </c>
      <c r="J37" s="115">
        <v>5.8637083993660875E-2</v>
      </c>
      <c r="K37" s="115">
        <v>0.36351827261705444</v>
      </c>
      <c r="L37" s="115">
        <v>0.13705685618729102</v>
      </c>
      <c r="M37" s="115">
        <v>0.17117117117117112</v>
      </c>
      <c r="N37" s="115">
        <v>4.9999999999999968E-2</v>
      </c>
      <c r="O37" s="115">
        <v>-0.28520371694067193</v>
      </c>
      <c r="P37" s="115">
        <v>0.95307820299500823</v>
      </c>
      <c r="Q37" s="115">
        <v>7.4626865671641521E-3</v>
      </c>
      <c r="R37" s="115">
        <v>0.24291497975708504</v>
      </c>
      <c r="S37" s="115">
        <v>0.10787172011661808</v>
      </c>
      <c r="T37" s="115">
        <v>0.21582551356834892</v>
      </c>
      <c r="U37" s="115">
        <v>0.23058010499036471</v>
      </c>
      <c r="V37" s="115">
        <v>0.17262464722483528</v>
      </c>
      <c r="W37" s="115">
        <v>-0.13934426229508193</v>
      </c>
      <c r="X37" s="115">
        <v>7.0455430128454594E-2</v>
      </c>
      <c r="Y37" s="115">
        <v>7.7736549165120683E-2</v>
      </c>
      <c r="Z37" s="115">
        <v>-0.13133097762073029</v>
      </c>
      <c r="AA37" s="115">
        <v>0.21604139715394566</v>
      </c>
      <c r="AB37" s="115">
        <v>0</v>
      </c>
      <c r="AC37" s="115">
        <v>-0.14950166112956809</v>
      </c>
      <c r="AD37" s="115">
        <v>4.4843049327354258E-2</v>
      </c>
      <c r="AE37" s="115">
        <v>0.8770764119601332</v>
      </c>
      <c r="AF37" s="115">
        <v>0</v>
      </c>
      <c r="AG37" s="115">
        <v>0.89361111111111113</v>
      </c>
      <c r="AH37" s="115">
        <v>2.9023746701846934E-2</v>
      </c>
      <c r="AI37" s="115">
        <v>0.18577075098814239</v>
      </c>
      <c r="AJ37" s="115">
        <v>5.5276381909547687E-2</v>
      </c>
      <c r="AK37" s="115">
        <v>0.30398205272013473</v>
      </c>
      <c r="AL37" s="115">
        <v>0.13031914893617028</v>
      </c>
      <c r="AM37" s="115">
        <v>-7.2748425951272899E-2</v>
      </c>
      <c r="AN37" s="115">
        <v>2.25872689938399E-2</v>
      </c>
      <c r="AO37" s="115">
        <v>1.8796992481203052E-2</v>
      </c>
      <c r="AP37" s="115">
        <v>0.12195121951219513</v>
      </c>
      <c r="AQ37" s="115">
        <v>0.12250000000000005</v>
      </c>
      <c r="AR37" s="115">
        <v>0</v>
      </c>
      <c r="AS37" s="115">
        <v>-3.4883720930232433E-2</v>
      </c>
      <c r="AT37" s="115">
        <v>0.44144869215291743</v>
      </c>
      <c r="AU37" s="115">
        <v>0.39411764705882363</v>
      </c>
      <c r="AV37" s="115">
        <v>0.15939278937381421</v>
      </c>
      <c r="AW37" s="115">
        <v>6.2322946175637446E-2</v>
      </c>
      <c r="AX37" s="115">
        <v>-1.0830324909747318E-2</v>
      </c>
      <c r="AY37" s="115">
        <v>0.24555160142348748</v>
      </c>
      <c r="AZ37" s="115">
        <v>0.16107382550335572</v>
      </c>
      <c r="BA37" s="115">
        <v>0.25450121654501223</v>
      </c>
      <c r="BB37" s="115">
        <v>0.38854654506614089</v>
      </c>
      <c r="BC37" s="115">
        <v>4.9777777777777824E-2</v>
      </c>
      <c r="BD37" s="115">
        <v>0.22580645161290322</v>
      </c>
      <c r="BE37" s="115">
        <v>-7.8991912732744085E-2</v>
      </c>
      <c r="BF37" s="115">
        <v>7.0000000000000021E-2</v>
      </c>
      <c r="BG37" s="115">
        <v>-0.12661290322580648</v>
      </c>
      <c r="BH37" s="115">
        <v>-0.20089285714285721</v>
      </c>
      <c r="BI37" s="115">
        <v>-1.5554787417905265E-2</v>
      </c>
      <c r="BK37" s="115">
        <v>-0.11392405063291143</v>
      </c>
      <c r="BL37" s="115">
        <v>-9.6045197740112956E-2</v>
      </c>
      <c r="BM37" s="115">
        <v>-5.5190690171678831E-2</v>
      </c>
      <c r="BO37" s="116">
        <f t="shared" si="0"/>
        <v>0.11296089815311779</v>
      </c>
    </row>
    <row r="38" spans="1:67" x14ac:dyDescent="0.2">
      <c r="A38" t="s">
        <v>1392</v>
      </c>
      <c r="B38" s="115">
        <v>-9.0462546049938641E-2</v>
      </c>
      <c r="C38" s="115">
        <v>0.23278520041109957</v>
      </c>
      <c r="D38" s="115">
        <v>-1.4492753623188406E-2</v>
      </c>
      <c r="E38" s="115">
        <v>-0.28924162257495584</v>
      </c>
      <c r="F38" s="115">
        <v>-4.8543689320388349E-2</v>
      </c>
      <c r="G38" s="115">
        <v>3.8022813688212927E-2</v>
      </c>
      <c r="H38" s="115">
        <v>0</v>
      </c>
      <c r="I38" s="115">
        <v>-2.9411764705876501E-4</v>
      </c>
      <c r="J38" s="115">
        <v>-1.5822784810127649E-3</v>
      </c>
      <c r="K38" s="115">
        <v>0.15469484350521659</v>
      </c>
      <c r="L38" s="115">
        <v>5.8556963817885797E-2</v>
      </c>
      <c r="M38" s="115">
        <v>-4.9800796812749003E-3</v>
      </c>
      <c r="N38" s="115">
        <v>0</v>
      </c>
      <c r="O38" s="115">
        <v>-6.1703554661301133E-2</v>
      </c>
      <c r="P38" s="115">
        <v>-0.13649425287356312</v>
      </c>
      <c r="Q38" s="115">
        <v>7.4682598954442015E-4</v>
      </c>
      <c r="R38" s="115">
        <v>-0.10399032648125765</v>
      </c>
      <c r="S38" s="115">
        <v>-9.7368421052631576E-2</v>
      </c>
      <c r="T38" s="115">
        <v>-0.14819615467703606</v>
      </c>
      <c r="U38" s="115">
        <v>5.2267244694612615E-2</v>
      </c>
      <c r="V38" s="115">
        <v>2.0643302928468714E-2</v>
      </c>
      <c r="W38" s="115">
        <v>6.6006600660066068E-3</v>
      </c>
      <c r="X38" s="115">
        <v>3.0072173215717722E-2</v>
      </c>
      <c r="Y38" s="115">
        <v>-9.0602328327990631E-2</v>
      </c>
      <c r="Z38" s="115">
        <v>6.1581744295092292E-2</v>
      </c>
      <c r="AA38" s="115">
        <v>-0.10635838150289016</v>
      </c>
      <c r="AB38" s="115">
        <v>0.1335753176043557</v>
      </c>
      <c r="AC38" s="115">
        <v>0.62702702702702706</v>
      </c>
      <c r="AD38" s="115">
        <v>-0.18909090909090906</v>
      </c>
      <c r="AE38" s="115">
        <v>-0.32359550561797762</v>
      </c>
      <c r="AF38" s="115">
        <v>-5.8823529411764705E-2</v>
      </c>
      <c r="AG38" s="115">
        <v>5.2016364699006466E-2</v>
      </c>
      <c r="AH38" s="115">
        <v>8.2857142857142865E-2</v>
      </c>
      <c r="AI38" s="115">
        <v>-8.6642599277978419E-2</v>
      </c>
      <c r="AJ38" s="115">
        <v>9.4208211143695014E-2</v>
      </c>
      <c r="AK38" s="115">
        <v>-0.15075017861395582</v>
      </c>
      <c r="AL38" s="115">
        <v>1.4844804318488452E-2</v>
      </c>
      <c r="AM38" s="115">
        <v>-0.13548692462430484</v>
      </c>
      <c r="AN38" s="115">
        <v>-0.20813008130081304</v>
      </c>
      <c r="AO38" s="115">
        <v>-5.1693404634580956E-2</v>
      </c>
      <c r="AP38" s="115">
        <v>-7.2398190045248931E-2</v>
      </c>
      <c r="AQ38" s="115">
        <v>-0.17525773195876282</v>
      </c>
      <c r="AR38" s="115">
        <v>0</v>
      </c>
      <c r="AS38" s="115">
        <v>1.1764705882352899E-2</v>
      </c>
      <c r="AT38" s="115">
        <v>-3.7940379403793918E-2</v>
      </c>
      <c r="AU38" s="115">
        <v>-0.27659574468085113</v>
      </c>
      <c r="AV38" s="115">
        <v>3.8095238095237284E-3</v>
      </c>
      <c r="AW38" s="115">
        <v>0.1544654088050314</v>
      </c>
      <c r="AX38" s="115">
        <v>-4.1522491349480946E-2</v>
      </c>
      <c r="AY38" s="115">
        <v>-0.33095238095238094</v>
      </c>
      <c r="AZ38" s="115">
        <v>-9.3122337188070559E-2</v>
      </c>
      <c r="BA38" s="115">
        <v>0</v>
      </c>
      <c r="BB38" s="115">
        <v>-2.3272610544900135E-2</v>
      </c>
      <c r="BC38" s="115">
        <v>-0.25938117182356812</v>
      </c>
      <c r="BD38" s="115">
        <v>-6.0606060606060608E-2</v>
      </c>
      <c r="BE38" s="115">
        <v>-5.8938053097345101E-2</v>
      </c>
      <c r="BF38" s="115">
        <v>3.7735849056603772E-2</v>
      </c>
      <c r="BG38" s="115">
        <v>-4.6153846153846156E-2</v>
      </c>
      <c r="BH38" s="115">
        <v>6.4133016627078501E-2</v>
      </c>
      <c r="BI38" s="115">
        <v>-2.9194630872483255E-2</v>
      </c>
      <c r="BK38" s="115">
        <v>-0.10227272727272731</v>
      </c>
      <c r="BL38" s="115">
        <v>3.9952996474735589E-2</v>
      </c>
      <c r="BM38" s="115">
        <v>4.88217522658611E-2</v>
      </c>
      <c r="BO38" s="116">
        <f t="shared" si="0"/>
        <v>-3.1507112734817981E-2</v>
      </c>
    </row>
    <row r="39" spans="1:67" x14ac:dyDescent="0.2">
      <c r="A39" t="s">
        <v>1393</v>
      </c>
      <c r="B39" s="115">
        <v>9.0871540685666611E-3</v>
      </c>
      <c r="C39" s="115">
        <v>0.14605418138987045</v>
      </c>
      <c r="D39" s="115">
        <v>0.11326234269119076</v>
      </c>
      <c r="E39" s="115">
        <v>0.13399999999999998</v>
      </c>
      <c r="F39" s="115">
        <v>-0.12265758091993181</v>
      </c>
      <c r="G39" s="115">
        <v>-5.2950075642965418E-3</v>
      </c>
      <c r="H39" s="115">
        <v>5.5672268907563147E-2</v>
      </c>
      <c r="I39" s="115">
        <v>6.1504839213237551E-2</v>
      </c>
      <c r="J39" s="115">
        <v>0.14079422382671483</v>
      </c>
      <c r="K39" s="115">
        <v>-0.15275345947472474</v>
      </c>
      <c r="L39" s="115">
        <v>8.6133969084057432E-2</v>
      </c>
      <c r="M39" s="115">
        <v>-9.4843130183916297E-2</v>
      </c>
      <c r="N39" s="115">
        <v>-1.6638935108152725E-3</v>
      </c>
      <c r="O39" s="115">
        <v>0.13297872340425532</v>
      </c>
      <c r="P39" s="115">
        <v>8.7499999999999911E-2</v>
      </c>
      <c r="Q39" s="115">
        <v>3.0000000000000044E-2</v>
      </c>
      <c r="R39" s="115">
        <v>0.12978142076502733</v>
      </c>
      <c r="S39" s="115">
        <v>6.6098081023454158E-2</v>
      </c>
      <c r="T39" s="115">
        <v>-0.14038997214484683</v>
      </c>
      <c r="U39" s="115">
        <v>1.6458887799410647E-3</v>
      </c>
      <c r="V39" s="115">
        <v>-8.5673488814851616E-3</v>
      </c>
      <c r="W39" s="115">
        <v>-1.0612244897959247E-2</v>
      </c>
      <c r="X39" s="115">
        <v>-7.6296296296296251E-2</v>
      </c>
      <c r="Y39" s="115">
        <v>-7.5639426076107311E-2</v>
      </c>
      <c r="Z39" s="115">
        <v>0.25648075412411614</v>
      </c>
      <c r="AA39" s="115">
        <v>-8.9473684210526275E-2</v>
      </c>
      <c r="AB39" s="115">
        <v>0</v>
      </c>
      <c r="AC39" s="115">
        <v>0.12121212121212122</v>
      </c>
      <c r="AD39" s="115">
        <v>0</v>
      </c>
      <c r="AE39" s="115">
        <v>3.7296037296037331E-2</v>
      </c>
      <c r="AF39" s="115">
        <v>-0.10526315789473684</v>
      </c>
      <c r="AG39" s="115">
        <v>-9.9473684210526339E-2</v>
      </c>
      <c r="AH39" s="115">
        <v>9.7178683385579959E-2</v>
      </c>
      <c r="AI39" s="115">
        <v>-7.6666666666666661E-2</v>
      </c>
      <c r="AJ39" s="115">
        <v>-9.5790520384487918E-2</v>
      </c>
      <c r="AK39" s="115">
        <v>-2.4169184290030191E-2</v>
      </c>
      <c r="AL39" s="115">
        <v>-2.7559055118110232E-2</v>
      </c>
      <c r="AM39" s="115">
        <v>5.5122042574442927E-2</v>
      </c>
      <c r="AN39" s="115">
        <v>-0.12765957446808504</v>
      </c>
      <c r="AO39" s="115">
        <v>-3.1924072476272831E-2</v>
      </c>
      <c r="AP39" s="115">
        <v>-8.8659793814432938E-2</v>
      </c>
      <c r="AQ39" s="115">
        <v>0</v>
      </c>
      <c r="AR39" s="115">
        <v>0</v>
      </c>
      <c r="AS39" s="115">
        <v>3.6585365853658625E-2</v>
      </c>
      <c r="AT39" s="115">
        <v>0</v>
      </c>
      <c r="AU39" s="115">
        <v>1.731601731601733E-2</v>
      </c>
      <c r="AV39" s="115">
        <v>0.23239436619718315</v>
      </c>
      <c r="AW39" s="115">
        <v>-0.13683593368294189</v>
      </c>
      <c r="AX39" s="115">
        <v>3.1406138472519593E-2</v>
      </c>
      <c r="AY39" s="115">
        <v>-2.7777777777777842E-2</v>
      </c>
      <c r="AZ39" s="115">
        <v>-8.6206896551724171E-2</v>
      </c>
      <c r="BA39" s="115">
        <v>0</v>
      </c>
      <c r="BB39" s="115">
        <v>-0.14056141802882963</v>
      </c>
      <c r="BC39" s="115">
        <v>-4.9734125742883953E-2</v>
      </c>
      <c r="BD39" s="115">
        <v>-0.11717495987158914</v>
      </c>
      <c r="BE39" s="115">
        <v>0.27309598918431721</v>
      </c>
      <c r="BF39" s="115">
        <v>-8.0340100642026763E-2</v>
      </c>
      <c r="BG39" s="115">
        <v>-2.3023791250960197E-3</v>
      </c>
      <c r="BH39" s="115">
        <v>-0.31544715447154476</v>
      </c>
      <c r="BI39" s="115">
        <v>-9.9667774086378974E-3</v>
      </c>
      <c r="BK39" s="115">
        <v>0</v>
      </c>
      <c r="BL39" s="115">
        <v>-0.1065616797900263</v>
      </c>
      <c r="BM39" s="115">
        <v>-8.6543768627883905E-2</v>
      </c>
      <c r="BO39" s="116">
        <f t="shared" si="0"/>
        <v>-4.1620653402435672E-3</v>
      </c>
    </row>
    <row r="40" spans="1:67" x14ac:dyDescent="0.2">
      <c r="A40" t="s">
        <v>1394</v>
      </c>
      <c r="B40" s="115">
        <v>-0.23434535104364326</v>
      </c>
      <c r="C40" s="115">
        <v>-0.17170731707317072</v>
      </c>
      <c r="D40" s="115">
        <v>3.2999999999999946E-2</v>
      </c>
      <c r="E40" s="115">
        <v>-0.16666666666666666</v>
      </c>
      <c r="F40" s="115">
        <v>-2.166666666666665E-2</v>
      </c>
      <c r="G40" s="115">
        <v>1.3026819923371642E-2</v>
      </c>
      <c r="H40" s="115">
        <v>-0.16417910447761203</v>
      </c>
      <c r="I40" s="115">
        <v>-7.1594202898550688E-2</v>
      </c>
      <c r="J40" s="115">
        <v>-0.21306818181818182</v>
      </c>
      <c r="K40" s="115">
        <v>-2.6234737652623373E-2</v>
      </c>
      <c r="L40" s="115">
        <v>-0.10385940730530664</v>
      </c>
      <c r="M40" s="115">
        <v>-0.33124321717110822</v>
      </c>
      <c r="N40" s="115">
        <v>-0.1056547619047619</v>
      </c>
      <c r="O40" s="115">
        <v>-0.1155913978494624</v>
      </c>
      <c r="P40" s="115">
        <v>-0.17948717948717949</v>
      </c>
      <c r="Q40" s="115">
        <v>-3.3457249070631918E-2</v>
      </c>
      <c r="R40" s="115">
        <v>-0.25351825413012441</v>
      </c>
      <c r="S40" s="115">
        <v>-0.10890000000000001</v>
      </c>
      <c r="T40" s="115">
        <v>3.9374638100752729E-2</v>
      </c>
      <c r="U40" s="115">
        <v>-0.23133243606998655</v>
      </c>
      <c r="V40" s="115">
        <v>-6.2053571428571298E-2</v>
      </c>
      <c r="W40" s="115">
        <v>8.8888888888888892E-2</v>
      </c>
      <c r="X40" s="115">
        <v>-6.8965517241379309E-2</v>
      </c>
      <c r="Y40" s="115">
        <v>-0.15675960021041557</v>
      </c>
      <c r="Z40" s="115">
        <v>-0.14420168067226888</v>
      </c>
      <c r="AA40" s="115">
        <v>-9.5238095238095233E-2</v>
      </c>
      <c r="AB40" s="115">
        <v>2.1126760563380292E-2</v>
      </c>
      <c r="AC40" s="115">
        <v>-8.3333333333333329E-2</v>
      </c>
      <c r="AD40" s="115">
        <v>-0.13928012519561814</v>
      </c>
      <c r="AE40" s="115">
        <v>-0.1765834932821497</v>
      </c>
      <c r="AF40" s="115">
        <v>5.5555555555555552E-2</v>
      </c>
      <c r="AG40" s="115">
        <v>-3.5777721390509942E-2</v>
      </c>
      <c r="AH40" s="115">
        <v>-0.10140845070422533</v>
      </c>
      <c r="AI40" s="115">
        <v>-0.14529914529914525</v>
      </c>
      <c r="AJ40" s="115">
        <v>-0.23581560283687933</v>
      </c>
      <c r="AK40" s="115">
        <v>-0.2450877192982456</v>
      </c>
      <c r="AL40" s="115">
        <v>-0.11188811188811189</v>
      </c>
      <c r="AM40" s="115">
        <v>-3.8763876387638813E-2</v>
      </c>
      <c r="AN40" s="115">
        <v>-0.20158550396375993</v>
      </c>
      <c r="AO40" s="115">
        <v>-0.12616235234983655</v>
      </c>
      <c r="AP40" s="115">
        <v>-0.21393841166936794</v>
      </c>
      <c r="AQ40" s="115">
        <v>-0.21521035598705504</v>
      </c>
      <c r="AR40" s="115">
        <v>0</v>
      </c>
      <c r="AS40" s="115">
        <v>9.8522167487684834E-3</v>
      </c>
      <c r="AT40" s="115">
        <v>0</v>
      </c>
      <c r="AU40" s="115">
        <v>-0.33429394812680119</v>
      </c>
      <c r="AV40" s="115">
        <v>-0.18076923076923085</v>
      </c>
      <c r="AW40" s="115">
        <v>-4.3095656149027044E-2</v>
      </c>
      <c r="AX40" s="115">
        <v>-4.8556876061120538E-2</v>
      </c>
      <c r="AY40" s="115">
        <v>0.20000000000000007</v>
      </c>
      <c r="AZ40" s="115">
        <v>-0.13847628174413035</v>
      </c>
      <c r="BA40" s="115">
        <v>0</v>
      </c>
      <c r="BB40" s="115">
        <v>-7.5141927664731781E-2</v>
      </c>
      <c r="BC40" s="115">
        <v>0.20187969924812019</v>
      </c>
      <c r="BD40" s="115">
        <v>-8.3823529411764575E-2</v>
      </c>
      <c r="BE40" s="115">
        <v>-0.10361543122601485</v>
      </c>
      <c r="BF40" s="115">
        <v>-7.3025575036191073E-2</v>
      </c>
      <c r="BG40" s="115">
        <v>-9.7270333933767439E-2</v>
      </c>
      <c r="BH40" s="115">
        <v>-5.3846153846153794E-2</v>
      </c>
      <c r="BI40" s="115">
        <v>-4.6296296296295314E-3</v>
      </c>
      <c r="BK40" s="115">
        <v>-0.22975929978118159</v>
      </c>
      <c r="BL40" s="115">
        <v>-0.15745245466607691</v>
      </c>
      <c r="BM40" s="115">
        <v>6.5764705882352975E-2</v>
      </c>
      <c r="BO40" s="116">
        <f t="shared" si="0"/>
        <v>-9.563723559995102E-2</v>
      </c>
    </row>
    <row r="41" spans="1:67" x14ac:dyDescent="0.2">
      <c r="A41" t="s">
        <v>1395</v>
      </c>
      <c r="B41" s="115">
        <v>1.7374517374517461E-2</v>
      </c>
      <c r="C41" s="115">
        <v>0.14781634938409857</v>
      </c>
      <c r="D41" s="115">
        <v>-4.7619047619047616E-2</v>
      </c>
      <c r="E41" s="115">
        <v>0.17647058823529421</v>
      </c>
      <c r="F41" s="115">
        <v>-0.13169319826338641</v>
      </c>
      <c r="G41" s="115">
        <v>-2.247191011235947E-2</v>
      </c>
      <c r="H41" s="115">
        <v>5.268022181146028E-2</v>
      </c>
      <c r="I41" s="115">
        <v>6.1538461538461542E-2</v>
      </c>
      <c r="J41" s="115">
        <v>0.15789473684210525</v>
      </c>
      <c r="K41" s="115">
        <v>-0.10461064943059406</v>
      </c>
      <c r="L41" s="115">
        <v>1.560859522642955E-2</v>
      </c>
      <c r="M41" s="115">
        <v>-9.0679824561403458E-2</v>
      </c>
      <c r="N41" s="115">
        <v>-0.16521739130434793</v>
      </c>
      <c r="O41" s="115">
        <v>-9.8181818181818134E-2</v>
      </c>
      <c r="P41" s="115">
        <v>9.8591549295774641E-2</v>
      </c>
      <c r="Q41" s="115">
        <v>-2.5362318840579812E-2</v>
      </c>
      <c r="R41" s="115">
        <v>0</v>
      </c>
      <c r="S41" s="115">
        <v>1.8952516812716522E-2</v>
      </c>
      <c r="T41" s="115">
        <v>4.666666666666671E-2</v>
      </c>
      <c r="U41" s="115">
        <v>-9.3902439024390244E-2</v>
      </c>
      <c r="V41" s="115">
        <v>1.8181818181818118E-2</v>
      </c>
      <c r="W41" s="115">
        <v>2.2727272727272728E-2</v>
      </c>
      <c r="X41" s="115">
        <v>-3.3011003667889248E-2</v>
      </c>
      <c r="Y41" s="115">
        <v>4.3788606726149787E-2</v>
      </c>
      <c r="Z41" s="115">
        <v>-0.23951942740286294</v>
      </c>
      <c r="AA41" s="115">
        <v>9.9476439790575841E-2</v>
      </c>
      <c r="AB41" s="115">
        <v>0.10122448979591839</v>
      </c>
      <c r="AC41" s="115">
        <v>-9.9099099099099114E-2</v>
      </c>
      <c r="AD41" s="115">
        <v>-9.0002848191398463E-2</v>
      </c>
      <c r="AE41" s="115">
        <v>9.6842105263157882E-2</v>
      </c>
      <c r="AF41" s="115">
        <v>-6.8322981366459645E-2</v>
      </c>
      <c r="AG41" s="115">
        <v>-0.40051718892607241</v>
      </c>
      <c r="AH41" s="115">
        <v>-7.792207792207799E-2</v>
      </c>
      <c r="AI41" s="115">
        <v>5.7306590257878431E-3</v>
      </c>
      <c r="AJ41" s="115">
        <v>-8.1005586592178866E-2</v>
      </c>
      <c r="AK41" s="115">
        <v>-3.3898305084745763E-2</v>
      </c>
      <c r="AL41" s="115">
        <v>8.6075949367088567E-2</v>
      </c>
      <c r="AM41" s="115">
        <v>-1.9705882352941143E-2</v>
      </c>
      <c r="AN41" s="115">
        <v>7.9462102689486599E-2</v>
      </c>
      <c r="AO41" s="115">
        <v>8.1250000000000058E-2</v>
      </c>
      <c r="AP41" s="115">
        <v>0.32119914346895073</v>
      </c>
      <c r="AQ41" s="115">
        <v>8.4210526315789389E-2</v>
      </c>
      <c r="AR41" s="115">
        <v>0</v>
      </c>
      <c r="AS41" s="115">
        <v>8.2666666666666569E-2</v>
      </c>
      <c r="AT41" s="115">
        <v>0</v>
      </c>
      <c r="AU41" s="115">
        <v>2.058823529411773E-2</v>
      </c>
      <c r="AV41" s="115">
        <v>4.0000000000000036E-2</v>
      </c>
      <c r="AW41" s="115">
        <v>-4.6075322101090201E-2</v>
      </c>
      <c r="AX41" s="115">
        <v>-4.2276422764227668E-2</v>
      </c>
      <c r="AY41" s="115">
        <v>-7.4074074074074139E-2</v>
      </c>
      <c r="AZ41" s="115">
        <v>0.30682529743268627</v>
      </c>
      <c r="BA41" s="115">
        <v>4.4915254237288114E-2</v>
      </c>
      <c r="BB41" s="115">
        <v>-5.7532764217866975E-2</v>
      </c>
      <c r="BC41" s="115">
        <v>-1.4814814814814762E-2</v>
      </c>
      <c r="BD41" s="115">
        <v>0.12707182320441973</v>
      </c>
      <c r="BE41" s="115">
        <v>-8.8549337260677513E-2</v>
      </c>
      <c r="BF41" s="115">
        <v>3.6166666666666694E-2</v>
      </c>
      <c r="BG41" s="115">
        <v>-9.7310819262038786E-2</v>
      </c>
      <c r="BH41" s="115">
        <v>-3.1296572280178833E-2</v>
      </c>
      <c r="BI41" s="115">
        <v>-2.921348314606742E-2</v>
      </c>
      <c r="BK41" s="115">
        <v>-6.9534984789222133E-3</v>
      </c>
      <c r="BL41" s="115">
        <v>4.8701298701298738E-2</v>
      </c>
      <c r="BM41" s="115">
        <v>-7.2862129144851726E-2</v>
      </c>
      <c r="BO41" s="116">
        <f t="shared" si="0"/>
        <v>9.0470354371748843E-4</v>
      </c>
    </row>
    <row r="42" spans="1:67" x14ac:dyDescent="0.2">
      <c r="A42" t="s">
        <v>1396</v>
      </c>
      <c r="B42" s="115">
        <v>-0.19606828763579925</v>
      </c>
      <c r="C42" s="115">
        <v>-0.37661431064572426</v>
      </c>
      <c r="D42" s="115">
        <v>0.34042553191489361</v>
      </c>
      <c r="E42" s="115">
        <v>-0.27142857142857146</v>
      </c>
      <c r="F42" s="115">
        <v>-0.13624999999999998</v>
      </c>
      <c r="G42" s="115">
        <v>-7.9310344827586227E-2</v>
      </c>
      <c r="H42" s="115">
        <v>-1.4571948998178519E-2</v>
      </c>
      <c r="I42" s="115">
        <v>-0.23673085955847814</v>
      </c>
      <c r="J42" s="115">
        <v>-7.3170731707317013E-2</v>
      </c>
      <c r="K42" s="115">
        <v>0</v>
      </c>
      <c r="L42" s="115">
        <v>-0.13385874507426485</v>
      </c>
      <c r="M42" s="115">
        <v>-0.11456310679611648</v>
      </c>
      <c r="N42" s="115">
        <v>0.1418439716312058</v>
      </c>
      <c r="O42" s="115">
        <v>0.54349859681945756</v>
      </c>
      <c r="P42" s="115">
        <v>-0.15071770334928225</v>
      </c>
      <c r="Q42" s="115">
        <v>-0.10967741935483867</v>
      </c>
      <c r="R42" s="115">
        <v>-1.4256619144602909E-3</v>
      </c>
      <c r="S42" s="115">
        <v>-1.8599999999999995E-2</v>
      </c>
      <c r="T42" s="115">
        <v>3.125E-2</v>
      </c>
      <c r="U42" s="115">
        <v>-1.2423570680372973E-3</v>
      </c>
      <c r="V42" s="115">
        <v>-2.1787461093819408E-2</v>
      </c>
      <c r="W42" s="115">
        <v>-6.3829787234042548E-2</v>
      </c>
      <c r="X42" s="115">
        <v>-7.8648233486943137E-2</v>
      </c>
      <c r="Y42" s="115">
        <v>-2.8148345784418351E-2</v>
      </c>
      <c r="Z42" s="115">
        <v>4.5150948437082492E-2</v>
      </c>
      <c r="AA42" s="115">
        <v>-4.4999999999999929E-2</v>
      </c>
      <c r="AB42" s="115">
        <v>-6.0851926977687053E-3</v>
      </c>
      <c r="AC42" s="115">
        <v>-9.9999999999997877E-4</v>
      </c>
      <c r="AD42" s="115">
        <v>0.15493421052631581</v>
      </c>
      <c r="AE42" s="115">
        <v>-5.3784860557768842E-2</v>
      </c>
      <c r="AF42" s="115">
        <v>-9.230769230769216E-3</v>
      </c>
      <c r="AG42" s="115">
        <v>-5.0000000000000114E-2</v>
      </c>
      <c r="AH42" s="115">
        <v>2.6666666666666689E-2</v>
      </c>
      <c r="AI42" s="115">
        <v>-0.16306954436450832</v>
      </c>
      <c r="AJ42" s="115">
        <v>0.23554788610871433</v>
      </c>
      <c r="AK42" s="115">
        <v>-0.10538286580742991</v>
      </c>
      <c r="AL42" s="115">
        <v>-4.4740024183796766E-2</v>
      </c>
      <c r="AM42" s="115">
        <v>-0.12744443874146696</v>
      </c>
      <c r="AN42" s="115">
        <v>-0.16274309109518934</v>
      </c>
      <c r="AO42" s="115">
        <v>-9.582309582309595E-2</v>
      </c>
      <c r="AP42" s="115">
        <v>-6.6000000000000017E-2</v>
      </c>
      <c r="AQ42" s="115">
        <v>-0.12307692307692306</v>
      </c>
      <c r="AR42" s="115">
        <v>0</v>
      </c>
      <c r="AS42" s="115">
        <v>7.4498567335243487E-2</v>
      </c>
      <c r="AT42" s="115">
        <v>0</v>
      </c>
      <c r="AU42" s="115">
        <v>-0.11917098445595854</v>
      </c>
      <c r="AV42" s="115">
        <v>-2.3437500000000021E-2</v>
      </c>
      <c r="AW42" s="115">
        <v>1.407035175879397E-2</v>
      </c>
      <c r="AX42" s="115">
        <v>2.159468438538201E-2</v>
      </c>
      <c r="AY42" s="115">
        <v>-9.5813953488372031E-2</v>
      </c>
      <c r="AZ42" s="115">
        <v>-0.25582479030754895</v>
      </c>
      <c r="BA42" s="115">
        <v>0</v>
      </c>
      <c r="BB42" s="115">
        <v>-0.22081693835488098</v>
      </c>
      <c r="BC42" s="115">
        <v>-0.12052117263843647</v>
      </c>
      <c r="BD42" s="115">
        <v>0.13125000000000009</v>
      </c>
      <c r="BE42" s="115">
        <v>4.4615384615384619E-2</v>
      </c>
      <c r="BF42" s="115">
        <v>-7.6923076923076927E-2</v>
      </c>
      <c r="BG42" s="115">
        <v>-1.2962962962962928E-2</v>
      </c>
      <c r="BH42" s="115">
        <v>-0.17466174661746625</v>
      </c>
      <c r="BI42" s="115">
        <v>4.1908446163764993E-3</v>
      </c>
      <c r="BK42" s="115">
        <v>0.21746031746031763</v>
      </c>
      <c r="BL42" s="115">
        <v>-8.7356321839081041E-3</v>
      </c>
      <c r="BM42" s="115">
        <v>-5.4845360824742201E-2</v>
      </c>
      <c r="BO42" s="116">
        <f t="shared" si="0"/>
        <v>-3.6456203778065306E-2</v>
      </c>
    </row>
    <row r="43" spans="1:67" x14ac:dyDescent="0.2">
      <c r="A43" t="s">
        <v>1397</v>
      </c>
      <c r="B43" s="115">
        <v>-3.6150585888805854E-2</v>
      </c>
      <c r="C43" s="115">
        <v>-2.8813559322033947E-2</v>
      </c>
      <c r="D43" s="115">
        <v>-4.0816326530612242E-2</v>
      </c>
      <c r="E43" s="115">
        <v>-6.9148936170212713E-2</v>
      </c>
      <c r="F43" s="115">
        <v>0</v>
      </c>
      <c r="G43" s="115">
        <v>3.5714285714285712E-2</v>
      </c>
      <c r="H43" s="115">
        <v>2.7397260273973644E-3</v>
      </c>
      <c r="I43" s="115">
        <v>-0.10282343025705863</v>
      </c>
      <c r="J43" s="115">
        <v>-4.9275362318840686E-2</v>
      </c>
      <c r="K43" s="115">
        <v>-9.7500000000000003E-2</v>
      </c>
      <c r="L43" s="115">
        <v>3.951348626165857E-2</v>
      </c>
      <c r="M43" s="115">
        <v>-1.265337423312877E-2</v>
      </c>
      <c r="N43" s="115">
        <v>1.4204545454545151E-3</v>
      </c>
      <c r="O43" s="115">
        <v>-0.13790322580645167</v>
      </c>
      <c r="P43" s="115">
        <v>-0.13133832086450542</v>
      </c>
      <c r="Q43" s="115">
        <v>5.5858310626703017E-2</v>
      </c>
      <c r="R43" s="115">
        <v>0</v>
      </c>
      <c r="S43" s="115">
        <v>-2.9126213592233011E-2</v>
      </c>
      <c r="T43" s="115">
        <v>0.12543962485345841</v>
      </c>
      <c r="U43" s="115">
        <v>-7.671719670730065E-2</v>
      </c>
      <c r="V43" s="115">
        <v>-4.4444444444451391E-4</v>
      </c>
      <c r="W43" s="115">
        <v>-5.5086449537595533E-2</v>
      </c>
      <c r="X43" s="115">
        <v>0.148148148148148</v>
      </c>
      <c r="Y43" s="115">
        <v>4.0821993890585918E-2</v>
      </c>
      <c r="Z43" s="115">
        <v>-1.2401055408970947E-2</v>
      </c>
      <c r="AA43" s="115">
        <v>1.0010010010009797E-3</v>
      </c>
      <c r="AB43" s="115">
        <v>-4.9730146491904499E-2</v>
      </c>
      <c r="AC43" s="115">
        <v>-9.0909090909090912E-2</v>
      </c>
      <c r="AD43" s="115">
        <v>-5.0000000000000044E-2</v>
      </c>
      <c r="AE43" s="115">
        <v>0.35675675675675655</v>
      </c>
      <c r="AF43" s="115">
        <v>0</v>
      </c>
      <c r="AG43" s="115">
        <v>0</v>
      </c>
      <c r="AH43" s="115">
        <v>-6.25E-2</v>
      </c>
      <c r="AI43" s="115">
        <v>-7.1428571428572016E-3</v>
      </c>
      <c r="AJ43" s="115">
        <v>-7.1562082777036032E-2</v>
      </c>
      <c r="AK43" s="115">
        <v>-9.6451568708042099E-2</v>
      </c>
      <c r="AL43" s="115">
        <v>-0.13764337851929095</v>
      </c>
      <c r="AM43" s="115">
        <v>2.5421052631579014E-2</v>
      </c>
      <c r="AN43" s="115">
        <v>8.7973273942093436E-2</v>
      </c>
      <c r="AO43" s="115">
        <v>-0.10745614035087715</v>
      </c>
      <c r="AP43" s="115">
        <v>6.0362173038229876E-3</v>
      </c>
      <c r="AQ43" s="115">
        <v>3.8338658146964889E-2</v>
      </c>
      <c r="AR43" s="115">
        <v>0</v>
      </c>
      <c r="AS43" s="115">
        <v>7.3846153846153909E-2</v>
      </c>
      <c r="AT43" s="115">
        <v>5.4285714285714215E-2</v>
      </c>
      <c r="AU43" s="115">
        <v>-5.1546391752577371E-3</v>
      </c>
      <c r="AV43" s="115">
        <v>0.11304347826086968</v>
      </c>
      <c r="AW43" s="115">
        <v>0.1903195320070343</v>
      </c>
      <c r="AX43" s="115">
        <v>4.1522491349481071E-2</v>
      </c>
      <c r="AY43" s="115">
        <v>-3.6954087346024608E-2</v>
      </c>
      <c r="AZ43" s="115">
        <v>1.8674136321194744E-3</v>
      </c>
      <c r="BA43" s="115">
        <v>0</v>
      </c>
      <c r="BB43" s="115">
        <v>0.19269232918040102</v>
      </c>
      <c r="BC43" s="115">
        <v>-6.4724919093850902E-3</v>
      </c>
      <c r="BD43" s="115">
        <v>0.1420413990007138</v>
      </c>
      <c r="BE43" s="115">
        <v>-7.8014184397163094E-2</v>
      </c>
      <c r="BF43" s="115">
        <v>-5.1094890510948905E-2</v>
      </c>
      <c r="BG43" s="115">
        <v>0</v>
      </c>
      <c r="BH43" s="115">
        <v>-6.5517241379310184E-2</v>
      </c>
      <c r="BI43" s="115">
        <v>2.7833001988071565E-2</v>
      </c>
      <c r="BK43" s="115">
        <v>-0.21836228287841197</v>
      </c>
      <c r="BL43" s="115">
        <v>-9.375E-2</v>
      </c>
      <c r="BM43" s="115">
        <v>-0.03</v>
      </c>
      <c r="BO43" s="116">
        <f t="shared" si="0"/>
        <v>-5.3377628599575663E-3</v>
      </c>
    </row>
    <row r="44" spans="1:67" x14ac:dyDescent="0.2">
      <c r="A44" t="s">
        <v>1398</v>
      </c>
      <c r="B44" s="115">
        <v>-0.11476495254910621</v>
      </c>
      <c r="C44" s="115">
        <v>7.039187227866478E-2</v>
      </c>
      <c r="D44" s="115">
        <v>-0.18333333333333332</v>
      </c>
      <c r="E44" s="115">
        <v>-0.14545454545454556</v>
      </c>
      <c r="F44" s="115">
        <v>-7.4441687344913767E-3</v>
      </c>
      <c r="G44" s="115">
        <v>7.919366450683904E-3</v>
      </c>
      <c r="H44" s="115">
        <v>4.5871559633026545E-3</v>
      </c>
      <c r="I44" s="115">
        <v>-3.438453713123088E-2</v>
      </c>
      <c r="J44" s="115">
        <v>-5.7377049180327856E-2</v>
      </c>
      <c r="K44" s="115">
        <v>0</v>
      </c>
      <c r="L44" s="115">
        <v>-7.862036929508763E-2</v>
      </c>
      <c r="M44" s="115">
        <v>-8.3706631532718498E-2</v>
      </c>
      <c r="N44" s="115">
        <v>-0.22637362637362635</v>
      </c>
      <c r="O44" s="115">
        <v>7.3111291632818728E-3</v>
      </c>
      <c r="P44" s="115">
        <v>-6.7803177063153822E-2</v>
      </c>
      <c r="Q44" s="115">
        <v>-1.0114632501685795E-2</v>
      </c>
      <c r="R44" s="115">
        <v>-0.1236837408531144</v>
      </c>
      <c r="S44" s="115">
        <v>-6.3125341095142784E-2</v>
      </c>
      <c r="T44" s="115">
        <v>-7.2826086956521777E-2</v>
      </c>
      <c r="U44" s="115">
        <v>-0.10795899123246996</v>
      </c>
      <c r="V44" s="115">
        <v>-6.6777270841974268E-2</v>
      </c>
      <c r="W44" s="115">
        <v>-4.3461538461538426E-2</v>
      </c>
      <c r="X44" s="115">
        <v>-5.2631578947367925E-3</v>
      </c>
      <c r="Y44" s="115">
        <v>-4.609271523178813E-2</v>
      </c>
      <c r="Z44" s="115">
        <v>-2.0671834625323106E-2</v>
      </c>
      <c r="AA44" s="115">
        <v>-1.5763546798029569E-2</v>
      </c>
      <c r="AB44" s="115">
        <v>0</v>
      </c>
      <c r="AC44" s="115">
        <v>-6.5420560747663517E-2</v>
      </c>
      <c r="AD44" s="115">
        <v>-1.689708141321036E-2</v>
      </c>
      <c r="AE44" s="115">
        <v>-0.3833333333333333</v>
      </c>
      <c r="AF44" s="115">
        <v>0</v>
      </c>
      <c r="AG44" s="115">
        <v>0</v>
      </c>
      <c r="AH44" s="115">
        <v>4.7120418848167582E-2</v>
      </c>
      <c r="AI44" s="115">
        <v>4.4776119402985232E-2</v>
      </c>
      <c r="AJ44" s="115">
        <v>-0.22543950361944154</v>
      </c>
      <c r="AK44" s="115">
        <v>-2.6800000000000067E-2</v>
      </c>
      <c r="AL44" s="115">
        <v>3.7878787878787838E-2</v>
      </c>
      <c r="AM44" s="115">
        <v>-8.0837888829761534E-2</v>
      </c>
      <c r="AN44" s="115">
        <v>-0.14231136580706782</v>
      </c>
      <c r="AO44" s="115">
        <v>-0.10937500000000003</v>
      </c>
      <c r="AP44" s="115">
        <v>-0.1341463414634147</v>
      </c>
      <c r="AQ44" s="115">
        <v>-2.6438569206842913E-2</v>
      </c>
      <c r="AR44" s="115">
        <v>-4.9971181556195891E-2</v>
      </c>
      <c r="AS44" s="115">
        <v>-0.20731707317073164</v>
      </c>
      <c r="AT44" s="115">
        <v>0</v>
      </c>
      <c r="AU44" s="115">
        <v>-0.24951644100580272</v>
      </c>
      <c r="AV44" s="115">
        <v>-0.26984126984126988</v>
      </c>
      <c r="AW44" s="115">
        <v>-0.11336564876589697</v>
      </c>
      <c r="AX44" s="115">
        <v>-3.1045187995860594E-3</v>
      </c>
      <c r="AY44" s="115">
        <v>-5.0000000000000031E-2</v>
      </c>
      <c r="AZ44" s="115">
        <v>-4.4603033006244422E-2</v>
      </c>
      <c r="BA44" s="115">
        <v>0</v>
      </c>
      <c r="BB44" s="115">
        <v>-0.11535610141847479</v>
      </c>
      <c r="BC44" s="115">
        <v>9.4580233793836274E-2</v>
      </c>
      <c r="BD44" s="115">
        <v>-0.19064124783362213</v>
      </c>
      <c r="BE44" s="115">
        <v>-0.11362564827911369</v>
      </c>
      <c r="BF44" s="115">
        <v>3.663003663003663E-3</v>
      </c>
      <c r="BG44" s="115">
        <v>0</v>
      </c>
      <c r="BH44" s="115">
        <v>-8.4210526315789555E-2</v>
      </c>
      <c r="BI44" s="115">
        <v>-6.7078825347758941E-2</v>
      </c>
      <c r="BK44" s="115">
        <v>-5.9509918319719995E-2</v>
      </c>
      <c r="BL44" s="115">
        <v>0</v>
      </c>
      <c r="BM44" s="115">
        <v>-0.17355371900826447</v>
      </c>
      <c r="BO44" s="116">
        <f t="shared" si="0"/>
        <v>-6.7610602488673635E-2</v>
      </c>
    </row>
    <row r="45" spans="1:67" x14ac:dyDescent="0.2">
      <c r="A45" t="s">
        <v>1399</v>
      </c>
      <c r="B45" s="115">
        <v>5.7713651498336321E-3</v>
      </c>
      <c r="C45" s="115">
        <v>3.9607695209354851E-2</v>
      </c>
      <c r="D45" s="115">
        <v>-9.2833383731478689E-2</v>
      </c>
      <c r="E45" s="115">
        <v>0.44262295081967235</v>
      </c>
      <c r="F45" s="115">
        <v>0.1514285714285715</v>
      </c>
      <c r="G45" s="115">
        <v>2.8507960014809312E-2</v>
      </c>
      <c r="H45" s="115">
        <v>0</v>
      </c>
      <c r="I45" s="115">
        <v>-9.0725806451613482E-3</v>
      </c>
      <c r="J45" s="115">
        <v>-9.068322981366464E-2</v>
      </c>
      <c r="K45" s="115">
        <v>7.0294568849671196E-2</v>
      </c>
      <c r="L45" s="115">
        <v>9.492021107508429E-2</v>
      </c>
      <c r="M45" s="115">
        <v>3.4999999999999948E-2</v>
      </c>
      <c r="N45" s="115">
        <v>0.13749999999999996</v>
      </c>
      <c r="O45" s="115">
        <v>0.45508274231678481</v>
      </c>
      <c r="P45" s="115">
        <v>3.239999999999995E-2</v>
      </c>
      <c r="Q45" s="115">
        <v>-0.10121212121212121</v>
      </c>
      <c r="R45" s="115">
        <v>-1.4943741209564019E-2</v>
      </c>
      <c r="S45" s="115">
        <v>-0.14109375000000002</v>
      </c>
      <c r="T45" s="115">
        <v>-0.14814814814814814</v>
      </c>
      <c r="U45" s="115">
        <v>-4.5171548437769361E-2</v>
      </c>
      <c r="V45" s="115">
        <v>0.20429570429570429</v>
      </c>
      <c r="W45" s="115">
        <v>9.2436974789915929E-2</v>
      </c>
      <c r="X45" s="115">
        <v>0.13095238095238099</v>
      </c>
      <c r="Y45" s="115">
        <v>-2.4169574770582972E-2</v>
      </c>
      <c r="Z45" s="115">
        <v>-4.8204623708804573E-2</v>
      </c>
      <c r="AA45" s="115">
        <v>1.5000000000000036E-2</v>
      </c>
      <c r="AB45" s="115">
        <v>-2.3076923076922585E-3</v>
      </c>
      <c r="AC45" s="115">
        <v>6.5158371040723875E-2</v>
      </c>
      <c r="AD45" s="115">
        <v>-7.0000000000000076E-2</v>
      </c>
      <c r="AE45" s="115">
        <v>0</v>
      </c>
      <c r="AF45" s="115">
        <v>-0.10468319559228655</v>
      </c>
      <c r="AG45" s="115">
        <v>0</v>
      </c>
      <c r="AH45" s="115">
        <v>1.3262599469495973E-2</v>
      </c>
      <c r="AI45" s="115">
        <v>5.78947368421052E-2</v>
      </c>
      <c r="AJ45" s="115">
        <v>8.5297418630752062E-2</v>
      </c>
      <c r="AK45" s="115">
        <v>-7.407407407407407E-2</v>
      </c>
      <c r="AL45" s="115">
        <v>-2.2222222222222126E-2</v>
      </c>
      <c r="AM45" s="115">
        <v>3.3550000000000038E-2</v>
      </c>
      <c r="AN45" s="115">
        <v>-5.1630434782608564E-2</v>
      </c>
      <c r="AO45" s="115">
        <v>0.24878048780487813</v>
      </c>
      <c r="AP45" s="115">
        <v>0.15030060120240479</v>
      </c>
      <c r="AQ45" s="115">
        <v>-5.3019145802651005E-2</v>
      </c>
      <c r="AR45" s="115">
        <v>0</v>
      </c>
      <c r="AS45" s="115">
        <v>1.736972704714625E-2</v>
      </c>
      <c r="AT45" s="115">
        <v>-4.6692607003891023E-2</v>
      </c>
      <c r="AU45" s="115">
        <v>0.18306636155606404</v>
      </c>
      <c r="AV45" s="115">
        <v>-8.6956521739130502E-2</v>
      </c>
      <c r="AW45" s="115">
        <v>-2.55400516795866E-2</v>
      </c>
      <c r="AX45" s="115">
        <v>-3.0434782608695657E-2</v>
      </c>
      <c r="AY45" s="115">
        <v>-0.12801484230055657</v>
      </c>
      <c r="AZ45" s="115">
        <v>0.40125000000000011</v>
      </c>
      <c r="BA45" s="115">
        <v>0</v>
      </c>
      <c r="BB45" s="115">
        <v>0.12087972965486689</v>
      </c>
      <c r="BC45" s="115">
        <v>1.1827956989247379E-2</v>
      </c>
      <c r="BD45" s="115">
        <v>-3.5654596100278588E-2</v>
      </c>
      <c r="BE45" s="115">
        <v>-0.2379640718562874</v>
      </c>
      <c r="BF45" s="115">
        <v>1.1560693641618514E-2</v>
      </c>
      <c r="BG45" s="115">
        <v>0.13876001687051884</v>
      </c>
      <c r="BH45" s="115">
        <v>0.31944444444444442</v>
      </c>
      <c r="BI45" s="115">
        <v>3.1240038253108077E-2</v>
      </c>
      <c r="BK45" s="115">
        <v>0.94037735849056614</v>
      </c>
      <c r="BL45" s="115">
        <v>0.41259564449676295</v>
      </c>
      <c r="BM45" s="115">
        <v>0.1050228310502283</v>
      </c>
      <c r="BO45" s="116">
        <f t="shared" si="0"/>
        <v>5.7122749248245376E-2</v>
      </c>
    </row>
    <row r="46" spans="1:67" x14ac:dyDescent="0.2">
      <c r="A46" t="s">
        <v>1400</v>
      </c>
      <c r="B46" s="115">
        <v>-3.7393162393162392E-2</v>
      </c>
      <c r="C46" s="115">
        <v>-4.9820788530465843E-2</v>
      </c>
      <c r="D46" s="115">
        <v>0.2479245283018868</v>
      </c>
      <c r="E46" s="115">
        <v>-0.1866666666666667</v>
      </c>
      <c r="F46" s="115">
        <v>4.4776119402985044E-2</v>
      </c>
      <c r="G46" s="115">
        <v>-0.16892307692307687</v>
      </c>
      <c r="H46" s="115">
        <v>-9.0909090909090592E-3</v>
      </c>
      <c r="I46" s="115">
        <v>-6.0606060606060531E-2</v>
      </c>
      <c r="J46" s="115">
        <v>-1.5892420537897189E-2</v>
      </c>
      <c r="K46" s="115">
        <v>0.15376910622650303</v>
      </c>
      <c r="L46" s="115">
        <v>-4.788135593220337E-2</v>
      </c>
      <c r="M46" s="115">
        <v>-0.11992959436754937</v>
      </c>
      <c r="N46" s="115">
        <v>-0.23809523809523808</v>
      </c>
      <c r="O46" s="115">
        <v>0.20684736091298161</v>
      </c>
      <c r="P46" s="115">
        <v>-0.12080182873219619</v>
      </c>
      <c r="Q46" s="115">
        <v>3.125E-2</v>
      </c>
      <c r="R46" s="115">
        <v>-0.1534454531924393</v>
      </c>
      <c r="S46" s="115">
        <v>-9.2879256965943402E-3</v>
      </c>
      <c r="T46" s="115">
        <v>-1.5676266861100973E-2</v>
      </c>
      <c r="U46" s="115">
        <v>-5.9441441441441457E-2</v>
      </c>
      <c r="V46" s="115">
        <v>9.9999999999997877E-4</v>
      </c>
      <c r="W46" s="115">
        <v>-1.2857735379510524E-2</v>
      </c>
      <c r="X46" s="115">
        <v>7.2340425531914859E-2</v>
      </c>
      <c r="Y46" s="115">
        <v>-3.5407056476748404E-2</v>
      </c>
      <c r="Z46" s="115">
        <v>5.6103896103896017E-2</v>
      </c>
      <c r="AA46" s="115">
        <v>0</v>
      </c>
      <c r="AB46" s="115">
        <v>-6.441165887009713E-2</v>
      </c>
      <c r="AC46" s="115">
        <v>9.4059405940594171E-2</v>
      </c>
      <c r="AD46" s="115">
        <v>-9.6774193548387094E-2</v>
      </c>
      <c r="AE46" s="115">
        <v>5.263157894736839E-2</v>
      </c>
      <c r="AF46" s="115">
        <v>0.10000000000000002</v>
      </c>
      <c r="AG46" s="115">
        <v>0</v>
      </c>
      <c r="AH46" s="115">
        <v>-3.3333333333333305E-2</v>
      </c>
      <c r="AI46" s="115">
        <v>-8.433734939759048E-2</v>
      </c>
      <c r="AJ46" s="115">
        <v>0.22155196051549214</v>
      </c>
      <c r="AK46" s="115">
        <v>-1.2195121951219513E-2</v>
      </c>
      <c r="AL46" s="115">
        <v>-9.3090211132437678E-2</v>
      </c>
      <c r="AM46" s="115">
        <v>4.8987726843595945E-2</v>
      </c>
      <c r="AN46" s="115">
        <v>-0.12865035516969225</v>
      </c>
      <c r="AO46" s="115">
        <v>-3.5294117647058823E-2</v>
      </c>
      <c r="AP46" s="115">
        <v>-5.6710775047258945E-2</v>
      </c>
      <c r="AQ46" s="115">
        <v>-2.9999999999999995E-2</v>
      </c>
      <c r="AR46" s="115">
        <v>0</v>
      </c>
      <c r="AS46" s="115">
        <v>-6.9284064665126974E-2</v>
      </c>
      <c r="AT46" s="115">
        <v>0</v>
      </c>
      <c r="AU46" s="115">
        <v>-5.2060737527115007E-2</v>
      </c>
      <c r="AV46" s="115">
        <v>0.15000000000000005</v>
      </c>
      <c r="AW46" s="115">
        <v>-0.11965423111919928</v>
      </c>
      <c r="AX46" s="115">
        <v>-0.19189189189189193</v>
      </c>
      <c r="AY46" s="115">
        <v>2.8625954198473282E-2</v>
      </c>
      <c r="AZ46" s="115">
        <v>6.6666666666666666E-2</v>
      </c>
      <c r="BA46" s="115">
        <v>0</v>
      </c>
      <c r="BB46" s="115">
        <v>-7.4307692307692352E-2</v>
      </c>
      <c r="BC46" s="115">
        <v>-0.14153846153846159</v>
      </c>
      <c r="BD46" s="115">
        <v>0.10055180870631519</v>
      </c>
      <c r="BE46" s="115">
        <v>0.21472214140238588</v>
      </c>
      <c r="BF46" s="115">
        <v>-8.8243243243243258E-2</v>
      </c>
      <c r="BG46" s="115">
        <v>0.1651105651105651</v>
      </c>
      <c r="BH46" s="115">
        <v>-7.6923076923076886E-2</v>
      </c>
      <c r="BI46" s="115">
        <v>-4.4180377818403394E-2</v>
      </c>
      <c r="BK46" s="115">
        <v>0.10508757297748121</v>
      </c>
      <c r="BL46" s="115">
        <v>-5.0837988826815651E-2</v>
      </c>
      <c r="BM46" s="115">
        <v>7.3424174100578318E-2</v>
      </c>
      <c r="BO46" s="116">
        <f t="shared" si="0"/>
        <v>-1.0309601126852044E-2</v>
      </c>
    </row>
    <row r="47" spans="1:67" x14ac:dyDescent="0.2">
      <c r="A47" t="s">
        <v>1401</v>
      </c>
      <c r="B47" s="115">
        <v>4.5576407506702395E-2</v>
      </c>
      <c r="C47" s="115">
        <v>-3.5714285714286221E-3</v>
      </c>
      <c r="D47" s="115">
        <v>6.7257349979863143E-2</v>
      </c>
      <c r="E47" s="115">
        <v>-1.3157894736842059E-2</v>
      </c>
      <c r="F47" s="115">
        <v>-0.19277108433734944</v>
      </c>
      <c r="G47" s="115">
        <v>0.10132158590308364</v>
      </c>
      <c r="H47" s="115">
        <v>4.7619047619047616E-2</v>
      </c>
      <c r="I47" s="115">
        <v>6.666666666666661E-2</v>
      </c>
      <c r="J47" s="115">
        <v>-0.14165792235047217</v>
      </c>
      <c r="K47" s="115">
        <v>-0.14256470588235287</v>
      </c>
      <c r="L47" s="115">
        <v>-3.1596224866639398E-2</v>
      </c>
      <c r="M47" s="115">
        <v>5.6035862952284006E-4</v>
      </c>
      <c r="N47" s="115">
        <v>1.9417475728155269E-2</v>
      </c>
      <c r="O47" s="115">
        <v>-0.11934673366834173</v>
      </c>
      <c r="P47" s="115">
        <v>9.3653846153846101E-2</v>
      </c>
      <c r="Q47" s="115">
        <v>-4.1916167664670621E-2</v>
      </c>
      <c r="R47" s="115">
        <v>-1.5531135531135564E-2</v>
      </c>
      <c r="S47" s="115">
        <v>-0.10333819140814779</v>
      </c>
      <c r="T47" s="115">
        <v>-7.798319327731093E-2</v>
      </c>
      <c r="U47" s="115">
        <v>5.4131054131054131E-2</v>
      </c>
      <c r="V47" s="115">
        <v>-0.13681484678463537</v>
      </c>
      <c r="W47" s="115">
        <v>-8.6742424242424218E-2</v>
      </c>
      <c r="X47" s="115">
        <v>-2.0833333333333332E-2</v>
      </c>
      <c r="Y47" s="115">
        <v>4.1311967951927677E-3</v>
      </c>
      <c r="Z47" s="115">
        <v>3.9136302294197109E-2</v>
      </c>
      <c r="AA47" s="115">
        <v>0</v>
      </c>
      <c r="AB47" s="115">
        <v>2.5461254612546041E-2</v>
      </c>
      <c r="AC47" s="115">
        <v>-8.1818181818181845E-2</v>
      </c>
      <c r="AD47" s="115">
        <v>0</v>
      </c>
      <c r="AE47" s="115">
        <v>-8.0645161290322578E-2</v>
      </c>
      <c r="AF47" s="115">
        <v>-9.0090090090089951E-3</v>
      </c>
      <c r="AG47" s="115">
        <v>0</v>
      </c>
      <c r="AH47" s="115">
        <v>-0.15948275862068961</v>
      </c>
      <c r="AI47" s="115">
        <v>-7.3660714285714288E-2</v>
      </c>
      <c r="AJ47" s="115">
        <v>0.49405981155264228</v>
      </c>
      <c r="AK47" s="115">
        <v>-8.8888888888888892E-2</v>
      </c>
      <c r="AL47" s="115">
        <v>3.8535645472060833E-3</v>
      </c>
      <c r="AM47" s="115">
        <v>-4.6223111555777935E-2</v>
      </c>
      <c r="AN47" s="115">
        <v>3.0919446704637983E-2</v>
      </c>
      <c r="AO47" s="115">
        <v>-2.2988505747126436E-2</v>
      </c>
      <c r="AP47" s="115">
        <v>1.3409961685823811E-2</v>
      </c>
      <c r="AQ47" s="115">
        <v>0.16861435726210347</v>
      </c>
      <c r="AR47" s="115">
        <v>-1.0268111808328644E-2</v>
      </c>
      <c r="AS47" s="115">
        <v>2.3640661938534192E-2</v>
      </c>
      <c r="AT47" s="115">
        <v>0</v>
      </c>
      <c r="AU47" s="115">
        <v>-3.7578288100208711E-2</v>
      </c>
      <c r="AV47" s="115">
        <v>3.2702237521514702E-2</v>
      </c>
      <c r="AW47" s="115">
        <v>1.7799922206375399E-2</v>
      </c>
      <c r="AX47" s="115">
        <v>-2.1681649920676897E-2</v>
      </c>
      <c r="AY47" s="115">
        <v>0</v>
      </c>
      <c r="AZ47" s="115">
        <v>-9.3655589123867108E-2</v>
      </c>
      <c r="BA47" s="115">
        <v>-5.4782975136957917E-3</v>
      </c>
      <c r="BB47" s="115">
        <v>0.143829188174566</v>
      </c>
      <c r="BC47" s="115">
        <v>-1.5151515151515152E-2</v>
      </c>
      <c r="BD47" s="115">
        <v>-7.5396825396825504E-2</v>
      </c>
      <c r="BE47" s="115">
        <v>0.16213017751479283</v>
      </c>
      <c r="BF47" s="115">
        <v>6.8027210884353739E-3</v>
      </c>
      <c r="BG47" s="115">
        <v>-0.44373576309794993</v>
      </c>
      <c r="BH47" s="115">
        <v>0.11908177905308466</v>
      </c>
      <c r="BI47" s="115">
        <v>7.6065573770491807E-2</v>
      </c>
      <c r="BK47" s="115">
        <v>-8.3333333333331561E-4</v>
      </c>
      <c r="BL47" s="115">
        <v>-0.11033797216699813</v>
      </c>
      <c r="BM47" s="115">
        <v>-5.493792847878444E-2</v>
      </c>
      <c r="BO47" s="116">
        <f t="shared" si="0"/>
        <v>-1.1138967347982415E-2</v>
      </c>
    </row>
    <row r="48" spans="1:67" x14ac:dyDescent="0.2">
      <c r="A48" t="s">
        <v>1402</v>
      </c>
      <c r="B48" s="115">
        <v>-0.1674107142857143</v>
      </c>
      <c r="C48" s="115">
        <v>-4.4368600682593878E-2</v>
      </c>
      <c r="D48" s="115">
        <v>-5.4095238095238161E-2</v>
      </c>
      <c r="E48" s="115">
        <v>8.416547788873037E-2</v>
      </c>
      <c r="F48" s="115">
        <v>-0.17165668662674641</v>
      </c>
      <c r="G48" s="115">
        <v>-1.633333333333328E-2</v>
      </c>
      <c r="H48" s="115">
        <v>-1.0367577756833123E-2</v>
      </c>
      <c r="I48" s="115">
        <v>-4.3478260869565216E-2</v>
      </c>
      <c r="J48" s="115">
        <v>-8.3653846153846245E-2</v>
      </c>
      <c r="K48" s="115">
        <v>0</v>
      </c>
      <c r="L48" s="115">
        <v>6.6987740805604254E-2</v>
      </c>
      <c r="M48" s="115">
        <v>8.0062251426595246E-2</v>
      </c>
      <c r="N48" s="115">
        <v>0</v>
      </c>
      <c r="O48" s="115">
        <v>-5.0000000000000044E-3</v>
      </c>
      <c r="P48" s="115">
        <v>-0.11939034716342078</v>
      </c>
      <c r="Q48" s="115">
        <v>-1.2418687167356644E-2</v>
      </c>
      <c r="R48" s="115">
        <v>-6.1726697827880053E-2</v>
      </c>
      <c r="S48" s="115">
        <v>-7.0387096774193525E-2</v>
      </c>
      <c r="T48" s="115">
        <v>-8.3333333333333332E-3</v>
      </c>
      <c r="U48" s="115">
        <v>-4.2727272727272725E-2</v>
      </c>
      <c r="V48" s="115">
        <v>-3.0138133110087853E-2</v>
      </c>
      <c r="W48" s="115">
        <v>2.2779043280181746E-3</v>
      </c>
      <c r="X48" s="115">
        <v>-0.20529801324503311</v>
      </c>
      <c r="Y48" s="115">
        <v>-8.5639816308799525E-3</v>
      </c>
      <c r="Z48" s="115">
        <v>-0.11785714285714292</v>
      </c>
      <c r="AA48" s="115">
        <v>5.2631578947368418E-2</v>
      </c>
      <c r="AB48" s="115">
        <v>7.1146245059288557E-2</v>
      </c>
      <c r="AC48" s="115">
        <v>-0.18518518518518517</v>
      </c>
      <c r="AD48" s="115">
        <v>-3.125E-2</v>
      </c>
      <c r="AE48" s="115">
        <v>7.0811744386873945E-2</v>
      </c>
      <c r="AF48" s="115">
        <v>8.5869565217391405E-2</v>
      </c>
      <c r="AG48" s="115">
        <v>0</v>
      </c>
      <c r="AH48" s="115">
        <v>-7.2000000000000064E-2</v>
      </c>
      <c r="AI48" s="115">
        <v>-8.5714285714285687E-2</v>
      </c>
      <c r="AJ48" s="115">
        <v>-0.1310074759700961</v>
      </c>
      <c r="AK48" s="115">
        <v>-1.5532706191205444E-2</v>
      </c>
      <c r="AL48" s="115">
        <v>-0.10977701543739274</v>
      </c>
      <c r="AM48" s="115">
        <v>1.98979591836735E-2</v>
      </c>
      <c r="AN48" s="115">
        <v>-5.2428681572860562E-2</v>
      </c>
      <c r="AO48" s="115">
        <v>0.16872649113379906</v>
      </c>
      <c r="AP48" s="115">
        <v>-7.6106194690265583E-2</v>
      </c>
      <c r="AQ48" s="115">
        <v>-0.25124999999999997</v>
      </c>
      <c r="AR48" s="115">
        <v>0</v>
      </c>
      <c r="AS48" s="115">
        <v>-0.12603305785123955</v>
      </c>
      <c r="AT48" s="115">
        <v>4.8979591836734664E-2</v>
      </c>
      <c r="AU48" s="115">
        <v>-0.1431127012522361</v>
      </c>
      <c r="AV48" s="115">
        <v>-0.13412816691505222</v>
      </c>
      <c r="AW48" s="115">
        <v>-0.10017583479862335</v>
      </c>
      <c r="AX48" s="115">
        <v>-5.5680399500624145E-2</v>
      </c>
      <c r="AY48" s="115">
        <v>0.24761904761904757</v>
      </c>
      <c r="AZ48" s="115">
        <v>3.5021888680425294E-2</v>
      </c>
      <c r="BA48" s="115">
        <v>2.2844827586206946E-2</v>
      </c>
      <c r="BB48" s="115">
        <v>-6.0634328358210145E-3</v>
      </c>
      <c r="BC48" s="115">
        <v>-5.1724137931034406E-2</v>
      </c>
      <c r="BD48" s="115">
        <v>-7.157894736842102E-2</v>
      </c>
      <c r="BE48" s="115">
        <v>5.6249999999999974E-2</v>
      </c>
      <c r="BF48" s="115">
        <v>3.6671368124118392E-2</v>
      </c>
      <c r="BG48" s="115">
        <v>-8.5035431429762429E-2</v>
      </c>
      <c r="BH48" s="115">
        <v>-7.1904127829560599E-2</v>
      </c>
      <c r="BI48" s="115">
        <v>-8.0494422671088375E-2</v>
      </c>
      <c r="BK48" s="115">
        <v>-8.5365853658536536E-2</v>
      </c>
      <c r="BL48" s="115">
        <v>-4.4180522565320651E-2</v>
      </c>
      <c r="BM48" s="115">
        <v>-6.8117068117068122E-2</v>
      </c>
      <c r="BO48" s="116">
        <f t="shared" si="0"/>
        <v>-3.5826776680988506E-2</v>
      </c>
    </row>
    <row r="49" spans="1:67" x14ac:dyDescent="0.2">
      <c r="A49" t="s">
        <v>1403</v>
      </c>
      <c r="B49" s="115">
        <v>-6.3414634146341478E-2</v>
      </c>
      <c r="C49" s="115">
        <v>-5.0243111831442484E-2</v>
      </c>
      <c r="D49" s="115">
        <v>0.05</v>
      </c>
      <c r="E49" s="115">
        <v>5.8912386706948594E-2</v>
      </c>
      <c r="F49" s="115">
        <v>-0.16500000000000004</v>
      </c>
      <c r="G49" s="115">
        <v>7.3875083948958652E-3</v>
      </c>
      <c r="H49" s="115">
        <v>1.0476190476190422E-2</v>
      </c>
      <c r="I49" s="115">
        <v>0.27777777777777779</v>
      </c>
      <c r="J49" s="115">
        <v>0.10992529348986139</v>
      </c>
      <c r="K49" s="115">
        <v>7.5949367088607597E-2</v>
      </c>
      <c r="L49" s="115">
        <v>4.9977014513692679E-2</v>
      </c>
      <c r="M49" s="115">
        <v>-2.8964822433045108E-2</v>
      </c>
      <c r="N49" s="115">
        <v>-0.22556390977443608</v>
      </c>
      <c r="O49" s="115">
        <v>-0.1111111111111111</v>
      </c>
      <c r="P49" s="115">
        <v>-2.4772914946325351E-2</v>
      </c>
      <c r="Q49" s="115">
        <v>-4.1926345609065073E-2</v>
      </c>
      <c r="R49" s="115">
        <v>-4.788616773840587E-3</v>
      </c>
      <c r="S49" s="115">
        <v>-4.0069362729918866E-2</v>
      </c>
      <c r="T49" s="115">
        <v>3.6269430051813496E-2</v>
      </c>
      <c r="U49" s="115">
        <v>-5.1724137931034482E-2</v>
      </c>
      <c r="V49" s="115">
        <v>9.6877869605142303E-2</v>
      </c>
      <c r="W49" s="115">
        <v>9.7499999999999989E-2</v>
      </c>
      <c r="X49" s="115">
        <v>1.820633850303436E-2</v>
      </c>
      <c r="Y49" s="115">
        <v>2.2461928934010101E-2</v>
      </c>
      <c r="Z49" s="115">
        <v>-0.11578947368421053</v>
      </c>
      <c r="AA49" s="115">
        <v>-5.472636815920405E-2</v>
      </c>
      <c r="AB49" s="115">
        <v>-9.8360655737704847E-2</v>
      </c>
      <c r="AC49" s="115">
        <v>0.45161290322580633</v>
      </c>
      <c r="AD49" s="115">
        <v>-4.7392236246725457E-2</v>
      </c>
      <c r="AE49" s="115">
        <v>9.8671726755218306E-2</v>
      </c>
      <c r="AF49" s="115">
        <v>-0.12380952380952388</v>
      </c>
      <c r="AG49" s="115">
        <v>0</v>
      </c>
      <c r="AH49" s="115">
        <v>3.0927835051546466E-2</v>
      </c>
      <c r="AI49" s="115">
        <v>-5.0387596899224764E-2</v>
      </c>
      <c r="AJ49" s="115">
        <v>2.1454545454545448E-2</v>
      </c>
      <c r="AK49" s="115">
        <v>0.17870036101083031</v>
      </c>
      <c r="AL49" s="115">
        <v>7.8630897317298762E-2</v>
      </c>
      <c r="AM49" s="115">
        <v>0.18421847622500157</v>
      </c>
      <c r="AN49" s="115">
        <v>2.2870662460567896E-2</v>
      </c>
      <c r="AO49" s="115">
        <v>3.3888888888888857E-2</v>
      </c>
      <c r="AP49" s="115">
        <v>-2.7538726333906929E-2</v>
      </c>
      <c r="AQ49" s="115">
        <v>0.2403100775193798</v>
      </c>
      <c r="AR49" s="115">
        <v>0</v>
      </c>
      <c r="AS49" s="115">
        <v>0.13615023474178406</v>
      </c>
      <c r="AT49" s="115">
        <v>6.9868995633187839E-2</v>
      </c>
      <c r="AU49" s="115">
        <v>-4.6075085324232157E-2</v>
      </c>
      <c r="AV49" s="115">
        <v>-0.34344422700587091</v>
      </c>
      <c r="AW49" s="115">
        <v>0.10819796274576812</v>
      </c>
      <c r="AX49" s="115">
        <v>-4.8693586698337392E-2</v>
      </c>
      <c r="AY49" s="115">
        <v>-4.7186932849364753E-2</v>
      </c>
      <c r="AZ49" s="115">
        <v>0</v>
      </c>
      <c r="BA49" s="115">
        <v>0</v>
      </c>
      <c r="BB49" s="115">
        <v>2.7065868263473115E-2</v>
      </c>
      <c r="BC49" s="115">
        <v>8.7499999999999911E-2</v>
      </c>
      <c r="BD49" s="115">
        <v>9.8265895953757176E-2</v>
      </c>
      <c r="BE49" s="115">
        <v>-0.10685805422647532</v>
      </c>
      <c r="BF49" s="115">
        <v>-1.5277777777777699E-2</v>
      </c>
      <c r="BG49" s="115">
        <v>-3.2661290322580624E-2</v>
      </c>
      <c r="BH49" s="115">
        <v>-3.2216494845360828E-2</v>
      </c>
      <c r="BI49" s="115">
        <v>-6.721034870641171E-2</v>
      </c>
      <c r="BK49" s="115">
        <v>4.9599999999999936E-2</v>
      </c>
      <c r="BL49" s="115">
        <v>-0.14081632653061221</v>
      </c>
      <c r="BM49" s="115">
        <v>7.0814458722381401E-2</v>
      </c>
      <c r="BO49" s="116">
        <f t="shared" si="0"/>
        <v>1.1022971794719453E-2</v>
      </c>
    </row>
    <row r="50" spans="1:67" x14ac:dyDescent="0.2">
      <c r="A50" t="s">
        <v>1404</v>
      </c>
      <c r="B50" s="115">
        <v>5.9431524547803594E-2</v>
      </c>
      <c r="C50" s="115">
        <v>0.14301593182660258</v>
      </c>
      <c r="D50" s="115">
        <v>4.821802935010476E-2</v>
      </c>
      <c r="E50" s="115">
        <v>-2.0710059171597586E-2</v>
      </c>
      <c r="F50" s="115">
        <v>0.3777267508610791</v>
      </c>
      <c r="G50" s="115">
        <v>7.3153153153153197E-2</v>
      </c>
      <c r="H50" s="115">
        <v>5.6338028169014134E-2</v>
      </c>
      <c r="I50" s="115">
        <v>3.8461538461538464E-2</v>
      </c>
      <c r="J50" s="115">
        <v>1.737242128121589E-2</v>
      </c>
      <c r="K50" s="115">
        <v>-1.2500000000000001E-2</v>
      </c>
      <c r="L50" s="115">
        <v>6.2744276940256902E-2</v>
      </c>
      <c r="M50" s="115">
        <v>4.3360196215837449E-2</v>
      </c>
      <c r="N50" s="115">
        <v>0.40740740740740761</v>
      </c>
      <c r="O50" s="115">
        <v>-7.2164948453608185E-2</v>
      </c>
      <c r="P50" s="115">
        <v>-0.1705479452054795</v>
      </c>
      <c r="Q50" s="115">
        <v>0.17666666666666658</v>
      </c>
      <c r="R50" s="115">
        <v>-1.0933442667759778E-3</v>
      </c>
      <c r="S50" s="115">
        <v>-3.9954813009096847E-2</v>
      </c>
      <c r="T50" s="115">
        <v>-2.6890756302521031E-2</v>
      </c>
      <c r="U50" s="115">
        <v>3.5899267726379754E-2</v>
      </c>
      <c r="V50" s="115">
        <v>0.11692307692307698</v>
      </c>
      <c r="W50" s="115">
        <v>-4.3824701195219175E-2</v>
      </c>
      <c r="X50" s="115">
        <v>-3.7012987012987032E-2</v>
      </c>
      <c r="Y50" s="115">
        <v>3.848181338956249E-2</v>
      </c>
      <c r="Z50" s="115">
        <v>-0.24507310870947235</v>
      </c>
      <c r="AA50" s="115">
        <v>0.11666666666666675</v>
      </c>
      <c r="AB50" s="115">
        <v>0.2754545454545454</v>
      </c>
      <c r="AC50" s="115">
        <v>0</v>
      </c>
      <c r="AD50" s="115">
        <v>-2.3809523809519072E-4</v>
      </c>
      <c r="AE50" s="115">
        <v>-0.10221465076660997</v>
      </c>
      <c r="AF50" s="115">
        <v>0.14130434782608706</v>
      </c>
      <c r="AG50" s="115">
        <v>0</v>
      </c>
      <c r="AH50" s="115">
        <v>0.21249999999999991</v>
      </c>
      <c r="AI50" s="115">
        <v>1.9762845849802479E-2</v>
      </c>
      <c r="AJ50" s="115">
        <v>-6.4943896633798029E-2</v>
      </c>
      <c r="AK50" s="115">
        <v>9.7650721766204443E-2</v>
      </c>
      <c r="AL50" s="115">
        <v>0.19447513812154693</v>
      </c>
      <c r="AM50" s="115">
        <v>-0.16176247151177514</v>
      </c>
      <c r="AN50" s="115">
        <v>-2.909647779479332E-2</v>
      </c>
      <c r="AO50" s="115">
        <v>-0.10022494376405894</v>
      </c>
      <c r="AP50" s="115">
        <v>-9.0766823161189378E-2</v>
      </c>
      <c r="AQ50" s="115">
        <v>0.37234042553191488</v>
      </c>
      <c r="AR50" s="115">
        <v>0</v>
      </c>
      <c r="AS50" s="115">
        <v>-8.1896551724137914E-2</v>
      </c>
      <c r="AT50" s="115">
        <v>2.9213483146067351E-2</v>
      </c>
      <c r="AU50" s="115">
        <v>-0.17231638418079093</v>
      </c>
      <c r="AV50" s="115">
        <v>1.3767441860465119</v>
      </c>
      <c r="AW50" s="115">
        <v>-7.3038565252750209E-2</v>
      </c>
      <c r="AX50" s="115">
        <v>-2.0930232558139503E-2</v>
      </c>
      <c r="AY50" s="115">
        <v>-0.24906303236797281</v>
      </c>
      <c r="AZ50" s="115">
        <v>0.23</v>
      </c>
      <c r="BA50" s="115">
        <v>0</v>
      </c>
      <c r="BB50" s="115">
        <v>4.5112781954887221E-3</v>
      </c>
      <c r="BC50" s="115">
        <v>-9.5945527700403051E-3</v>
      </c>
      <c r="BD50" s="115">
        <v>0</v>
      </c>
      <c r="BE50" s="115">
        <v>-8.0375476679378166E-2</v>
      </c>
      <c r="BF50" s="115">
        <v>9.9404489234997798E-2</v>
      </c>
      <c r="BG50" s="115">
        <v>0.33894827772378794</v>
      </c>
      <c r="BH50" s="115">
        <v>-3.9603960396039639E-2</v>
      </c>
      <c r="BI50" s="115">
        <v>0.14672686230248308</v>
      </c>
      <c r="BK50" s="115">
        <v>0.11507582515611053</v>
      </c>
      <c r="BL50" s="115">
        <v>-9.2256391256020698E-2</v>
      </c>
      <c r="BM50" s="115">
        <v>1.425222691045472E-2</v>
      </c>
      <c r="BO50" s="116">
        <f t="shared" si="0"/>
        <v>5.4637083070952719E-2</v>
      </c>
    </row>
    <row r="51" spans="1:67" x14ac:dyDescent="0.2">
      <c r="A51" t="s">
        <v>1405</v>
      </c>
      <c r="B51" s="115">
        <v>9.1678420310296133E-2</v>
      </c>
      <c r="C51" s="115">
        <v>7.9599999999999935E-2</v>
      </c>
      <c r="D51" s="115">
        <v>0.19250000000000006</v>
      </c>
      <c r="E51" s="115">
        <v>-5.9805285118219829E-2</v>
      </c>
      <c r="F51" s="115">
        <v>0.67500000000000016</v>
      </c>
      <c r="G51" s="115">
        <v>3.2366071428571466E-2</v>
      </c>
      <c r="H51" s="115">
        <v>4.0404040404039545E-3</v>
      </c>
      <c r="I51" s="115">
        <v>-1.0152284263959355E-2</v>
      </c>
      <c r="J51" s="115">
        <v>-1.2861736334405061E-2</v>
      </c>
      <c r="K51" s="115">
        <v>-9.297052154195011E-2</v>
      </c>
      <c r="L51" s="115">
        <v>3.7133550488599315E-2</v>
      </c>
      <c r="M51" s="115">
        <v>3.932993445010919E-2</v>
      </c>
      <c r="N51" s="115">
        <v>0.32911392405063278</v>
      </c>
      <c r="O51" s="115">
        <v>0.63299663299663278</v>
      </c>
      <c r="P51" s="115">
        <v>0.33211678832116798</v>
      </c>
      <c r="Q51" s="115">
        <v>4.8951048951048896E-2</v>
      </c>
      <c r="R51" s="115">
        <v>0.11914958702967279</v>
      </c>
      <c r="S51" s="115">
        <v>-7.0105600707690646E-2</v>
      </c>
      <c r="T51" s="115">
        <v>0.20202020202020202</v>
      </c>
      <c r="U51" s="115">
        <v>0.17873684210526311</v>
      </c>
      <c r="V51" s="115">
        <v>0.24521072796934865</v>
      </c>
      <c r="W51" s="115">
        <v>9.1304347826087012E-2</v>
      </c>
      <c r="X51" s="115">
        <v>0.31567706108500643</v>
      </c>
      <c r="Y51" s="115">
        <v>2.7905716607965356E-2</v>
      </c>
      <c r="Z51" s="115">
        <v>0.21749226006191955</v>
      </c>
      <c r="AA51" s="115">
        <v>4.5296167247386832E-2</v>
      </c>
      <c r="AB51" s="115">
        <v>-3.5510740903112618E-2</v>
      </c>
      <c r="AC51" s="115">
        <v>2.1978021978022098E-2</v>
      </c>
      <c r="AD51" s="115">
        <v>0.27465857359635804</v>
      </c>
      <c r="AE51" s="115">
        <v>0.15098039215686285</v>
      </c>
      <c r="AF51" s="115">
        <v>2.1087680355160877E-2</v>
      </c>
      <c r="AG51" s="115">
        <v>4.8802667474992401E-2</v>
      </c>
      <c r="AH51" s="115">
        <v>-2.4390243902438939E-2</v>
      </c>
      <c r="AI51" s="115">
        <v>0.3041237113402061</v>
      </c>
      <c r="AJ51" s="115">
        <v>-1.9666666666666662E-2</v>
      </c>
      <c r="AK51" s="115">
        <v>0.10406249999999995</v>
      </c>
      <c r="AL51" s="115">
        <v>0.22795115332428773</v>
      </c>
      <c r="AM51" s="115">
        <v>0.32516778523489925</v>
      </c>
      <c r="AN51" s="115">
        <v>0.19816513761467891</v>
      </c>
      <c r="AO51" s="115">
        <v>0.21242424242424238</v>
      </c>
      <c r="AP51" s="115">
        <v>0.37419354838709662</v>
      </c>
      <c r="AQ51" s="115">
        <v>0.15479115479115477</v>
      </c>
      <c r="AR51" s="115">
        <v>0.10244638701968443</v>
      </c>
      <c r="AS51" s="115">
        <v>0.49677419354838698</v>
      </c>
      <c r="AT51" s="115">
        <v>-5.5201698513800454E-2</v>
      </c>
      <c r="AU51" s="115">
        <v>5.6818181818181872E-3</v>
      </c>
      <c r="AV51" s="115">
        <v>7.4999999999999956E-2</v>
      </c>
      <c r="AW51" s="115">
        <v>-4.640816326530605E-2</v>
      </c>
      <c r="AX51" s="115">
        <v>-0.11248710010319922</v>
      </c>
      <c r="AY51" s="115">
        <v>0.65305547733032965</v>
      </c>
      <c r="AZ51" s="115">
        <v>-0.11564625850340132</v>
      </c>
      <c r="BA51" s="115">
        <v>0</v>
      </c>
      <c r="BB51" s="115">
        <v>0.38518580236627231</v>
      </c>
      <c r="BC51" s="115">
        <v>9.6369189005768699E-2</v>
      </c>
      <c r="BD51" s="115">
        <v>0.21830985915492968</v>
      </c>
      <c r="BE51" s="115">
        <v>-9.515593895155923E-2</v>
      </c>
      <c r="BF51" s="115">
        <v>4.0349483717235776E-2</v>
      </c>
      <c r="BG51" s="115">
        <v>9.5976331360946743E-2</v>
      </c>
      <c r="BH51" s="115">
        <v>0.20958083832335336</v>
      </c>
      <c r="BI51" s="115">
        <v>3.7123745819398098E-2</v>
      </c>
      <c r="BK51" s="115">
        <v>0.26238738738738737</v>
      </c>
      <c r="BL51" s="115">
        <v>0.15836909871244625</v>
      </c>
      <c r="BM51" s="115">
        <v>0.19629837352776219</v>
      </c>
      <c r="BO51" s="116">
        <f t="shared" si="0"/>
        <v>0.13711987305314741</v>
      </c>
    </row>
    <row r="52" spans="1:67" x14ac:dyDescent="0.2">
      <c r="A52" t="s">
        <v>1406</v>
      </c>
      <c r="B52" s="115">
        <v>-0.2219783665151277</v>
      </c>
      <c r="C52" s="115">
        <v>8.6484137331594879E-2</v>
      </c>
      <c r="D52" s="115">
        <v>0</v>
      </c>
      <c r="E52" s="115">
        <v>-7.4646074646074548E-2</v>
      </c>
      <c r="F52" s="115">
        <v>-0.19003115264797504</v>
      </c>
      <c r="G52" s="115">
        <v>-2.6086956521739216E-2</v>
      </c>
      <c r="H52" s="115">
        <v>-7.9069767441860436E-2</v>
      </c>
      <c r="I52" s="115">
        <v>5.1020408163264218E-3</v>
      </c>
      <c r="J52" s="115">
        <v>1.3029315960911966E-2</v>
      </c>
      <c r="K52" s="115">
        <v>0.10526315789473684</v>
      </c>
      <c r="L52" s="115">
        <v>-1.9517388218594747E-2</v>
      </c>
      <c r="M52" s="115">
        <v>-0.11182986981482977</v>
      </c>
      <c r="N52" s="115">
        <v>-0.4148148148148148</v>
      </c>
      <c r="O52" s="115">
        <v>-4.8076923076923045E-2</v>
      </c>
      <c r="P52" s="115">
        <v>-8.4530571333110635E-2</v>
      </c>
      <c r="Q52" s="115">
        <v>-2.3224043715846986E-2</v>
      </c>
      <c r="R52" s="115">
        <v>4.9269780131599952E-2</v>
      </c>
      <c r="S52" s="115">
        <v>1.8985915492957771E-2</v>
      </c>
      <c r="T52" s="115">
        <v>0.12781954887218044</v>
      </c>
      <c r="U52" s="115">
        <v>-1.1549266465508296E-2</v>
      </c>
      <c r="V52" s="115">
        <v>-1.1363636363636347E-2</v>
      </c>
      <c r="W52" s="115">
        <v>2.2222222222222223E-2</v>
      </c>
      <c r="X52" s="115">
        <v>-0.10819047619047618</v>
      </c>
      <c r="Y52" s="115">
        <v>-0.1179352371848489</v>
      </c>
      <c r="Z52" s="115">
        <v>0.58771121351766531</v>
      </c>
      <c r="AA52" s="115">
        <v>-0.1525590551181103</v>
      </c>
      <c r="AB52" s="115">
        <v>-6.6693944353518927E-2</v>
      </c>
      <c r="AC52" s="115">
        <v>-4.2105263157894778E-2</v>
      </c>
      <c r="AD52" s="115">
        <v>0.26730769230769241</v>
      </c>
      <c r="AE52" s="115">
        <v>1.9999999999999928E-2</v>
      </c>
      <c r="AF52" s="115">
        <v>8.9585666293393144E-3</v>
      </c>
      <c r="AG52" s="115">
        <v>4.9801113762927646E-2</v>
      </c>
      <c r="AH52" s="115">
        <v>0.35761589403973498</v>
      </c>
      <c r="AI52" s="115">
        <v>-5.825242718446607E-2</v>
      </c>
      <c r="AJ52" s="115">
        <v>0.32743362831858397</v>
      </c>
      <c r="AK52" s="115">
        <v>-1.5384615384615385E-2</v>
      </c>
      <c r="AL52" s="115">
        <v>-5.5128205128205092E-2</v>
      </c>
      <c r="AM52" s="115">
        <v>0.14615384615384616</v>
      </c>
      <c r="AN52" s="115">
        <v>-0.17673716012084592</v>
      </c>
      <c r="AO52" s="115">
        <v>0.24060150375939843</v>
      </c>
      <c r="AP52" s="115">
        <v>-0.1666666666666666</v>
      </c>
      <c r="AQ52" s="115">
        <v>-0.18599999999999994</v>
      </c>
      <c r="AR52" s="115">
        <v>1.180608886450905</v>
      </c>
      <c r="AS52" s="115">
        <v>0.16981132075471705</v>
      </c>
      <c r="AT52" s="115">
        <v>0.23298429319371722</v>
      </c>
      <c r="AU52" s="115">
        <v>-0.13300492610837431</v>
      </c>
      <c r="AV52" s="115">
        <v>-0.16142557651991607</v>
      </c>
      <c r="AW52" s="115">
        <v>5.6034482758620691E-2</v>
      </c>
      <c r="AX52" s="115">
        <v>-4.3057475804858775E-2</v>
      </c>
      <c r="AY52" s="115">
        <v>-4.9772544822049763E-2</v>
      </c>
      <c r="AZ52" s="115">
        <v>-2.0000000000000049E-2</v>
      </c>
      <c r="BA52" s="115">
        <v>-4.2983252206913569E-2</v>
      </c>
      <c r="BB52" s="115">
        <v>-4.4350664861852115E-2</v>
      </c>
      <c r="BC52" s="115">
        <v>-0.25786955426844627</v>
      </c>
      <c r="BD52" s="115">
        <v>9.1468101460415036E-2</v>
      </c>
      <c r="BE52" s="115">
        <v>0.34553571428571417</v>
      </c>
      <c r="BF52" s="115">
        <v>-0.11362996339059411</v>
      </c>
      <c r="BG52" s="115">
        <v>-1.1695906432748537E-2</v>
      </c>
      <c r="BH52" s="115">
        <v>-0.26431718061674014</v>
      </c>
      <c r="BI52" s="115">
        <v>-3.5794904869397064E-2</v>
      </c>
      <c r="BK52" s="115">
        <v>-7.4999999999999886E-2</v>
      </c>
      <c r="BL52" s="115">
        <v>-6.7999999999999977E-2</v>
      </c>
      <c r="BM52" s="115">
        <v>0.10075317940486493</v>
      </c>
      <c r="BO52" s="116">
        <f t="shared" si="0"/>
        <v>1.313780513576337E-2</v>
      </c>
    </row>
    <row r="53" spans="1:67" x14ac:dyDescent="0.2">
      <c r="A53" t="s">
        <v>1407</v>
      </c>
      <c r="B53" s="115">
        <v>0.11814198071866788</v>
      </c>
      <c r="C53" s="115">
        <v>4.3478260869572012E-4</v>
      </c>
      <c r="D53" s="115">
        <v>-0.31010693342531903</v>
      </c>
      <c r="E53" s="115">
        <v>0.21406249999999988</v>
      </c>
      <c r="F53" s="115">
        <v>0.34591194968553468</v>
      </c>
      <c r="G53" s="115">
        <v>8.2352941176470643E-2</v>
      </c>
      <c r="H53" s="115">
        <v>2.2835394862036177E-2</v>
      </c>
      <c r="I53" s="115">
        <v>0.30972268626795868</v>
      </c>
      <c r="J53" s="115">
        <v>0</v>
      </c>
      <c r="K53" s="115">
        <v>0.17647058823529418</v>
      </c>
      <c r="L53" s="115">
        <v>0.12253027405991085</v>
      </c>
      <c r="M53" s="115">
        <v>6.3279167741380787E-2</v>
      </c>
      <c r="N53" s="115">
        <v>5.652173913043481E-2</v>
      </c>
      <c r="O53" s="115">
        <v>0.24800000000000005</v>
      </c>
      <c r="P53" s="115">
        <v>2.9406706792777314E-2</v>
      </c>
      <c r="Q53" s="115">
        <v>6.0869565217391293E-2</v>
      </c>
      <c r="R53" s="115">
        <v>0.32349192863211562</v>
      </c>
      <c r="S53" s="115">
        <v>-2.4618089899988954E-2</v>
      </c>
      <c r="T53" s="115">
        <v>-8.5624999999999993E-2</v>
      </c>
      <c r="U53" s="115">
        <v>6.8292466042727318E-2</v>
      </c>
      <c r="V53" s="115">
        <v>3.1250000000000028E-2</v>
      </c>
      <c r="W53" s="115">
        <v>-2.3013460703430355E-2</v>
      </c>
      <c r="X53" s="115">
        <v>6.7941415785191292E-2</v>
      </c>
      <c r="Y53" s="115">
        <v>-4.2777078805901966E-2</v>
      </c>
      <c r="Z53" s="115">
        <v>6.0606060606060469E-2</v>
      </c>
      <c r="AA53" s="115">
        <v>-5.1353874883286708E-2</v>
      </c>
      <c r="AB53" s="115">
        <v>0</v>
      </c>
      <c r="AC53" s="115">
        <v>-4.9049049049049068E-2</v>
      </c>
      <c r="AD53" s="115">
        <v>0.12847222222222227</v>
      </c>
      <c r="AE53" s="115">
        <v>-7.936507936507943E-3</v>
      </c>
      <c r="AF53" s="115">
        <v>-3.9784946236559246E-2</v>
      </c>
      <c r="AG53" s="115">
        <v>0.34467265725288831</v>
      </c>
      <c r="AH53" s="115">
        <v>-5.625000000000005E-2</v>
      </c>
      <c r="AI53" s="115">
        <v>2.48756218905474E-2</v>
      </c>
      <c r="AJ53" s="115">
        <v>5.338078291814991E-3</v>
      </c>
      <c r="AK53" s="115">
        <v>0.1111111111111111</v>
      </c>
      <c r="AL53" s="115">
        <v>0.27659574468085096</v>
      </c>
      <c r="AM53" s="115">
        <v>0.12078627467885167</v>
      </c>
      <c r="AN53" s="115">
        <v>-4.5112781954887594E-3</v>
      </c>
      <c r="AO53" s="115">
        <v>6.1876247504990045E-2</v>
      </c>
      <c r="AP53" s="115">
        <v>0.61739130434782608</v>
      </c>
      <c r="AQ53" s="115">
        <v>0.19047619047619044</v>
      </c>
      <c r="AR53" s="115">
        <v>4.9964002879769598E-2</v>
      </c>
      <c r="AS53" s="115">
        <v>8.1632653061224372E-2</v>
      </c>
      <c r="AT53" s="115">
        <v>5.5248618784530384E-2</v>
      </c>
      <c r="AU53" s="115">
        <v>0.89277389277389263</v>
      </c>
      <c r="AV53" s="115">
        <v>0.13571428571428557</v>
      </c>
      <c r="AW53" s="115">
        <v>-0.10077519379844961</v>
      </c>
      <c r="AX53" s="115">
        <v>0.27211055276381924</v>
      </c>
      <c r="AY53" s="115">
        <v>-9.9518072289156684E-2</v>
      </c>
      <c r="AZ53" s="115">
        <v>3.4482758620689655E-2</v>
      </c>
      <c r="BA53" s="115">
        <v>0</v>
      </c>
      <c r="BB53" s="115">
        <v>-6.9841504962227866E-2</v>
      </c>
      <c r="BC53" s="115">
        <v>-4.9772672888250741E-2</v>
      </c>
      <c r="BD53" s="115">
        <v>4.0799999999999982E-2</v>
      </c>
      <c r="BE53" s="115">
        <v>0.17894736842105263</v>
      </c>
      <c r="BF53" s="115">
        <v>0.1388710711994868</v>
      </c>
      <c r="BG53" s="115">
        <v>-0.1381917145449047</v>
      </c>
      <c r="BH53" s="115">
        <v>0.41874999999999996</v>
      </c>
      <c r="BI53" s="115">
        <v>-0.10115942028985503</v>
      </c>
      <c r="BK53" s="115">
        <v>0.11627906976744186</v>
      </c>
      <c r="BL53" s="115">
        <v>0.12866817155756216</v>
      </c>
      <c r="BM53" s="115">
        <v>-2.5859995188838171E-2</v>
      </c>
      <c r="BO53" s="116">
        <f t="shared" si="0"/>
        <v>8.8060559562959995E-2</v>
      </c>
    </row>
    <row r="54" spans="1:67" x14ac:dyDescent="0.2">
      <c r="A54" t="s">
        <v>1408</v>
      </c>
      <c r="B54" s="115">
        <v>-1.1950121233114043E-2</v>
      </c>
      <c r="C54" s="115">
        <v>-4.1666666666666664E-2</v>
      </c>
      <c r="D54" s="115">
        <v>7.3703703703703646E-2</v>
      </c>
      <c r="E54" s="115">
        <v>0.22605363984674343</v>
      </c>
      <c r="F54" s="115">
        <v>-0.19152542372881368</v>
      </c>
      <c r="G54" s="115">
        <v>-1.9230769230769232E-2</v>
      </c>
      <c r="H54" s="115">
        <v>9.5238095238093211E-4</v>
      </c>
      <c r="I54" s="115">
        <v>0.11016320474777444</v>
      </c>
      <c r="J54" s="115">
        <v>0.11907654921020661</v>
      </c>
      <c r="K54" s="115">
        <v>0</v>
      </c>
      <c r="L54" s="115">
        <v>3.8385175380542695E-2</v>
      </c>
      <c r="M54" s="115">
        <v>-5.9132826403494598E-2</v>
      </c>
      <c r="N54" s="115">
        <v>-2.2108843537414949E-2</v>
      </c>
      <c r="O54" s="115">
        <v>-9.9009900990098664E-3</v>
      </c>
      <c r="P54" s="115">
        <v>0.18311291963377416</v>
      </c>
      <c r="Q54" s="115">
        <v>3.636363636363688E-3</v>
      </c>
      <c r="R54" s="115">
        <v>-0.13804467228121567</v>
      </c>
      <c r="S54" s="115">
        <v>7.5722645859194915E-2</v>
      </c>
      <c r="T54" s="115">
        <v>9.0165796048148963E-2</v>
      </c>
      <c r="U54" s="115">
        <v>0.25304326025794582</v>
      </c>
      <c r="V54" s="115">
        <v>0.11385061638868749</v>
      </c>
      <c r="W54" s="115">
        <v>-0.10214424951267047</v>
      </c>
      <c r="X54" s="115">
        <v>0.39263456090651561</v>
      </c>
      <c r="Y54" s="115">
        <v>-6.2514207774493876E-3</v>
      </c>
      <c r="Z54" s="115">
        <v>0</v>
      </c>
      <c r="AA54" s="115">
        <v>0.16286644951140064</v>
      </c>
      <c r="AB54" s="115">
        <v>-4.9766718506998354E-2</v>
      </c>
      <c r="AC54" s="115">
        <v>0</v>
      </c>
      <c r="AD54" s="115">
        <v>5.6880733944954055E-2</v>
      </c>
      <c r="AE54" s="115">
        <v>0.22926829268292695</v>
      </c>
      <c r="AF54" s="115">
        <v>3.3333333333333409E-2</v>
      </c>
      <c r="AG54" s="115">
        <v>0.33542857142857146</v>
      </c>
      <c r="AH54" s="115">
        <v>-1.2345679012345689E-2</v>
      </c>
      <c r="AI54" s="115">
        <v>-2.4271844660194303E-2</v>
      </c>
      <c r="AJ54" s="115">
        <v>8.3373493975903629E-2</v>
      </c>
      <c r="AK54" s="115">
        <v>0.13196594427244582</v>
      </c>
      <c r="AL54" s="115">
        <v>4.4444444444444564E-2</v>
      </c>
      <c r="AM54" s="115">
        <v>0.19577319587628861</v>
      </c>
      <c r="AN54" s="115">
        <v>-2.4211298606016146E-2</v>
      </c>
      <c r="AO54" s="115">
        <v>-1.7647058823529384E-2</v>
      </c>
      <c r="AP54" s="115">
        <v>0.30188679245283029</v>
      </c>
      <c r="AQ54" s="115">
        <v>1.2048192771084293E-2</v>
      </c>
      <c r="AR54" s="115">
        <v>0</v>
      </c>
      <c r="AS54" s="115">
        <v>2.0833333333333447E-2</v>
      </c>
      <c r="AT54" s="115">
        <v>-0.13397129186602857</v>
      </c>
      <c r="AU54" s="115">
        <v>0.74390243902439024</v>
      </c>
      <c r="AV54" s="115">
        <v>5.2631578947368411E-2</v>
      </c>
      <c r="AW54" s="115">
        <v>0.43333333333333335</v>
      </c>
      <c r="AX54" s="115">
        <v>0.10555555555555547</v>
      </c>
      <c r="AY54" s="115">
        <v>-2.2379269729093116E-2</v>
      </c>
      <c r="AZ54" s="115">
        <v>7.0110701107011009E-2</v>
      </c>
      <c r="BA54" s="115">
        <v>0</v>
      </c>
      <c r="BB54" s="115">
        <v>-3.5571428571428497E-2</v>
      </c>
      <c r="BC54" s="115">
        <v>4.7368421052631594E-2</v>
      </c>
      <c r="BD54" s="115">
        <v>0.15420129270544783</v>
      </c>
      <c r="BE54" s="115">
        <v>-0.2288961038961039</v>
      </c>
      <c r="BF54" s="115">
        <v>3.553636665559616E-2</v>
      </c>
      <c r="BG54" s="115">
        <v>-2.0825108566916696E-2</v>
      </c>
      <c r="BH54" s="115">
        <v>0.36170212765957449</v>
      </c>
      <c r="BI54" s="115">
        <v>0.11722797927461144</v>
      </c>
      <c r="BK54" s="115">
        <v>-3.3707865168539401E-2</v>
      </c>
      <c r="BL54" s="115">
        <v>-1.9477644975653002E-2</v>
      </c>
      <c r="BM54" s="115">
        <v>-9.6206109359712952E-2</v>
      </c>
      <c r="BO54" s="116">
        <f t="shared" si="0"/>
        <v>6.490380928098162E-2</v>
      </c>
    </row>
    <row r="55" spans="1:67" x14ac:dyDescent="0.2">
      <c r="A55" t="s">
        <v>1409</v>
      </c>
      <c r="B55" s="115">
        <v>0.10591840643554877</v>
      </c>
      <c r="C55" s="115">
        <v>-6.7961165048543687E-2</v>
      </c>
      <c r="D55" s="115">
        <v>-4.9964813511611597E-2</v>
      </c>
      <c r="E55" s="115">
        <v>-0.13000000000000003</v>
      </c>
      <c r="F55" s="115">
        <v>0.25000000000000017</v>
      </c>
      <c r="G55" s="115">
        <v>6.2959934587080907E-2</v>
      </c>
      <c r="H55" s="115">
        <v>0</v>
      </c>
      <c r="I55" s="115">
        <v>0.33465346534653473</v>
      </c>
      <c r="J55" s="115">
        <v>2.109181141439205E-2</v>
      </c>
      <c r="K55" s="115">
        <v>-2.5000000000000668E-3</v>
      </c>
      <c r="L55" s="115">
        <v>0.12029657089898044</v>
      </c>
      <c r="M55" s="115">
        <v>7.0303030303030339E-2</v>
      </c>
      <c r="N55" s="115">
        <v>-7.8369905956112859E-2</v>
      </c>
      <c r="O55" s="115">
        <v>0</v>
      </c>
      <c r="P55" s="115">
        <v>0.18433734939759033</v>
      </c>
      <c r="Q55" s="115">
        <v>-3.305203938115335E-2</v>
      </c>
      <c r="R55" s="115">
        <v>-9.1785833056202248E-2</v>
      </c>
      <c r="S55" s="115">
        <v>9.9791964633987748E-2</v>
      </c>
      <c r="T55" s="115">
        <v>-3.2520325203251967E-2</v>
      </c>
      <c r="U55" s="115">
        <v>-1.3763736263736238E-2</v>
      </c>
      <c r="V55" s="115">
        <v>5.1868802440884799E-2</v>
      </c>
      <c r="W55" s="115">
        <v>0.11521739130434776</v>
      </c>
      <c r="X55" s="115">
        <v>-2.4861878453038829E-2</v>
      </c>
      <c r="Y55" s="115">
        <v>-1.4229691876750656E-2</v>
      </c>
      <c r="Z55" s="115">
        <v>-0.33600173085244478</v>
      </c>
      <c r="AA55" s="115">
        <v>-0.19563318777292563</v>
      </c>
      <c r="AB55" s="115">
        <v>4.9795918367346891E-2</v>
      </c>
      <c r="AC55" s="115">
        <v>-9.9999999999997877E-4</v>
      </c>
      <c r="AD55" s="115">
        <v>3.8095238095238126E-2</v>
      </c>
      <c r="AE55" s="115">
        <v>-0.14583333333333337</v>
      </c>
      <c r="AF55" s="115">
        <v>0.2</v>
      </c>
      <c r="AG55" s="115">
        <v>0</v>
      </c>
      <c r="AH55" s="115">
        <v>-5.8139534883720853E-2</v>
      </c>
      <c r="AI55" s="115">
        <v>3.0000000000000027E-2</v>
      </c>
      <c r="AJ55" s="115">
        <v>6.5195071868583143E-2</v>
      </c>
      <c r="AK55" s="115">
        <v>0.10191897654584224</v>
      </c>
      <c r="AL55" s="115">
        <v>-1.5151515151515277E-2</v>
      </c>
      <c r="AM55" s="115">
        <v>-2.5125628140703519E-2</v>
      </c>
      <c r="AN55" s="115">
        <v>0.58672875436554139</v>
      </c>
      <c r="AO55" s="115">
        <v>1.2708498808578248E-2</v>
      </c>
      <c r="AP55" s="115">
        <v>3.5156249999999944E-2</v>
      </c>
      <c r="AQ55" s="115">
        <v>3.7500000000000089E-2</v>
      </c>
      <c r="AR55" s="115">
        <v>4.9886621315192697E-2</v>
      </c>
      <c r="AS55" s="115">
        <v>0</v>
      </c>
      <c r="AT55" s="115">
        <v>-4.76190476190483E-3</v>
      </c>
      <c r="AU55" s="115">
        <v>2.5000000000000022E-2</v>
      </c>
      <c r="AV55" s="115">
        <v>2.3076923076923155E-2</v>
      </c>
      <c r="AW55" s="115">
        <v>-4.7619047619047616E-2</v>
      </c>
      <c r="AX55" s="115">
        <v>3.8961038961039002E-2</v>
      </c>
      <c r="AY55" s="115">
        <v>-5.6666666666666601E-2</v>
      </c>
      <c r="AZ55" s="115">
        <v>0.17316017316017315</v>
      </c>
      <c r="BA55" s="115">
        <v>0</v>
      </c>
      <c r="BB55" s="115">
        <v>-1.4084507042253521E-2</v>
      </c>
      <c r="BC55" s="115">
        <v>0</v>
      </c>
      <c r="BD55" s="115">
        <v>-5.8260869565217387E-2</v>
      </c>
      <c r="BE55" s="115">
        <v>7.8431372549019676E-2</v>
      </c>
      <c r="BF55" s="115">
        <v>0.13280662151993985</v>
      </c>
      <c r="BG55" s="115">
        <v>-8.2223962411903228E-3</v>
      </c>
      <c r="BH55" s="115">
        <v>3.7527593818984531E-2</v>
      </c>
      <c r="BI55" s="115">
        <v>2.8647568287808109E-2</v>
      </c>
      <c r="BK55" s="115">
        <v>-4.3010752688172081E-2</v>
      </c>
      <c r="BL55" s="115">
        <v>0.67333333333333334</v>
      </c>
      <c r="BM55" s="115">
        <v>-0.31417281741593978</v>
      </c>
      <c r="BO55" s="116">
        <f t="shared" si="0"/>
        <v>3.1296434919848973E-2</v>
      </c>
    </row>
    <row r="56" spans="1:67" x14ac:dyDescent="0.2">
      <c r="A56" t="s">
        <v>1410</v>
      </c>
      <c r="B56" s="115">
        <v>-1.720841300191134E-3</v>
      </c>
      <c r="C56" s="115">
        <v>7.2916666666666671E-2</v>
      </c>
      <c r="D56" s="115">
        <v>1.500000000000006E-2</v>
      </c>
      <c r="E56" s="115">
        <v>-9.2284417549167969E-2</v>
      </c>
      <c r="F56" s="115">
        <v>-6.3157894736842633E-3</v>
      </c>
      <c r="G56" s="115">
        <v>6.5843621399177014E-3</v>
      </c>
      <c r="H56" s="115">
        <v>1.2536162005785997E-2</v>
      </c>
      <c r="I56" s="115">
        <v>-0.22575699501724802</v>
      </c>
      <c r="J56" s="115">
        <v>6.754966887417227E-2</v>
      </c>
      <c r="K56" s="115">
        <v>-2.8571428571428571E-2</v>
      </c>
      <c r="L56" s="115">
        <v>-5.134517320203965E-2</v>
      </c>
      <c r="M56" s="115">
        <v>-3.5329491355550018E-2</v>
      </c>
      <c r="N56" s="115">
        <v>0.15999999999999998</v>
      </c>
      <c r="O56" s="115">
        <v>-7.3394495412844096E-2</v>
      </c>
      <c r="P56" s="115">
        <v>-7.7777777777777779E-2</v>
      </c>
      <c r="Q56" s="115">
        <v>3.418181818181823E-2</v>
      </c>
      <c r="R56" s="115">
        <v>0.20111843419213102</v>
      </c>
      <c r="S56" s="115">
        <v>-4.6373217606943691E-2</v>
      </c>
      <c r="T56" s="115">
        <v>-2.1290322580645202E-2</v>
      </c>
      <c r="U56" s="115">
        <v>-3.7037037037037035E-2</v>
      </c>
      <c r="V56" s="115">
        <v>-4.5156591405681061E-2</v>
      </c>
      <c r="W56" s="115">
        <v>-2.1276595744680851E-2</v>
      </c>
      <c r="X56" s="115">
        <v>-0.1017369727047145</v>
      </c>
      <c r="Y56" s="115">
        <v>5.3967879074161465E-2</v>
      </c>
      <c r="Z56" s="115">
        <v>-0.65899365500959128</v>
      </c>
      <c r="AA56" s="115">
        <v>0.11707317073170725</v>
      </c>
      <c r="AB56" s="115">
        <v>-1.9215372297838287E-2</v>
      </c>
      <c r="AC56" s="115">
        <v>-4.7619047619047616E-2</v>
      </c>
      <c r="AD56" s="115">
        <v>0</v>
      </c>
      <c r="AE56" s="115">
        <v>0.19999999999999996</v>
      </c>
      <c r="AF56" s="115">
        <v>0</v>
      </c>
      <c r="AG56" s="115">
        <v>0</v>
      </c>
      <c r="AH56" s="115">
        <v>4.2424242424242462E-2</v>
      </c>
      <c r="AI56" s="115">
        <v>-5.8823529411764705E-2</v>
      </c>
      <c r="AJ56" s="115">
        <v>-0.11815301041195109</v>
      </c>
      <c r="AK56" s="115">
        <v>-2.2916666666666696E-2</v>
      </c>
      <c r="AL56" s="115">
        <v>-1.6556291390728419E-2</v>
      </c>
      <c r="AM56" s="115">
        <v>0.25949367088607594</v>
      </c>
      <c r="AN56" s="115">
        <v>-7.3354908306364583E-2</v>
      </c>
      <c r="AO56" s="115">
        <v>-0.10071428571428573</v>
      </c>
      <c r="AP56" s="115">
        <v>-0.22188449848024316</v>
      </c>
      <c r="AQ56" s="115">
        <v>-5.8823529411764705E-2</v>
      </c>
      <c r="AR56" s="115">
        <v>0</v>
      </c>
      <c r="AS56" s="115">
        <v>-0.16955017301038069</v>
      </c>
      <c r="AT56" s="115">
        <v>0</v>
      </c>
      <c r="AU56" s="115">
        <v>-5.1383399209486126E-2</v>
      </c>
      <c r="AV56" s="115">
        <v>5.4054054054053981E-2</v>
      </c>
      <c r="AW56" s="115">
        <v>0.05</v>
      </c>
      <c r="AX56" s="115">
        <v>1.0204081632653104E-2</v>
      </c>
      <c r="AY56" s="115">
        <v>0</v>
      </c>
      <c r="AZ56" s="115">
        <v>0</v>
      </c>
      <c r="BA56" s="115">
        <v>5.3999999999999944E-2</v>
      </c>
      <c r="BB56" s="115">
        <v>-4.7491279849745181E-2</v>
      </c>
      <c r="BC56" s="115">
        <v>-5.0000000000000031E-2</v>
      </c>
      <c r="BD56" s="115">
        <v>1.7421602787456073E-3</v>
      </c>
      <c r="BE56" s="115">
        <v>1.0162372043769856</v>
      </c>
      <c r="BF56" s="115">
        <v>-0.1089507207509219</v>
      </c>
      <c r="BG56" s="115">
        <v>5.9091851544681766E-2</v>
      </c>
      <c r="BH56" s="115">
        <v>-0.21896551724137925</v>
      </c>
      <c r="BI56" s="115">
        <v>4.2361111111111072E-2</v>
      </c>
      <c r="BK56" s="115">
        <v>-8.8235294117646926E-2</v>
      </c>
      <c r="BL56" s="115">
        <v>-0.20588235294117646</v>
      </c>
      <c r="BM56" s="115">
        <v>-8.7551020408163302E-2</v>
      </c>
      <c r="BO56" s="116">
        <f t="shared" si="0"/>
        <v>-1.2061827949426509E-2</v>
      </c>
    </row>
    <row r="57" spans="1:67" x14ac:dyDescent="0.2">
      <c r="A57" t="s">
        <v>1411</v>
      </c>
      <c r="B57" s="115">
        <v>-4.3175997072813749E-2</v>
      </c>
      <c r="C57" s="115">
        <v>-2.0008166598611616E-2</v>
      </c>
      <c r="D57" s="115">
        <v>-6.3545150501672198E-2</v>
      </c>
      <c r="E57" s="115">
        <v>0.14956521739130441</v>
      </c>
      <c r="F57" s="115">
        <v>3.036876355748366E-2</v>
      </c>
      <c r="G57" s="115">
        <v>1.7587939698492535E-2</v>
      </c>
      <c r="H57" s="115">
        <v>1.6666666666666659E-2</v>
      </c>
      <c r="I57" s="115">
        <v>0.28269419862340217</v>
      </c>
      <c r="J57" s="115">
        <v>4.8611111111111063E-2</v>
      </c>
      <c r="K57" s="115">
        <v>-4.7619047619047616E-2</v>
      </c>
      <c r="L57" s="115">
        <v>6.1007462686567086E-2</v>
      </c>
      <c r="M57" s="115">
        <v>8.7564719774729766E-2</v>
      </c>
      <c r="N57" s="115">
        <v>0</v>
      </c>
      <c r="O57" s="115">
        <v>-6.0344827586206837E-2</v>
      </c>
      <c r="P57" s="115">
        <v>-0.18181818181818182</v>
      </c>
      <c r="Q57" s="115">
        <v>2.6119402985074598E-2</v>
      </c>
      <c r="R57" s="115">
        <v>1.2947602670443063E-2</v>
      </c>
      <c r="S57" s="115">
        <v>-0.14179303006118638</v>
      </c>
      <c r="T57" s="115">
        <v>0.19230769230769232</v>
      </c>
      <c r="U57" s="115">
        <v>3.8604203874158569E-2</v>
      </c>
      <c r="V57" s="115">
        <v>-5.3103448275862039E-2</v>
      </c>
      <c r="W57" s="115">
        <v>0</v>
      </c>
      <c r="X57" s="115">
        <v>0.11325966850828713</v>
      </c>
      <c r="Y57" s="115">
        <v>0.12666311868014915</v>
      </c>
      <c r="Z57" s="115">
        <v>0.94239036973344781</v>
      </c>
      <c r="AA57" s="115">
        <v>-5.8769513314967908E-2</v>
      </c>
      <c r="AB57" s="115">
        <v>-1.0693069306930677E-2</v>
      </c>
      <c r="AC57" s="115">
        <v>2.9411764705882425E-2</v>
      </c>
      <c r="AD57" s="115">
        <v>2.4390243902439025E-2</v>
      </c>
      <c r="AE57" s="115">
        <v>-0.10514541387024604</v>
      </c>
      <c r="AF57" s="115">
        <v>0</v>
      </c>
      <c r="AG57" s="115">
        <v>0</v>
      </c>
      <c r="AH57" s="115">
        <v>-4.8991354466858893E-2</v>
      </c>
      <c r="AI57" s="115">
        <v>-1.1627906976744146E-2</v>
      </c>
      <c r="AJ57" s="115">
        <v>0.11791497975708493</v>
      </c>
      <c r="AK57" s="115">
        <v>-5.8823529411764705E-2</v>
      </c>
      <c r="AL57" s="115">
        <v>-6.9337442218798173E-2</v>
      </c>
      <c r="AM57" s="115">
        <v>0</v>
      </c>
      <c r="AN57" s="115">
        <v>6.797235023041473E-2</v>
      </c>
      <c r="AO57" s="115">
        <v>0.16038126813095735</v>
      </c>
      <c r="AP57" s="115">
        <v>9.3023255813953584E-2</v>
      </c>
      <c r="AQ57" s="115">
        <v>0</v>
      </c>
      <c r="AR57" s="115">
        <v>0.32300000000000012</v>
      </c>
      <c r="AS57" s="115">
        <v>0.25108225108225113</v>
      </c>
      <c r="AT57" s="115">
        <v>0</v>
      </c>
      <c r="AU57" s="115">
        <v>4.5454545454545407E-2</v>
      </c>
      <c r="AV57" s="115">
        <v>-7.4999999999999956E-2</v>
      </c>
      <c r="AW57" s="115">
        <v>2.8571428571428571E-2</v>
      </c>
      <c r="AX57" s="115">
        <v>-1.691028948122681E-2</v>
      </c>
      <c r="AY57" s="115">
        <v>0</v>
      </c>
      <c r="AZ57" s="115">
        <v>-3.7499999999999943E-2</v>
      </c>
      <c r="BA57" s="115">
        <v>-2.1276595744680851E-2</v>
      </c>
      <c r="BB57" s="115">
        <v>0.19264000000000009</v>
      </c>
      <c r="BC57" s="115">
        <v>4.3219076005961303E-2</v>
      </c>
      <c r="BD57" s="115">
        <v>0.27555555555555561</v>
      </c>
      <c r="BE57" s="115">
        <v>1.0830882352941176</v>
      </c>
      <c r="BF57" s="115">
        <v>8.7297248040823755E-2</v>
      </c>
      <c r="BG57" s="115">
        <v>1.1445086705202312</v>
      </c>
      <c r="BH57" s="115">
        <v>0.15768463073852296</v>
      </c>
      <c r="BI57" s="115">
        <v>-1.4036288942143106E-2</v>
      </c>
      <c r="BK57" s="115">
        <v>-0.13559322033898316</v>
      </c>
      <c r="BL57" s="115">
        <v>-5.5555555555555552E-2</v>
      </c>
      <c r="BM57" s="115">
        <v>1.0973034669710371</v>
      </c>
      <c r="BO57" s="116">
        <f t="shared" si="0"/>
        <v>9.5844271109233881E-2</v>
      </c>
    </row>
    <row r="58" spans="1:67" x14ac:dyDescent="0.2">
      <c r="A58" t="s">
        <v>1412</v>
      </c>
      <c r="B58" s="115">
        <v>2.2637979420018592E-2</v>
      </c>
      <c r="C58" s="115">
        <v>0.27552083333333333</v>
      </c>
      <c r="D58" s="115">
        <v>-3.3333333333333808E-3</v>
      </c>
      <c r="E58" s="115">
        <v>-1.5410958904109566E-2</v>
      </c>
      <c r="F58" s="115">
        <v>-5.9183673469387757E-2</v>
      </c>
      <c r="G58" s="115">
        <v>-0.27083969465648861</v>
      </c>
      <c r="H58" s="115">
        <v>-4.8780487804878743E-3</v>
      </c>
      <c r="I58" s="115">
        <v>5.1162790697674335E-2</v>
      </c>
      <c r="J58" s="115">
        <v>1.4084507042253596E-2</v>
      </c>
      <c r="K58" s="115">
        <v>0.27383015597920279</v>
      </c>
      <c r="L58" s="115">
        <v>0.11888111888111888</v>
      </c>
      <c r="M58" s="115">
        <v>0.10509937763501304</v>
      </c>
      <c r="N58" s="115">
        <v>0.1</v>
      </c>
      <c r="O58" s="115">
        <v>0.15999999999999998</v>
      </c>
      <c r="P58" s="115">
        <v>6.7961165048543687E-2</v>
      </c>
      <c r="Q58" s="115">
        <v>-4.285714285714283E-2</v>
      </c>
      <c r="R58" s="115">
        <v>-4.8141729250914693E-2</v>
      </c>
      <c r="S58" s="115">
        <v>4.1274238227146751E-2</v>
      </c>
      <c r="T58" s="115">
        <v>-4.878048780487805E-2</v>
      </c>
      <c r="U58" s="115">
        <v>5.3589679843098195E-3</v>
      </c>
      <c r="V58" s="115">
        <v>2.4734982332155452E-2</v>
      </c>
      <c r="W58" s="115">
        <v>-2.0833333333333332E-2</v>
      </c>
      <c r="X58" s="115">
        <v>0.13125000000000009</v>
      </c>
      <c r="Y58" s="115">
        <v>-2.6046391084618439E-2</v>
      </c>
      <c r="Z58" s="115">
        <v>1.0736998514115901</v>
      </c>
      <c r="AA58" s="115">
        <v>8.9000000000000051E-2</v>
      </c>
      <c r="AB58" s="115">
        <v>0</v>
      </c>
      <c r="AC58" s="115">
        <v>-0.3154362416107383</v>
      </c>
      <c r="AD58" s="115">
        <v>0.10810810810810811</v>
      </c>
      <c r="AE58" s="115">
        <v>0.20810810810810798</v>
      </c>
      <c r="AF58" s="115">
        <v>0</v>
      </c>
      <c r="AG58" s="115">
        <v>0</v>
      </c>
      <c r="AH58" s="115">
        <v>-4.6703296703296683E-2</v>
      </c>
      <c r="AI58" s="115">
        <v>7.4999999999999956E-2</v>
      </c>
      <c r="AJ58" s="115">
        <v>5.9517426273458608E-2</v>
      </c>
      <c r="AK58" s="115">
        <v>-2.8571428571428571E-2</v>
      </c>
      <c r="AL58" s="115">
        <v>-5.9420289855072479E-2</v>
      </c>
      <c r="AM58" s="115">
        <v>0</v>
      </c>
      <c r="AN58" s="115">
        <v>0</v>
      </c>
      <c r="AO58" s="115">
        <v>7.006651884700657E-2</v>
      </c>
      <c r="AP58" s="115">
        <v>0.18972332015810278</v>
      </c>
      <c r="AQ58" s="115">
        <v>0</v>
      </c>
      <c r="AR58" s="115">
        <v>0</v>
      </c>
      <c r="AS58" s="115">
        <v>-7.5999999999999984E-2</v>
      </c>
      <c r="AT58" s="115">
        <v>0</v>
      </c>
      <c r="AU58" s="115">
        <v>4.1493775933609074E-3</v>
      </c>
      <c r="AV58" s="115">
        <v>0.29032258064516125</v>
      </c>
      <c r="AW58" s="115">
        <v>0.19863013698630136</v>
      </c>
      <c r="AX58" s="115">
        <v>-6.5489749430523029E-3</v>
      </c>
      <c r="AY58" s="115">
        <v>0</v>
      </c>
      <c r="AZ58" s="115">
        <v>-0.14285714285714285</v>
      </c>
      <c r="BA58" s="115">
        <v>6.7890575297646083E-2</v>
      </c>
      <c r="BB58" s="115">
        <v>2.7031468244187055E-2</v>
      </c>
      <c r="BC58" s="115">
        <v>5.9473684210526262E-2</v>
      </c>
      <c r="BD58" s="115">
        <v>-3.2258064516129108E-2</v>
      </c>
      <c r="BE58" s="115">
        <v>-6.7854694996573012E-2</v>
      </c>
      <c r="BF58" s="115">
        <v>0.25762090304836111</v>
      </c>
      <c r="BG58" s="115">
        <v>0.1836842105263157</v>
      </c>
      <c r="BH58" s="115">
        <v>0.49552238805970139</v>
      </c>
      <c r="BI58" s="115">
        <v>1.6000000000000028E-2</v>
      </c>
      <c r="BK58" s="115">
        <v>-0.14924297043979803</v>
      </c>
      <c r="BL58" s="115">
        <v>-6.347554630593126E-2</v>
      </c>
      <c r="BM58" s="115">
        <v>0.20844827586206902</v>
      </c>
      <c r="BO58" s="116">
        <f t="shared" si="0"/>
        <v>5.6271739772808228E-2</v>
      </c>
    </row>
    <row r="59" spans="1:67" x14ac:dyDescent="0.2">
      <c r="A59" t="s">
        <v>1413</v>
      </c>
      <c r="B59" s="115">
        <v>0.11330972714017923</v>
      </c>
      <c r="C59" s="115">
        <v>-1.5600624024961589E-3</v>
      </c>
      <c r="D59" s="115">
        <v>-6.25E-2</v>
      </c>
      <c r="E59" s="115">
        <v>-4.2622950819672101E-2</v>
      </c>
      <c r="F59" s="115">
        <v>-1.9999999999999928E-2</v>
      </c>
      <c r="G59" s="115">
        <v>0.16880799428979301</v>
      </c>
      <c r="H59" s="115">
        <v>-1.2524084778420113E-2</v>
      </c>
      <c r="I59" s="115">
        <v>9.8183881952326926E-2</v>
      </c>
      <c r="J59" s="115">
        <v>5.029585798816566E-2</v>
      </c>
      <c r="K59" s="115">
        <v>0.1640104902158564</v>
      </c>
      <c r="L59" s="115">
        <v>2.910848549946303E-2</v>
      </c>
      <c r="M59" s="115">
        <v>0.12045889101338442</v>
      </c>
      <c r="N59" s="115">
        <v>0.1111111111111111</v>
      </c>
      <c r="O59" s="115">
        <v>-3.1007751937984523E-2</v>
      </c>
      <c r="P59" s="115">
        <v>-1.9047619047619049E-2</v>
      </c>
      <c r="Q59" s="115">
        <v>-6.6044029352901948E-2</v>
      </c>
      <c r="R59" s="115">
        <v>8.7767071638039332E-2</v>
      </c>
      <c r="S59" s="115">
        <v>-7.6726342710997444E-2</v>
      </c>
      <c r="T59" s="115">
        <v>0</v>
      </c>
      <c r="U59" s="115">
        <v>-8.1917808219178333E-3</v>
      </c>
      <c r="V59" s="115">
        <v>-2.2114720110573621E-2</v>
      </c>
      <c r="W59" s="115">
        <v>4.3478260869565216E-2</v>
      </c>
      <c r="X59" s="115">
        <v>-1.4778325123152615E-2</v>
      </c>
      <c r="Y59" s="115">
        <v>-3.5977514053716374E-2</v>
      </c>
      <c r="Z59" s="115">
        <v>0.15239726027397257</v>
      </c>
      <c r="AA59" s="115">
        <v>0.12359550561797748</v>
      </c>
      <c r="AB59" s="115">
        <v>-6.4814814814814811E-2</v>
      </c>
      <c r="AC59" s="115">
        <v>-0.19935518538420199</v>
      </c>
      <c r="AD59" s="115">
        <v>8.8235294117647065E-2</v>
      </c>
      <c r="AE59" s="115">
        <v>-0.1741071428571429</v>
      </c>
      <c r="AF59" s="115">
        <v>0</v>
      </c>
      <c r="AG59" s="115">
        <v>0</v>
      </c>
      <c r="AH59" s="115">
        <v>-1.0869565217391313E-2</v>
      </c>
      <c r="AI59" s="115">
        <v>0</v>
      </c>
      <c r="AJ59" s="115">
        <v>1.5795206971677515E-2</v>
      </c>
      <c r="AK59" s="115">
        <v>-1.9790888722927599E-2</v>
      </c>
      <c r="AL59" s="115">
        <v>-1.9886363636363591E-2</v>
      </c>
      <c r="AM59" s="115">
        <v>6.9591118331979424E-2</v>
      </c>
      <c r="AN59" s="115">
        <v>-2.2988505747125951E-3</v>
      </c>
      <c r="AO59" s="115">
        <v>-9.7999999999999976E-2</v>
      </c>
      <c r="AP59" s="115">
        <v>0.11946902654867259</v>
      </c>
      <c r="AQ59" s="115">
        <v>-5.5555555555555552E-2</v>
      </c>
      <c r="AR59" s="115">
        <v>0</v>
      </c>
      <c r="AS59" s="115">
        <v>3.7344398340248899E-2</v>
      </c>
      <c r="AT59" s="115">
        <v>0.3125</v>
      </c>
      <c r="AU59" s="115">
        <v>0.13679245283018868</v>
      </c>
      <c r="AV59" s="115">
        <v>-0.11174785100286536</v>
      </c>
      <c r="AW59" s="115">
        <v>-5.5346351437038165E-2</v>
      </c>
      <c r="AX59" s="115">
        <v>3.4285714285713555E-3</v>
      </c>
      <c r="AY59" s="115">
        <v>0</v>
      </c>
      <c r="AZ59" s="115">
        <v>-0.13312693498452005</v>
      </c>
      <c r="BA59" s="115">
        <v>-0.13600314095013738</v>
      </c>
      <c r="BB59" s="115">
        <v>7.0448548812664824E-2</v>
      </c>
      <c r="BC59" s="115">
        <v>-7.3170731707317069E-2</v>
      </c>
      <c r="BD59" s="115">
        <v>3.3333333333333409E-2</v>
      </c>
      <c r="BE59" s="115">
        <v>0.13895394223263069</v>
      </c>
      <c r="BF59" s="115">
        <v>-7.5831391654310493E-2</v>
      </c>
      <c r="BG59" s="115">
        <v>-6.7484662576687116E-2</v>
      </c>
      <c r="BH59" s="115">
        <v>-0.20238095238095238</v>
      </c>
      <c r="BI59" s="115">
        <v>-8.6206896551724137E-3</v>
      </c>
      <c r="BK59" s="115">
        <v>5.0724637681158332E-3</v>
      </c>
      <c r="BL59" s="115">
        <v>-0.12317518248175194</v>
      </c>
      <c r="BM59" s="115">
        <v>-2.439024390243907E-2</v>
      </c>
      <c r="BO59" s="116">
        <f t="shared" si="0"/>
        <v>3.5624954550763687E-3</v>
      </c>
    </row>
    <row r="60" spans="1:67" x14ac:dyDescent="0.2">
      <c r="A60" t="s">
        <v>1414</v>
      </c>
      <c r="B60" s="115">
        <v>-0.10645821701098082</v>
      </c>
      <c r="C60" s="115">
        <v>-4.9901185770750894E-2</v>
      </c>
      <c r="D60" s="115">
        <v>-7.7519379844961239E-3</v>
      </c>
      <c r="E60" s="115">
        <v>-8.1325301204819289E-2</v>
      </c>
      <c r="F60" s="115">
        <v>-0.2537313432835821</v>
      </c>
      <c r="G60" s="115">
        <v>3.0525928650238995E-2</v>
      </c>
      <c r="H60" s="115">
        <v>1.4662756598240503E-2</v>
      </c>
      <c r="I60" s="115">
        <v>5.5721989215098841E-2</v>
      </c>
      <c r="J60" s="115">
        <v>-2.5936599423631211E-2</v>
      </c>
      <c r="K60" s="115">
        <v>-3.6409229632797392E-2</v>
      </c>
      <c r="L60" s="115">
        <v>-3.7128968869583237E-2</v>
      </c>
      <c r="M60" s="115">
        <v>2.2541690626796937E-2</v>
      </c>
      <c r="N60" s="115">
        <v>9.7560975609756198E-2</v>
      </c>
      <c r="O60" s="115">
        <v>-0.13999999999999999</v>
      </c>
      <c r="P60" s="115">
        <v>-4.7532656023222014E-2</v>
      </c>
      <c r="Q60" s="115">
        <v>-1.3815789473684151E-2</v>
      </c>
      <c r="R60" s="115">
        <v>5.2642661612971146E-3</v>
      </c>
      <c r="S60" s="115">
        <v>2.5641025641025641E-3</v>
      </c>
      <c r="T60" s="115">
        <v>-8.1952530228392231E-2</v>
      </c>
      <c r="U60" s="115">
        <v>-1.3513513513513514E-2</v>
      </c>
      <c r="V60" s="115">
        <v>-3.9176626826029202E-2</v>
      </c>
      <c r="W60" s="115">
        <v>-0.20387677397023193</v>
      </c>
      <c r="X60" s="115">
        <v>-6.1538461538471157E-4</v>
      </c>
      <c r="Y60" s="115">
        <v>1.3291139240506292E-2</v>
      </c>
      <c r="Z60" s="115">
        <v>0</v>
      </c>
      <c r="AA60" s="115">
        <v>0.12658227848101264</v>
      </c>
      <c r="AB60" s="115">
        <v>0</v>
      </c>
      <c r="AC60" s="115">
        <v>0</v>
      </c>
      <c r="AD60" s="115">
        <v>-5.0279329608938474E-2</v>
      </c>
      <c r="AE60" s="115">
        <v>-1.5384615384615252E-2</v>
      </c>
      <c r="AF60" s="115">
        <v>-3.2258064516129031E-2</v>
      </c>
      <c r="AG60" s="115">
        <v>-4.2674253200568587E-3</v>
      </c>
      <c r="AH60" s="115">
        <v>0.11515151515151525</v>
      </c>
      <c r="AI60" s="115">
        <v>-9.0909090909090981E-2</v>
      </c>
      <c r="AJ60" s="115">
        <v>-7.5675675675675987E-3</v>
      </c>
      <c r="AK60" s="115">
        <v>0.1275789473684211</v>
      </c>
      <c r="AL60" s="115">
        <v>1.1494252873563229E-2</v>
      </c>
      <c r="AM60" s="115">
        <v>0.14653834212977332</v>
      </c>
      <c r="AN60" s="115">
        <v>4.6931407942238122E-2</v>
      </c>
      <c r="AO60" s="115">
        <v>2.375102375102368E-2</v>
      </c>
      <c r="AP60" s="115">
        <v>-9.6000000000000085E-2</v>
      </c>
      <c r="AQ60" s="115">
        <v>-6.2499999999999965E-2</v>
      </c>
      <c r="AR60" s="115">
        <v>0</v>
      </c>
      <c r="AS60" s="115">
        <v>-0.18305084745762712</v>
      </c>
      <c r="AT60" s="115">
        <v>0</v>
      </c>
      <c r="AU60" s="115">
        <v>-0.18146718146718138</v>
      </c>
      <c r="AV60" s="115">
        <v>-0.20681818181818185</v>
      </c>
      <c r="AW60" s="115">
        <v>-3.282853566958701E-2</v>
      </c>
      <c r="AX60" s="115">
        <v>0</v>
      </c>
      <c r="AY60" s="115">
        <v>0</v>
      </c>
      <c r="AZ60" s="115">
        <v>-3.9262343842950638E-2</v>
      </c>
      <c r="BA60" s="115">
        <v>1.8799999999999956E-2</v>
      </c>
      <c r="BB60" s="115">
        <v>-9.7619047619047591E-2</v>
      </c>
      <c r="BC60" s="115">
        <v>0</v>
      </c>
      <c r="BD60" s="115">
        <v>-0.1</v>
      </c>
      <c r="BE60" s="115">
        <v>-5.1111111111111072E-2</v>
      </c>
      <c r="BF60" s="115">
        <v>6.9309173272933233E-2</v>
      </c>
      <c r="BG60" s="115">
        <v>4.4871794871794872E-2</v>
      </c>
      <c r="BH60" s="115">
        <v>-0.10638297872340426</v>
      </c>
      <c r="BI60" s="115">
        <v>-4.3220059386341103E-2</v>
      </c>
      <c r="BK60" s="115">
        <v>0.15481171548117167</v>
      </c>
      <c r="BL60" s="115">
        <v>-8.5904920767306034E-2</v>
      </c>
      <c r="BM60" s="115">
        <v>-3.3333333333333284E-2</v>
      </c>
      <c r="BO60" s="116">
        <f t="shared" si="0"/>
        <v>-2.4306942735620372E-2</v>
      </c>
    </row>
    <row r="61" spans="1:67" x14ac:dyDescent="0.2">
      <c r="A61" t="s">
        <v>1415</v>
      </c>
      <c r="B61" s="115">
        <v>-0.13589578642650374</v>
      </c>
      <c r="C61" s="115">
        <v>-8.0000000000000071E-2</v>
      </c>
      <c r="D61" s="115">
        <v>7.8125E-3</v>
      </c>
      <c r="E61" s="115">
        <v>-0.22248243559718966</v>
      </c>
      <c r="F61" s="115">
        <v>0.2407407407407407</v>
      </c>
      <c r="G61" s="115">
        <v>7.6831683168316886E-2</v>
      </c>
      <c r="H61" s="115">
        <v>2.3000000000000041E-2</v>
      </c>
      <c r="I61" s="115">
        <v>4.1172800998128513E-2</v>
      </c>
      <c r="J61" s="115">
        <v>-6.7204301075268813E-2</v>
      </c>
      <c r="K61" s="115">
        <v>-9.7491228070175531E-2</v>
      </c>
      <c r="L61" s="115">
        <v>1.9184146727100171E-2</v>
      </c>
      <c r="M61" s="115">
        <v>0.11388675377914426</v>
      </c>
      <c r="N61" s="115">
        <v>0</v>
      </c>
      <c r="O61" s="115">
        <v>-1.6393442622950762E-2</v>
      </c>
      <c r="P61" s="115">
        <v>-3.972125435540072E-2</v>
      </c>
      <c r="Q61" s="115">
        <v>4.6265697290151031E-3</v>
      </c>
      <c r="R61" s="115">
        <v>3.5768811341330434E-2</v>
      </c>
      <c r="S61" s="115">
        <v>-2.4951247562378164E-2</v>
      </c>
      <c r="T61" s="115">
        <v>3.5955056179774515E-3</v>
      </c>
      <c r="U61" s="115">
        <v>2.7777777777777776E-2</v>
      </c>
      <c r="V61" s="115">
        <v>-2.3979261179520366E-2</v>
      </c>
      <c r="W61" s="115">
        <v>-3.6999999999999984E-2</v>
      </c>
      <c r="X61" s="115">
        <v>-0.12162162162162163</v>
      </c>
      <c r="Y61" s="115">
        <v>-2.4691358024691357E-2</v>
      </c>
      <c r="Z61" s="115">
        <v>0</v>
      </c>
      <c r="AA61" s="115">
        <v>0</v>
      </c>
      <c r="AB61" s="115">
        <v>0</v>
      </c>
      <c r="AC61" s="115">
        <v>-6.9370330843115807E-3</v>
      </c>
      <c r="AD61" s="115">
        <v>-6.5762004175365429E-2</v>
      </c>
      <c r="AE61" s="115">
        <v>0.21010638297872342</v>
      </c>
      <c r="AF61" s="115">
        <v>0</v>
      </c>
      <c r="AG61" s="115">
        <v>0</v>
      </c>
      <c r="AH61" s="115">
        <v>9.9999999999999936E-2</v>
      </c>
      <c r="AI61" s="115">
        <v>3.5294117647058906E-2</v>
      </c>
      <c r="AJ61" s="115">
        <v>-2.7850761954808255E-2</v>
      </c>
      <c r="AK61" s="115">
        <v>-0.15133107021618722</v>
      </c>
      <c r="AL61" s="115">
        <v>-0.10193548387096775</v>
      </c>
      <c r="AM61" s="115">
        <v>-4.9992626456274891E-2</v>
      </c>
      <c r="AN61" s="115">
        <v>-0.11122994652406408</v>
      </c>
      <c r="AO61" s="115">
        <v>-9.5555555555555491E-2</v>
      </c>
      <c r="AP61" s="115">
        <v>-0.1694352159468438</v>
      </c>
      <c r="AQ61" s="115">
        <v>-8.5714285714285743E-2</v>
      </c>
      <c r="AR61" s="115">
        <v>0</v>
      </c>
      <c r="AS61" s="115">
        <v>3.5087719298245647E-2</v>
      </c>
      <c r="AT61" s="115">
        <v>-4.1916167664670621E-2</v>
      </c>
      <c r="AU61" s="115">
        <v>-0.10689655172413795</v>
      </c>
      <c r="AV61" s="115">
        <v>-0.11999999999999993</v>
      </c>
      <c r="AW61" s="115">
        <v>0.29918699186991871</v>
      </c>
      <c r="AX61" s="115">
        <v>8.8308457711442898E-2</v>
      </c>
      <c r="AY61" s="115">
        <v>-4.2553191489361701E-2</v>
      </c>
      <c r="AZ61" s="115">
        <v>5.391849529780561E-2</v>
      </c>
      <c r="BA61" s="115">
        <v>1.2145748987854251E-2</v>
      </c>
      <c r="BB61" s="115">
        <v>0</v>
      </c>
      <c r="BC61" s="115">
        <v>-7.5743913435527485E-2</v>
      </c>
      <c r="BD61" s="115">
        <v>1.0101010101010065E-2</v>
      </c>
      <c r="BE61" s="115">
        <v>-0.13738019169329074</v>
      </c>
      <c r="BF61" s="115">
        <v>-0.12729788495750158</v>
      </c>
      <c r="BG61" s="115">
        <v>-2.5000000000000001E-2</v>
      </c>
      <c r="BH61" s="115">
        <v>-0.18965517241379304</v>
      </c>
      <c r="BI61" s="115">
        <v>-7.4503816793893174E-2</v>
      </c>
      <c r="BK61" s="115">
        <v>7.6576576576576544E-2</v>
      </c>
      <c r="BL61" s="115">
        <v>-2.5203252032520364E-2</v>
      </c>
      <c r="BM61" s="115">
        <v>-0.15753424657534246</v>
      </c>
      <c r="BO61" s="116">
        <f t="shared" si="0"/>
        <v>-2.1678373308987885E-2</v>
      </c>
    </row>
    <row r="62" spans="1:67" x14ac:dyDescent="0.2">
      <c r="A62" t="s">
        <v>1416</v>
      </c>
      <c r="B62" s="115">
        <v>-6.55056718325617E-3</v>
      </c>
      <c r="C62" s="115">
        <v>-0.12871287128712872</v>
      </c>
      <c r="D62" s="115">
        <v>-1.8404907975460166E-2</v>
      </c>
      <c r="E62" s="115">
        <v>0.14323962516733593</v>
      </c>
      <c r="F62" s="115">
        <v>3.8461538461538491E-2</v>
      </c>
      <c r="G62" s="115">
        <v>9.7826086956521743E-2</v>
      </c>
      <c r="H62" s="115">
        <v>-1.0880316518298658E-2</v>
      </c>
      <c r="I62" s="115">
        <v>-8.3999999999999936E-2</v>
      </c>
      <c r="J62" s="115">
        <v>3.3333333333333361E-2</v>
      </c>
      <c r="K62" s="115">
        <v>-4.839813686372061E-2</v>
      </c>
      <c r="L62" s="115">
        <v>-2.0342833539859551E-2</v>
      </c>
      <c r="M62" s="115">
        <v>4.8066595059076234E-2</v>
      </c>
      <c r="N62" s="115">
        <v>-8.9900110987791396E-2</v>
      </c>
      <c r="O62" s="115">
        <v>-4.5383411580594689E-2</v>
      </c>
      <c r="P62" s="115">
        <v>3.4234234234234211E-2</v>
      </c>
      <c r="Q62" s="115">
        <v>0.10036363636363642</v>
      </c>
      <c r="R62" s="115">
        <v>-0.20121951219512191</v>
      </c>
      <c r="S62" s="115">
        <v>3.2526201662450363E-2</v>
      </c>
      <c r="T62" s="115">
        <v>-3.4707158351410007E-2</v>
      </c>
      <c r="U62" s="115">
        <v>-2.777700619424712E-5</v>
      </c>
      <c r="V62" s="115">
        <v>7.1801566579634095E-3</v>
      </c>
      <c r="W62" s="115">
        <v>5.3619302949061707E-3</v>
      </c>
      <c r="X62" s="115">
        <v>0</v>
      </c>
      <c r="Y62" s="115">
        <v>-2.6676279740446996E-2</v>
      </c>
      <c r="Z62" s="115">
        <v>6.5494657014821692E-3</v>
      </c>
      <c r="AA62" s="115">
        <v>0.14492753623188406</v>
      </c>
      <c r="AB62" s="115">
        <v>0</v>
      </c>
      <c r="AC62" s="115">
        <v>-2.1299254526093024E-3</v>
      </c>
      <c r="AD62" s="115">
        <v>0</v>
      </c>
      <c r="AE62" s="115">
        <v>-8.2926829268292659E-2</v>
      </c>
      <c r="AF62" s="115">
        <v>7.6388888888888867E-2</v>
      </c>
      <c r="AG62" s="115">
        <v>0</v>
      </c>
      <c r="AH62" s="115">
        <v>-7.4074074074074139E-2</v>
      </c>
      <c r="AI62" s="115">
        <v>2.4096385542168586E-2</v>
      </c>
      <c r="AJ62" s="115">
        <v>-6.7613914747672657E-2</v>
      </c>
      <c r="AK62" s="115">
        <v>1.9489981785063757E-2</v>
      </c>
      <c r="AL62" s="115">
        <v>-6.4102564102563875E-3</v>
      </c>
      <c r="AM62" s="115">
        <v>6.7874015748031535E-2</v>
      </c>
      <c r="AN62" s="115">
        <v>6.3708759954493807E-2</v>
      </c>
      <c r="AO62" s="115">
        <v>-1.8181818181818181E-2</v>
      </c>
      <c r="AP62" s="115">
        <v>-1.9543973941368097E-2</v>
      </c>
      <c r="AQ62" s="115">
        <v>9.3750000000000042E-2</v>
      </c>
      <c r="AR62" s="115">
        <v>-0.1425141485165495</v>
      </c>
      <c r="AS62" s="115">
        <v>8.7786259541984726E-2</v>
      </c>
      <c r="AT62" s="115">
        <v>0</v>
      </c>
      <c r="AU62" s="115">
        <v>-0.14956011730205285</v>
      </c>
      <c r="AV62" s="115">
        <v>-3.9840637450198361E-3</v>
      </c>
      <c r="AW62" s="115">
        <v>-0.18</v>
      </c>
      <c r="AX62" s="115">
        <v>-8.6313193588163119E-3</v>
      </c>
      <c r="AY62" s="115">
        <v>-2.0833333333333332E-2</v>
      </c>
      <c r="AZ62" s="115">
        <v>6.3333333333333283E-2</v>
      </c>
      <c r="BA62" s="115">
        <v>-8.5185185185185183E-2</v>
      </c>
      <c r="BB62" s="115">
        <v>0</v>
      </c>
      <c r="BC62" s="115">
        <v>-6.9825959320612252E-2</v>
      </c>
      <c r="BD62" s="115">
        <v>-6.6037735849056534E-2</v>
      </c>
      <c r="BE62" s="115">
        <v>-5.7228915662650662E-2</v>
      </c>
      <c r="BF62" s="115">
        <v>-0.16005312966959978</v>
      </c>
      <c r="BG62" s="115">
        <v>-2.4390243902439025E-2</v>
      </c>
      <c r="BH62" s="115">
        <v>-3.3333333333333361E-2</v>
      </c>
      <c r="BI62" s="115">
        <v>-7.8764010905785532E-3</v>
      </c>
      <c r="BK62" s="115">
        <v>-0.17777777777777781</v>
      </c>
      <c r="BL62" s="115">
        <v>-7.2639225181597945E-3</v>
      </c>
      <c r="BM62" s="115">
        <v>4.2559268780348533E-2</v>
      </c>
      <c r="BO62" s="116">
        <f t="shared" si="0"/>
        <v>-1.5071794097966084E-2</v>
      </c>
    </row>
    <row r="63" spans="1:67" x14ac:dyDescent="0.2">
      <c r="A63" t="s">
        <v>1417</v>
      </c>
      <c r="B63" s="115">
        <v>-0.37882096069868998</v>
      </c>
      <c r="C63" s="115">
        <v>0.22871046228710459</v>
      </c>
      <c r="D63" s="115">
        <v>-4.9008168028004659E-2</v>
      </c>
      <c r="E63" s="115">
        <v>-4.2307692307692317E-2</v>
      </c>
      <c r="F63" s="115">
        <v>2.9702970297029774E-2</v>
      </c>
      <c r="G63" s="115">
        <v>-4.2863087806908076E-2</v>
      </c>
      <c r="H63" s="115">
        <v>-2.7884615384615473E-2</v>
      </c>
      <c r="I63" s="115">
        <v>-0.14592484138604192</v>
      </c>
      <c r="J63" s="115">
        <v>-4.8877146631439904E-2</v>
      </c>
      <c r="K63" s="115">
        <v>0</v>
      </c>
      <c r="L63" s="115">
        <v>-5.9166423783153628E-2</v>
      </c>
      <c r="M63" s="115">
        <v>-2.2956841138659319E-2</v>
      </c>
      <c r="N63" s="115">
        <v>-9.9000000000000019E-2</v>
      </c>
      <c r="O63" s="115">
        <v>6.4999999999999947E-2</v>
      </c>
      <c r="P63" s="115">
        <v>-3.4782608695652174E-2</v>
      </c>
      <c r="Q63" s="115">
        <v>-4.1143654114365401E-2</v>
      </c>
      <c r="R63" s="115">
        <v>-8.8310038119440951E-2</v>
      </c>
      <c r="S63" s="115">
        <v>-5.2721670660732634E-2</v>
      </c>
      <c r="T63" s="115">
        <v>-0.10485436893203881</v>
      </c>
      <c r="U63" s="115">
        <v>2.7777777777752514E-5</v>
      </c>
      <c r="V63" s="115">
        <v>-6.6991473812423957E-2</v>
      </c>
      <c r="W63" s="115">
        <v>-8.4100675260896207E-2</v>
      </c>
      <c r="X63" s="115">
        <v>6.6282420749279453E-2</v>
      </c>
      <c r="Y63" s="115">
        <v>-1.7125310027164317E-2</v>
      </c>
      <c r="Z63" s="115">
        <v>3.6071428571428629E-2</v>
      </c>
      <c r="AA63" s="115">
        <v>-2.8901734104045626E-3</v>
      </c>
      <c r="AB63" s="115">
        <v>0</v>
      </c>
      <c r="AC63" s="115">
        <v>-2.8453181583031412E-2</v>
      </c>
      <c r="AD63" s="115">
        <v>-0.18468085106382978</v>
      </c>
      <c r="AE63" s="115">
        <v>9.8522167487684834E-3</v>
      </c>
      <c r="AF63" s="115">
        <v>-7.0967741935483844E-2</v>
      </c>
      <c r="AG63" s="115">
        <v>0</v>
      </c>
      <c r="AH63" s="115">
        <v>0.2960000000000001</v>
      </c>
      <c r="AI63" s="115">
        <v>0</v>
      </c>
      <c r="AJ63" s="115">
        <v>-0.11260869565217391</v>
      </c>
      <c r="AK63" s="115">
        <v>-1.9642857142857167E-2</v>
      </c>
      <c r="AL63" s="115">
        <v>-8.4507042253521097E-2</v>
      </c>
      <c r="AM63" s="115">
        <v>-7.8775569418250493E-2</v>
      </c>
      <c r="AN63" s="115">
        <v>5.7761732851985395E-2</v>
      </c>
      <c r="AO63" s="115">
        <v>0</v>
      </c>
      <c r="AP63" s="115">
        <v>-5.5384615384615435E-2</v>
      </c>
      <c r="AQ63" s="115">
        <v>5.4945054945054944E-2</v>
      </c>
      <c r="AR63" s="115">
        <v>-0.16100719424460427</v>
      </c>
      <c r="AS63" s="115">
        <v>-0.12666666666666662</v>
      </c>
      <c r="AT63" s="115">
        <v>-7.2222222222222257E-2</v>
      </c>
      <c r="AU63" s="115">
        <v>0.2135231316725979</v>
      </c>
      <c r="AV63" s="115">
        <v>-0.19032258064516139</v>
      </c>
      <c r="AW63" s="115">
        <v>-5.2036856807007294E-2</v>
      </c>
      <c r="AX63" s="115">
        <v>-0.13262032085561501</v>
      </c>
      <c r="AY63" s="115">
        <v>-7.5500770416024682E-2</v>
      </c>
      <c r="AZ63" s="115">
        <v>8.303249097472927E-2</v>
      </c>
      <c r="BA63" s="115">
        <v>7.1428571428571425E-2</v>
      </c>
      <c r="BB63" s="115">
        <v>-5.9701492537313432E-2</v>
      </c>
      <c r="BC63" s="115">
        <v>0.22849046883049967</v>
      </c>
      <c r="BD63" s="115">
        <v>-3.6363636363636397E-2</v>
      </c>
      <c r="BE63" s="115">
        <v>4.4025157232704469E-2</v>
      </c>
      <c r="BF63" s="115">
        <v>-0.2051992610187385</v>
      </c>
      <c r="BG63" s="115">
        <v>2.5000000000000001E-2</v>
      </c>
      <c r="BH63" s="115">
        <v>-0.1111111111111111</v>
      </c>
      <c r="BI63" s="115">
        <v>-9.3878671424650062E-2</v>
      </c>
      <c r="BK63" s="115">
        <v>-5.5944055944055993E-2</v>
      </c>
      <c r="BL63" s="115">
        <v>0.41600000000000009</v>
      </c>
      <c r="BM63" s="115">
        <v>-6.6400000000000056E-2</v>
      </c>
      <c r="BO63" s="116">
        <f t="shared" si="0"/>
        <v>-2.4728115246370835E-2</v>
      </c>
    </row>
    <row r="64" spans="1:67" x14ac:dyDescent="0.2">
      <c r="A64" t="s">
        <v>1418</v>
      </c>
      <c r="B64" s="115">
        <v>0.2272838002436055</v>
      </c>
      <c r="C64" s="115">
        <v>-6.5909090909090876E-2</v>
      </c>
      <c r="D64" s="115">
        <v>0.20280701754385969</v>
      </c>
      <c r="E64" s="115">
        <v>6.4516129032257839E-3</v>
      </c>
      <c r="F64" s="115">
        <v>-6.4814814814814908E-2</v>
      </c>
      <c r="G64" s="115">
        <v>8.9795918367346961E-2</v>
      </c>
      <c r="H64" s="115">
        <v>8.108108108108121E-2</v>
      </c>
      <c r="I64" s="115">
        <v>5.782137325761473E-2</v>
      </c>
      <c r="J64" s="115">
        <v>7.2237960339943438E-2</v>
      </c>
      <c r="K64" s="115">
        <v>0.15693205083632711</v>
      </c>
      <c r="L64" s="115">
        <v>3.6660288045120358E-2</v>
      </c>
      <c r="M64" s="115">
        <v>-4.5335003130870265E-2</v>
      </c>
      <c r="N64" s="115">
        <v>-9.0909090909090912E-2</v>
      </c>
      <c r="O64" s="115">
        <v>-0.12536443148688051</v>
      </c>
      <c r="P64" s="115">
        <v>-2.2108843537414918E-2</v>
      </c>
      <c r="Q64" s="115">
        <v>7.8195488721804443E-2</v>
      </c>
      <c r="R64" s="115">
        <v>4.9683227742580931E-2</v>
      </c>
      <c r="S64" s="115">
        <v>5.9430051813471496E-2</v>
      </c>
      <c r="T64" s="115">
        <v>-0.15959530026109661</v>
      </c>
      <c r="U64" s="115">
        <v>0</v>
      </c>
      <c r="V64" s="115">
        <v>8.3113456464380051E-2</v>
      </c>
      <c r="W64" s="115">
        <v>-0.18550000000000005</v>
      </c>
      <c r="X64" s="115">
        <v>-8.3465398837823473E-2</v>
      </c>
      <c r="Y64" s="115">
        <v>-0.10638522427440632</v>
      </c>
      <c r="Z64" s="115">
        <v>0</v>
      </c>
      <c r="AA64" s="115">
        <v>-0.38103756708407871</v>
      </c>
      <c r="AB64" s="115">
        <v>0</v>
      </c>
      <c r="AC64" s="115">
        <v>0.3564912280701753</v>
      </c>
      <c r="AD64" s="115">
        <v>-0.20338983050847459</v>
      </c>
      <c r="AE64" s="115">
        <v>-0.2325141776937619</v>
      </c>
      <c r="AF64" s="115">
        <v>2.1080368906455881E-2</v>
      </c>
      <c r="AG64" s="115">
        <v>0</v>
      </c>
      <c r="AH64" s="115">
        <v>-9.0909090909090912E-2</v>
      </c>
      <c r="AI64" s="115">
        <v>-4.3778801843317859E-2</v>
      </c>
      <c r="AJ64" s="115">
        <v>9.5238095238095233E-2</v>
      </c>
      <c r="AK64" s="115">
        <v>8.7378640776699032E-2</v>
      </c>
      <c r="AL64" s="115">
        <v>0.23121387283236988</v>
      </c>
      <c r="AM64" s="115">
        <v>-0.2014596848934197</v>
      </c>
      <c r="AN64" s="115">
        <v>-8.6813186813186727E-2</v>
      </c>
      <c r="AO64" s="115">
        <v>-8.394403730846102E-2</v>
      </c>
      <c r="AP64" s="115">
        <v>-4.4117647058823505E-2</v>
      </c>
      <c r="AQ64" s="115">
        <v>4.5977011494252921E-2</v>
      </c>
      <c r="AR64" s="115">
        <v>0</v>
      </c>
      <c r="AS64" s="115">
        <v>0</v>
      </c>
      <c r="AT64" s="115">
        <v>-0.13751796837565888</v>
      </c>
      <c r="AU64" s="115">
        <v>0.24336283185840721</v>
      </c>
      <c r="AV64" s="115">
        <v>-7.3243647234678647E-2</v>
      </c>
      <c r="AW64" s="115">
        <v>-5.4755077658303515E-2</v>
      </c>
      <c r="AX64" s="115">
        <v>0.11808669656203274</v>
      </c>
      <c r="AY64" s="115">
        <v>0</v>
      </c>
      <c r="AZ64" s="115">
        <v>-0.10932475884244379</v>
      </c>
      <c r="BA64" s="115">
        <v>8.0000000000000002E-3</v>
      </c>
      <c r="BB64" s="115">
        <v>4.4182965791319154E-2</v>
      </c>
      <c r="BC64" s="115">
        <v>-0.36308449548810501</v>
      </c>
      <c r="BD64" s="115">
        <v>6.692531522793399E-2</v>
      </c>
      <c r="BE64" s="115">
        <v>-6.4705882352941155E-2</v>
      </c>
      <c r="BF64" s="115">
        <v>0.10113339145597222</v>
      </c>
      <c r="BG64" s="115">
        <v>-3.3816425120772917E-2</v>
      </c>
      <c r="BH64" s="115">
        <v>-6.8965517241379309E-2</v>
      </c>
      <c r="BI64" s="115">
        <v>0.11920122887864833</v>
      </c>
      <c r="BK64" s="115">
        <v>-9.4936708860759486E-2</v>
      </c>
      <c r="BL64" s="115">
        <v>0</v>
      </c>
      <c r="BM64" s="115">
        <v>-1.3157894736842105E-2</v>
      </c>
      <c r="BO64" s="116">
        <f t="shared" si="0"/>
        <v>-9.3824543449724587E-3</v>
      </c>
    </row>
    <row r="65" spans="1:67" x14ac:dyDescent="0.2">
      <c r="A65" t="s">
        <v>1419</v>
      </c>
      <c r="B65" s="115">
        <v>-3.126843657817116E-2</v>
      </c>
      <c r="C65" s="115">
        <v>-2.2222222222222223E-2</v>
      </c>
      <c r="D65" s="115">
        <v>-2.3972602739726005E-2</v>
      </c>
      <c r="E65" s="115">
        <v>-8.9306698002350152E-2</v>
      </c>
      <c r="F65" s="115">
        <v>-0.14285714285714277</v>
      </c>
      <c r="G65" s="115">
        <v>-8.9219330855018583E-2</v>
      </c>
      <c r="H65" s="115">
        <v>-0.13333333333333339</v>
      </c>
      <c r="I65" s="115">
        <v>-9.6126924871675165E-2</v>
      </c>
      <c r="J65" s="115">
        <v>-0.12406947890818869</v>
      </c>
      <c r="K65" s="115">
        <v>3.022584817431101E-2</v>
      </c>
      <c r="L65" s="115">
        <v>-9.9818676337261936E-2</v>
      </c>
      <c r="M65" s="115">
        <v>6.7228013900026751E-2</v>
      </c>
      <c r="N65" s="115">
        <v>0.1</v>
      </c>
      <c r="O65" s="115">
        <v>3.7821482602117998E-2</v>
      </c>
      <c r="P65" s="115">
        <v>0.13185755534167456</v>
      </c>
      <c r="Q65" s="115">
        <v>-3.2727272727272674E-2</v>
      </c>
      <c r="R65" s="115">
        <v>-5.55817981420249E-2</v>
      </c>
      <c r="S65" s="115">
        <v>0.18404907975460122</v>
      </c>
      <c r="T65" s="115">
        <v>-5.723076923076921E-2</v>
      </c>
      <c r="U65" s="115">
        <v>-4.5348965822364406E-3</v>
      </c>
      <c r="V65" s="115">
        <v>-6.7650676506765151E-2</v>
      </c>
      <c r="W65" s="115">
        <v>-6.9767441860465115E-2</v>
      </c>
      <c r="X65" s="115">
        <v>5.5772448410485224E-2</v>
      </c>
      <c r="Y65" s="115">
        <v>-5.3537686332144141E-3</v>
      </c>
      <c r="Z65" s="115">
        <v>0</v>
      </c>
      <c r="AA65" s="115">
        <v>0.11243781094527353</v>
      </c>
      <c r="AB65" s="115">
        <v>-1.5317286652078837E-2</v>
      </c>
      <c r="AC65" s="115">
        <v>-0.20789327404113389</v>
      </c>
      <c r="AD65" s="115">
        <v>0.13461538461538461</v>
      </c>
      <c r="AE65" s="115">
        <v>-5.5357142857142792E-2</v>
      </c>
      <c r="AF65" s="115">
        <v>-3.6802030456852798E-2</v>
      </c>
      <c r="AG65" s="115">
        <v>0</v>
      </c>
      <c r="AH65" s="115">
        <v>5.7692307692307654E-2</v>
      </c>
      <c r="AI65" s="115">
        <v>9.3023255813953574E-3</v>
      </c>
      <c r="AJ65" s="115">
        <v>-7.0796460176991205E-2</v>
      </c>
      <c r="AK65" s="115">
        <v>-0.2196969696969697</v>
      </c>
      <c r="AL65" s="115">
        <v>-0.15196078431372551</v>
      </c>
      <c r="AM65" s="115">
        <v>-2.1315192743764279E-2</v>
      </c>
      <c r="AN65" s="115">
        <v>-0.12500000000000006</v>
      </c>
      <c r="AO65" s="115">
        <v>-0.12985507246376812</v>
      </c>
      <c r="AP65" s="115">
        <v>-8.6021505376344162E-2</v>
      </c>
      <c r="AQ65" s="115">
        <v>-4.3956043956043994E-2</v>
      </c>
      <c r="AR65" s="115">
        <v>0</v>
      </c>
      <c r="AS65" s="115">
        <v>0.10701107011070111</v>
      </c>
      <c r="AT65" s="115">
        <v>0</v>
      </c>
      <c r="AU65" s="115">
        <v>-0.20141342756183755</v>
      </c>
      <c r="AV65" s="115">
        <v>7.9032258064516164E-2</v>
      </c>
      <c r="AW65" s="115">
        <v>-1.5294117647058824E-2</v>
      </c>
      <c r="AX65" s="115">
        <v>-2.3357664233576561E-2</v>
      </c>
      <c r="AY65" s="115">
        <v>-5.5141037306642417E-2</v>
      </c>
      <c r="AZ65" s="115">
        <v>3.6666666666666715E-2</v>
      </c>
      <c r="BA65" s="115">
        <v>-4.2145593869731802E-2</v>
      </c>
      <c r="BB65" s="115">
        <v>-8.3815235239522959E-2</v>
      </c>
      <c r="BC65" s="115">
        <v>5.541125541125546E-2</v>
      </c>
      <c r="BD65" s="115">
        <v>-0.12255319148936165</v>
      </c>
      <c r="BE65" s="115">
        <v>-0.10526315789473684</v>
      </c>
      <c r="BF65" s="115">
        <v>-0.10156657963446478</v>
      </c>
      <c r="BG65" s="115">
        <v>-8.9108910891089202E-2</v>
      </c>
      <c r="BH65" s="115">
        <v>-9.375E-2</v>
      </c>
      <c r="BI65" s="115">
        <v>-6.1959654178674509E-2</v>
      </c>
      <c r="BK65" s="115">
        <v>0.10877192982456145</v>
      </c>
      <c r="BL65" s="115">
        <v>-9.7938144329896837E-2</v>
      </c>
      <c r="BM65" s="115">
        <v>-8.4337349397590355E-2</v>
      </c>
      <c r="BO65" s="116">
        <f t="shared" si="0"/>
        <v>-3.4583521582564433E-2</v>
      </c>
    </row>
    <row r="66" spans="1:67" x14ac:dyDescent="0.2">
      <c r="A66" t="s">
        <v>1420</v>
      </c>
      <c r="C66" s="115">
        <v>0</v>
      </c>
      <c r="D66" s="115">
        <v>4.5470819906910119E-2</v>
      </c>
      <c r="E66" s="115">
        <v>0.22622478386167136</v>
      </c>
      <c r="F66" s="115">
        <v>-2.3255813953488427E-2</v>
      </c>
      <c r="G66" s="115">
        <v>3.6386986301369925E-2</v>
      </c>
      <c r="H66" s="115">
        <v>1.7415215398716728E-2</v>
      </c>
      <c r="I66" s="115">
        <v>0.19055555555555553</v>
      </c>
      <c r="J66" s="115">
        <v>1.896333754740839E-2</v>
      </c>
      <c r="K66" s="115">
        <v>-0.14822033898305081</v>
      </c>
      <c r="L66" s="115">
        <v>-3.6512928022362043E-2</v>
      </c>
      <c r="M66" s="115">
        <v>1.0944466963923632E-2</v>
      </c>
      <c r="N66" s="115">
        <v>0</v>
      </c>
      <c r="O66" s="115">
        <v>-0.13026315789473675</v>
      </c>
      <c r="P66" s="115">
        <v>-0.13618224143664778</v>
      </c>
      <c r="Q66" s="115">
        <v>1.456664238892904E-3</v>
      </c>
      <c r="R66" s="115">
        <v>6.721559401781213E-2</v>
      </c>
      <c r="S66" s="115">
        <v>3.694581280788142E-3</v>
      </c>
      <c r="T66" s="115">
        <v>4.8387096774193547E-2</v>
      </c>
      <c r="U66" s="115">
        <v>0.1137665537419156</v>
      </c>
      <c r="V66" s="115">
        <v>-4.2966450853443021E-2</v>
      </c>
      <c r="W66" s="115">
        <v>4.9804687499999979E-2</v>
      </c>
      <c r="X66" s="115">
        <v>-2.0218579234972733E-2</v>
      </c>
      <c r="Y66" s="115">
        <v>7.5897899254574186E-2</v>
      </c>
      <c r="Z66" s="115">
        <v>0</v>
      </c>
      <c r="AA66" s="115">
        <v>5.0000000000000712E-3</v>
      </c>
      <c r="AB66" s="115">
        <v>-4.9896049896049816E-2</v>
      </c>
      <c r="AC66" s="115">
        <v>-5.555555555556424E-4</v>
      </c>
      <c r="AD66" s="115">
        <v>-0.25244393329499715</v>
      </c>
      <c r="AE66" s="115">
        <v>1.8181818181818118E-2</v>
      </c>
      <c r="AF66" s="115">
        <v>-0.12444444444444445</v>
      </c>
      <c r="AG66" s="115">
        <v>-5.0000000000000037E-2</v>
      </c>
      <c r="AH66" s="115">
        <v>-0.1333333333333333</v>
      </c>
      <c r="AI66" s="115">
        <v>2.6252983293555947E-2</v>
      </c>
      <c r="AJ66" s="115">
        <v>-2.122130792550881E-2</v>
      </c>
      <c r="AK66" s="115">
        <v>-4.3478260869565216E-2</v>
      </c>
      <c r="AL66" s="115">
        <v>-5.5555555555555601E-2</v>
      </c>
      <c r="AM66" s="115">
        <v>5.0000000000000031E-2</v>
      </c>
      <c r="AN66" s="115">
        <v>-3.4354688950789157E-2</v>
      </c>
      <c r="AO66" s="115">
        <v>1.4705882352941176E-2</v>
      </c>
      <c r="AP66" s="115">
        <v>-0.12056737588652487</v>
      </c>
      <c r="AQ66" s="115">
        <v>8.3333333333333245E-2</v>
      </c>
      <c r="AR66" s="115">
        <v>-9.7402597402597407E-2</v>
      </c>
      <c r="AS66" s="115">
        <v>3.7037037037036245E-3</v>
      </c>
      <c r="AT66" s="115">
        <v>-1.4354066985644777E-3</v>
      </c>
      <c r="AU66" s="115">
        <v>-0.13719512195121944</v>
      </c>
      <c r="AV66" s="115">
        <v>-0.19480519480519481</v>
      </c>
      <c r="AW66" s="115">
        <v>1.1904761904761904E-2</v>
      </c>
      <c r="AX66" s="115">
        <v>-6.599400054540501E-2</v>
      </c>
      <c r="AY66" s="115">
        <v>0</v>
      </c>
      <c r="AZ66" s="115">
        <v>8.6956521739130377E-2</v>
      </c>
      <c r="BA66" s="115">
        <v>9.0498871897718713E-2</v>
      </c>
      <c r="BB66" s="115">
        <v>-2.0558002936857549E-2</v>
      </c>
      <c r="BC66" s="115">
        <v>0.34302325581395349</v>
      </c>
      <c r="BD66" s="115">
        <v>-2.9727497935590375E-2</v>
      </c>
      <c r="BE66" s="115">
        <v>0.40845070422535207</v>
      </c>
      <c r="BF66" s="115">
        <v>1.5376458112407166E-2</v>
      </c>
      <c r="BG66" s="115">
        <v>-0.10882352941176465</v>
      </c>
      <c r="BH66" s="115">
        <v>-4.9881235154394292E-2</v>
      </c>
      <c r="BI66" s="115">
        <v>-6.241556336125359E-2</v>
      </c>
      <c r="BK66" s="115">
        <v>0.1519805982215037</v>
      </c>
      <c r="BL66" s="115">
        <v>-0.16738197424892712</v>
      </c>
      <c r="BM66" s="115">
        <v>-5.1320150874385587E-2</v>
      </c>
      <c r="BO66" s="116">
        <f t="shared" si="0"/>
        <v>-3.1428573595688415E-3</v>
      </c>
    </row>
    <row r="67" spans="1:67" x14ac:dyDescent="0.2">
      <c r="A67" t="s">
        <v>1421</v>
      </c>
      <c r="C67" s="115">
        <v>0.12443778110944519</v>
      </c>
      <c r="D67" s="115">
        <v>-0.1048076923076923</v>
      </c>
      <c r="E67" s="115">
        <v>0</v>
      </c>
      <c r="F67" s="115">
        <v>0.2011173184357542</v>
      </c>
      <c r="G67" s="115">
        <v>0.11238095238095236</v>
      </c>
      <c r="H67" s="115">
        <v>4.9038461538461517E-2</v>
      </c>
      <c r="I67" s="115">
        <v>4.0462427745664699E-2</v>
      </c>
      <c r="J67" s="115">
        <v>-6.0570071258907336E-2</v>
      </c>
      <c r="K67" s="115">
        <v>0.24472573839662448</v>
      </c>
      <c r="L67" s="115">
        <v>2.1885669263766085E-3</v>
      </c>
      <c r="M67" s="115">
        <v>6.4432619013375575E-2</v>
      </c>
      <c r="N67" s="115">
        <v>0</v>
      </c>
      <c r="O67" s="115">
        <v>1.4686248331108067E-2</v>
      </c>
      <c r="P67" s="115">
        <v>0.11370370370370371</v>
      </c>
      <c r="Q67" s="115">
        <v>0.10458567980691881</v>
      </c>
      <c r="R67" s="115">
        <v>-0.15034266133637933</v>
      </c>
      <c r="S67" s="115">
        <v>8.2811041472196409E-2</v>
      </c>
      <c r="T67" s="115">
        <v>-1.5873015873015872E-2</v>
      </c>
      <c r="U67" s="115">
        <v>8.1612258494337106E-2</v>
      </c>
      <c r="V67" s="115">
        <v>8.0788804071246681E-2</v>
      </c>
      <c r="W67" s="115">
        <v>1.4669926650367304E-3</v>
      </c>
      <c r="X67" s="115">
        <v>-3.6842105263157857E-2</v>
      </c>
      <c r="Y67" s="115">
        <v>2.9056252905625288E-2</v>
      </c>
      <c r="Z67" s="115">
        <v>-5.3285968028418682E-3</v>
      </c>
      <c r="AA67" s="115">
        <v>5.2631578947368418E-2</v>
      </c>
      <c r="AB67" s="115">
        <v>0.20249999999999999</v>
      </c>
      <c r="AC67" s="115">
        <v>-3.7433155080213866E-2</v>
      </c>
      <c r="AD67" s="115">
        <v>0.28814814814814821</v>
      </c>
      <c r="AE67" s="115">
        <v>0.22222222222222221</v>
      </c>
      <c r="AF67" s="115">
        <v>0.19047619047619055</v>
      </c>
      <c r="AG67" s="115">
        <v>-4.0456431535269767E-2</v>
      </c>
      <c r="AH67" s="115">
        <v>0.1538461538461538</v>
      </c>
      <c r="AI67" s="115">
        <v>2.3923444976078172E-3</v>
      </c>
      <c r="AJ67" s="115">
        <v>9.1725768321513065E-2</v>
      </c>
      <c r="AK67" s="115">
        <v>0.38359735311810716</v>
      </c>
      <c r="AL67" s="115">
        <v>0.17073170731707327</v>
      </c>
      <c r="AM67" s="115">
        <v>-2.1321216357916794E-2</v>
      </c>
      <c r="AN67" s="115">
        <v>0.39870129870129861</v>
      </c>
      <c r="AO67" s="115">
        <v>4.5510455104550943E-2</v>
      </c>
      <c r="AP67" s="115">
        <v>0.27409638554216886</v>
      </c>
      <c r="AQ67" s="115">
        <v>-2.3255813953488292E-2</v>
      </c>
      <c r="AR67" s="115">
        <v>4.7619047619047616E-2</v>
      </c>
      <c r="AS67" s="115">
        <v>-9.3959731543624095E-2</v>
      </c>
      <c r="AT67" s="115">
        <v>-0.13385826771653545</v>
      </c>
      <c r="AU67" s="115">
        <v>-6.8181818181818246E-2</v>
      </c>
      <c r="AV67" s="115">
        <v>0.10157367668097281</v>
      </c>
      <c r="AW67" s="115">
        <v>0.13667117726657646</v>
      </c>
      <c r="AX67" s="115">
        <v>-8.9189189189188729E-3</v>
      </c>
      <c r="AY67" s="115">
        <v>0</v>
      </c>
      <c r="AZ67" s="115">
        <v>-3.6312849162011142E-2</v>
      </c>
      <c r="BA67" s="115">
        <v>2.4835146013530922E-2</v>
      </c>
      <c r="BB67" s="115">
        <v>-1.3724137931034545E-2</v>
      </c>
      <c r="BC67" s="115">
        <v>-1.1494252873563218E-2</v>
      </c>
      <c r="BD67" s="115">
        <v>9.5927601809954632E-2</v>
      </c>
      <c r="BE67" s="115">
        <v>0.28476190476190477</v>
      </c>
      <c r="BF67" s="115">
        <v>0.48241304775004906</v>
      </c>
      <c r="BG67" s="115">
        <v>0.27500000000000002</v>
      </c>
      <c r="BH67" s="115">
        <v>0.12266666666666666</v>
      </c>
      <c r="BI67" s="115">
        <v>-7.7747989276139191E-3</v>
      </c>
      <c r="BK67" s="115">
        <v>4.3001686340640791E-2</v>
      </c>
      <c r="BL67" s="115">
        <v>0.55333333333333334</v>
      </c>
      <c r="BM67" s="115">
        <v>-5.1393255990458735E-2</v>
      </c>
      <c r="BO67" s="116">
        <f t="shared" ref="BO67:BO130" si="1">AVERAGE(B67:BM67)</f>
        <v>8.1774660491410411E-2</v>
      </c>
    </row>
    <row r="68" spans="1:67" x14ac:dyDescent="0.2">
      <c r="A68" t="s">
        <v>1422</v>
      </c>
      <c r="C68" s="115">
        <v>8.1621621621621704E-2</v>
      </c>
      <c r="D68" s="115">
        <v>-0.26794931956827778</v>
      </c>
      <c r="E68" s="115">
        <v>0.15666666666666673</v>
      </c>
      <c r="F68" s="115">
        <v>-2.3636363636363619E-2</v>
      </c>
      <c r="G68" s="115">
        <v>5.0525262631315737E-2</v>
      </c>
      <c r="H68" s="115">
        <v>4.0000000000000036E-2</v>
      </c>
      <c r="I68" s="115">
        <v>0.34108527131782945</v>
      </c>
      <c r="J68" s="115">
        <v>0.11081794195250658</v>
      </c>
      <c r="K68" s="115">
        <v>0.10232558139534884</v>
      </c>
      <c r="L68" s="115">
        <v>5.4074005721140531E-2</v>
      </c>
      <c r="M68" s="115">
        <v>5.1572897761645441E-2</v>
      </c>
      <c r="N68" s="115">
        <v>-0.17355371900826444</v>
      </c>
      <c r="O68" s="115">
        <v>-0.23179487179487177</v>
      </c>
      <c r="P68" s="115">
        <v>0.26227208976157079</v>
      </c>
      <c r="Q68" s="115">
        <v>4.7177759056444862E-2</v>
      </c>
      <c r="R68" s="115">
        <v>-7.8299776286353318E-2</v>
      </c>
      <c r="S68" s="115">
        <v>5.3896423301243675E-2</v>
      </c>
      <c r="T68" s="115">
        <v>6.7796610169491525E-2</v>
      </c>
      <c r="U68" s="115">
        <v>-3.6832648870636607E-2</v>
      </c>
      <c r="V68" s="115">
        <v>-3.2615384615384574E-2</v>
      </c>
      <c r="W68" s="115">
        <v>7.631578947368417E-2</v>
      </c>
      <c r="X68" s="115">
        <v>0.1875</v>
      </c>
      <c r="Y68" s="115">
        <v>-1.2849931161082954E-2</v>
      </c>
      <c r="Z68" s="115">
        <v>-3.7606837606837654E-2</v>
      </c>
      <c r="AA68" s="115">
        <v>0.26498002663115849</v>
      </c>
      <c r="AB68" s="115">
        <v>-0.18726718591263125</v>
      </c>
      <c r="AC68" s="115">
        <v>0.13677811550151978</v>
      </c>
      <c r="AD68" s="115">
        <v>-6.8965517241379309E-2</v>
      </c>
      <c r="AE68" s="115">
        <v>0</v>
      </c>
      <c r="AF68" s="115">
        <v>7.9999999999999946E-2</v>
      </c>
      <c r="AG68" s="115">
        <v>0</v>
      </c>
      <c r="AH68" s="115">
        <v>4.0000000000000036E-2</v>
      </c>
      <c r="AI68" s="115">
        <v>2.7027027027026886E-2</v>
      </c>
      <c r="AJ68" s="115">
        <v>0.16657473800330941</v>
      </c>
      <c r="AK68" s="115">
        <v>0.35700680272108837</v>
      </c>
      <c r="AL68" s="115">
        <v>0.14241486068111453</v>
      </c>
      <c r="AM68" s="115">
        <v>0.26220588235294118</v>
      </c>
      <c r="AN68" s="115">
        <v>0.17021276595744683</v>
      </c>
      <c r="AO68" s="115">
        <v>0.18556325191396295</v>
      </c>
      <c r="AP68" s="115">
        <v>0.19424460431654678</v>
      </c>
      <c r="AQ68" s="115">
        <v>9.3896713615023563E-3</v>
      </c>
      <c r="AR68" s="115">
        <v>0</v>
      </c>
      <c r="AS68" s="115">
        <v>0.29004329004328999</v>
      </c>
      <c r="AT68" s="115">
        <v>-8.4945013272658396E-2</v>
      </c>
      <c r="AU68" s="115">
        <v>0.98870056497175141</v>
      </c>
      <c r="AV68" s="115">
        <v>-3.4530386740331494E-2</v>
      </c>
      <c r="AW68" s="115">
        <v>6.4074874010079191E-2</v>
      </c>
      <c r="AX68" s="115">
        <v>6.382978723404252E-2</v>
      </c>
      <c r="AY68" s="115">
        <v>0.3911392405063292</v>
      </c>
      <c r="AZ68" s="115">
        <v>0.10153846153846156</v>
      </c>
      <c r="BA68" s="115">
        <v>-1.9481064740952281E-2</v>
      </c>
      <c r="BB68" s="115">
        <v>0.14119313710058237</v>
      </c>
      <c r="BC68" s="115">
        <v>1.1627906976744186E-2</v>
      </c>
      <c r="BD68" s="115">
        <v>0.12640163098878696</v>
      </c>
      <c r="BE68" s="115">
        <v>0.13513513513513514</v>
      </c>
      <c r="BF68" s="115">
        <v>0.33815408887720216</v>
      </c>
      <c r="BG68" s="115">
        <v>-6.9767441860465115E-2</v>
      </c>
      <c r="BH68" s="115">
        <v>0.25</v>
      </c>
      <c r="BI68" s="115">
        <v>-7.7148177706838584E-3</v>
      </c>
      <c r="BK68" s="115">
        <v>2.3295944779982706E-2</v>
      </c>
      <c r="BL68" s="115">
        <v>0.30434782608695654</v>
      </c>
      <c r="BM68" s="115">
        <v>-5.4148292482822283E-2</v>
      </c>
      <c r="BO68" s="116">
        <f t="shared" si="1"/>
        <v>8.9154338435120536E-2</v>
      </c>
    </row>
    <row r="69" spans="1:67" x14ac:dyDescent="0.2">
      <c r="A69" t="s">
        <v>1423</v>
      </c>
      <c r="C69" s="115">
        <v>-0.25222312045270812</v>
      </c>
      <c r="D69" s="115">
        <v>-5.9576345984113037E-2</v>
      </c>
      <c r="E69" s="115">
        <v>-7.6923076923076927E-2</v>
      </c>
      <c r="F69" s="115">
        <v>2.8037383177570162E-2</v>
      </c>
      <c r="G69" s="115">
        <v>-3.476581361661045E-2</v>
      </c>
      <c r="H69" s="115">
        <v>0</v>
      </c>
      <c r="I69" s="115">
        <v>-0.12125340599455037</v>
      </c>
      <c r="J69" s="115">
        <v>1.0666666666666677E-2</v>
      </c>
      <c r="K69" s="115">
        <v>2.3809523809523808E-2</v>
      </c>
      <c r="L69" s="115">
        <v>-3.4565701559020001E-2</v>
      </c>
      <c r="M69" s="115">
        <v>-1.0031441832609697E-2</v>
      </c>
      <c r="N69" s="115">
        <v>0</v>
      </c>
      <c r="O69" s="115">
        <v>0.14705882352941177</v>
      </c>
      <c r="P69" s="115">
        <v>0.17205479452054798</v>
      </c>
      <c r="Q69" s="115">
        <v>-7.1205007824726149E-2</v>
      </c>
      <c r="R69" s="115">
        <v>5.3222453222453066E-2</v>
      </c>
      <c r="S69" s="115">
        <v>9.4692307692307714E-2</v>
      </c>
      <c r="T69" s="115">
        <v>-2.4793388429752067E-2</v>
      </c>
      <c r="U69" s="115">
        <v>-1.7402269861286197E-2</v>
      </c>
      <c r="V69" s="115">
        <v>-6.1778290993071611E-2</v>
      </c>
      <c r="W69" s="115">
        <v>1.3333333333333334E-2</v>
      </c>
      <c r="X69" s="115">
        <v>-5.2132701421800889E-2</v>
      </c>
      <c r="Y69" s="115">
        <v>-1.9682825328984369E-2</v>
      </c>
      <c r="Z69" s="115">
        <v>0.14035087719298253</v>
      </c>
      <c r="AA69" s="115">
        <v>-0.11647058823529415</v>
      </c>
      <c r="AB69" s="115">
        <v>-4.741935483870964E-2</v>
      </c>
      <c r="AC69" s="115">
        <v>0.20336503291880026</v>
      </c>
      <c r="AD69" s="115">
        <v>0</v>
      </c>
      <c r="AE69" s="115">
        <v>0</v>
      </c>
      <c r="AF69" s="115">
        <v>1.4306151645207133E-3</v>
      </c>
      <c r="AG69" s="115">
        <v>0</v>
      </c>
      <c r="AH69" s="115">
        <v>-0.12280701754385967</v>
      </c>
      <c r="AI69" s="115">
        <v>1.7500000000000071E-2</v>
      </c>
      <c r="AJ69" s="115">
        <v>-3.0999465526456538E-2</v>
      </c>
      <c r="AK69" s="115">
        <v>0.24745417515274945</v>
      </c>
      <c r="AL69" s="115">
        <v>-2.564102564102563E-2</v>
      </c>
      <c r="AM69" s="115">
        <v>2.2107590272661118E-3</v>
      </c>
      <c r="AN69" s="115">
        <v>-5.9999999999999991E-2</v>
      </c>
      <c r="AO69" s="115">
        <v>-2.0357142857142869E-2</v>
      </c>
      <c r="AP69" s="115">
        <v>-2.7972027972028E-2</v>
      </c>
      <c r="AQ69" s="115">
        <v>-0.10315789473684216</v>
      </c>
      <c r="AR69" s="115">
        <v>0</v>
      </c>
      <c r="AS69" s="115">
        <v>-0.15999999999999998</v>
      </c>
      <c r="AT69" s="115">
        <v>0</v>
      </c>
      <c r="AU69" s="115">
        <v>-5.6179775280898927E-3</v>
      </c>
      <c r="AV69" s="115">
        <v>0.11384615384615387</v>
      </c>
      <c r="AW69" s="115">
        <v>-2.3961773592860593E-2</v>
      </c>
      <c r="AX69" s="115">
        <v>1.1514104778353237E-3</v>
      </c>
      <c r="AY69" s="115">
        <v>-0.10430839002267576</v>
      </c>
      <c r="AZ69" s="115">
        <v>0</v>
      </c>
      <c r="BA69" s="115">
        <v>-0.11785185185185183</v>
      </c>
      <c r="BB69" s="115">
        <v>1.639868810495158E-2</v>
      </c>
      <c r="BC69" s="115">
        <v>-3.8031319910514602E-2</v>
      </c>
      <c r="BD69" s="115">
        <v>-1.8999999999999951E-2</v>
      </c>
      <c r="BE69" s="115">
        <v>0.23333333333333334</v>
      </c>
      <c r="BF69" s="115">
        <v>-3.7215189873417695E-2</v>
      </c>
      <c r="BG69" s="115">
        <v>-1.1494252873563218E-2</v>
      </c>
      <c r="BH69" s="115">
        <v>-0.16666666666666669</v>
      </c>
      <c r="BI69" s="115">
        <v>-5.9073842302878578E-2</v>
      </c>
      <c r="BK69" s="115">
        <v>-0.17214285714285715</v>
      </c>
      <c r="BL69" s="115">
        <v>0.10576923076923073</v>
      </c>
      <c r="BM69" s="115">
        <v>-0.18876871880199664</v>
      </c>
      <c r="BO69" s="116">
        <f t="shared" si="1"/>
        <v>-1.4025890100022621E-2</v>
      </c>
    </row>
    <row r="70" spans="1:67" x14ac:dyDescent="0.2">
      <c r="A70" t="s">
        <v>1424</v>
      </c>
      <c r="C70" s="115">
        <v>4.5646661031276341E-2</v>
      </c>
      <c r="D70" s="115">
        <v>-7.4463425317563801E-3</v>
      </c>
      <c r="E70" s="115">
        <v>-0.46895424836601307</v>
      </c>
      <c r="F70" s="115">
        <v>4.9019607843137261E-2</v>
      </c>
      <c r="G70" s="115">
        <v>1.8691588785046856E-2</v>
      </c>
      <c r="H70" s="115">
        <v>3.4126163391933827E-2</v>
      </c>
      <c r="I70" s="115">
        <v>-5.2903225806451633E-2</v>
      </c>
      <c r="J70" s="115">
        <v>5.485232067510544E-2</v>
      </c>
      <c r="K70" s="115">
        <v>-1.4038217756702234E-2</v>
      </c>
      <c r="L70" s="115">
        <v>9.8551575650812212E-2</v>
      </c>
      <c r="M70" s="115">
        <v>8.7253784795702533E-2</v>
      </c>
      <c r="N70" s="115">
        <v>-1.2244897959183702E-2</v>
      </c>
      <c r="O70" s="115">
        <v>-8.1081081081081086E-2</v>
      </c>
      <c r="P70" s="115">
        <v>0.25732001377884944</v>
      </c>
      <c r="Q70" s="115">
        <v>0.13599999999999995</v>
      </c>
      <c r="R70" s="115">
        <v>-3.8768984812150235E-2</v>
      </c>
      <c r="S70" s="115">
        <v>-1.500227307167745E-2</v>
      </c>
      <c r="T70" s="115">
        <v>7.0796460176991149E-2</v>
      </c>
      <c r="U70" s="115">
        <v>3.4302856397547869E-2</v>
      </c>
      <c r="V70" s="115">
        <v>0.20445062586926283</v>
      </c>
      <c r="W70" s="115">
        <v>-4.8223350253807071E-2</v>
      </c>
      <c r="X70" s="115">
        <v>0.16413793103448268</v>
      </c>
      <c r="Y70" s="115">
        <v>0.14309591154538437</v>
      </c>
      <c r="Z70" s="115">
        <v>0.24393792434529571</v>
      </c>
      <c r="AA70" s="115">
        <v>-0.28451178451178455</v>
      </c>
      <c r="AB70" s="115">
        <v>0</v>
      </c>
      <c r="AC70" s="115">
        <v>-3.3922261484098971E-2</v>
      </c>
      <c r="AD70" s="115">
        <v>3.4975017844396876E-2</v>
      </c>
      <c r="AE70" s="115">
        <v>5.8823529411764705E-2</v>
      </c>
      <c r="AF70" s="115">
        <v>5.7488653555219343E-2</v>
      </c>
      <c r="AG70" s="115">
        <v>0</v>
      </c>
      <c r="AH70" s="115">
        <v>0.14000000000000004</v>
      </c>
      <c r="AI70" s="115">
        <v>1.2658227848101221E-2</v>
      </c>
      <c r="AJ70" s="115">
        <v>8.5266821345707802E-2</v>
      </c>
      <c r="AK70" s="115">
        <v>3.3684210526315816E-2</v>
      </c>
      <c r="AL70" s="115">
        <v>3.2710280373831772E-2</v>
      </c>
      <c r="AM70" s="115">
        <v>0</v>
      </c>
      <c r="AN70" s="115">
        <v>-6.6666666666666666E-2</v>
      </c>
      <c r="AO70" s="115">
        <v>-3.3816425120772958E-2</v>
      </c>
      <c r="AP70" s="115">
        <v>9.1603053435114407E-2</v>
      </c>
      <c r="AQ70" s="115">
        <v>1.0638297872340387E-2</v>
      </c>
      <c r="AR70" s="115">
        <v>0</v>
      </c>
      <c r="AS70" s="115">
        <v>1.8518518518518452E-2</v>
      </c>
      <c r="AT70" s="115">
        <v>0</v>
      </c>
      <c r="AU70" s="115">
        <v>5.3254437869822535E-2</v>
      </c>
      <c r="AV70" s="115">
        <v>-7.1428571428571425E-2</v>
      </c>
      <c r="AW70" s="115">
        <v>-0.14166636509487454</v>
      </c>
      <c r="AX70" s="115">
        <v>-9.0813923056791382E-2</v>
      </c>
      <c r="AY70" s="115">
        <v>8.888888888888892E-2</v>
      </c>
      <c r="AZ70" s="115">
        <v>-3.7037037037037035E-2</v>
      </c>
      <c r="BA70" s="115">
        <v>-5.2631578947368418E-2</v>
      </c>
      <c r="BB70" s="115">
        <v>0.12957441040932505</v>
      </c>
      <c r="BC70" s="115">
        <v>0.1105590062111802</v>
      </c>
      <c r="BD70" s="115">
        <v>-7.1494893221912686E-2</v>
      </c>
      <c r="BE70" s="115">
        <v>0.1111111111111111</v>
      </c>
      <c r="BF70" s="115">
        <v>2.7925869510027779E-3</v>
      </c>
      <c r="BG70" s="115">
        <v>8.7499999999999994E-2</v>
      </c>
      <c r="BH70" s="115">
        <v>0.33333333333333326</v>
      </c>
      <c r="BI70" s="115">
        <v>0.11529871580122844</v>
      </c>
      <c r="BK70" s="115">
        <v>-7.3461283917935105E-2</v>
      </c>
      <c r="BL70" s="115">
        <v>0</v>
      </c>
      <c r="BM70" s="115">
        <v>-4.6031746031746007E-2</v>
      </c>
      <c r="BO70" s="116">
        <f t="shared" si="1"/>
        <v>2.4334151104349177E-2</v>
      </c>
    </row>
    <row r="71" spans="1:67" x14ac:dyDescent="0.2">
      <c r="A71" t="s">
        <v>1425</v>
      </c>
      <c r="C71" s="115">
        <v>-8.0808080808080746E-2</v>
      </c>
      <c r="D71" s="115">
        <v>-0.13028571428571434</v>
      </c>
      <c r="E71" s="115">
        <v>1.72</v>
      </c>
      <c r="F71" s="115">
        <v>-0.13559322033898316</v>
      </c>
      <c r="G71" s="115">
        <v>-0.14400000000000007</v>
      </c>
      <c r="H71" s="115">
        <v>-8.6874409820585446E-2</v>
      </c>
      <c r="I71" s="115">
        <v>-7.9025549613784815E-2</v>
      </c>
      <c r="J71" s="115">
        <v>-0.11786600496277917</v>
      </c>
      <c r="K71" s="115">
        <v>-9.7499999999999962E-2</v>
      </c>
      <c r="L71" s="115">
        <v>-0.17610062893081752</v>
      </c>
      <c r="M71" s="115">
        <v>-0.21142490372272149</v>
      </c>
      <c r="N71" s="115">
        <v>-0.15517241379310345</v>
      </c>
      <c r="O71" s="115">
        <v>-2.6315789473684209E-2</v>
      </c>
      <c r="P71" s="115">
        <v>-0.19695712309820188</v>
      </c>
      <c r="Q71" s="115">
        <v>-0.19470293486041521</v>
      </c>
      <c r="R71" s="115">
        <v>-0.45271600437477216</v>
      </c>
      <c r="S71" s="115">
        <v>-8.7906012439530057E-2</v>
      </c>
      <c r="T71" s="115">
        <v>-8.5020242914979755E-2</v>
      </c>
      <c r="U71" s="115">
        <v>-0.12377142857142855</v>
      </c>
      <c r="V71" s="115">
        <v>-0.2314270443613041</v>
      </c>
      <c r="W71" s="115">
        <v>-0.14161220043572986</v>
      </c>
      <c r="X71" s="115">
        <v>-0.13432835820895522</v>
      </c>
      <c r="Y71" s="115">
        <v>-7.415783835257711E-2</v>
      </c>
      <c r="Z71" s="115">
        <v>-0.18498023715415018</v>
      </c>
      <c r="AA71" s="115">
        <v>-9.9999999999999343E-3</v>
      </c>
      <c r="AB71" s="115">
        <v>6.16682895163912E-3</v>
      </c>
      <c r="AC71" s="115">
        <v>-2.2790055248618789E-2</v>
      </c>
      <c r="AD71" s="115">
        <v>0.15546391752577318</v>
      </c>
      <c r="AE71" s="115">
        <v>-0.19047619047619047</v>
      </c>
      <c r="AF71" s="115">
        <v>-2.0740740740740695E-2</v>
      </c>
      <c r="AG71" s="115">
        <v>-0.26412213740458007</v>
      </c>
      <c r="AH71" s="115">
        <v>-0.12280701754385967</v>
      </c>
      <c r="AI71" s="115">
        <v>-2.7093596059113163E-2</v>
      </c>
      <c r="AJ71" s="115">
        <v>-0.10766045548654253</v>
      </c>
      <c r="AK71" s="115">
        <v>-0.05</v>
      </c>
      <c r="AL71" s="115">
        <v>-9.449929478138222E-2</v>
      </c>
      <c r="AM71" s="115">
        <v>-3.471333048797854E-2</v>
      </c>
      <c r="AN71" s="115">
        <v>-3.8461538461538443E-2</v>
      </c>
      <c r="AO71" s="115">
        <v>-0.11888111888111888</v>
      </c>
      <c r="AP71" s="115">
        <v>-0.35941320293398527</v>
      </c>
      <c r="AQ71" s="115">
        <v>-7.843137254901951E-2</v>
      </c>
      <c r="AR71" s="115">
        <v>0</v>
      </c>
      <c r="AS71" s="115">
        <v>-0.11475409836065563</v>
      </c>
      <c r="AT71" s="115">
        <v>-4.9056603773584527E-3</v>
      </c>
      <c r="AU71" s="115">
        <v>-0.15500000000000003</v>
      </c>
      <c r="AV71" s="115">
        <v>-5.4054054054054099E-2</v>
      </c>
      <c r="AW71" s="115">
        <v>-2.4717647058823518E-2</v>
      </c>
      <c r="AX71" s="115">
        <v>-1.7737789203084775E-2</v>
      </c>
      <c r="AY71" s="115">
        <v>-5.8139534883720929E-2</v>
      </c>
      <c r="AZ71" s="115">
        <v>-4.255319148936168E-2</v>
      </c>
      <c r="BA71" s="115">
        <v>-7.6653923410872876E-2</v>
      </c>
      <c r="BB71" s="115">
        <v>-0.15506184150251939</v>
      </c>
      <c r="BC71" s="115">
        <v>8.9604764482945382E-2</v>
      </c>
      <c r="BD71" s="115">
        <v>-0.17217524980784013</v>
      </c>
      <c r="BE71" s="115">
        <v>-0.16666666666666663</v>
      </c>
      <c r="BF71" s="115">
        <v>-0.22384236453201969</v>
      </c>
      <c r="BG71" s="115">
        <v>-5.3926206244087067E-2</v>
      </c>
      <c r="BH71" s="115">
        <v>-0.22857142857142851</v>
      </c>
      <c r="BI71" s="115">
        <v>-8.1773904127146829E-2</v>
      </c>
      <c r="BK71" s="115">
        <v>-6.1490683229813783E-2</v>
      </c>
      <c r="BL71" s="115">
        <v>0</v>
      </c>
      <c r="BM71" s="115">
        <v>0.14545454545454545</v>
      </c>
      <c r="BO71" s="116">
        <f t="shared" si="1"/>
        <v>-7.199952223679866E-2</v>
      </c>
    </row>
    <row r="72" spans="1:67" x14ac:dyDescent="0.2">
      <c r="A72" t="s">
        <v>1426</v>
      </c>
      <c r="C72" s="115">
        <v>-4.6403712296984147E-3</v>
      </c>
      <c r="D72" s="115">
        <v>-0.29054054054054052</v>
      </c>
      <c r="E72" s="115">
        <v>-0.30662557781201849</v>
      </c>
      <c r="F72" s="115">
        <v>0.18000000000000008</v>
      </c>
      <c r="G72" s="115">
        <v>-0.15839829907866756</v>
      </c>
      <c r="H72" s="115">
        <v>6.9696969696969646E-2</v>
      </c>
      <c r="I72" s="115">
        <v>-0.15934065934065941</v>
      </c>
      <c r="J72" s="115">
        <v>-7.3563218390804472E-2</v>
      </c>
      <c r="K72" s="115">
        <v>-3.6734693877551024E-2</v>
      </c>
      <c r="L72" s="115">
        <v>-5.1327162854738734E-2</v>
      </c>
      <c r="M72" s="115">
        <v>-0.23084518167456552</v>
      </c>
      <c r="N72" s="115">
        <v>-1.6949152542372881E-2</v>
      </c>
      <c r="O72" s="115">
        <v>-6.4039408866995107E-2</v>
      </c>
      <c r="P72" s="115">
        <v>-3.8563829787234119E-2</v>
      </c>
      <c r="Q72" s="115">
        <v>9.9134539732494073E-2</v>
      </c>
      <c r="R72" s="115">
        <v>0.37191157347204168</v>
      </c>
      <c r="S72" s="115">
        <v>1.9804073578123915E-2</v>
      </c>
      <c r="T72" s="115">
        <v>-7.4906367041198504E-2</v>
      </c>
      <c r="U72" s="115">
        <v>-5.0435443175343812E-2</v>
      </c>
      <c r="V72" s="115">
        <v>2.1845985800109349E-2</v>
      </c>
      <c r="W72" s="115">
        <v>-3.7735849056603862E-2</v>
      </c>
      <c r="X72" s="115">
        <v>-4.2857142857142858E-2</v>
      </c>
      <c r="Y72" s="115">
        <v>2.4512195121951283E-2</v>
      </c>
      <c r="Z72" s="115">
        <v>0</v>
      </c>
      <c r="AA72" s="115">
        <v>0</v>
      </c>
      <c r="AB72" s="115">
        <v>0.10035714285714281</v>
      </c>
      <c r="AC72" s="115">
        <v>1.6140350877193014E-2</v>
      </c>
      <c r="AD72" s="115">
        <v>9.8278985507246466E-2</v>
      </c>
      <c r="AE72" s="115">
        <v>0</v>
      </c>
      <c r="AF72" s="115">
        <v>-4.9295774647887279E-2</v>
      </c>
      <c r="AG72" s="115">
        <v>-0.30133333333333334</v>
      </c>
      <c r="AH72" s="115">
        <v>0.23913043478260884</v>
      </c>
      <c r="AI72" s="115">
        <v>9.9502487562189157E-3</v>
      </c>
      <c r="AJ72" s="115">
        <v>1.523909616395161E-2</v>
      </c>
      <c r="AK72" s="115">
        <v>-7.9754601226993904E-2</v>
      </c>
      <c r="AL72" s="115">
        <v>-8.397932816537472E-2</v>
      </c>
      <c r="AM72" s="115">
        <v>-0.25634786288616157</v>
      </c>
      <c r="AN72" s="115">
        <v>6.4516129032257839E-3</v>
      </c>
      <c r="AO72" s="115">
        <v>-0.15666666666666665</v>
      </c>
      <c r="AP72" s="115">
        <v>-0.10893246187363835</v>
      </c>
      <c r="AQ72" s="115">
        <v>1.9999999999999928E-2</v>
      </c>
      <c r="AR72" s="115">
        <v>0</v>
      </c>
      <c r="AS72" s="115">
        <v>-6.153846153846159E-2</v>
      </c>
      <c r="AT72" s="115">
        <v>4.9298445202881685E-3</v>
      </c>
      <c r="AU72" s="115">
        <v>-0.1111111111111111</v>
      </c>
      <c r="AV72" s="115">
        <v>-7.4999999999999956E-2</v>
      </c>
      <c r="AW72" s="115">
        <v>6.25E-2</v>
      </c>
      <c r="AX72" s="115">
        <v>-0.14599341383095496</v>
      </c>
      <c r="AY72" s="115">
        <v>-4.4444444444444446E-2</v>
      </c>
      <c r="AZ72" s="115">
        <v>-0.14285714285714285</v>
      </c>
      <c r="BA72" s="115">
        <v>-1.0705128205128126E-2</v>
      </c>
      <c r="BB72" s="115">
        <v>-7.1853741496598747E-2</v>
      </c>
      <c r="BC72" s="115">
        <v>8.2966871885077648E-2</v>
      </c>
      <c r="BD72" s="115">
        <v>-0.23244837758112091</v>
      </c>
      <c r="BE72" s="115">
        <v>-0.10497237569060784</v>
      </c>
      <c r="BF72" s="115">
        <v>-0.15147968567129247</v>
      </c>
      <c r="BG72" s="115">
        <v>-0.2022641509433962</v>
      </c>
      <c r="BH72" s="115">
        <v>-0.18604651162790695</v>
      </c>
      <c r="BI72" s="115">
        <v>-3.6790123456790169E-2</v>
      </c>
      <c r="BK72" s="115">
        <v>-5.8479532163742687E-2</v>
      </c>
      <c r="BL72" s="115">
        <v>-4.5871559633027519E-2</v>
      </c>
      <c r="BM72" s="115">
        <v>-0.13596732385515672</v>
      </c>
      <c r="BO72" s="116">
        <f t="shared" si="1"/>
        <v>-4.9173969119006941E-2</v>
      </c>
    </row>
    <row r="73" spans="1:67" x14ac:dyDescent="0.2">
      <c r="A73" t="s">
        <v>1427</v>
      </c>
      <c r="C73" s="115">
        <v>-2.4150943396226438E-2</v>
      </c>
      <c r="D73" s="115">
        <v>-9.7560975609756101E-2</v>
      </c>
      <c r="E73" s="115">
        <v>0.33814432989690735</v>
      </c>
      <c r="F73" s="115">
        <v>3.305785123966945E-2</v>
      </c>
      <c r="G73" s="115">
        <v>0.12879999999999994</v>
      </c>
      <c r="H73" s="115">
        <v>8.1967213114754092E-2</v>
      </c>
      <c r="I73" s="115">
        <v>0.48186528497409326</v>
      </c>
      <c r="J73" s="115">
        <v>-5.6399132321041358E-2</v>
      </c>
      <c r="K73" s="115">
        <v>0.12377588698025373</v>
      </c>
      <c r="L73" s="115">
        <v>8.0502520869493305E-2</v>
      </c>
      <c r="M73" s="115">
        <v>0.27717528373266082</v>
      </c>
      <c r="N73" s="115">
        <v>0</v>
      </c>
      <c r="O73" s="115">
        <v>-2.4038461538461536E-2</v>
      </c>
      <c r="P73" s="115">
        <v>-0.22871794871794868</v>
      </c>
      <c r="Q73" s="115">
        <v>3.0819140308191467E-2</v>
      </c>
      <c r="R73" s="115">
        <v>-0.15337059620596205</v>
      </c>
      <c r="S73" s="115">
        <v>0.10120294916569648</v>
      </c>
      <c r="T73" s="115">
        <v>7.6612903225806453E-2</v>
      </c>
      <c r="U73" s="115">
        <v>0.16509672524971539</v>
      </c>
      <c r="V73" s="115">
        <v>6.0439560439560129E-3</v>
      </c>
      <c r="W73" s="115">
        <v>-5.5445544554455391E-2</v>
      </c>
      <c r="X73" s="115">
        <v>3.0017657445556303E-2</v>
      </c>
      <c r="Y73" s="115">
        <v>3.8763617937674216E-2</v>
      </c>
      <c r="Z73" s="115">
        <v>0</v>
      </c>
      <c r="AA73" s="115">
        <v>0.11420612813370477</v>
      </c>
      <c r="AB73" s="115">
        <v>6.6666666666666666E-2</v>
      </c>
      <c r="AC73" s="115">
        <v>0.58333333333333337</v>
      </c>
      <c r="AD73" s="115">
        <v>-0.12830635609948679</v>
      </c>
      <c r="AE73" s="115">
        <v>-0.11016949152542378</v>
      </c>
      <c r="AF73" s="115">
        <v>3.953147877013171E-2</v>
      </c>
      <c r="AG73" s="115">
        <v>0</v>
      </c>
      <c r="AH73" s="115">
        <v>-2.5423728813559344E-2</v>
      </c>
      <c r="AI73" s="115">
        <v>4.9999999999998934E-3</v>
      </c>
      <c r="AJ73" s="115">
        <v>9.9364529173888078E-2</v>
      </c>
      <c r="AK73" s="115">
        <v>-7.5177304964538963E-2</v>
      </c>
      <c r="AL73" s="115">
        <v>8.4033613445378227E-2</v>
      </c>
      <c r="AM73" s="115">
        <v>0.30246658398787385</v>
      </c>
      <c r="AN73" s="115">
        <v>0</v>
      </c>
      <c r="AO73" s="115">
        <v>-1.8126888217522629E-2</v>
      </c>
      <c r="AP73" s="115">
        <v>-2.5477707006369449E-2</v>
      </c>
      <c r="AQ73" s="115">
        <v>0</v>
      </c>
      <c r="AR73" s="115">
        <v>0</v>
      </c>
      <c r="AS73" s="115">
        <v>-0.14921465968586384</v>
      </c>
      <c r="AT73" s="115">
        <v>4.5184304399524394E-2</v>
      </c>
      <c r="AU73" s="115">
        <v>0.11940298507462699</v>
      </c>
      <c r="AW73" s="115">
        <v>-3.0303030303030304E-2</v>
      </c>
      <c r="AX73" s="115">
        <v>0.1390347586896723</v>
      </c>
      <c r="AY73" s="115">
        <v>3.4482758620689655E-2</v>
      </c>
      <c r="AZ73" s="115">
        <v>7.8688524590163886E-2</v>
      </c>
      <c r="BA73" s="115">
        <v>-4.4059072247073949E-2</v>
      </c>
      <c r="BB73" s="115">
        <v>-7.3590231733736008E-2</v>
      </c>
      <c r="BC73" s="115">
        <v>9.5024077046548985E-2</v>
      </c>
      <c r="BD73" s="115">
        <v>4.4362292051755937E-2</v>
      </c>
      <c r="BE73" s="115">
        <v>-4.8370136698212308E-2</v>
      </c>
      <c r="BF73" s="115">
        <v>0.12976955043445418</v>
      </c>
      <c r="BG73" s="115">
        <v>1.629913710450626E-2</v>
      </c>
      <c r="BH73" s="115">
        <v>-1.376146788990837E-2</v>
      </c>
      <c r="BI73" s="115">
        <v>9.6966413867822274E-2</v>
      </c>
      <c r="BK73" s="115">
        <v>-3.9325842696629171E-2</v>
      </c>
      <c r="BL73" s="115">
        <v>2.251407129455912E-2</v>
      </c>
      <c r="BM73" s="115">
        <v>0.41455555555555557</v>
      </c>
      <c r="BO73" s="116">
        <f t="shared" si="1"/>
        <v>5.0881025609837358E-2</v>
      </c>
    </row>
    <row r="74" spans="1:67" x14ac:dyDescent="0.2">
      <c r="A74" t="s">
        <v>1428</v>
      </c>
      <c r="C74" s="115">
        <v>1.9230769230769232E-2</v>
      </c>
      <c r="D74" s="115">
        <v>0.2594071571187222</v>
      </c>
      <c r="E74" s="115">
        <v>-0.37419354838709684</v>
      </c>
      <c r="F74" s="115">
        <v>0.25714285714285706</v>
      </c>
      <c r="G74" s="115">
        <v>0.1111111111111111</v>
      </c>
      <c r="H74" s="115">
        <v>1.1049723756906037E-2</v>
      </c>
      <c r="I74" s="115">
        <v>-6.2456627342123552E-2</v>
      </c>
      <c r="J74" s="115">
        <v>0.20838794233289656</v>
      </c>
      <c r="K74" s="115">
        <v>-0.13676228940230847</v>
      </c>
      <c r="L74" s="115">
        <v>-9.5776031434184825E-3</v>
      </c>
      <c r="M74" s="115">
        <v>0.14894233555491165</v>
      </c>
      <c r="N74" s="115">
        <v>-1.6666666666666666E-2</v>
      </c>
      <c r="O74" s="115">
        <v>-0.34591194968553457</v>
      </c>
      <c r="P74" s="115">
        <v>-0.18682235195996669</v>
      </c>
      <c r="Q74" s="115">
        <v>-8.3271375464683967E-2</v>
      </c>
      <c r="R74" s="115">
        <v>-0.18733654507914668</v>
      </c>
      <c r="S74" s="115">
        <v>0.11975319370817765</v>
      </c>
      <c r="T74" s="115">
        <v>-5.3435114503816793E-2</v>
      </c>
      <c r="U74" s="115">
        <v>5.3304478108872948E-2</v>
      </c>
      <c r="V74" s="115">
        <v>2.3622047244094384E-2</v>
      </c>
      <c r="W74" s="115">
        <v>-1.9417475728155338E-2</v>
      </c>
      <c r="X74" s="115">
        <v>-5.8823529411773906E-4</v>
      </c>
      <c r="Y74" s="115">
        <v>0.11136139659298883</v>
      </c>
      <c r="Z74" s="115">
        <v>4.9792531120331919E-2</v>
      </c>
      <c r="AA74" s="115">
        <v>-0.15529411764705886</v>
      </c>
      <c r="AB74" s="115">
        <v>-6.7826704545454544E-2</v>
      </c>
      <c r="AC74" s="115">
        <v>-0.256198347107438</v>
      </c>
      <c r="AD74" s="115">
        <v>0.80928571428571416</v>
      </c>
      <c r="AE74" s="115">
        <v>-5.2969502407704663E-2</v>
      </c>
      <c r="AF74" s="115">
        <v>-3.6671368124118447E-2</v>
      </c>
      <c r="AG74" s="115">
        <v>-2.3055881203595103E-2</v>
      </c>
      <c r="AH74" s="115">
        <v>-0.10943396226415096</v>
      </c>
      <c r="AI74" s="115">
        <v>-2.2004889975550088E-2</v>
      </c>
      <c r="AJ74" s="115">
        <v>-4.6806167400881137E-2</v>
      </c>
      <c r="AK74" s="115">
        <v>-7.4803149606299246E-2</v>
      </c>
      <c r="AL74" s="115">
        <v>8.3459787556904377E-2</v>
      </c>
      <c r="AM74" s="115">
        <v>1.3264451270594646E-2</v>
      </c>
      <c r="AN74" s="115">
        <v>5.1560379918588861E-2</v>
      </c>
      <c r="AO74" s="115">
        <v>8.5245901639344188E-2</v>
      </c>
      <c r="AP74" s="115">
        <v>4.2643923240937255E-3</v>
      </c>
      <c r="AQ74" s="115">
        <v>2.0040080160320215E-3</v>
      </c>
      <c r="AR74" s="115">
        <v>0</v>
      </c>
      <c r="AS74" s="115">
        <v>5.5248618784530308E-2</v>
      </c>
      <c r="AT74" s="115">
        <v>-7.9207920792077522E-4</v>
      </c>
      <c r="AU74" s="115">
        <v>-0.11061946902654868</v>
      </c>
      <c r="AW74" s="115">
        <v>-0.15816326530612246</v>
      </c>
      <c r="AX74" s="115">
        <v>7.9352226720647914E-2</v>
      </c>
      <c r="AY74" s="115">
        <v>-3.3333333333333333E-2</v>
      </c>
      <c r="AZ74" s="115">
        <v>7.394366197183104E-2</v>
      </c>
      <c r="BA74" s="115">
        <v>0.120041180507893</v>
      </c>
      <c r="BB74" s="115">
        <v>0.16727969348659014</v>
      </c>
      <c r="BC74" s="115">
        <v>-2.6562500000000044E-2</v>
      </c>
      <c r="BD74" s="115">
        <v>-0.1435356200527704</v>
      </c>
      <c r="BE74" s="115">
        <v>-0.18717948717948715</v>
      </c>
      <c r="BF74" s="115">
        <v>-8.4874675885911896E-2</v>
      </c>
      <c r="BG74" s="115">
        <v>2.8846153846153575E-3</v>
      </c>
      <c r="BH74" s="115">
        <v>-8.6910994764397911E-2</v>
      </c>
      <c r="BK74" s="115">
        <v>-0.10552763819095468</v>
      </c>
      <c r="BL74" s="115">
        <v>6.6000000000000017E-2</v>
      </c>
      <c r="BM74" s="115">
        <v>-4.2553191489361701E-2</v>
      </c>
      <c r="BO74" s="116">
        <f t="shared" si="1"/>
        <v>-5.2435992081012756E-3</v>
      </c>
    </row>
    <row r="75" spans="1:67" x14ac:dyDescent="0.2">
      <c r="A75" t="s">
        <v>1429</v>
      </c>
      <c r="C75" s="115">
        <v>-4.4117647058823505E-2</v>
      </c>
      <c r="D75" s="115">
        <v>0.59622456484432462</v>
      </c>
      <c r="E75" s="115">
        <v>-0.16216216216216217</v>
      </c>
      <c r="F75" s="115">
        <v>1.3157894736842176E-2</v>
      </c>
      <c r="G75" s="115">
        <v>0.17986366019926583</v>
      </c>
      <c r="H75" s="115">
        <v>5.5555555555556347E-3</v>
      </c>
      <c r="I75" s="115">
        <v>5.4133138258961246E-2</v>
      </c>
      <c r="J75" s="115">
        <v>-2.4296675191815907E-2</v>
      </c>
      <c r="K75" s="115">
        <v>3.1976166832175046E-3</v>
      </c>
      <c r="L75" s="115">
        <v>0.11115153720211024</v>
      </c>
      <c r="M75" s="115">
        <v>0.30054644808743164</v>
      </c>
      <c r="N75" s="115">
        <v>0</v>
      </c>
      <c r="O75" s="115">
        <v>4.6052631578947442E-2</v>
      </c>
      <c r="P75" s="115">
        <v>0.19900000000000007</v>
      </c>
      <c r="Q75" s="115">
        <v>-0.12548764629388826</v>
      </c>
      <c r="R75" s="115">
        <v>0.10142510612492439</v>
      </c>
      <c r="S75" s="115">
        <v>6.2119254199741458E-2</v>
      </c>
      <c r="T75" s="115">
        <v>-1.057401812688826E-2</v>
      </c>
      <c r="U75" s="115">
        <v>-3.502008032128507E-2</v>
      </c>
      <c r="V75" s="115">
        <v>-1.0022271714922032E-2</v>
      </c>
      <c r="W75" s="115">
        <v>-7.3407700611730811E-2</v>
      </c>
      <c r="X75" s="115">
        <v>-0.24141008478357875</v>
      </c>
      <c r="Y75" s="115">
        <v>3.6177972283005164E-2</v>
      </c>
      <c r="Z75" s="115">
        <v>-6.1855670103092199E-3</v>
      </c>
      <c r="AA75" s="115">
        <v>-5.5555555555555552E-2</v>
      </c>
      <c r="AB75" s="115">
        <v>4.9962714392244589E-2</v>
      </c>
      <c r="AC75" s="115">
        <v>1.1705685618728996E-2</v>
      </c>
      <c r="AD75" s="115">
        <v>0</v>
      </c>
      <c r="AE75" s="115">
        <v>3.8333333333333407E-2</v>
      </c>
      <c r="AF75" s="115">
        <v>-8.5161290322580657E-2</v>
      </c>
      <c r="AG75" s="115">
        <v>0</v>
      </c>
      <c r="AH75" s="115">
        <v>0.17777777777777773</v>
      </c>
      <c r="AI75" s="115">
        <v>-1.9184652278177474E-2</v>
      </c>
      <c r="AJ75" s="115">
        <v>5.0318102949681955E-2</v>
      </c>
      <c r="AK75" s="115">
        <v>-7.0731707317073136E-2</v>
      </c>
      <c r="AL75" s="115">
        <v>0.14608695652173911</v>
      </c>
      <c r="AM75" s="115">
        <v>-0.10474999999999994</v>
      </c>
      <c r="AN75" s="115">
        <v>9.5890410958904496E-3</v>
      </c>
      <c r="AO75" s="115">
        <v>4.5714285714285756E-2</v>
      </c>
      <c r="AP75" s="115">
        <v>3.0769230769230896E-2</v>
      </c>
      <c r="AQ75" s="115">
        <v>-4.0384615384615373E-2</v>
      </c>
      <c r="AR75" s="115">
        <v>4.0634291377601654E-2</v>
      </c>
      <c r="AS75" s="115">
        <v>0.15286624203821655</v>
      </c>
      <c r="AT75" s="115">
        <v>-0.18231865284974091</v>
      </c>
      <c r="AU75" s="115">
        <v>-1.3100436681222816E-2</v>
      </c>
      <c r="AW75" s="115">
        <v>-5.3597295992274266E-2</v>
      </c>
      <c r="AX75" s="115">
        <v>3.0598052851182039E-2</v>
      </c>
      <c r="AY75" s="115">
        <v>-0.1</v>
      </c>
      <c r="AZ75" s="115">
        <v>1.4104372355429884E-3</v>
      </c>
      <c r="BA75" s="115">
        <v>0.23464113210744836</v>
      </c>
      <c r="BB75" s="115">
        <v>-6.7857142857142852E-2</v>
      </c>
      <c r="BC75" s="115">
        <v>6.6666666666666666E-2</v>
      </c>
      <c r="BD75" s="115">
        <v>0.15337796713329274</v>
      </c>
      <c r="BE75" s="115">
        <v>0.2786885245901638</v>
      </c>
      <c r="BF75" s="115">
        <v>-6.6935483870967719E-2</v>
      </c>
      <c r="BG75" s="115">
        <v>-0.1743410606541759</v>
      </c>
      <c r="BH75" s="115">
        <v>6.584821428571426E-2</v>
      </c>
      <c r="BK75" s="115">
        <v>0.24608641202254214</v>
      </c>
      <c r="BL75" s="115">
        <v>5.2631578947368418E-2</v>
      </c>
      <c r="BM75" s="115">
        <v>4.0859262540139496E-2</v>
      </c>
      <c r="BO75" s="116">
        <f t="shared" si="1"/>
        <v>3.11094923780698E-2</v>
      </c>
    </row>
    <row r="76" spans="1:67" x14ac:dyDescent="0.2">
      <c r="A76" t="s">
        <v>1430</v>
      </c>
      <c r="C76" s="115">
        <v>-0.19882179675994119</v>
      </c>
      <c r="D76" s="115">
        <v>0.11235342241614391</v>
      </c>
      <c r="E76" s="115">
        <v>0.84630738522954096</v>
      </c>
      <c r="F76" s="115">
        <v>-0.14606741573033716</v>
      </c>
      <c r="G76" s="115">
        <v>-1.7010309278350427E-2</v>
      </c>
      <c r="H76" s="115">
        <v>3.2110091743119192E-2</v>
      </c>
      <c r="I76" s="115">
        <v>5.1538461538461533E-2</v>
      </c>
      <c r="J76" s="115">
        <v>1.2953367875647739E-2</v>
      </c>
      <c r="K76" s="115">
        <v>7.0000000000000001E-3</v>
      </c>
      <c r="L76" s="115">
        <v>-7.6134453781512623E-2</v>
      </c>
      <c r="M76" s="115">
        <v>0.15747001090512538</v>
      </c>
      <c r="N76" s="115">
        <v>-6.7164179104477514E-2</v>
      </c>
      <c r="O76" s="115">
        <v>-1.8087855297157694E-2</v>
      </c>
      <c r="P76" s="115">
        <v>0.19388729703915944</v>
      </c>
      <c r="Q76" s="115">
        <v>0.21389108129439627</v>
      </c>
      <c r="R76" s="115">
        <v>-3.163767158481981E-2</v>
      </c>
      <c r="S76" s="115">
        <v>-9.5986836091050114E-3</v>
      </c>
      <c r="T76" s="115">
        <v>-0.18018575851393184</v>
      </c>
      <c r="U76" s="115">
        <v>-6.3656328028639395E-2</v>
      </c>
      <c r="V76" s="115">
        <v>-1.1123470522802878E-3</v>
      </c>
      <c r="W76" s="115">
        <v>-9.9919028340080998E-2</v>
      </c>
      <c r="X76" s="115">
        <v>0.4695081967213115</v>
      </c>
      <c r="Y76" s="115">
        <v>6.626224918338762E-2</v>
      </c>
      <c r="Z76" s="115">
        <v>5.2974381241858395E-2</v>
      </c>
      <c r="AA76" s="115">
        <v>-0.12903225806451613</v>
      </c>
      <c r="AB76" s="115">
        <v>9.0687271248475004E-2</v>
      </c>
      <c r="AC76" s="115">
        <v>0.17025440313111548</v>
      </c>
      <c r="AD76" s="115">
        <v>7.6923076923076927E-2</v>
      </c>
      <c r="AE76" s="115">
        <v>1.6694490818029693E-3</v>
      </c>
      <c r="AF76" s="115">
        <v>7.6388888888888867E-2</v>
      </c>
      <c r="AG76" s="115">
        <v>0</v>
      </c>
      <c r="AH76" s="115">
        <v>-8.1632653061224553E-2</v>
      </c>
      <c r="AI76" s="115">
        <v>-7.3333333333333348E-2</v>
      </c>
      <c r="AJ76" s="115">
        <v>-0.15781782756941071</v>
      </c>
      <c r="AK76" s="115">
        <v>0.12267250821467679</v>
      </c>
      <c r="AL76" s="115">
        <v>6.0885608856088576E-2</v>
      </c>
      <c r="AM76" s="115">
        <v>0</v>
      </c>
      <c r="AN76" s="115">
        <v>-0.11622276029055691</v>
      </c>
      <c r="AO76" s="115">
        <v>-7.8947368421052627E-2</v>
      </c>
      <c r="AP76" s="115">
        <v>-8.4507042253521111E-2</v>
      </c>
      <c r="AQ76" s="115">
        <v>4.0000000000000036E-2</v>
      </c>
      <c r="AR76" s="115">
        <v>-0.2032712915961648</v>
      </c>
      <c r="AS76" s="115">
        <v>-0.12777777777777777</v>
      </c>
      <c r="AT76" s="115">
        <v>0.43561134356113418</v>
      </c>
      <c r="AU76" s="115">
        <v>3.6199095022624465E-2</v>
      </c>
      <c r="AW76" s="115">
        <v>0.16348314606741574</v>
      </c>
      <c r="AX76" s="115">
        <v>0</v>
      </c>
      <c r="AY76" s="115">
        <v>1.0101010101010102E-2</v>
      </c>
      <c r="AZ76" s="115">
        <v>-7.3202614379085026E-2</v>
      </c>
      <c r="BA76" s="115">
        <v>-8.9990746452806913E-2</v>
      </c>
      <c r="BB76" s="115">
        <v>-4.6646237657473576E-2</v>
      </c>
      <c r="BC76" s="115">
        <v>-9.7744360902255634E-2</v>
      </c>
      <c r="BD76" s="115">
        <v>4.3174603174603157E-2</v>
      </c>
      <c r="BE76" s="115">
        <v>-9.6742349457058271E-2</v>
      </c>
      <c r="BF76" s="115">
        <v>-1.6029201714013619E-2</v>
      </c>
      <c r="BG76" s="115">
        <v>-9.3160547156227583E-2</v>
      </c>
      <c r="BH76" s="115">
        <v>-0.10399999999999991</v>
      </c>
      <c r="BK76" s="115">
        <v>-0.21368783850320031</v>
      </c>
      <c r="BL76" s="115">
        <v>-7.7669902912621422E-2</v>
      </c>
      <c r="BM76" s="115">
        <v>-7.3838580658394035E-2</v>
      </c>
      <c r="BO76" s="116">
        <f t="shared" si="1"/>
        <v>9.9942638369622683E-3</v>
      </c>
    </row>
    <row r="77" spans="1:67" x14ac:dyDescent="0.2">
      <c r="A77" t="s">
        <v>1431</v>
      </c>
      <c r="C77" s="115">
        <v>5.108359133126953E-2</v>
      </c>
      <c r="D77" s="115">
        <v>-0.23604166666666662</v>
      </c>
      <c r="E77" s="115">
        <v>0.11581291759465469</v>
      </c>
      <c r="F77" s="115">
        <v>0.27142857142857146</v>
      </c>
      <c r="G77" s="115">
        <v>0.19018404907975447</v>
      </c>
      <c r="H77" s="115">
        <v>-0.13233830845771144</v>
      </c>
      <c r="I77" s="115">
        <v>0.18397085610200359</v>
      </c>
      <c r="J77" s="115">
        <v>1.2970168612191683E-3</v>
      </c>
      <c r="K77" s="115">
        <v>5.2631578947368418E-2</v>
      </c>
      <c r="L77" s="115">
        <v>0.15623785464438397</v>
      </c>
      <c r="M77" s="115">
        <v>3.5924084952553177E-2</v>
      </c>
      <c r="N77" s="115">
        <v>8.5752869682646712E-2</v>
      </c>
      <c r="O77" s="115">
        <v>-0.10932105868814722</v>
      </c>
      <c r="P77" s="115">
        <v>0.39600000000000007</v>
      </c>
      <c r="Q77" s="115">
        <v>-2.7628549501151147E-2</v>
      </c>
      <c r="R77" s="115">
        <v>0.10459742155193377</v>
      </c>
      <c r="S77" s="115">
        <v>-0.15240973190763987</v>
      </c>
      <c r="T77" s="115">
        <v>0.240399385560676</v>
      </c>
      <c r="U77" s="115">
        <v>7.6736201088364847E-2</v>
      </c>
      <c r="V77" s="115">
        <v>0.19627411842980713</v>
      </c>
      <c r="W77" s="115">
        <v>0.14670380687093776</v>
      </c>
      <c r="X77" s="115">
        <v>0.11313868613138692</v>
      </c>
      <c r="Y77" s="115">
        <v>2.0476190476190575E-2</v>
      </c>
      <c r="Z77" s="115">
        <v>0.13728395061728402</v>
      </c>
      <c r="AA77" s="115">
        <v>-0.11529680365296802</v>
      </c>
      <c r="AB77" s="115">
        <v>-6.4646464646464707E-3</v>
      </c>
      <c r="AC77" s="115">
        <v>-0.21865443425076447</v>
      </c>
      <c r="AD77" s="115">
        <v>-6.8100358422939017E-2</v>
      </c>
      <c r="AE77" s="115">
        <v>0.45742092457420919</v>
      </c>
      <c r="AF77" s="115">
        <v>6.6666666666666693E-2</v>
      </c>
      <c r="AG77" s="115">
        <v>0</v>
      </c>
      <c r="AH77" s="115">
        <v>0.43274853801169605</v>
      </c>
      <c r="AI77" s="115">
        <v>0.14795918367346941</v>
      </c>
      <c r="AJ77" s="115">
        <v>7.9390115667718281E-2</v>
      </c>
      <c r="AK77" s="115">
        <v>7.4117647058823621E-2</v>
      </c>
      <c r="AL77" s="115">
        <v>9.4949494949494895E-2</v>
      </c>
      <c r="AM77" s="115">
        <v>2.5062656641604369E-3</v>
      </c>
      <c r="AN77" s="115">
        <v>1.2121212121211863E-3</v>
      </c>
      <c r="AO77" s="115">
        <v>0.15151515151515152</v>
      </c>
      <c r="AP77" s="115">
        <v>0.21219512195121956</v>
      </c>
      <c r="AQ77" s="115">
        <v>0.19047619047619044</v>
      </c>
      <c r="AR77" s="115">
        <v>-1.6638935108153077E-2</v>
      </c>
      <c r="AS77" s="115">
        <v>0.18032786885245911</v>
      </c>
      <c r="AT77" s="115">
        <v>7.5500000000000081E-2</v>
      </c>
      <c r="AU77" s="115">
        <v>4.5454545454544481E-3</v>
      </c>
      <c r="AW77" s="115">
        <v>-2.8119028119028118E-2</v>
      </c>
      <c r="AX77" s="115">
        <v>8.2831325301204808E-2</v>
      </c>
      <c r="AY77" s="115">
        <v>-6.6037735849056603E-2</v>
      </c>
      <c r="AZ77" s="115">
        <v>-1.2903225806451568E-2</v>
      </c>
      <c r="BA77" s="115">
        <v>0.12277056277056284</v>
      </c>
      <c r="BB77" s="115">
        <v>0.22989949748743707</v>
      </c>
      <c r="BC77" s="115">
        <v>0.24206200971236461</v>
      </c>
      <c r="BD77" s="115">
        <v>0.2401574803149607</v>
      </c>
      <c r="BE77" s="115">
        <v>0.43687943262411361</v>
      </c>
      <c r="BF77" s="115">
        <v>-0.10382591381026887</v>
      </c>
      <c r="BG77" s="115">
        <v>-6.1232765612327669E-2</v>
      </c>
      <c r="BH77" s="115">
        <v>0.2135922330097087</v>
      </c>
      <c r="BK77" s="115">
        <v>21.566666666666666</v>
      </c>
      <c r="BL77" s="115">
        <v>0.11351351351351359</v>
      </c>
      <c r="BM77" s="115">
        <v>7.1067662565905076E-2</v>
      </c>
      <c r="BO77" s="116">
        <f t="shared" si="1"/>
        <v>0.44519818529697269</v>
      </c>
    </row>
    <row r="78" spans="1:67" x14ac:dyDescent="0.2">
      <c r="A78" t="s">
        <v>1432</v>
      </c>
      <c r="C78" s="115">
        <v>-5.0000000000000086E-2</v>
      </c>
      <c r="D78" s="115">
        <v>-0.04</v>
      </c>
      <c r="E78" s="115">
        <v>-0.1037924151696606</v>
      </c>
      <c r="F78" s="115">
        <v>-7.8947368421052586E-2</v>
      </c>
      <c r="G78" s="115">
        <v>-2.3952095808383148E-2</v>
      </c>
      <c r="H78" s="115">
        <v>2.9713114754098456E-2</v>
      </c>
      <c r="I78" s="115">
        <v>-0.13201581027667983</v>
      </c>
      <c r="J78" s="115">
        <v>4.897959183673474E-2</v>
      </c>
      <c r="K78" s="115">
        <v>-5.1896207584830337E-2</v>
      </c>
      <c r="L78" s="115">
        <v>-0.14125990821860654</v>
      </c>
      <c r="M78" s="115">
        <v>-0.19818840579710154</v>
      </c>
      <c r="N78" s="115">
        <v>-6.6792690611216052E-2</v>
      </c>
      <c r="O78" s="115">
        <v>-5.2861035422343453E-2</v>
      </c>
      <c r="P78" s="115">
        <v>1.0781671159029659E-2</v>
      </c>
      <c r="Q78" s="115">
        <v>2.3076923076922585E-3</v>
      </c>
      <c r="R78" s="115">
        <v>-4.7571241022472857E-2</v>
      </c>
      <c r="S78" s="115">
        <v>-1.1564677950524554E-2</v>
      </c>
      <c r="T78" s="115">
        <v>-8.3098591549295858E-2</v>
      </c>
      <c r="U78" s="115">
        <v>3.9461279461279551E-2</v>
      </c>
      <c r="V78" s="115">
        <v>-8.7985436893203942E-2</v>
      </c>
      <c r="W78" s="115">
        <v>-2.7777777777777514E-3</v>
      </c>
      <c r="X78" s="115">
        <v>-6.8027210884353748E-2</v>
      </c>
      <c r="Y78" s="115">
        <v>8.1613058089293963E-3</v>
      </c>
      <c r="Z78" s="115">
        <v>-0.43640411912051208</v>
      </c>
      <c r="AA78" s="115">
        <v>-0.12749003984063739</v>
      </c>
      <c r="AB78" s="115">
        <v>-8.8397790055248573E-2</v>
      </c>
      <c r="AC78" s="115">
        <v>-6.43776824034335E-2</v>
      </c>
      <c r="AD78" s="115">
        <v>0</v>
      </c>
      <c r="AE78" s="115">
        <v>-0.31499999999999995</v>
      </c>
      <c r="AF78" s="115">
        <v>0.125</v>
      </c>
      <c r="AG78" s="115">
        <v>0</v>
      </c>
      <c r="AH78" s="115">
        <v>-0.18571428571428578</v>
      </c>
      <c r="AI78" s="115">
        <v>4.5333333333333316E-2</v>
      </c>
      <c r="AJ78" s="115">
        <v>-5.3731343283582179E-2</v>
      </c>
      <c r="AK78" s="115">
        <v>-6.8493150684931503E-2</v>
      </c>
      <c r="AL78" s="115">
        <v>-9.6715328467153319E-2</v>
      </c>
      <c r="AM78" s="115">
        <v>-2.5000000000000356E-3</v>
      </c>
      <c r="AN78" s="115">
        <v>-8.2313681868743063E-2</v>
      </c>
      <c r="AO78" s="115">
        <v>-0.11051212938005395</v>
      </c>
      <c r="AP78" s="115">
        <v>-0.23649906890130362</v>
      </c>
      <c r="AQ78" s="115">
        <v>4.2183622828784101E-2</v>
      </c>
      <c r="AR78" s="115">
        <v>0</v>
      </c>
      <c r="AS78" s="115">
        <v>1.3289036544850511E-2</v>
      </c>
      <c r="AT78" s="115">
        <v>-0.13043478260869565</v>
      </c>
      <c r="AU78" s="115">
        <v>-8.3333333333333232E-2</v>
      </c>
      <c r="AW78" s="115">
        <v>2.3184357541899441E-2</v>
      </c>
      <c r="AX78" s="115">
        <v>-5.1428571428571344E-2</v>
      </c>
      <c r="AY78" s="115">
        <v>0</v>
      </c>
      <c r="AZ78" s="115">
        <v>1.9736842105263205E-2</v>
      </c>
      <c r="BA78" s="115">
        <v>-5.3511431615176602E-2</v>
      </c>
      <c r="BB78" s="115">
        <v>-0.16063268892794372</v>
      </c>
      <c r="BC78" s="115">
        <v>-6.070175438596493E-2</v>
      </c>
      <c r="BD78" s="115">
        <v>-5.925925925925931E-2</v>
      </c>
      <c r="BE78" s="115">
        <v>-0.233695652173913</v>
      </c>
      <c r="BF78" s="115">
        <v>3.3970588235294148E-2</v>
      </c>
      <c r="BG78" s="115">
        <v>2.7500000000000056E-2</v>
      </c>
      <c r="BH78" s="115">
        <v>1.7283950617284022E-2</v>
      </c>
      <c r="BK78" s="115">
        <v>0</v>
      </c>
      <c r="BL78" s="115">
        <v>-5.3763440860215813E-3</v>
      </c>
      <c r="BM78" s="115">
        <v>9.686746987951815E-2</v>
      </c>
      <c r="BO78" s="116">
        <f t="shared" si="1"/>
        <v>-5.6058324241871266E-2</v>
      </c>
    </row>
    <row r="79" spans="1:67" x14ac:dyDescent="0.2">
      <c r="A79" t="s">
        <v>1433</v>
      </c>
      <c r="C79" s="115">
        <v>7.4074074074074077E-3</v>
      </c>
      <c r="D79" s="115">
        <v>-1.6715830875122937E-2</v>
      </c>
      <c r="E79" s="115">
        <v>-0.22804314329738065</v>
      </c>
      <c r="F79" s="115">
        <v>5.2910052910052959E-3</v>
      </c>
      <c r="G79" s="115">
        <v>1.7672151127361313E-2</v>
      </c>
      <c r="H79" s="115">
        <v>1.0256410256410037E-3</v>
      </c>
      <c r="I79" s="115">
        <v>1.2810248198558858E-2</v>
      </c>
      <c r="J79" s="115">
        <v>-0.13427561837455837</v>
      </c>
      <c r="K79" s="115">
        <v>-4.6712967367519662E-2</v>
      </c>
      <c r="L79" s="115">
        <v>7.0854181558255833E-2</v>
      </c>
      <c r="M79" s="115">
        <v>0.10400000000000005</v>
      </c>
      <c r="N79" s="115">
        <v>-6.2617407639324616E-3</v>
      </c>
      <c r="O79" s="115">
        <v>0.13411619283065523</v>
      </c>
      <c r="P79" s="115">
        <v>8.3211678832116831E-2</v>
      </c>
      <c r="Q79" s="115">
        <v>1.8808777429467103E-2</v>
      </c>
      <c r="R79" s="115">
        <v>0.24809638554216876</v>
      </c>
      <c r="S79" s="115">
        <v>-2.1214392803598294E-2</v>
      </c>
      <c r="T79" s="115">
        <v>2.883640052166345E-2</v>
      </c>
      <c r="U79" s="115">
        <v>1.6863406408094434E-3</v>
      </c>
      <c r="V79" s="115">
        <v>2.0433436532507857E-2</v>
      </c>
      <c r="W79" s="115">
        <v>-4.7619047619047665E-2</v>
      </c>
      <c r="X79" s="115">
        <v>4.9250535331905744E-2</v>
      </c>
      <c r="Y79" s="115">
        <v>5.8434959349593543E-2</v>
      </c>
      <c r="Z79" s="115">
        <v>-0.38759161411283455</v>
      </c>
      <c r="AA79" s="115">
        <v>-2.0487804878048865E-2</v>
      </c>
      <c r="AB79" s="115">
        <v>-4.4686840253342824E-2</v>
      </c>
      <c r="AC79" s="115">
        <v>-6.1744966442953013E-2</v>
      </c>
      <c r="AD79" s="115">
        <v>-6.6889632107023408E-2</v>
      </c>
      <c r="AE79" s="115">
        <v>0</v>
      </c>
      <c r="AF79" s="115">
        <v>0.21212121212121207</v>
      </c>
      <c r="AG79" s="115">
        <v>9.1257995735607708E-2</v>
      </c>
      <c r="AH79" s="115">
        <v>-0.11764705882352934</v>
      </c>
      <c r="AI79" s="115">
        <v>-0.15730337078651688</v>
      </c>
      <c r="AJ79" s="115">
        <v>-1.9033674963396634E-2</v>
      </c>
      <c r="AK79" s="115">
        <v>-4.3644298963446976E-3</v>
      </c>
      <c r="AL79" s="115">
        <v>7.3529411764705942E-3</v>
      </c>
      <c r="AM79" s="115">
        <v>0</v>
      </c>
      <c r="AN79" s="115">
        <v>-0.12633624878522828</v>
      </c>
      <c r="AO79" s="115">
        <v>-3.8112522686025378E-2</v>
      </c>
      <c r="AQ79" s="115">
        <v>-5.1764705882352879E-2</v>
      </c>
      <c r="AR79" s="115">
        <v>0</v>
      </c>
      <c r="AS79" s="115">
        <v>-1.6339869281045839E-2</v>
      </c>
      <c r="AT79" s="115">
        <v>-2.1276595744680851E-2</v>
      </c>
      <c r="AU79" s="115">
        <v>-2.834008097166003E-2</v>
      </c>
      <c r="AW79" s="115">
        <v>4.0697674418604654E-2</v>
      </c>
      <c r="AX79" s="115">
        <v>3.7037037037037035E-2</v>
      </c>
      <c r="AY79" s="115">
        <v>-5.6099732858414936E-2</v>
      </c>
      <c r="AZ79" s="115">
        <v>-3.2786885245902103E-3</v>
      </c>
      <c r="BA79" s="115">
        <v>-6.7556568451896332E-3</v>
      </c>
      <c r="BB79" s="115">
        <v>-8.2258064516129034E-2</v>
      </c>
      <c r="BC79" s="115">
        <v>-4.3624161073825524E-2</v>
      </c>
      <c r="BD79" s="115">
        <v>-0.15094339622641512</v>
      </c>
      <c r="BE79" s="115">
        <v>-8.0000000000000071E-2</v>
      </c>
      <c r="BF79" s="115">
        <v>-9.4540612516644404E-2</v>
      </c>
      <c r="BG79" s="115">
        <v>-1.3833721408026366E-2</v>
      </c>
      <c r="BH79" s="115">
        <v>-8.3710407239819026E-2</v>
      </c>
      <c r="BK79" s="115">
        <v>0</v>
      </c>
      <c r="BL79" s="115">
        <v>1.086956521739146E-2</v>
      </c>
      <c r="BM79" s="115">
        <v>0</v>
      </c>
      <c r="BO79" s="116">
        <f t="shared" si="1"/>
        <v>-1.7229403908470449E-2</v>
      </c>
    </row>
    <row r="80" spans="1:67" x14ac:dyDescent="0.2">
      <c r="A80" t="s">
        <v>1434</v>
      </c>
      <c r="C80" s="115">
        <v>0.2408088235294118</v>
      </c>
      <c r="D80" s="115">
        <v>-2.6794258373205714E-2</v>
      </c>
      <c r="E80" s="115">
        <v>0</v>
      </c>
      <c r="F80" s="115">
        <v>-7.1253071253071371E-2</v>
      </c>
      <c r="G80" s="115">
        <v>-0.13174603174603167</v>
      </c>
      <c r="H80" s="115">
        <v>0</v>
      </c>
      <c r="I80" s="115">
        <v>-0.10658082975679543</v>
      </c>
      <c r="J80" s="115">
        <v>-7.0175438596491802E-3</v>
      </c>
      <c r="K80" s="115">
        <v>-0.32990347958025734</v>
      </c>
      <c r="L80" s="115">
        <v>-6.480248557478952E-3</v>
      </c>
      <c r="M80" s="115">
        <v>-3.785614664275707E-3</v>
      </c>
      <c r="N80" s="115">
        <v>-3.2707450030284732E-2</v>
      </c>
      <c r="O80" s="115">
        <v>-9.6089385474860275E-2</v>
      </c>
      <c r="P80" s="115">
        <v>3.7093111279333714E-2</v>
      </c>
      <c r="Q80" s="115">
        <v>-0.12302405498281793</v>
      </c>
      <c r="R80" s="115">
        <v>-0.13570476507830728</v>
      </c>
      <c r="S80" s="115">
        <v>4.9567269866247141E-2</v>
      </c>
      <c r="T80" s="115">
        <v>-7.3360184119676489E-3</v>
      </c>
      <c r="U80" s="115">
        <v>5.2089986516216047E-2</v>
      </c>
      <c r="V80" s="115">
        <v>-4.494382022471919E-2</v>
      </c>
      <c r="W80" s="115">
        <v>5.0000000000000051E-2</v>
      </c>
      <c r="X80" s="115">
        <v>-6.6000000000000017E-2</v>
      </c>
      <c r="Y80" s="115">
        <v>-8.0645161290323238E-3</v>
      </c>
      <c r="Z80" s="115">
        <v>-6.1129780764922391E-2</v>
      </c>
      <c r="AA80" s="115">
        <v>9.0425531914893581E-2</v>
      </c>
      <c r="AB80" s="115">
        <v>-9.3460925039872397E-2</v>
      </c>
      <c r="AC80" s="115">
        <v>-7.165109034267915E-2</v>
      </c>
      <c r="AD80" s="115">
        <v>-0.11538461538461535</v>
      </c>
      <c r="AE80" s="115">
        <v>-0.14285714285714285</v>
      </c>
      <c r="AF80" s="115">
        <v>-0.17085427135678385</v>
      </c>
      <c r="AG80" s="115">
        <v>0</v>
      </c>
      <c r="AH80" s="115">
        <v>-2.8571428571428685E-2</v>
      </c>
      <c r="AI80" s="115">
        <v>0.11250000000000004</v>
      </c>
      <c r="AJ80" s="115">
        <v>4.4117647058823459E-3</v>
      </c>
      <c r="AK80" s="115">
        <v>-6.0000000000000088E-2</v>
      </c>
      <c r="AL80" s="115">
        <v>-9.1819699499165242E-2</v>
      </c>
      <c r="AM80" s="115">
        <v>1.8848700967906317E-2</v>
      </c>
      <c r="AN80" s="115">
        <v>-6.4545454545454628E-2</v>
      </c>
      <c r="AO80" s="115">
        <v>-1.1025641025641018E-2</v>
      </c>
      <c r="AQ80" s="115">
        <v>-0.14141414141414144</v>
      </c>
      <c r="AR80" s="115">
        <v>0</v>
      </c>
      <c r="AS80" s="115">
        <v>-0.21134020618556698</v>
      </c>
      <c r="AT80" s="115">
        <v>-1.0526315789473684E-2</v>
      </c>
      <c r="AU80" s="115">
        <v>-0.12720848056537098</v>
      </c>
      <c r="AW80" s="115">
        <v>-4.7619047619047616E-2</v>
      </c>
      <c r="AX80" s="115">
        <v>4.4642857142856715E-3</v>
      </c>
      <c r="AY80" s="115">
        <v>4.9532710280373808E-2</v>
      </c>
      <c r="AZ80" s="115">
        <v>5.1724137931034482E-2</v>
      </c>
      <c r="BA80" s="115">
        <v>-0.13854999298836071</v>
      </c>
      <c r="BB80" s="115">
        <v>-2.9673218980843928E-2</v>
      </c>
      <c r="BC80" s="115">
        <v>-8.3076923076923048E-2</v>
      </c>
      <c r="BD80" s="115">
        <v>-3.0487804878048676E-2</v>
      </c>
      <c r="BE80" s="115">
        <v>-9.0909090909090912E-2</v>
      </c>
      <c r="BF80" s="115">
        <v>4.2331714087439243E-2</v>
      </c>
      <c r="BG80" s="115">
        <v>-0.10854700854700855</v>
      </c>
      <c r="BH80" s="115">
        <v>-0.10707070707070712</v>
      </c>
      <c r="BK80" s="115">
        <v>0</v>
      </c>
      <c r="BL80" s="115">
        <v>-0.16363636363636369</v>
      </c>
      <c r="BM80" s="115">
        <v>-0.11702127659574468</v>
      </c>
      <c r="BO80" s="116">
        <f t="shared" si="1"/>
        <v>-4.5966333541934384E-2</v>
      </c>
    </row>
    <row r="81" spans="1:67" x14ac:dyDescent="0.2">
      <c r="A81" t="s">
        <v>1435</v>
      </c>
      <c r="C81" s="115">
        <v>7.4074074074073808E-3</v>
      </c>
      <c r="D81" s="115">
        <v>-3.2407407407407406E-2</v>
      </c>
      <c r="E81" s="115">
        <v>-6.2138728323699384E-2</v>
      </c>
      <c r="F81" s="115">
        <v>-0.10352422907488981</v>
      </c>
      <c r="G81" s="115">
        <v>9.5652173913043398E-2</v>
      </c>
      <c r="H81" s="115">
        <v>3.7234042553191453E-2</v>
      </c>
      <c r="I81" s="115">
        <v>7.7041602465331274E-2</v>
      </c>
      <c r="J81" s="115">
        <v>0.25550660792951557</v>
      </c>
      <c r="K81" s="115">
        <v>-6.621026312656271E-2</v>
      </c>
      <c r="L81" s="115">
        <v>-2.4506408036023539E-2</v>
      </c>
      <c r="M81" s="115">
        <v>-8.2785087719298267E-2</v>
      </c>
      <c r="N81" s="115">
        <v>-8.5318559556786647E-2</v>
      </c>
      <c r="O81" s="115">
        <v>-9.9557522123893665E-3</v>
      </c>
      <c r="P81" s="115">
        <v>0.4653355518580144</v>
      </c>
      <c r="Q81" s="115">
        <v>2.8268551236749141E-2</v>
      </c>
      <c r="R81" s="115">
        <v>4.6830034010639267E-2</v>
      </c>
      <c r="S81" s="115">
        <v>3.5859820700896425E-2</v>
      </c>
      <c r="T81" s="115">
        <v>0.11517484760988117</v>
      </c>
      <c r="U81" s="115">
        <v>5.3847879739735156E-2</v>
      </c>
      <c r="V81" s="115">
        <v>3.2987171655467266E-2</v>
      </c>
      <c r="W81" s="115">
        <v>1.7907634307257361E-2</v>
      </c>
      <c r="X81" s="115">
        <v>0</v>
      </c>
      <c r="Y81" s="115">
        <v>-3.7827352085353969E-2</v>
      </c>
      <c r="Z81" s="115">
        <v>7.4449793672627329E-2</v>
      </c>
      <c r="AA81" s="115">
        <v>-2.3376623376623339E-2</v>
      </c>
      <c r="AB81" s="115">
        <v>-4.9999999999999954E-2</v>
      </c>
      <c r="AC81" s="115">
        <v>-2.4316109422492314E-2</v>
      </c>
      <c r="AD81" s="115">
        <v>-6.0589216231239577E-2</v>
      </c>
      <c r="AE81" s="115">
        <v>0</v>
      </c>
      <c r="AF81" s="115">
        <v>0.2894168466522678</v>
      </c>
      <c r="AG81" s="115">
        <v>0</v>
      </c>
      <c r="AH81" s="115">
        <v>0.13953488372093037</v>
      </c>
      <c r="AI81" s="115">
        <v>-9.0909090909090981E-2</v>
      </c>
      <c r="AJ81" s="115">
        <v>-6.0773480662983444E-2</v>
      </c>
      <c r="AK81" s="115">
        <v>-4.878048780487805E-2</v>
      </c>
      <c r="AL81" s="115">
        <v>2.9209621993127134E-2</v>
      </c>
      <c r="AM81" s="115">
        <v>-2.8818800247371656E-2</v>
      </c>
      <c r="AN81" s="115">
        <v>-4.524886877828118E-3</v>
      </c>
      <c r="AO81" s="115">
        <v>5.0363587395636879E-2</v>
      </c>
      <c r="AQ81" s="115">
        <v>1.2269938650306851E-2</v>
      </c>
      <c r="AR81" s="115">
        <v>0</v>
      </c>
      <c r="AS81" s="115">
        <v>-5.1282051282051325E-3</v>
      </c>
      <c r="AT81" s="115">
        <v>-0.17160795256365544</v>
      </c>
      <c r="AU81" s="115">
        <v>-0.11285266457680247</v>
      </c>
      <c r="AW81" s="115">
        <v>-8.9919574287960352E-2</v>
      </c>
      <c r="AX81" s="115">
        <v>-1.1764705882352899E-2</v>
      </c>
      <c r="AY81" s="115">
        <v>9.433962264150943E-3</v>
      </c>
      <c r="AZ81" s="115">
        <v>-3.3333333333333333E-2</v>
      </c>
      <c r="BA81" s="115">
        <v>-0.15484444444444442</v>
      </c>
      <c r="BB81" s="115">
        <v>-2.5678560536748885E-2</v>
      </c>
      <c r="BC81" s="115">
        <v>-1.5360983102917715E-3</v>
      </c>
      <c r="BD81" s="115">
        <v>0.12328767123287664</v>
      </c>
      <c r="BE81" s="115">
        <v>-0.11290322580645164</v>
      </c>
      <c r="BF81" s="115">
        <v>-4.3033603400186062E-2</v>
      </c>
      <c r="BG81" s="115">
        <v>7.7631578947368496E-2</v>
      </c>
      <c r="BH81" s="115">
        <v>-0.17085427135678385</v>
      </c>
      <c r="BK81" s="115">
        <v>0</v>
      </c>
      <c r="BL81" s="115">
        <v>4.5662100456621653E-3</v>
      </c>
      <c r="BM81" s="115">
        <v>-0.06</v>
      </c>
      <c r="BO81" s="116">
        <f t="shared" si="1"/>
        <v>3.2033609705076124E-3</v>
      </c>
    </row>
    <row r="82" spans="1:67" x14ac:dyDescent="0.2">
      <c r="A82" t="s">
        <v>1436</v>
      </c>
      <c r="C82" s="115">
        <v>-0.20588235294117646</v>
      </c>
      <c r="D82" s="115">
        <v>-1.6393442622950793E-2</v>
      </c>
      <c r="E82" s="115">
        <v>0.16891891891891891</v>
      </c>
      <c r="F82" s="115">
        <v>0.21390374331550796</v>
      </c>
      <c r="G82" s="115">
        <v>5.8004640371238771E-4</v>
      </c>
      <c r="H82" s="115">
        <v>2.3965141612200504E-2</v>
      </c>
      <c r="I82" s="115">
        <v>-0.13581890812250327</v>
      </c>
      <c r="J82" s="115">
        <v>5.7453416149068195E-2</v>
      </c>
      <c r="K82" s="115">
        <v>-1.4201877934272328E-2</v>
      </c>
      <c r="L82" s="115">
        <v>-9.1806091806091224E-3</v>
      </c>
      <c r="M82" s="115">
        <v>4.2682926829268331E-2</v>
      </c>
      <c r="N82" s="115">
        <v>2.0350480497456157E-2</v>
      </c>
      <c r="O82" s="115">
        <v>-2.6386645126548303E-2</v>
      </c>
      <c r="P82" s="115">
        <v>-4.350132625994696E-2</v>
      </c>
      <c r="Q82" s="115">
        <v>8.7624903920061531E-2</v>
      </c>
      <c r="R82" s="115">
        <v>-1.2997073506627691E-2</v>
      </c>
      <c r="S82" s="115">
        <v>-8.7732342007434919E-2</v>
      </c>
      <c r="T82" s="115">
        <v>-0.1030215827338129</v>
      </c>
      <c r="U82" s="115">
        <v>-7.6747799067840364E-2</v>
      </c>
      <c r="V82" s="115">
        <v>0.1659544159544161</v>
      </c>
      <c r="W82" s="115">
        <v>2.0192307692307638E-2</v>
      </c>
      <c r="X82" s="115">
        <v>0.20967741935483866</v>
      </c>
      <c r="Y82" s="115">
        <v>4.0013449899125801E-2</v>
      </c>
      <c r="Z82" s="115">
        <v>0.53781068217874128</v>
      </c>
      <c r="AA82" s="115">
        <v>0.30952380952380959</v>
      </c>
      <c r="AB82" s="115">
        <v>-0.10810810810810811</v>
      </c>
      <c r="AC82" s="115">
        <v>-7.5323215289488474E-2</v>
      </c>
      <c r="AD82" s="115">
        <v>0</v>
      </c>
      <c r="AE82" s="115">
        <v>-0.13580246913580243</v>
      </c>
      <c r="AF82" s="115">
        <v>-7.4000000000000024E-2</v>
      </c>
      <c r="AG82" s="115">
        <v>0</v>
      </c>
      <c r="AH82" s="115">
        <v>-7.3275862068965497E-2</v>
      </c>
      <c r="AI82" s="115">
        <v>-0.11823647294589175</v>
      </c>
      <c r="AJ82" s="115">
        <v>0.15963694607581411</v>
      </c>
      <c r="AK82" s="115">
        <v>6.9658231150534877E-2</v>
      </c>
      <c r="AL82" s="115">
        <v>0.3257403189066061</v>
      </c>
      <c r="AM82" s="115">
        <v>9.1093117408906896E-2</v>
      </c>
      <c r="AN82" s="115">
        <v>-3.4090909090908984E-2</v>
      </c>
      <c r="AO82" s="115">
        <v>-8.3209876543209813E-2</v>
      </c>
      <c r="AQ82" s="115">
        <v>-0.11090909090909097</v>
      </c>
      <c r="AR82" s="115">
        <v>0</v>
      </c>
      <c r="AS82" s="115">
        <v>0.14705882352941177</v>
      </c>
      <c r="AT82" s="115">
        <v>-0.15676470588235289</v>
      </c>
      <c r="AU82" s="115">
        <v>0.16849816849816848</v>
      </c>
      <c r="AW82" s="115">
        <v>-1.8672732667391945E-2</v>
      </c>
      <c r="AX82" s="115">
        <v>0</v>
      </c>
      <c r="AY82" s="115">
        <v>3.4078000757288853E-3</v>
      </c>
      <c r="AZ82" s="115">
        <v>-3.2258064516129031E-2</v>
      </c>
      <c r="BA82" s="115">
        <v>-0.1118421052631579</v>
      </c>
      <c r="BB82" s="115">
        <v>-0.17637898121169504</v>
      </c>
      <c r="BC82" s="115">
        <v>-3.1250000000000125E-2</v>
      </c>
      <c r="BD82" s="115">
        <v>-0.18888888888888891</v>
      </c>
      <c r="BE82" s="115">
        <v>0.29166666666666674</v>
      </c>
      <c r="BF82" s="115">
        <v>-8.4174674613793798E-2</v>
      </c>
      <c r="BG82" s="115">
        <v>-0.13242009132420085</v>
      </c>
      <c r="BH82" s="115">
        <v>9.541284403669717E-2</v>
      </c>
      <c r="BK82" s="115">
        <v>0</v>
      </c>
      <c r="BL82" s="115">
        <v>-8.9775561097256873E-2</v>
      </c>
      <c r="BM82" s="115">
        <v>-7.407407407407407E-2</v>
      </c>
      <c r="BO82" s="116">
        <f t="shared" si="1"/>
        <v>1.0330588736675212E-2</v>
      </c>
    </row>
    <row r="83" spans="1:67" x14ac:dyDescent="0.2">
      <c r="A83" t="s">
        <v>1437</v>
      </c>
      <c r="C83" s="115">
        <v>2.9990911844895548E-2</v>
      </c>
      <c r="D83" s="115">
        <v>0.11133603238866398</v>
      </c>
      <c r="E83" s="115">
        <v>-0.15186246418338115</v>
      </c>
      <c r="F83" s="115">
        <v>0.21428571428571433</v>
      </c>
      <c r="G83" s="115">
        <v>1.3521457965902225E-2</v>
      </c>
      <c r="H83" s="115">
        <v>8.7912087912087999E-3</v>
      </c>
      <c r="I83" s="115">
        <v>-0.19116855142703287</v>
      </c>
      <c r="J83" s="115">
        <v>7.6923076923076913E-2</v>
      </c>
      <c r="K83" s="115">
        <v>0.27544910179640719</v>
      </c>
      <c r="L83" s="115">
        <v>-0.11711233997424433</v>
      </c>
      <c r="M83" s="115">
        <v>-4.5471080392870136E-2</v>
      </c>
      <c r="N83" s="115">
        <v>-0.10520991401112789</v>
      </c>
      <c r="O83" s="115">
        <v>-9.4146341463414621E-2</v>
      </c>
      <c r="P83" s="115">
        <v>1.5940488841658415E-3</v>
      </c>
      <c r="Q83" s="115">
        <v>0.25337186897880526</v>
      </c>
      <c r="R83" s="115">
        <v>5.378684807256242E-2</v>
      </c>
      <c r="S83" s="115">
        <v>0.34607686148919131</v>
      </c>
      <c r="T83" s="115">
        <v>-0.16265060240963855</v>
      </c>
      <c r="U83" s="115">
        <v>5.3272727272727187E-2</v>
      </c>
      <c r="V83" s="115">
        <v>0.16321458160729072</v>
      </c>
      <c r="W83" s="115">
        <v>1.9607843137254902E-2</v>
      </c>
      <c r="X83" s="115">
        <v>-0.14482758620689654</v>
      </c>
      <c r="Y83" s="115">
        <v>2.9778393351800537E-2</v>
      </c>
      <c r="Z83" s="115">
        <v>-0.43753718024985122</v>
      </c>
      <c r="AA83" s="115">
        <v>3.1578947368421005E-2</v>
      </c>
      <c r="AB83" s="115">
        <v>-4.5161290322580643E-2</v>
      </c>
      <c r="AC83" s="115">
        <v>3.130434782608691E-2</v>
      </c>
      <c r="AD83" s="115">
        <v>-2.2185246810872269E-3</v>
      </c>
      <c r="AE83" s="115">
        <v>-0.19000000000000003</v>
      </c>
      <c r="AF83" s="115">
        <v>0.20772946859903391</v>
      </c>
      <c r="AG83" s="115">
        <v>0</v>
      </c>
      <c r="AH83" s="115">
        <v>-8.3003952569169953E-2</v>
      </c>
      <c r="AI83" s="115">
        <v>9.670329670329679E-2</v>
      </c>
      <c r="AJ83" s="115">
        <v>-6.3031515757878839E-2</v>
      </c>
      <c r="AK83" s="115">
        <v>-0.15942982456140356</v>
      </c>
      <c r="AL83" s="115">
        <v>4.7732696897374527E-2</v>
      </c>
      <c r="AM83" s="115">
        <v>-7.3750000000000066E-2</v>
      </c>
      <c r="AN83" s="115">
        <v>-4.666666666666671E-2</v>
      </c>
      <c r="AO83" s="115">
        <v>-0.12052117263843642</v>
      </c>
      <c r="AQ83" s="115">
        <v>-3.5087719298245647E-2</v>
      </c>
      <c r="AR83" s="115">
        <v>0</v>
      </c>
      <c r="AS83" s="115">
        <v>-0.3061224489795919</v>
      </c>
      <c r="AT83" s="115">
        <v>-0.18072289156626506</v>
      </c>
      <c r="AU83" s="115">
        <v>-6.1855670103092834E-2</v>
      </c>
      <c r="AW83" s="115">
        <v>-0.11925087108013935</v>
      </c>
      <c r="AX83" s="115">
        <v>-1.4492753623188406E-2</v>
      </c>
      <c r="AY83" s="115">
        <v>-5.0853548966756486E-2</v>
      </c>
      <c r="AZ83" s="115">
        <v>-0.10144927536231885</v>
      </c>
      <c r="BA83" s="115">
        <v>-0.27901946647440512</v>
      </c>
      <c r="BB83" s="115">
        <v>-5.5949645319212935E-3</v>
      </c>
      <c r="BC83" s="115">
        <v>-0.17444717444717447</v>
      </c>
      <c r="BD83" s="115">
        <v>5.5586436909402801E-4</v>
      </c>
      <c r="BE83" s="115">
        <v>-8.7452471482889732E-2</v>
      </c>
      <c r="BF83" s="115">
        <v>6.5034330871874546E-2</v>
      </c>
      <c r="BG83" s="115">
        <v>-0.3320115906664633</v>
      </c>
      <c r="BH83" s="115">
        <v>4.2065009560229391E-2</v>
      </c>
      <c r="BK83" s="115">
        <v>0</v>
      </c>
      <c r="BL83" s="115">
        <v>-0.2433962264150944</v>
      </c>
      <c r="BM83" s="115">
        <v>-0.29119905493207326</v>
      </c>
      <c r="BO83" s="116">
        <f t="shared" si="1"/>
        <v>-3.9712211804410556E-2</v>
      </c>
    </row>
    <row r="84" spans="1:67" x14ac:dyDescent="0.2">
      <c r="A84" t="s">
        <v>1438</v>
      </c>
      <c r="C84" s="115">
        <v>-0.2045783132530121</v>
      </c>
      <c r="D84" s="115">
        <v>-2.1782178217821812E-2</v>
      </c>
      <c r="E84" s="115">
        <v>-0.23127753303964754</v>
      </c>
      <c r="F84" s="115">
        <v>0.21739130434782622</v>
      </c>
      <c r="G84" s="115">
        <v>-0.15034965034965025</v>
      </c>
      <c r="H84" s="115">
        <v>-3.7037037037037E-2</v>
      </c>
      <c r="I84" s="115">
        <v>-0.1943600867678959</v>
      </c>
      <c r="J84" s="115">
        <v>-7.2868217054263523E-2</v>
      </c>
      <c r="K84" s="115">
        <v>-8.4931506849315067E-2</v>
      </c>
      <c r="L84" s="115">
        <v>-1.8658935474279058E-2</v>
      </c>
      <c r="M84" s="115">
        <v>1.3082734475769185E-2</v>
      </c>
      <c r="N84" s="115">
        <v>-0.11741071428571424</v>
      </c>
      <c r="O84" s="115">
        <v>-0.22260144103147519</v>
      </c>
      <c r="P84" s="115">
        <v>-6.7855373947498812E-2</v>
      </c>
      <c r="Q84" s="115">
        <v>-0.19597211463981404</v>
      </c>
      <c r="R84" s="115">
        <v>-0.10036719706242347</v>
      </c>
      <c r="S84" s="115">
        <v>-0.3165526675786593</v>
      </c>
      <c r="T84" s="115">
        <v>-0.16246215943491418</v>
      </c>
      <c r="U84" s="115">
        <v>1.4760147601476014E-2</v>
      </c>
      <c r="V84" s="115">
        <v>-8.0030487804877967E-2</v>
      </c>
      <c r="W84" s="115">
        <v>6.25E-2</v>
      </c>
      <c r="X84" s="115">
        <v>-9.4316052467208089E-2</v>
      </c>
      <c r="Y84" s="115">
        <v>-9.7500000000000031E-2</v>
      </c>
      <c r="Z84" s="115">
        <v>0.82767056265289474</v>
      </c>
      <c r="AA84" s="115">
        <v>-0.18571428571428572</v>
      </c>
      <c r="AB84" s="115">
        <v>-4.0128808521179032E-2</v>
      </c>
      <c r="AC84" s="115">
        <v>4.5454545454545456E-2</v>
      </c>
      <c r="AD84" s="115">
        <v>-3.8674033149171424E-3</v>
      </c>
      <c r="AE84" s="115">
        <v>-0.15254237288135597</v>
      </c>
      <c r="AF84" s="115">
        <v>3.499999999999992E-2</v>
      </c>
      <c r="AG84" s="115">
        <v>0</v>
      </c>
      <c r="AH84" s="115">
        <v>-8.9928057553956844E-2</v>
      </c>
      <c r="AI84" s="115">
        <v>-0.14312617702448208</v>
      </c>
      <c r="AJ84" s="115">
        <v>-0.21453831041257371</v>
      </c>
      <c r="AK84" s="115">
        <v>0.11764705882352952</v>
      </c>
      <c r="AL84" s="115">
        <v>-8.9130434782608542E-2</v>
      </c>
      <c r="AM84" s="115">
        <v>-9.2879256965944269E-3</v>
      </c>
      <c r="AN84" s="115">
        <v>-9.0909090909090856E-2</v>
      </c>
      <c r="AO84" s="115">
        <v>-0.23896876549330692</v>
      </c>
      <c r="AQ84" s="115">
        <v>-0.15680473372781059</v>
      </c>
      <c r="AR84" s="115">
        <v>0.10234776228906829</v>
      </c>
      <c r="AS84" s="115">
        <v>-0.22834645669291329</v>
      </c>
      <c r="AT84" s="115">
        <v>-7.7777777777777779E-2</v>
      </c>
      <c r="AU84" s="115">
        <v>-0.12084592145015102</v>
      </c>
      <c r="AW84" s="115">
        <v>-0.34212034383954154</v>
      </c>
      <c r="AX84" s="115">
        <v>-3.7656903765690412E-2</v>
      </c>
      <c r="AY84" s="115">
        <v>-4.051724137931037E-2</v>
      </c>
      <c r="AZ84" s="115">
        <v>-0.20138888888888895</v>
      </c>
      <c r="BA84" s="115">
        <v>-8.5251136797528562E-2</v>
      </c>
      <c r="BB84" s="115">
        <v>2.6564102564102601E-2</v>
      </c>
      <c r="BC84" s="115">
        <v>-0.14495798319327727</v>
      </c>
      <c r="BD84" s="115">
        <v>-0.25476387738193879</v>
      </c>
      <c r="BE84" s="115">
        <v>-0.24857142857142861</v>
      </c>
      <c r="BF84" s="115">
        <v>-9.1142490372273163E-3</v>
      </c>
      <c r="BG84" s="115">
        <v>-5.7089444923785052E-2</v>
      </c>
      <c r="BH84" s="115">
        <v>-0.17896389324960749</v>
      </c>
      <c r="BK84" s="115">
        <v>0</v>
      </c>
      <c r="BL84" s="115">
        <v>4.7430830039525737E-2</v>
      </c>
      <c r="BM84" s="115">
        <v>-0.18234504963777831</v>
      </c>
      <c r="BO84" s="116">
        <f t="shared" si="1"/>
        <v>-7.7724060689250446E-2</v>
      </c>
    </row>
    <row r="85" spans="1:67" x14ac:dyDescent="0.2">
      <c r="A85" t="s">
        <v>1439</v>
      </c>
      <c r="C85" s="115">
        <v>0.17630385487528341</v>
      </c>
      <c r="D85" s="115">
        <v>0.01</v>
      </c>
      <c r="E85" s="115">
        <v>2.5889328063241113</v>
      </c>
      <c r="F85" s="115">
        <v>0.35294117647058804</v>
      </c>
      <c r="G85" s="115">
        <v>0.23504009870450329</v>
      </c>
      <c r="H85" s="115">
        <v>8.8709677419354788E-2</v>
      </c>
      <c r="I85" s="115">
        <v>0.30965909090909083</v>
      </c>
      <c r="J85" s="115">
        <v>0.14159292035398227</v>
      </c>
      <c r="K85" s="115">
        <v>0.41885325558794945</v>
      </c>
      <c r="L85" s="115">
        <v>5.7214712354605596E-2</v>
      </c>
      <c r="M85" s="115">
        <v>0.21599820748375531</v>
      </c>
      <c r="N85" s="115">
        <v>9.2682926829268222E-2</v>
      </c>
      <c r="O85" s="115">
        <v>8.7422680412371181E-2</v>
      </c>
      <c r="P85" s="115">
        <v>2.2278481012658294E-2</v>
      </c>
      <c r="Q85" s="115">
        <v>0.18115279048490399</v>
      </c>
      <c r="R85" s="115">
        <v>9.26355206847361E-2</v>
      </c>
      <c r="S85" s="115">
        <v>0.15627965833596957</v>
      </c>
      <c r="T85" s="115">
        <v>0.10590335900011154</v>
      </c>
      <c r="U85" s="115">
        <v>0.10607730296722587</v>
      </c>
      <c r="V85" s="115">
        <v>0.15188762071992964</v>
      </c>
      <c r="W85" s="115">
        <v>0.15662650602409639</v>
      </c>
      <c r="X85" s="115">
        <v>6.2375580623755887E-2</v>
      </c>
      <c r="Y85" s="115">
        <v>3.643724696356275E-2</v>
      </c>
      <c r="Z85" s="115">
        <v>0.94040084388185641</v>
      </c>
      <c r="AA85" s="115">
        <v>9.375E-2</v>
      </c>
      <c r="AB85" s="115">
        <v>0.21596385542168656</v>
      </c>
      <c r="AC85" s="115">
        <v>0.5</v>
      </c>
      <c r="AD85" s="115">
        <v>0.2873399715504979</v>
      </c>
      <c r="AE85" s="115">
        <v>0.18712273641851121</v>
      </c>
      <c r="AF85" s="115">
        <v>6.6666666666666666E-2</v>
      </c>
      <c r="AG85" s="115">
        <v>-1.5611694578484168E-3</v>
      </c>
      <c r="AH85" s="115">
        <v>0.78205128205128183</v>
      </c>
      <c r="AI85" s="115">
        <v>0.26730310262529811</v>
      </c>
      <c r="AJ85" s="115">
        <v>0.1809744779582366</v>
      </c>
      <c r="AK85" s="115">
        <v>-1.5444015444015458E-2</v>
      </c>
      <c r="AL85" s="115">
        <v>2.2222222222222143E-2</v>
      </c>
      <c r="AM85" s="115">
        <v>-6.1046511627906974E-2</v>
      </c>
      <c r="AN85" s="115">
        <v>4.1831097079715815E-2</v>
      </c>
      <c r="AO85" s="115">
        <v>0.2298780487804877</v>
      </c>
      <c r="AQ85" s="115">
        <v>3.3639143730886813E-2</v>
      </c>
      <c r="AR85" s="115">
        <v>0.32180378212380806</v>
      </c>
      <c r="AS85" s="115">
        <v>1.4423076923076921</v>
      </c>
      <c r="AT85" s="115">
        <v>0.25</v>
      </c>
      <c r="AU85" s="115">
        <v>0.14137931034482765</v>
      </c>
      <c r="AW85" s="115">
        <v>0.53710636423695224</v>
      </c>
      <c r="AX85" s="115">
        <v>6.7396798652064587E-3</v>
      </c>
      <c r="AY85" s="115">
        <v>0.14851485148514851</v>
      </c>
      <c r="AZ85" s="115">
        <v>3.3987553853518468E-2</v>
      </c>
      <c r="BA85" s="115">
        <v>0.37185714285714272</v>
      </c>
      <c r="BB85" s="115">
        <v>0.1361650061178116</v>
      </c>
      <c r="BC85" s="115">
        <v>0.19000000000000003</v>
      </c>
      <c r="BD85" s="115">
        <v>0.14407582938388622</v>
      </c>
      <c r="BE85" s="115">
        <v>0.20068610634648368</v>
      </c>
      <c r="BF85" s="115">
        <v>6.7123287671232948E-2</v>
      </c>
      <c r="BG85" s="115">
        <v>0.72022263450834911</v>
      </c>
      <c r="BH85" s="115">
        <v>-8.9999999999999983E-2</v>
      </c>
      <c r="BK85" s="115">
        <v>0</v>
      </c>
      <c r="BL85" s="115">
        <v>0.37999999999999995</v>
      </c>
      <c r="BM85" s="115">
        <v>0.96157894736842098</v>
      </c>
      <c r="BO85" s="116">
        <f t="shared" si="1"/>
        <v>0.26409568499779446</v>
      </c>
    </row>
    <row r="86" spans="1:67" x14ac:dyDescent="0.2">
      <c r="A86" t="s">
        <v>1440</v>
      </c>
      <c r="C86" s="115">
        <v>0.31789316398954059</v>
      </c>
      <c r="D86" s="115">
        <v>9.2896174863387984E-2</v>
      </c>
      <c r="E86" s="115">
        <v>0.1767441860465116</v>
      </c>
      <c r="F86" s="115">
        <v>0.13333333333333347</v>
      </c>
      <c r="G86" s="115">
        <v>-1.7575757575757522E-2</v>
      </c>
      <c r="H86" s="115">
        <v>-5.7273768613975611E-3</v>
      </c>
      <c r="I86" s="115">
        <v>8.8435374149659837E-2</v>
      </c>
      <c r="J86" s="115">
        <v>7.1301247771836064E-3</v>
      </c>
      <c r="K86" s="115">
        <v>4.7861507128309569E-2</v>
      </c>
      <c r="L86" s="115">
        <v>0.1553618450921638</v>
      </c>
      <c r="M86" s="115">
        <v>0.16740779492545138</v>
      </c>
      <c r="N86" s="115">
        <v>0.47482014388489208</v>
      </c>
      <c r="O86" s="115">
        <v>0.12895716945996274</v>
      </c>
      <c r="P86" s="115">
        <v>0.14426419466975657</v>
      </c>
      <c r="Q86" s="115">
        <v>0.3527227722772277</v>
      </c>
      <c r="R86" s="115">
        <v>-0.10185778347213324</v>
      </c>
      <c r="S86" s="115">
        <v>1.2786087583348349</v>
      </c>
      <c r="T86" s="115">
        <v>0.21127331711273309</v>
      </c>
      <c r="U86" s="115">
        <v>0.12720831799779156</v>
      </c>
      <c r="V86" s="115">
        <v>5.5607043558850926E-2</v>
      </c>
      <c r="W86" s="115">
        <v>6.7112368218050902E-2</v>
      </c>
      <c r="X86" s="115">
        <v>1.0093333333333334</v>
      </c>
      <c r="Y86" s="115">
        <v>-3.3892834086507563E-3</v>
      </c>
      <c r="Z86" s="115">
        <v>0.16533497234173333</v>
      </c>
      <c r="AA86" s="115">
        <v>6.7378252168112066E-2</v>
      </c>
      <c r="AB86" s="115">
        <v>0.58095238095238111</v>
      </c>
      <c r="AC86" s="115">
        <v>0.5759312320916905</v>
      </c>
      <c r="AD86" s="115">
        <v>0</v>
      </c>
      <c r="AE86" s="115">
        <v>0.30789473684210528</v>
      </c>
      <c r="AF86" s="115">
        <v>7.1428571428571425E-2</v>
      </c>
      <c r="AG86" s="115">
        <v>0</v>
      </c>
      <c r="AH86" s="115">
        <v>-2.5000000000000022E-2</v>
      </c>
      <c r="AI86" s="115">
        <v>5.0125313283208059E-2</v>
      </c>
      <c r="AJ86" s="115">
        <v>0.32208588957055212</v>
      </c>
      <c r="AK86" s="115">
        <v>-3.6279069767441913E-2</v>
      </c>
      <c r="AL86" s="115">
        <v>0.26050420168067234</v>
      </c>
      <c r="AM86" s="115">
        <v>1.4629542236904139E-2</v>
      </c>
      <c r="AN86" s="115">
        <v>-6.0785767234988901E-2</v>
      </c>
      <c r="AO86" s="115">
        <v>0.43985952589991223</v>
      </c>
      <c r="AQ86" s="115">
        <v>0.45333333333333337</v>
      </c>
      <c r="AR86" s="115">
        <v>0.27567010309278345</v>
      </c>
      <c r="AS86" s="115">
        <v>4.0000000000000036E-2</v>
      </c>
      <c r="AT86" s="115">
        <v>0.2413793103448276</v>
      </c>
      <c r="AU86" s="115">
        <v>0.15999999999999998</v>
      </c>
      <c r="AW86" s="115">
        <v>0.55513698630136987</v>
      </c>
      <c r="AX86" s="115">
        <v>0.11281249999999998</v>
      </c>
      <c r="AY86" s="115">
        <v>7.4468085106382975E-2</v>
      </c>
      <c r="AZ86" s="115">
        <v>0.54970326409495551</v>
      </c>
      <c r="BA86" s="115">
        <v>0.30232558139534882</v>
      </c>
      <c r="BB86" s="115">
        <v>0.52316293929712443</v>
      </c>
      <c r="BC86" s="115">
        <v>0.53846153846153844</v>
      </c>
      <c r="BD86" s="115">
        <v>0.45919778699861691</v>
      </c>
      <c r="BE86" s="115">
        <v>-0.19252077562326866</v>
      </c>
      <c r="BF86" s="115">
        <v>0.48979591836734693</v>
      </c>
      <c r="BG86" s="115">
        <v>0.22129909365558897</v>
      </c>
      <c r="BH86" s="115">
        <v>0.6</v>
      </c>
      <c r="BK86" s="115">
        <v>0</v>
      </c>
      <c r="BL86" s="115">
        <v>-0.15384615384615385</v>
      </c>
      <c r="BM86" s="115">
        <v>0.21374728503896773</v>
      </c>
      <c r="BO86" s="116">
        <f t="shared" si="1"/>
        <v>0.22214588642961383</v>
      </c>
    </row>
    <row r="87" spans="1:67" x14ac:dyDescent="0.2">
      <c r="A87" t="s">
        <v>1441</v>
      </c>
      <c r="C87" s="115">
        <v>0.2168181818181818</v>
      </c>
      <c r="D87" s="115">
        <v>3.2894736842104949E-3</v>
      </c>
      <c r="E87" s="115">
        <v>-0.28333333333333338</v>
      </c>
      <c r="F87" s="115">
        <v>0</v>
      </c>
      <c r="G87" s="115">
        <v>0.13793103448275862</v>
      </c>
      <c r="H87" s="115">
        <v>1.5116279069767534E-2</v>
      </c>
      <c r="I87" s="115">
        <v>0.24384615384615399</v>
      </c>
      <c r="J87" s="115">
        <v>7.8846153846153871E-2</v>
      </c>
      <c r="K87" s="115">
        <v>0.24698412698412697</v>
      </c>
      <c r="L87" s="115">
        <v>0.19072332144015572</v>
      </c>
      <c r="M87" s="115">
        <v>6.7578888578609178E-2</v>
      </c>
      <c r="N87" s="115">
        <v>0.15833333333333335</v>
      </c>
      <c r="O87" s="115">
        <v>0.59111111111111114</v>
      </c>
      <c r="P87" s="115">
        <v>-9.5861707700366602E-2</v>
      </c>
      <c r="Q87" s="115">
        <v>1.6352201257861621E-2</v>
      </c>
      <c r="R87" s="115">
        <v>0.27780620075718809</v>
      </c>
      <c r="S87" s="115">
        <v>1.0423260949576738</v>
      </c>
      <c r="T87" s="115">
        <v>-2.4653922214897699E-2</v>
      </c>
      <c r="U87" s="115">
        <v>-2.935779816513699E-3</v>
      </c>
      <c r="V87" s="115">
        <v>-4.6819787985865821E-2</v>
      </c>
      <c r="W87" s="115">
        <v>-2.8478641019235588E-2</v>
      </c>
      <c r="X87" s="115">
        <v>0</v>
      </c>
      <c r="Y87" s="115">
        <v>3.2666666666666684E-2</v>
      </c>
      <c r="Z87" s="115">
        <v>0</v>
      </c>
      <c r="AA87" s="115">
        <v>-0.27233009708737865</v>
      </c>
      <c r="AB87" s="115">
        <v>0.41987829614604472</v>
      </c>
      <c r="AC87" s="115">
        <v>0.18305084745762712</v>
      </c>
      <c r="AD87" s="115">
        <v>0</v>
      </c>
      <c r="AE87" s="115">
        <v>0.2773109243697478</v>
      </c>
      <c r="AF87" s="115">
        <v>-0.125</v>
      </c>
      <c r="AG87" s="115">
        <v>-4.9892125134843625E-2</v>
      </c>
      <c r="AH87" s="115">
        <v>6.6666666666666721E-2</v>
      </c>
      <c r="AI87" s="115">
        <v>1.2690355329949306E-2</v>
      </c>
      <c r="AJ87" s="115">
        <v>0.13194444444444448</v>
      </c>
      <c r="AK87" s="115">
        <v>0</v>
      </c>
      <c r="AL87" s="115">
        <v>4.0816326530612151E-2</v>
      </c>
      <c r="AM87" s="115">
        <v>-1.4418604651162731E-2</v>
      </c>
      <c r="AN87" s="115">
        <v>7.920000000000002E-2</v>
      </c>
      <c r="AO87" s="115">
        <v>0.16621160409556318</v>
      </c>
      <c r="AQ87" s="115">
        <v>0.25698324022346364</v>
      </c>
      <c r="AR87" s="115">
        <v>-3.5401750198886257E-2</v>
      </c>
      <c r="AS87" s="115">
        <v>-0.10394265232974911</v>
      </c>
      <c r="AT87" s="115">
        <v>-0.10686787804126884</v>
      </c>
      <c r="AU87" s="115">
        <v>-7.0631970260223026E-2</v>
      </c>
      <c r="AW87" s="115">
        <v>-8.635794743429287E-2</v>
      </c>
      <c r="AX87" s="115">
        <v>3.2258064516129031E-2</v>
      </c>
      <c r="AY87" s="115">
        <v>-2.0833333333333332E-2</v>
      </c>
      <c r="AZ87" s="115">
        <v>0.20357142857142868</v>
      </c>
      <c r="BA87" s="115">
        <v>6.0855263157894739E-2</v>
      </c>
      <c r="BB87" s="115">
        <v>2.4363636363636424E-2</v>
      </c>
      <c r="BC87" s="115">
        <v>-2.9850746268656744E-2</v>
      </c>
      <c r="BD87" s="115">
        <v>0.19405450041288205</v>
      </c>
      <c r="BE87" s="115">
        <v>0.56108108108108101</v>
      </c>
      <c r="BF87" s="115">
        <v>-1.803607214428855E-2</v>
      </c>
      <c r="BG87" s="115">
        <v>-4.0162389444686038E-2</v>
      </c>
      <c r="BH87" s="115">
        <v>5.7471264367816915E-3</v>
      </c>
      <c r="BK87" s="115">
        <v>0</v>
      </c>
      <c r="BL87" s="115">
        <v>-6.4748201438848949E-2</v>
      </c>
      <c r="BM87" s="115">
        <v>9.2241138710577722E-2</v>
      </c>
      <c r="BO87" s="116">
        <f t="shared" si="1"/>
        <v>7.8103342822214455E-2</v>
      </c>
    </row>
    <row r="88" spans="1:67" x14ac:dyDescent="0.2">
      <c r="A88" t="s">
        <v>1442</v>
      </c>
      <c r="C88" s="115">
        <v>-0.17818453492715725</v>
      </c>
      <c r="D88" s="115">
        <v>0.64087801367398356</v>
      </c>
      <c r="E88" s="115">
        <v>-9.0909090909090856E-2</v>
      </c>
      <c r="F88" s="115">
        <v>-5.7142857142857197E-2</v>
      </c>
      <c r="G88" s="115">
        <v>-6.1488673139158533E-2</v>
      </c>
      <c r="H88" s="115">
        <v>-1.8264840182648418E-2</v>
      </c>
      <c r="I88" s="115">
        <v>-6.4748201438848949E-2</v>
      </c>
      <c r="J88" s="115">
        <v>-6.4748201438848824E-2</v>
      </c>
      <c r="K88" s="115">
        <v>-1.3157894736842105E-2</v>
      </c>
      <c r="L88" s="115">
        <v>-1.9423761735190117E-3</v>
      </c>
      <c r="M88" s="115">
        <v>-8.0616174582798475E-2</v>
      </c>
      <c r="N88" s="115">
        <v>1.6949152542372819E-2</v>
      </c>
      <c r="O88" s="115">
        <v>5.4687499999999944E-2</v>
      </c>
      <c r="P88" s="115">
        <v>-0.10164705882352942</v>
      </c>
      <c r="Q88" s="115">
        <v>-7.126168224299069E-2</v>
      </c>
      <c r="R88" s="115">
        <v>8.0128205128205121E-2</v>
      </c>
      <c r="S88" s="115">
        <v>7.5187969924812109E-2</v>
      </c>
      <c r="T88" s="115">
        <v>-0.15722222222222229</v>
      </c>
      <c r="U88" s="115">
        <v>-1.580135440180587E-2</v>
      </c>
      <c r="V88" s="115">
        <v>8.9509143407122196E-2</v>
      </c>
      <c r="W88" s="115">
        <v>-0.17122153209109722</v>
      </c>
      <c r="X88" s="115">
        <v>-0.24242424242424246</v>
      </c>
      <c r="Y88" s="115">
        <v>-5.9266227657572924E-2</v>
      </c>
      <c r="Z88" s="115">
        <v>0.11898211829436042</v>
      </c>
      <c r="AA88" s="115">
        <v>0.24848484848484856</v>
      </c>
      <c r="AB88" s="115">
        <v>-0.2586466165413534</v>
      </c>
      <c r="AC88" s="115">
        <v>0</v>
      </c>
      <c r="AD88" s="115">
        <v>0</v>
      </c>
      <c r="AE88" s="115">
        <v>0.1666666666666668</v>
      </c>
      <c r="AF88" s="115">
        <v>5.2631578947368474E-2</v>
      </c>
      <c r="AG88" s="115">
        <v>-4.9961568024596538E-2</v>
      </c>
      <c r="AH88" s="115">
        <v>-3.2258064516129059E-2</v>
      </c>
      <c r="AI88" s="115">
        <v>1.0256410256410265E-2</v>
      </c>
      <c r="AJ88" s="115">
        <v>-0.14641375222288089</v>
      </c>
      <c r="AK88" s="115">
        <v>-4.4444444444444446E-2</v>
      </c>
      <c r="AL88" s="115">
        <v>-0.12051282051282045</v>
      </c>
      <c r="AM88" s="115">
        <v>1.1629259216193879E-4</v>
      </c>
      <c r="AN88" s="115">
        <v>4.1666666666666664E-2</v>
      </c>
      <c r="AO88" s="115">
        <v>-5.787781350482317E-2</v>
      </c>
      <c r="AQ88" s="115">
        <v>-5.5555555555555601E-3</v>
      </c>
      <c r="AR88" s="115">
        <v>4.9906034662768856E-2</v>
      </c>
      <c r="AS88" s="115">
        <v>-0.14939024390243896</v>
      </c>
      <c r="AT88" s="115">
        <v>-1.1567732115677399E-2</v>
      </c>
      <c r="AU88" s="115">
        <v>-0.15937500000000007</v>
      </c>
      <c r="AW88" s="115">
        <v>-0.11379769299023959</v>
      </c>
      <c r="AX88" s="115">
        <v>-0.11428571428571428</v>
      </c>
      <c r="AY88" s="115">
        <v>0</v>
      </c>
      <c r="AZ88" s="115">
        <v>-9.238249594813619E-2</v>
      </c>
      <c r="BA88" s="115">
        <v>-1.8404907975460086E-2</v>
      </c>
      <c r="BB88" s="115">
        <v>-0.14728682170542637</v>
      </c>
      <c r="BC88" s="115">
        <v>-0.16249999999999998</v>
      </c>
      <c r="BD88" s="115">
        <v>-0.13500000000000004</v>
      </c>
      <c r="BE88" s="115">
        <v>-0.17777777777777778</v>
      </c>
      <c r="BF88" s="115">
        <v>-0.22031250000000002</v>
      </c>
      <c r="BG88" s="115">
        <v>0.13943499091359651</v>
      </c>
      <c r="BH88" s="115">
        <v>-1.8058690744921009E-2</v>
      </c>
      <c r="BK88" s="115">
        <v>0</v>
      </c>
      <c r="BL88" s="115">
        <v>-0.10322580645161288</v>
      </c>
      <c r="BM88" s="115">
        <v>-6.0443162449193649E-2</v>
      </c>
      <c r="BO88" s="116">
        <f t="shared" si="1"/>
        <v>-3.498374159395063E-2</v>
      </c>
    </row>
    <row r="89" spans="1:67" x14ac:dyDescent="0.2">
      <c r="A89" t="s">
        <v>1443</v>
      </c>
      <c r="C89" s="115">
        <v>7.4668807707747864E-2</v>
      </c>
      <c r="D89" s="115">
        <v>0.26318181818181813</v>
      </c>
      <c r="E89" s="115">
        <v>0.21771217712177116</v>
      </c>
      <c r="F89" s="115">
        <v>-0.1745283018867925</v>
      </c>
      <c r="G89" s="115">
        <v>-3.4375000000000044E-2</v>
      </c>
      <c r="H89" s="115">
        <v>2.3364485981308327E-2</v>
      </c>
      <c r="I89" s="115">
        <v>-0.11521323997453854</v>
      </c>
      <c r="J89" s="115">
        <v>-5.7627118644067922E-2</v>
      </c>
      <c r="K89" s="115">
        <v>-2.4750618765469364E-3</v>
      </c>
      <c r="L89" s="115">
        <v>4.4993234100135254E-2</v>
      </c>
      <c r="M89" s="115">
        <v>-8.0934403020292575E-2</v>
      </c>
      <c r="N89" s="115">
        <v>1.2006861063464885E-2</v>
      </c>
      <c r="O89" s="115">
        <v>-0.13513513513513511</v>
      </c>
      <c r="P89" s="115">
        <v>5.1980198019802019E-2</v>
      </c>
      <c r="Q89" s="115">
        <v>7.2681704260651639E-2</v>
      </c>
      <c r="R89" s="115">
        <v>4.8557190868003218E-2</v>
      </c>
      <c r="S89" s="115">
        <v>-8.6075949367088581E-2</v>
      </c>
      <c r="T89" s="115">
        <v>0.26156433978132881</v>
      </c>
      <c r="U89" s="115">
        <v>9.4898097519096193E-4</v>
      </c>
      <c r="V89" s="115">
        <v>3.1777557100297942E-2</v>
      </c>
      <c r="W89" s="115">
        <v>9.5238095238095136E-2</v>
      </c>
      <c r="X89" s="115">
        <v>0.10000000000000003</v>
      </c>
      <c r="Y89" s="115">
        <v>4.4717444717444786E-2</v>
      </c>
      <c r="Z89" s="115">
        <v>-0.21574973031283712</v>
      </c>
      <c r="AA89" s="115">
        <v>3.7735849056603751E-2</v>
      </c>
      <c r="AB89" s="115">
        <v>-0.13260869565217395</v>
      </c>
      <c r="AC89" s="115">
        <v>0</v>
      </c>
      <c r="AD89" s="115">
        <v>-6.5780730897009976E-2</v>
      </c>
      <c r="AE89" s="115">
        <v>0</v>
      </c>
      <c r="AF89" s="115">
        <v>-0.24000000000000005</v>
      </c>
      <c r="AG89" s="115">
        <v>4.4560417503010812E-2</v>
      </c>
      <c r="AH89" s="115">
        <v>1.3071895424836612E-2</v>
      </c>
      <c r="AI89" s="115">
        <v>1.0362694300518144E-2</v>
      </c>
      <c r="AJ89" s="115">
        <v>-3.5448827901657945E-2</v>
      </c>
      <c r="AK89" s="115">
        <v>-6.5420560747663517E-2</v>
      </c>
      <c r="AL89" s="115">
        <v>-2.5000000000000022E-2</v>
      </c>
      <c r="AM89" s="115">
        <v>8.1635220125786098E-2</v>
      </c>
      <c r="AN89" s="115">
        <v>6.6666666666666666E-2</v>
      </c>
      <c r="AO89" s="115">
        <v>-3.3260801989431155E-2</v>
      </c>
      <c r="AQ89" s="115">
        <v>-5.2631578947368356E-2</v>
      </c>
      <c r="AR89" s="115">
        <v>0</v>
      </c>
      <c r="AS89" s="115">
        <v>2.1806853582554468E-2</v>
      </c>
      <c r="AT89" s="115">
        <v>-1.9402985074626823E-2</v>
      </c>
      <c r="AU89" s="115">
        <v>8.4745762711864403E-2</v>
      </c>
      <c r="AW89" s="115">
        <v>0.20373831775700937</v>
      </c>
      <c r="AX89" s="115">
        <v>-2.7777777777777776E-2</v>
      </c>
      <c r="AY89" s="115">
        <v>-4.3634190077704679E-2</v>
      </c>
      <c r="AZ89" s="115">
        <v>5.3800170794192907E-2</v>
      </c>
      <c r="BA89" s="115">
        <v>-3.2187500000000036E-2</v>
      </c>
      <c r="BB89" s="115">
        <v>0.27722772277227725</v>
      </c>
      <c r="BC89" s="115">
        <v>0.11692844677137876</v>
      </c>
      <c r="BD89" s="115">
        <v>4.4776119402985044E-2</v>
      </c>
      <c r="BE89" s="115">
        <v>-0.36260623229461753</v>
      </c>
      <c r="BF89" s="115">
        <v>-0.13373037357877635</v>
      </c>
      <c r="BG89" s="115">
        <v>-9.5757394681804553E-2</v>
      </c>
      <c r="BH89" s="115">
        <v>8.9790897908978914E-2</v>
      </c>
      <c r="BK89" s="115">
        <v>0</v>
      </c>
      <c r="BL89" s="115">
        <v>-0.16216216216216217</v>
      </c>
      <c r="BM89" s="115">
        <v>2.3758389261744912E-2</v>
      </c>
      <c r="BO89" s="116">
        <f t="shared" si="1"/>
        <v>1.4317723247015922E-3</v>
      </c>
    </row>
    <row r="90" spans="1:67" x14ac:dyDescent="0.2">
      <c r="A90" t="s">
        <v>1444</v>
      </c>
      <c r="C90" s="115">
        <v>-7.5697211155378993E-3</v>
      </c>
      <c r="D90" s="115">
        <v>0.62962962962962965</v>
      </c>
      <c r="E90" s="115">
        <v>4.2307692307692261E-2</v>
      </c>
      <c r="F90" s="115">
        <v>4.9504950495049549E-2</v>
      </c>
      <c r="G90" s="115">
        <v>2.5641025641025664E-2</v>
      </c>
      <c r="H90" s="115">
        <v>-0.12919633774160727</v>
      </c>
      <c r="I90" s="115">
        <v>-9.7645031591039586E-2</v>
      </c>
      <c r="J90" s="115">
        <v>-0.16312056737588645</v>
      </c>
      <c r="K90" s="115">
        <v>0.15955935642846797</v>
      </c>
      <c r="L90" s="115">
        <v>-0.15357449651617819</v>
      </c>
      <c r="M90" s="115">
        <v>-0.29904068805822026</v>
      </c>
      <c r="N90" s="115">
        <v>-0.25016077170418011</v>
      </c>
      <c r="O90" s="115">
        <v>-7.2100313479623743E-2</v>
      </c>
      <c r="P90" s="115">
        <v>0.17101449275362315</v>
      </c>
      <c r="Q90" s="115">
        <v>1.0126582278481022E-2</v>
      </c>
      <c r="R90" s="115">
        <v>-0.45309925212320951</v>
      </c>
      <c r="S90" s="115">
        <v>7.7132839890923136E-2</v>
      </c>
      <c r="T90" s="115">
        <v>-2.2739726027397215E-2</v>
      </c>
      <c r="U90" s="115">
        <v>-4.6780099073874711E-2</v>
      </c>
      <c r="V90" s="115">
        <v>-0.11433597185576069</v>
      </c>
      <c r="W90" s="115">
        <v>9.5652173913043509E-2</v>
      </c>
      <c r="X90" s="115">
        <v>-1.8538713195201739E-2</v>
      </c>
      <c r="Y90" s="115">
        <v>1.8518518518518511E-2</v>
      </c>
      <c r="Z90" s="115">
        <v>0</v>
      </c>
      <c r="AA90" s="115">
        <v>-6.2499999999999778E-3</v>
      </c>
      <c r="AB90" s="115">
        <v>-8.7301587301587269E-2</v>
      </c>
      <c r="AC90" s="115">
        <v>0</v>
      </c>
      <c r="AD90" s="115">
        <v>3.3333333333333808E-3</v>
      </c>
      <c r="AE90" s="115">
        <v>-0.23880597014925381</v>
      </c>
      <c r="AF90" s="115">
        <v>2.0040080160320215E-3</v>
      </c>
      <c r="AG90" s="115">
        <v>4.9873559988760842E-2</v>
      </c>
      <c r="AH90" s="115">
        <v>-7.2727272727272654E-2</v>
      </c>
      <c r="AI90" s="115">
        <v>-8.0952380952381026E-2</v>
      </c>
      <c r="AJ90" s="115">
        <v>-0.15343659244917723</v>
      </c>
      <c r="AK90" s="115">
        <v>-4.9921073401736411E-2</v>
      </c>
      <c r="AL90" s="115">
        <v>-3.6144578313253094E-2</v>
      </c>
      <c r="AM90" s="115">
        <v>1.9230769230769232E-2</v>
      </c>
      <c r="AN90" s="115">
        <v>0</v>
      </c>
      <c r="AO90" s="115">
        <v>-0.16441558441558438</v>
      </c>
      <c r="AQ90" s="115">
        <v>-3.5532994923857898E-2</v>
      </c>
      <c r="AR90" s="115">
        <v>4.9989037491778146E-2</v>
      </c>
      <c r="AS90" s="115">
        <v>1.9047619047619067E-2</v>
      </c>
      <c r="AT90" s="115">
        <v>3.875968992248062E-2</v>
      </c>
      <c r="AU90" s="115">
        <v>-0.24358974358974353</v>
      </c>
      <c r="AW90" s="115">
        <v>0.11791044776119403</v>
      </c>
      <c r="AX90" s="115">
        <v>8.403361344537735E-3</v>
      </c>
      <c r="AY90" s="115">
        <v>-8.9441219158200289E-2</v>
      </c>
      <c r="AZ90" s="115">
        <v>3.6283185840707978E-2</v>
      </c>
      <c r="BA90" s="115">
        <v>4.6093494606080497E-2</v>
      </c>
      <c r="BB90" s="115">
        <v>-1.8776558948512476E-3</v>
      </c>
      <c r="BC90" s="115">
        <v>-7.2215025906735772E-2</v>
      </c>
      <c r="BD90" s="115">
        <v>-0.18935269207501515</v>
      </c>
      <c r="BE90" s="115">
        <v>0.14239482200647247</v>
      </c>
      <c r="BF90" s="115">
        <v>-3.989603638726455E-2</v>
      </c>
      <c r="BG90" s="115">
        <v>5.4173228346456659E-2</v>
      </c>
      <c r="BH90" s="115">
        <v>-0.36829836829836821</v>
      </c>
      <c r="BK90" s="115">
        <v>0</v>
      </c>
      <c r="BL90" s="115">
        <v>-0.22301553968920618</v>
      </c>
      <c r="BM90" s="115">
        <v>7.441592154600514E-2</v>
      </c>
      <c r="BO90" s="116">
        <f t="shared" si="1"/>
        <v>-3.457756381614447E-2</v>
      </c>
    </row>
    <row r="91" spans="1:67" x14ac:dyDescent="0.2">
      <c r="A91" t="s">
        <v>1445</v>
      </c>
      <c r="C91" s="115">
        <v>4.5833333333333393E-2</v>
      </c>
      <c r="D91" s="115">
        <v>3.9260969976905293E-2</v>
      </c>
      <c r="E91" s="115">
        <v>-0.18750000000000003</v>
      </c>
      <c r="F91" s="115">
        <v>-0.10222222222222221</v>
      </c>
      <c r="G91" s="115">
        <v>0.10716820440028388</v>
      </c>
      <c r="H91" s="115">
        <v>-7.0707070707070989E-3</v>
      </c>
      <c r="I91" s="115">
        <v>7.4691358024691415E-2</v>
      </c>
      <c r="J91" s="115">
        <v>0.1334405144694534</v>
      </c>
      <c r="K91" s="115">
        <v>4.5303030303030269E-2</v>
      </c>
      <c r="L91" s="115">
        <v>0.11209001167604292</v>
      </c>
      <c r="M91" s="115">
        <v>0.2593209747969174</v>
      </c>
      <c r="N91" s="115">
        <v>0.62656903765690375</v>
      </c>
      <c r="O91" s="115">
        <v>0.15999999999999995</v>
      </c>
      <c r="P91" s="115">
        <v>-4.1666666666666664E-2</v>
      </c>
      <c r="Q91" s="115">
        <v>5.3333333333333378E-2</v>
      </c>
      <c r="R91" s="115">
        <v>-0.29581362135142375</v>
      </c>
      <c r="S91" s="115">
        <v>6.2720501764014164E-3</v>
      </c>
      <c r="T91" s="115">
        <v>1.6854715141384504E-2</v>
      </c>
      <c r="U91" s="115">
        <v>0.16138876382010117</v>
      </c>
      <c r="V91" s="115">
        <v>0.21086261980830656</v>
      </c>
      <c r="W91" s="115">
        <v>-3.0821093185648955E-2</v>
      </c>
      <c r="X91" s="115">
        <v>0.14624999999999999</v>
      </c>
      <c r="Y91" s="115">
        <v>-3.1351001939237309E-2</v>
      </c>
      <c r="Z91" s="115">
        <v>0.12091898428053205</v>
      </c>
      <c r="AA91" s="115">
        <v>-2.4390243902438939E-2</v>
      </c>
      <c r="AB91" s="115">
        <v>0.18867924528301888</v>
      </c>
      <c r="AC91" s="115">
        <v>0</v>
      </c>
      <c r="AD91" s="115">
        <v>-6.25E-2</v>
      </c>
      <c r="AE91" s="115">
        <v>3.0769230769230795E-2</v>
      </c>
      <c r="AF91" s="115">
        <v>9.4298245614035228E-2</v>
      </c>
      <c r="AG91" s="115">
        <v>1.471527777777778</v>
      </c>
      <c r="AH91" s="115">
        <v>6.4516129032257979E-2</v>
      </c>
      <c r="AI91" s="115">
        <v>7.6923076923076997E-2</v>
      </c>
      <c r="AJ91" s="115">
        <v>0.16723163841807914</v>
      </c>
      <c r="AK91" s="115">
        <v>7.8297872340425526E-2</v>
      </c>
      <c r="AL91" s="115">
        <v>-4.5977011494252713E-2</v>
      </c>
      <c r="AM91" s="115">
        <v>-4.2944785276073622E-2</v>
      </c>
      <c r="AN91" s="115">
        <v>-2.8497409326424878E-2</v>
      </c>
      <c r="AO91" s="115">
        <v>0.13235294117647059</v>
      </c>
      <c r="AQ91" s="115">
        <v>-1.5000000000000013E-2</v>
      </c>
      <c r="AR91" s="115">
        <v>0</v>
      </c>
      <c r="AS91" s="115">
        <v>-5.9701492537313487E-2</v>
      </c>
      <c r="AT91" s="115">
        <v>9.880749574105617E-2</v>
      </c>
      <c r="AU91" s="115">
        <v>-2.2556390977443684E-2</v>
      </c>
      <c r="AW91" s="115">
        <v>0.12416107382550336</v>
      </c>
      <c r="AX91" s="115">
        <v>0.11562500000000009</v>
      </c>
      <c r="AY91" s="115">
        <v>0.10239999999999995</v>
      </c>
      <c r="AZ91" s="115">
        <v>9.7087378640776698E-2</v>
      </c>
      <c r="BA91" s="115">
        <v>-0.27166666666666672</v>
      </c>
      <c r="BB91" s="115">
        <v>9.6316359696641402E-2</v>
      </c>
      <c r="BC91" s="115">
        <v>-5.4750402576490085E-3</v>
      </c>
      <c r="BD91" s="115">
        <v>0.24754716981132083</v>
      </c>
      <c r="BE91" s="115">
        <v>4.4624746450304273E-2</v>
      </c>
      <c r="BF91" s="115">
        <v>6.5019505851751831E-4</v>
      </c>
      <c r="BG91" s="115">
        <v>9.6994752742884313E-3</v>
      </c>
      <c r="BH91" s="115">
        <v>0.11332179930795837</v>
      </c>
      <c r="BK91" s="115">
        <v>0</v>
      </c>
      <c r="BL91" s="115">
        <v>0.12576832151300238</v>
      </c>
      <c r="BM91" s="115">
        <v>6.6769230769230817E-2</v>
      </c>
      <c r="BO91" s="116">
        <f t="shared" si="1"/>
        <v>7.782674494485467E-2</v>
      </c>
    </row>
    <row r="92" spans="1:67" x14ac:dyDescent="0.2">
      <c r="A92" t="s">
        <v>1446</v>
      </c>
      <c r="C92" s="115">
        <v>0</v>
      </c>
      <c r="D92" s="115">
        <v>-9.160839160839164E-2</v>
      </c>
      <c r="E92" s="115">
        <v>2.8938906752411675E-2</v>
      </c>
      <c r="F92" s="115">
        <v>-0.20774647887323941</v>
      </c>
      <c r="G92" s="115">
        <v>4.2931162102146564E-2</v>
      </c>
      <c r="H92" s="115">
        <v>5.8823529411764781E-2</v>
      </c>
      <c r="I92" s="115">
        <v>-1.8181818181818226E-2</v>
      </c>
      <c r="J92" s="115">
        <v>-0.14794520547945206</v>
      </c>
      <c r="K92" s="115">
        <v>9.8169717138103157E-2</v>
      </c>
      <c r="L92" s="115">
        <v>-5.1831723027375258E-2</v>
      </c>
      <c r="M92" s="115">
        <v>0.15631021194604997</v>
      </c>
      <c r="N92" s="115">
        <v>-0.23824701195219125</v>
      </c>
      <c r="O92" s="115">
        <v>0.59883720930232565</v>
      </c>
      <c r="P92" s="115">
        <v>-8.629441624365479E-2</v>
      </c>
      <c r="Q92" s="115">
        <v>-8.7591240875912482E-2</v>
      </c>
      <c r="R92" s="115">
        <v>-2.1956436335064826E-2</v>
      </c>
      <c r="S92" s="115">
        <v>6.3116370808678551E-3</v>
      </c>
      <c r="T92" s="115">
        <v>0.12277134813888034</v>
      </c>
      <c r="U92" s="115">
        <v>-4.7796863330844307E-3</v>
      </c>
      <c r="V92" s="115">
        <v>-0.1471389645776566</v>
      </c>
      <c r="W92" s="115">
        <v>-7.9157427937915747E-2</v>
      </c>
      <c r="X92" s="115">
        <v>0</v>
      </c>
      <c r="Y92" s="115">
        <v>-4.2549899427510335E-2</v>
      </c>
      <c r="Z92" s="115">
        <v>0</v>
      </c>
      <c r="AA92" s="115">
        <v>6.2176165803108752E-2</v>
      </c>
      <c r="AB92" s="115">
        <v>0.17712382009994435</v>
      </c>
      <c r="AC92" s="115">
        <v>0</v>
      </c>
      <c r="AD92" s="115">
        <v>1.9108280254777118E-2</v>
      </c>
      <c r="AE92" s="115">
        <v>0.44444444444444442</v>
      </c>
      <c r="AF92" s="115">
        <v>-2.1881838074399723E-3</v>
      </c>
      <c r="AG92" s="115">
        <v>0.44000000000000006</v>
      </c>
      <c r="AH92" s="115">
        <v>-0.18421052631578941</v>
      </c>
      <c r="AI92" s="115">
        <v>0.11428571428571425</v>
      </c>
      <c r="AJ92" s="115">
        <v>-0.11720698254364097</v>
      </c>
      <c r="AK92" s="115">
        <v>-8.54251799961082E-2</v>
      </c>
      <c r="AL92" s="115">
        <v>-0.15369649805447472</v>
      </c>
      <c r="AM92" s="115">
        <v>8.666666666666667E-2</v>
      </c>
      <c r="AN92" s="115">
        <v>-3.8205980066445107E-2</v>
      </c>
      <c r="AO92" s="115">
        <v>0.15137148662377239</v>
      </c>
      <c r="AQ92" s="115">
        <v>-2.4390243902438939E-2</v>
      </c>
      <c r="AR92" s="115">
        <v>0.40209037811251147</v>
      </c>
      <c r="AS92" s="115">
        <v>1.5151515151515233E-2</v>
      </c>
      <c r="AT92" s="115">
        <v>0.15098039215686279</v>
      </c>
      <c r="AU92" s="115">
        <v>-0.16701461377870561</v>
      </c>
      <c r="AW92" s="115">
        <v>-0.16491523048900103</v>
      </c>
      <c r="AX92" s="115">
        <v>-1.9908116385911136E-2</v>
      </c>
      <c r="AY92" s="115">
        <v>9.6491228070175405E-2</v>
      </c>
      <c r="AZ92" s="115">
        <v>-2.3696682464454975E-2</v>
      </c>
      <c r="BA92" s="115">
        <v>2.9411764705882353E-2</v>
      </c>
      <c r="BB92" s="115">
        <v>-9.5009314638690057E-2</v>
      </c>
      <c r="BC92" s="115">
        <v>0.15000000000000002</v>
      </c>
      <c r="BD92" s="115">
        <v>0.12003381234150465</v>
      </c>
      <c r="BE92" s="115">
        <v>1.9999999999999941E-2</v>
      </c>
      <c r="BF92" s="115">
        <v>-5.5282555282555282E-2</v>
      </c>
      <c r="BG92" s="115">
        <v>3.2846115946789295E-2</v>
      </c>
      <c r="BH92" s="115">
        <v>1.4595744680851064</v>
      </c>
      <c r="BK92" s="115">
        <v>0</v>
      </c>
      <c r="BL92" s="115">
        <v>0.13101604278074863</v>
      </c>
      <c r="BM92" s="115">
        <v>0</v>
      </c>
      <c r="BO92" s="116">
        <f t="shared" si="1"/>
        <v>4.8469274725816122E-2</v>
      </c>
    </row>
    <row r="93" spans="1:67" x14ac:dyDescent="0.2">
      <c r="A93" t="s">
        <v>1447</v>
      </c>
      <c r="C93" s="115">
        <v>3.8511466897447021E-2</v>
      </c>
      <c r="D93" s="115">
        <v>0.21186440677966101</v>
      </c>
      <c r="E93" s="115">
        <v>0.44651162790697674</v>
      </c>
      <c r="F93" s="115">
        <v>0.65116279069767435</v>
      </c>
      <c r="G93" s="115">
        <v>0.17478260869565215</v>
      </c>
      <c r="H93" s="115">
        <v>5.0561797752808904E-2</v>
      </c>
      <c r="I93" s="115">
        <v>-2.1352313167259752E-2</v>
      </c>
      <c r="J93" s="115">
        <v>0.34438305709023947</v>
      </c>
      <c r="K93" s="115">
        <v>-0.1347039852568532</v>
      </c>
      <c r="L93" s="115">
        <v>0.22606120434353397</v>
      </c>
      <c r="M93" s="115">
        <v>6.2436028659160821E-2</v>
      </c>
      <c r="N93" s="115">
        <v>-0.13448275862068962</v>
      </c>
      <c r="O93" s="115">
        <v>2.3809523809523725E-2</v>
      </c>
      <c r="P93" s="115">
        <v>-0.10454545454545458</v>
      </c>
      <c r="Q93" s="115">
        <v>0.2473444613050077</v>
      </c>
      <c r="R93" s="115">
        <v>1.7574626865671641</v>
      </c>
      <c r="S93" s="115">
        <v>3.1746031746031793E-2</v>
      </c>
      <c r="T93" s="115">
        <v>0.10241379310344824</v>
      </c>
      <c r="U93" s="115">
        <v>0.10789343041535662</v>
      </c>
      <c r="V93" s="115">
        <v>0.23847019122609664</v>
      </c>
      <c r="W93" s="115">
        <v>9.3333333333333365E-2</v>
      </c>
      <c r="X93" s="115">
        <v>-0.1111111111111111</v>
      </c>
      <c r="Y93" s="115">
        <v>0.17808968282901924</v>
      </c>
      <c r="Z93" s="115">
        <v>0</v>
      </c>
      <c r="AA93" s="115">
        <v>-6.4242424242424268E-2</v>
      </c>
      <c r="AB93" s="115">
        <v>-2.1195652173912883E-2</v>
      </c>
      <c r="AC93" s="115">
        <v>0</v>
      </c>
      <c r="AD93" s="115">
        <v>-0.19897959183673478</v>
      </c>
      <c r="AE93" s="115">
        <v>-0.1</v>
      </c>
      <c r="AF93" s="115">
        <v>2.6966292134831482E-2</v>
      </c>
      <c r="AG93" s="115">
        <v>0.1111111111111111</v>
      </c>
      <c r="AH93" s="115">
        <v>0.18749999999999989</v>
      </c>
      <c r="AI93" s="115">
        <v>-3.5812672176308513E-2</v>
      </c>
      <c r="AJ93" s="115">
        <v>0.29354838709677422</v>
      </c>
      <c r="AK93" s="115">
        <v>0.14200000000000002</v>
      </c>
      <c r="AL93" s="115">
        <v>0.20374707259953165</v>
      </c>
      <c r="AM93" s="115">
        <v>2.4310297732859889E-2</v>
      </c>
      <c r="AN93" s="115">
        <v>4.1701417848205953E-3</v>
      </c>
      <c r="AO93" s="115">
        <v>0.18832997987927563</v>
      </c>
      <c r="AQ93" s="115">
        <v>0.20588235294117641</v>
      </c>
      <c r="AR93" s="115">
        <v>0.27468652037617564</v>
      </c>
      <c r="AS93" s="115">
        <v>0</v>
      </c>
      <c r="AT93" s="115">
        <v>-1.9230769230769232E-2</v>
      </c>
      <c r="AU93" s="115">
        <v>0.21573604060913709</v>
      </c>
      <c r="AW93" s="115">
        <v>-0.13561107948696199</v>
      </c>
      <c r="AX93" s="115">
        <v>4.3130990415335392E-2</v>
      </c>
      <c r="AY93" s="115">
        <v>-1.2987012987013017E-2</v>
      </c>
      <c r="AZ93" s="115">
        <v>5.500000000000007E-2</v>
      </c>
      <c r="BA93" s="115">
        <v>0.28382630585273755</v>
      </c>
      <c r="BB93" s="115">
        <v>-0.15008333333333337</v>
      </c>
      <c r="BC93" s="115">
        <v>-4.6946699611718969E-2</v>
      </c>
      <c r="BD93" s="115">
        <v>-5.8823529411764939E-3</v>
      </c>
      <c r="BE93" s="115">
        <v>0.61111111111111116</v>
      </c>
      <c r="BF93" s="115">
        <v>0.49714916314143848</v>
      </c>
      <c r="BG93" s="115">
        <v>9.5932325413966846E-2</v>
      </c>
      <c r="BH93" s="115">
        <v>-4.0816326530612276E-2</v>
      </c>
      <c r="BK93" s="115">
        <v>0</v>
      </c>
      <c r="BL93" s="115">
        <v>0.4384615384615384</v>
      </c>
      <c r="BM93" s="115">
        <v>0.31685575364667751</v>
      </c>
      <c r="BO93" s="116">
        <f t="shared" si="1"/>
        <v>0.13336118593583565</v>
      </c>
    </row>
    <row r="94" spans="1:67" x14ac:dyDescent="0.2">
      <c r="A94" t="s">
        <v>1448</v>
      </c>
      <c r="C94" s="115">
        <v>0.15549999999999997</v>
      </c>
      <c r="D94" s="115">
        <v>9.2592592592592587E-2</v>
      </c>
      <c r="E94" s="115">
        <v>-0.10788381742738598</v>
      </c>
      <c r="F94" s="115">
        <v>-4.4444444444444481E-2</v>
      </c>
      <c r="G94" s="115">
        <v>-0.11470361816782142</v>
      </c>
      <c r="H94" s="115">
        <v>4.5146726862303529E-3</v>
      </c>
      <c r="I94" s="115">
        <v>4.0740740740740751E-2</v>
      </c>
      <c r="J94" s="115">
        <v>-3.0357142857142846E-2</v>
      </c>
      <c r="K94" s="115">
        <v>9.2075471698113115E-2</v>
      </c>
      <c r="L94" s="115">
        <v>-3.8557361490093721E-2</v>
      </c>
      <c r="M94" s="115">
        <v>0.10239774330042299</v>
      </c>
      <c r="N94" s="115">
        <v>0.42716535433070862</v>
      </c>
      <c r="O94" s="115">
        <v>-7.2847682119205309E-2</v>
      </c>
      <c r="P94" s="115">
        <v>-0.14396887159533073</v>
      </c>
      <c r="Q94" s="115">
        <v>7.1544715447154392E-2</v>
      </c>
      <c r="R94" s="115">
        <v>0.42577655740518267</v>
      </c>
      <c r="S94" s="115">
        <v>2.3750000000000011E-2</v>
      </c>
      <c r="T94" s="115">
        <v>0.16</v>
      </c>
      <c r="U94" s="115">
        <v>-3.5537585784965721E-2</v>
      </c>
      <c r="V94" s="115">
        <v>1.6000000000000066E-2</v>
      </c>
      <c r="W94" s="115">
        <v>5.7692307692307696E-2</v>
      </c>
      <c r="X94" s="115">
        <v>5.8823529411764705E-2</v>
      </c>
      <c r="Y94" s="115">
        <v>4.6547119420068631E-2</v>
      </c>
      <c r="Z94" s="115">
        <v>0</v>
      </c>
      <c r="AA94" s="115">
        <v>0</v>
      </c>
      <c r="AB94" s="115">
        <v>-1.8666666666666741E-2</v>
      </c>
      <c r="AC94" s="115">
        <v>0</v>
      </c>
      <c r="AD94" s="115">
        <v>-5.3140096618357384E-2</v>
      </c>
      <c r="AE94" s="115">
        <v>-7.4074074074074139E-2</v>
      </c>
      <c r="AF94" s="115">
        <v>-0.15238095238095234</v>
      </c>
      <c r="AG94" s="115">
        <v>0</v>
      </c>
      <c r="AH94" s="115">
        <v>5.2631578947368467E-2</v>
      </c>
      <c r="AI94" s="115">
        <v>2.5423728813559282E-2</v>
      </c>
      <c r="AJ94" s="115">
        <v>8.0139372822299673E-2</v>
      </c>
      <c r="AK94" s="115">
        <v>0.21555915721231755</v>
      </c>
      <c r="AL94" s="115">
        <v>-9.9156118143460051E-2</v>
      </c>
      <c r="AM94" s="115">
        <v>9.2835820895522378E-2</v>
      </c>
      <c r="AN94" s="115">
        <v>5.9187279151943453E-2</v>
      </c>
      <c r="AO94" s="115">
        <v>0.12749546279491844</v>
      </c>
      <c r="AQ94" s="115">
        <v>0.1295681063122924</v>
      </c>
      <c r="AR94" s="115">
        <v>0</v>
      </c>
      <c r="AS94" s="115">
        <v>0.14186851211072654</v>
      </c>
      <c r="AT94" s="115">
        <v>0.12798264642082427</v>
      </c>
      <c r="AU94" s="115">
        <v>-8.5846867749419881E-2</v>
      </c>
      <c r="AW94" s="115">
        <v>-0.12627513227513232</v>
      </c>
      <c r="AX94" s="115">
        <v>0.15925925925925929</v>
      </c>
      <c r="AY94" s="115">
        <v>0.42153846153846164</v>
      </c>
      <c r="AZ94" s="115">
        <v>-4.3062200956937732E-2</v>
      </c>
      <c r="BA94" s="115">
        <v>0.11010199804387327</v>
      </c>
      <c r="BB94" s="115">
        <v>4.3478260869565216E-2</v>
      </c>
      <c r="BC94" s="115">
        <v>0.13319999999999993</v>
      </c>
      <c r="BD94" s="115">
        <v>0.10185185185185182</v>
      </c>
      <c r="BE94" s="115">
        <v>0.2</v>
      </c>
      <c r="BF94" s="115">
        <v>0.11277118297175599</v>
      </c>
      <c r="BG94" s="115">
        <v>0.63076019958908136</v>
      </c>
      <c r="BH94" s="115">
        <v>-9.9264705882352935E-2</v>
      </c>
      <c r="BK94" s="115">
        <v>0</v>
      </c>
      <c r="BL94" s="115">
        <v>0.28712871287128716</v>
      </c>
      <c r="BM94" s="115">
        <v>0.37111111111111111</v>
      </c>
      <c r="BO94" s="116">
        <f t="shared" si="1"/>
        <v>6.8794002875924798E-2</v>
      </c>
    </row>
    <row r="95" spans="1:67" x14ac:dyDescent="0.2">
      <c r="A95" t="s">
        <v>1449</v>
      </c>
      <c r="C95" s="115">
        <v>-0.11543564794338786</v>
      </c>
      <c r="D95" s="115">
        <v>0.18551042810098808</v>
      </c>
      <c r="E95" s="115">
        <v>-0.19666666666666663</v>
      </c>
      <c r="F95" s="115">
        <v>-0.23404255319148937</v>
      </c>
      <c r="G95" s="115">
        <v>-5.2516411378555845E-2</v>
      </c>
      <c r="H95" s="115">
        <v>-1.5555555555555619E-2</v>
      </c>
      <c r="I95" s="115">
        <v>-0.11908646003262649</v>
      </c>
      <c r="J95" s="115">
        <v>-3.614457831325301E-2</v>
      </c>
      <c r="K95" s="115">
        <v>8.5509472606246847E-2</v>
      </c>
      <c r="L95" s="115">
        <v>0.13751686909581665</v>
      </c>
      <c r="M95" s="115">
        <v>-1.253481894150406E-2</v>
      </c>
      <c r="N95" s="115">
        <v>-0.34196891191709844</v>
      </c>
      <c r="O95" s="115">
        <v>0</v>
      </c>
      <c r="P95" s="115">
        <v>0.16818181818181815</v>
      </c>
      <c r="Q95" s="115">
        <v>8.1967213114755265E-3</v>
      </c>
      <c r="R95" s="115">
        <v>-2.8185456971314173E-2</v>
      </c>
      <c r="S95" s="115">
        <v>-0.1864406779661017</v>
      </c>
      <c r="T95" s="115">
        <v>-2.4390243902439025E-2</v>
      </c>
      <c r="U95" s="115">
        <v>-8.5970464135020856E-3</v>
      </c>
      <c r="V95" s="115">
        <v>-0.13108242303872891</v>
      </c>
      <c r="W95" s="115">
        <v>0.27868852459016391</v>
      </c>
      <c r="X95" s="115">
        <v>-5.5555555555555552E-2</v>
      </c>
      <c r="Y95" s="115">
        <v>-2.1467239126376676E-2</v>
      </c>
      <c r="Z95" s="115">
        <v>0</v>
      </c>
      <c r="AA95" s="115">
        <v>3.1894934333958708E-2</v>
      </c>
      <c r="AB95" s="115">
        <v>4.1666666666666664E-2</v>
      </c>
      <c r="AC95" s="115">
        <v>-0.14492753623188406</v>
      </c>
      <c r="AD95" s="115">
        <v>1.4513788098692588E-3</v>
      </c>
      <c r="AE95" s="115">
        <v>0</v>
      </c>
      <c r="AF95" s="115">
        <v>-4.5454545454545456E-2</v>
      </c>
      <c r="AG95" s="115">
        <v>0</v>
      </c>
      <c r="AH95" s="115">
        <v>2.7027027027027053E-2</v>
      </c>
      <c r="AI95" s="115">
        <v>1.1428571428571439E-2</v>
      </c>
      <c r="AJ95" s="115">
        <v>-8.293020041465168E-3</v>
      </c>
      <c r="AK95" s="115">
        <v>0.17523809523809533</v>
      </c>
      <c r="AL95" s="115">
        <v>-0.16987740805604198</v>
      </c>
      <c r="AM95" s="115">
        <v>2.8396009209516411E-2</v>
      </c>
      <c r="AN95" s="115">
        <v>-7.4407195421095682E-2</v>
      </c>
      <c r="AO95" s="115">
        <v>4.9523809523809484E-2</v>
      </c>
      <c r="AQ95" s="115">
        <v>-0.11470588235294121</v>
      </c>
      <c r="AR95" s="115">
        <v>0</v>
      </c>
      <c r="AS95" s="115">
        <v>-1.7006802721088374E-2</v>
      </c>
      <c r="AT95" s="115">
        <v>-0.20980459376071309</v>
      </c>
      <c r="AU95" s="115">
        <v>-8.1023454157782671E-2</v>
      </c>
      <c r="AW95" s="115">
        <v>4.7091412742382273E-2</v>
      </c>
      <c r="AX95" s="115">
        <v>-5.9233449477351895E-2</v>
      </c>
      <c r="AY95" s="115">
        <v>-2.4902490249024852E-2</v>
      </c>
      <c r="AZ95" s="115">
        <v>-6.0251798561151079E-2</v>
      </c>
      <c r="BA95" s="115">
        <v>0</v>
      </c>
      <c r="BB95" s="115">
        <v>9.5689579492582166E-3</v>
      </c>
      <c r="BC95" s="115">
        <v>-9.2229484386347108E-2</v>
      </c>
      <c r="BD95" s="115">
        <v>-0.18429003021148033</v>
      </c>
      <c r="BE95" s="115">
        <v>0.98938992042440321</v>
      </c>
      <c r="BF95" s="115">
        <v>-1.7889447236180914E-2</v>
      </c>
      <c r="BG95" s="115">
        <v>2.0588235294117731E-3</v>
      </c>
      <c r="BH95" s="115">
        <v>4.6153846153846191E-2</v>
      </c>
      <c r="BK95" s="115">
        <v>0</v>
      </c>
      <c r="BL95" s="115">
        <v>-3.8095238095238126E-2</v>
      </c>
      <c r="BM95" s="115">
        <v>6.7114093959732106E-3</v>
      </c>
      <c r="BO95" s="116">
        <f t="shared" si="1"/>
        <v>-1.0014541135748961E-2</v>
      </c>
    </row>
    <row r="96" spans="1:67" x14ac:dyDescent="0.2">
      <c r="A96" t="s">
        <v>1450</v>
      </c>
      <c r="C96" s="115">
        <v>4.6759259259259167E-2</v>
      </c>
      <c r="D96" s="115">
        <v>0.30142857142857132</v>
      </c>
      <c r="E96" s="115">
        <v>-9.0909090909090856E-2</v>
      </c>
      <c r="F96" s="115">
        <v>-0.21666666666666665</v>
      </c>
      <c r="G96" s="115">
        <v>2.8507126781695483E-2</v>
      </c>
      <c r="H96" s="115">
        <v>4.0462427745664699E-2</v>
      </c>
      <c r="I96" s="115">
        <v>0.44122257053291541</v>
      </c>
      <c r="J96" s="115">
        <v>-4.2833607907743106E-2</v>
      </c>
      <c r="K96" s="115">
        <v>0.13983891677366639</v>
      </c>
      <c r="L96" s="115">
        <v>0.15546546078278495</v>
      </c>
      <c r="M96" s="115">
        <v>4.756346658885309E-2</v>
      </c>
      <c r="N96" s="115">
        <v>0.12700729927007301</v>
      </c>
      <c r="O96" s="115">
        <v>-2.4757804090419663E-2</v>
      </c>
      <c r="P96" s="115">
        <v>0.13753877973112721</v>
      </c>
      <c r="Q96" s="115">
        <v>-0.12103746397694534</v>
      </c>
      <c r="R96" s="115">
        <v>8.5838464324520136E-2</v>
      </c>
      <c r="S96" s="115">
        <v>5.3571428571428568E-2</v>
      </c>
      <c r="T96" s="115">
        <v>2.9116465863453875E-2</v>
      </c>
      <c r="U96" s="115">
        <v>-1.5271999578703043E-3</v>
      </c>
      <c r="V96" s="115">
        <v>-3.2660902977905845E-2</v>
      </c>
      <c r="W96" s="115">
        <v>1.6666666666666666E-2</v>
      </c>
      <c r="X96" s="115">
        <v>-2.7027027027027029E-2</v>
      </c>
      <c r="Y96" s="115">
        <v>-8.1466395112015869E-3</v>
      </c>
      <c r="Z96" s="115">
        <v>6.4350064350064351E-2</v>
      </c>
      <c r="AA96" s="115">
        <v>0.14214285714285715</v>
      </c>
      <c r="AB96" s="115">
        <v>-2.9649595687331574E-2</v>
      </c>
      <c r="AC96" s="115">
        <v>0</v>
      </c>
      <c r="AD96" s="115">
        <v>-4.1724617524339293E-2</v>
      </c>
      <c r="AE96" s="115">
        <v>0</v>
      </c>
      <c r="AF96" s="115">
        <v>9.1743119266054721E-3</v>
      </c>
      <c r="AG96" s="115">
        <v>0</v>
      </c>
      <c r="AH96" s="115">
        <v>0.14728682170542631</v>
      </c>
      <c r="AI96" s="115">
        <v>-6.1662198391420904E-2</v>
      </c>
      <c r="AJ96" s="115">
        <v>-6.6451612903225765E-2</v>
      </c>
      <c r="AK96" s="115">
        <v>-0.1</v>
      </c>
      <c r="AL96" s="115">
        <v>-1.748251748251711E-3</v>
      </c>
      <c r="AM96" s="115">
        <v>-2.7611940298507377E-2</v>
      </c>
      <c r="AN96" s="115">
        <v>9.1964285714285818E-2</v>
      </c>
      <c r="AO96" s="115">
        <v>-7.0921985815602167E-3</v>
      </c>
      <c r="AQ96" s="115">
        <v>5.2631578947368397E-2</v>
      </c>
      <c r="AR96" s="115">
        <v>3.9200313602501019E-4</v>
      </c>
      <c r="AS96" s="115">
        <v>3.1578947368421005E-2</v>
      </c>
      <c r="AT96" s="115">
        <v>-8.8437499999999947E-2</v>
      </c>
      <c r="AU96" s="115">
        <v>0.25737265415549609</v>
      </c>
      <c r="AW96" s="115">
        <v>-0.05</v>
      </c>
      <c r="AX96" s="115">
        <v>0.10172744721689053</v>
      </c>
      <c r="AY96" s="115">
        <v>9.9999999999999482E-3</v>
      </c>
      <c r="AZ96" s="115">
        <v>0.18676627534685167</v>
      </c>
      <c r="BA96" s="115">
        <v>-3.1725630792126265E-2</v>
      </c>
      <c r="BB96" s="115">
        <v>-5.0354314297624062E-2</v>
      </c>
      <c r="BC96" s="115">
        <v>4.9142857142857113E-2</v>
      </c>
      <c r="BD96" s="115">
        <v>-9.9319727891156409E-2</v>
      </c>
      <c r="BE96" s="115">
        <v>-0.24448897795591185</v>
      </c>
      <c r="BF96" s="115">
        <v>3.3229491173416441E-2</v>
      </c>
      <c r="BG96" s="115">
        <v>0.23636363636363636</v>
      </c>
      <c r="BH96" s="115">
        <v>0.18181818181818177</v>
      </c>
      <c r="BK96" s="115">
        <v>0</v>
      </c>
      <c r="BL96" s="115">
        <v>-2.3255813953488372E-2</v>
      </c>
      <c r="BM96" s="115">
        <v>-5.8947368421052686E-2</v>
      </c>
      <c r="BO96" s="116">
        <f t="shared" si="1"/>
        <v>2.8794782480647398E-2</v>
      </c>
    </row>
    <row r="97" spans="1:67" x14ac:dyDescent="0.2">
      <c r="A97" t="s">
        <v>1451</v>
      </c>
      <c r="C97" s="115">
        <v>-0.13078470824949698</v>
      </c>
      <c r="D97" s="115">
        <v>-4.1095890410958881E-2</v>
      </c>
      <c r="E97" s="115">
        <v>-0.17500000000000004</v>
      </c>
      <c r="F97" s="115">
        <v>-1.9607843137254919E-2</v>
      </c>
      <c r="G97" s="115">
        <v>1.3688212927756632E-2</v>
      </c>
      <c r="H97" s="115">
        <v>-1.7045454545454586E-2</v>
      </c>
      <c r="I97" s="115">
        <v>0.14748201438848926</v>
      </c>
      <c r="J97" s="115">
        <v>5.3819444444444531E-2</v>
      </c>
      <c r="K97" s="115">
        <v>0</v>
      </c>
      <c r="L97" s="115">
        <v>4.3852779953013942E-3</v>
      </c>
      <c r="M97" s="115">
        <v>-1.0395610742131084E-2</v>
      </c>
      <c r="N97" s="115">
        <v>-0.19364331959976452</v>
      </c>
      <c r="O97" s="115">
        <v>0</v>
      </c>
      <c r="P97" s="115">
        <v>0.25747724317295179</v>
      </c>
      <c r="Q97" s="115">
        <v>-2.1156558533145201E-2</v>
      </c>
      <c r="R97" s="115">
        <v>-8.6366644606221024E-2</v>
      </c>
      <c r="S97" s="115">
        <v>7.0745697896749574E-2</v>
      </c>
      <c r="T97" s="115">
        <v>-6.793935991016288E-2</v>
      </c>
      <c r="U97" s="115">
        <v>6.0837988826815563E-2</v>
      </c>
      <c r="V97" s="115">
        <v>-2.2535211267605652E-2</v>
      </c>
      <c r="W97" s="115">
        <v>-9.0909090909090912E-2</v>
      </c>
      <c r="X97" s="115">
        <v>0.15625</v>
      </c>
      <c r="Y97" s="115">
        <v>9.3541202672605739E-2</v>
      </c>
      <c r="Z97" s="115">
        <v>0</v>
      </c>
      <c r="AA97" s="115">
        <v>-7.0921985815602584E-3</v>
      </c>
      <c r="AB97" s="115">
        <v>0</v>
      </c>
      <c r="AC97" s="115">
        <v>0</v>
      </c>
      <c r="AD97" s="115">
        <v>4.9635036496350343E-2</v>
      </c>
      <c r="AE97" s="115">
        <v>0</v>
      </c>
      <c r="AF97" s="115">
        <v>3.8095238095238126E-2</v>
      </c>
      <c r="AG97" s="115">
        <v>0</v>
      </c>
      <c r="AH97" s="115">
        <v>-0.20370370370370375</v>
      </c>
      <c r="AI97" s="115">
        <v>2.4725274725274686E-2</v>
      </c>
      <c r="AJ97" s="115">
        <v>-6.4474532559637566E-4</v>
      </c>
      <c r="AK97" s="115">
        <v>-0.22446266341679597</v>
      </c>
      <c r="AL97" s="115">
        <v>-2.5553662691652532E-2</v>
      </c>
      <c r="AM97" s="115">
        <v>-0.16364998127574584</v>
      </c>
      <c r="AN97" s="115">
        <v>-4.0274207369323106E-2</v>
      </c>
      <c r="AO97" s="115">
        <v>-3.8199181446111868E-2</v>
      </c>
      <c r="AQ97" s="115">
        <v>9.3749999999999389E-3</v>
      </c>
      <c r="AR97" s="115">
        <v>3.9215686274515933E-4</v>
      </c>
      <c r="AS97" s="115">
        <v>-0.20168067226890751</v>
      </c>
      <c r="AT97" s="115">
        <v>0</v>
      </c>
      <c r="AU97" s="115">
        <v>1.9125683060109245E-2</v>
      </c>
      <c r="AW97" s="115">
        <v>-0.05</v>
      </c>
      <c r="AX97" s="115">
        <v>-8.596491228070173E-2</v>
      </c>
      <c r="AY97" s="115">
        <v>5.9390048154093149E-2</v>
      </c>
      <c r="AZ97" s="115">
        <v>-5.8291457286432175E-2</v>
      </c>
      <c r="BA97" s="115">
        <v>-5.7838455847735908E-3</v>
      </c>
      <c r="BB97" s="115">
        <v>-4.16666666666643E-4</v>
      </c>
      <c r="BC97" s="115">
        <v>-2.7417562060022174E-2</v>
      </c>
      <c r="BD97" s="115">
        <v>-8.1250000000000044E-2</v>
      </c>
      <c r="BE97" s="115">
        <v>-9.2727272727272686E-2</v>
      </c>
      <c r="BF97" s="115">
        <v>-4.634581105169347E-2</v>
      </c>
      <c r="BG97" s="115">
        <v>-6.3351498637602158E-2</v>
      </c>
      <c r="BH97" s="115">
        <v>-0.11290322580645154</v>
      </c>
      <c r="BK97" s="115">
        <v>0</v>
      </c>
      <c r="BL97" s="115">
        <v>0.26470588235294118</v>
      </c>
      <c r="BM97" s="115">
        <v>-0.15555555555555556</v>
      </c>
      <c r="BO97" s="116">
        <f t="shared" si="1"/>
        <v>-2.0984357857220162E-2</v>
      </c>
    </row>
    <row r="98" spans="1:67" x14ac:dyDescent="0.2">
      <c r="A98" t="s">
        <v>1452</v>
      </c>
      <c r="C98" s="115">
        <v>-4.4230769230769178E-2</v>
      </c>
      <c r="D98" s="115">
        <v>0.16799999999999998</v>
      </c>
      <c r="E98" s="115">
        <v>0.47058823529411753</v>
      </c>
      <c r="F98" s="115">
        <v>-0.24444444444444441</v>
      </c>
      <c r="G98" s="115">
        <v>-0.12798408488063659</v>
      </c>
      <c r="H98" s="115">
        <v>0.11392405063291143</v>
      </c>
      <c r="I98" s="115">
        <v>0.20607375271149658</v>
      </c>
      <c r="J98" s="115">
        <v>-0.16279069767441862</v>
      </c>
      <c r="K98" s="115">
        <v>-6.5418181818181848E-2</v>
      </c>
      <c r="L98" s="115">
        <v>-2.6554201811932929E-3</v>
      </c>
      <c r="M98" s="115">
        <v>-3.9123196448390581E-2</v>
      </c>
      <c r="N98" s="115">
        <v>0.20581973030518089</v>
      </c>
      <c r="O98" s="115">
        <v>6.4319999999999995</v>
      </c>
      <c r="P98" s="115">
        <v>3.9891818796484221E-2</v>
      </c>
      <c r="Q98" s="115">
        <v>-0.11925465838509326</v>
      </c>
      <c r="R98" s="115">
        <v>-0.13669475789172986</v>
      </c>
      <c r="S98" s="115">
        <v>-9.8275862068965561E-2</v>
      </c>
      <c r="T98" s="115">
        <v>2.7499999999999993E-2</v>
      </c>
      <c r="U98" s="115">
        <v>2.8853891251868092E-2</v>
      </c>
      <c r="V98" s="115">
        <v>9.4786729857819566E-3</v>
      </c>
      <c r="W98" s="115">
        <v>-2.9697147897677096E-2</v>
      </c>
      <c r="X98" s="115">
        <v>6.6666666666666666E-2</v>
      </c>
      <c r="Y98" s="115">
        <v>2.8744011664236672E-2</v>
      </c>
      <c r="Z98" s="115">
        <v>2.9821073558648065E-2</v>
      </c>
      <c r="AA98" s="115">
        <v>-7.540983606557379E-2</v>
      </c>
      <c r="AB98" s="115">
        <v>9.1176470588235331E-2</v>
      </c>
      <c r="AC98" s="115">
        <v>0</v>
      </c>
      <c r="AD98" s="115">
        <v>0.28437500000000004</v>
      </c>
      <c r="AE98" s="115">
        <v>8.0000000000000071E-2</v>
      </c>
      <c r="AF98" s="115">
        <v>7.1428571428571355E-2</v>
      </c>
      <c r="AG98" s="115">
        <v>5.8823529411764705E-2</v>
      </c>
      <c r="AH98" s="115">
        <v>-7.4285714285714219E-2</v>
      </c>
      <c r="AI98" s="115">
        <v>-7.8481012658227864E-2</v>
      </c>
      <c r="AJ98" s="115">
        <v>-0.13785436353529731</v>
      </c>
      <c r="AK98" s="115">
        <v>-0.16425925925925922</v>
      </c>
      <c r="AL98" s="115">
        <v>-1.6750418760468951E-2</v>
      </c>
      <c r="AM98" s="115">
        <v>-0.11675854465270125</v>
      </c>
      <c r="AN98" s="115">
        <v>-6.6400000000000001E-2</v>
      </c>
      <c r="AO98" s="115">
        <v>2.2790697674418534E-2</v>
      </c>
      <c r="AQ98" s="115">
        <v>0</v>
      </c>
      <c r="AR98" s="115">
        <v>-5.5555555555555552E-2</v>
      </c>
      <c r="AS98" s="115">
        <v>0.2981818181818181</v>
      </c>
      <c r="AT98" s="115">
        <v>-5.4652880354505211E-2</v>
      </c>
      <c r="AU98" s="115">
        <v>0</v>
      </c>
      <c r="AW98" s="115">
        <v>5.1325721735108028E-2</v>
      </c>
      <c r="AX98" s="115">
        <v>0.2391304347826087</v>
      </c>
      <c r="AY98" s="115">
        <v>-4.5941807044410414E-2</v>
      </c>
      <c r="AZ98" s="115">
        <v>-0.19105691056910579</v>
      </c>
      <c r="BA98" s="115">
        <v>0.40326538316345795</v>
      </c>
      <c r="BB98" s="115">
        <v>-7.805777504609708E-2</v>
      </c>
      <c r="BC98" s="115">
        <v>3.2912361270570206E-2</v>
      </c>
      <c r="BD98" s="115">
        <v>0.15107913669064746</v>
      </c>
      <c r="BE98" s="115">
        <v>-8.3333333333333329E-2</v>
      </c>
      <c r="BF98" s="115">
        <v>-8.8957055214723912E-2</v>
      </c>
      <c r="BG98" s="115">
        <v>-8.7915501708605112E-2</v>
      </c>
      <c r="BH98" s="115">
        <v>-0.20128824476650564</v>
      </c>
      <c r="BK98" s="115">
        <v>0</v>
      </c>
      <c r="BL98" s="115">
        <v>2.4096385542168586E-2</v>
      </c>
      <c r="BM98" s="115">
        <v>-4.0511727078891231E-2</v>
      </c>
      <c r="BO98" s="116">
        <f t="shared" si="1"/>
        <v>0.11708319073773364</v>
      </c>
    </row>
    <row r="99" spans="1:67" x14ac:dyDescent="0.2">
      <c r="A99" t="s">
        <v>1453</v>
      </c>
      <c r="C99" s="115">
        <v>0.51691948658109677</v>
      </c>
      <c r="D99" s="115">
        <v>-0.10586552217453507</v>
      </c>
      <c r="E99" s="115">
        <v>9.2369477911646569E-2</v>
      </c>
      <c r="F99" s="115">
        <v>1.596153846153846</v>
      </c>
      <c r="G99" s="115">
        <v>6.7988668555240855E-2</v>
      </c>
      <c r="H99" s="115">
        <v>5.0531914893617129E-2</v>
      </c>
      <c r="I99" s="115">
        <v>0.53666666666666674</v>
      </c>
      <c r="J99" s="115">
        <v>0.19860627177700343</v>
      </c>
      <c r="K99" s="115">
        <v>0.27906976744186046</v>
      </c>
      <c r="L99" s="115">
        <v>6.7355785261753912E-2</v>
      </c>
      <c r="M99" s="115">
        <v>0.13798547521313537</v>
      </c>
      <c r="N99" s="115">
        <v>0.97062937062937049</v>
      </c>
      <c r="O99" s="115">
        <v>0</v>
      </c>
      <c r="P99" s="115">
        <v>0.11875945537065041</v>
      </c>
      <c r="Q99" s="115">
        <v>0.15494978479196572</v>
      </c>
      <c r="R99" s="115">
        <v>6.6737772360201286E-2</v>
      </c>
      <c r="S99" s="115">
        <v>2.2566995768688314E-2</v>
      </c>
      <c r="T99" s="115">
        <v>0.2935323383084576</v>
      </c>
      <c r="U99" s="115">
        <v>3.4498620055199101E-4</v>
      </c>
      <c r="V99" s="115">
        <v>2.2286821705426396E-2</v>
      </c>
      <c r="W99" s="115">
        <v>-0.10500000000000005</v>
      </c>
      <c r="X99" s="115">
        <v>0.19047619047619052</v>
      </c>
      <c r="Y99" s="115">
        <v>3.536769463014882E-2</v>
      </c>
      <c r="Z99" s="115">
        <v>7.173295454545453E-2</v>
      </c>
      <c r="AA99" s="115">
        <v>0.35555555555555557</v>
      </c>
      <c r="AB99" s="115">
        <v>0.13333333333333333</v>
      </c>
      <c r="AC99" s="115">
        <v>0</v>
      </c>
      <c r="AD99" s="115">
        <v>-8.7278950370792988E-2</v>
      </c>
      <c r="AE99" s="115">
        <v>0.61290322580645151</v>
      </c>
      <c r="AF99" s="115">
        <v>0.22500000000000009</v>
      </c>
      <c r="AG99" s="115">
        <v>0</v>
      </c>
      <c r="AH99" s="115">
        <v>0.71568627450980393</v>
      </c>
      <c r="AI99" s="115">
        <v>0.17559523809523819</v>
      </c>
      <c r="AJ99" s="115">
        <v>0.1243749999999999</v>
      </c>
      <c r="AK99" s="115">
        <v>-6.0052219321148868E-2</v>
      </c>
      <c r="AL99" s="115">
        <v>0.12007504690431514</v>
      </c>
      <c r="AM99" s="115">
        <v>0.3269934162399416</v>
      </c>
      <c r="AN99" s="115">
        <v>-4.7770700636943072E-3</v>
      </c>
      <c r="AO99" s="115">
        <v>0.4098360655737705</v>
      </c>
      <c r="AQ99" s="115">
        <v>0.69312169312169325</v>
      </c>
      <c r="AR99" s="115">
        <v>0</v>
      </c>
      <c r="AS99" s="115">
        <v>-0.14860681114551083</v>
      </c>
      <c r="AT99" s="115">
        <v>1.6653543307086616</v>
      </c>
      <c r="AU99" s="115">
        <v>0.21192052980132453</v>
      </c>
      <c r="AW99" s="115">
        <v>1.4843419437406951</v>
      </c>
      <c r="AX99" s="115">
        <v>4.8313582497720997E-2</v>
      </c>
      <c r="AY99" s="115">
        <v>0.48409090909090902</v>
      </c>
      <c r="AZ99" s="115">
        <v>0.46953405017921168</v>
      </c>
      <c r="BA99" s="115">
        <v>0.67923930269413613</v>
      </c>
      <c r="BB99" s="115">
        <v>0.276078431372549</v>
      </c>
      <c r="BC99" s="115">
        <v>0.74199999999999988</v>
      </c>
      <c r="BD99" s="115">
        <v>0.34689922480620156</v>
      </c>
      <c r="BE99" s="115">
        <v>0.14942528735632191</v>
      </c>
      <c r="BF99" s="115">
        <v>0.56024774774774766</v>
      </c>
      <c r="BG99" s="115">
        <v>0.74094104921579229</v>
      </c>
      <c r="BH99" s="115">
        <v>0.55249999999999999</v>
      </c>
      <c r="BK99" s="115">
        <v>0</v>
      </c>
      <c r="BL99" s="115">
        <v>-7.6751946607341429E-2</v>
      </c>
      <c r="BM99" s="115">
        <v>0.55041322314049579</v>
      </c>
      <c r="BO99" s="116">
        <f t="shared" si="1"/>
        <v>0.3009571807974884</v>
      </c>
    </row>
    <row r="100" spans="1:67" x14ac:dyDescent="0.2">
      <c r="A100" t="s">
        <v>1454</v>
      </c>
      <c r="C100" s="115">
        <v>0.71400000000000008</v>
      </c>
      <c r="D100" s="115">
        <v>-0.48222222222222222</v>
      </c>
      <c r="E100" s="115">
        <v>4.0322580645162226E-3</v>
      </c>
      <c r="F100" s="115">
        <v>8.3333333333333412E-2</v>
      </c>
      <c r="G100" s="115">
        <v>0.48631578947368415</v>
      </c>
      <c r="H100" s="115">
        <v>4.4444444444444363E-2</v>
      </c>
      <c r="I100" s="115">
        <v>-7.1207430340557265E-2</v>
      </c>
      <c r="J100" s="115">
        <v>-0.10172143974960869</v>
      </c>
      <c r="K100" s="115">
        <v>-8.5106382978723402E-2</v>
      </c>
      <c r="L100" s="115">
        <v>5.8595128838686915E-2</v>
      </c>
      <c r="M100" s="115">
        <v>0.24342363564978417</v>
      </c>
      <c r="N100" s="115">
        <v>0.13132911392405064</v>
      </c>
      <c r="O100" s="115">
        <v>0</v>
      </c>
      <c r="P100" s="115">
        <v>3.2006245120999227E-2</v>
      </c>
      <c r="Q100" s="115">
        <v>8.6830680173660794E-3</v>
      </c>
      <c r="R100" s="115">
        <v>-4.8978408926242709E-2</v>
      </c>
      <c r="S100" s="115">
        <v>-7.7723577235772376E-2</v>
      </c>
      <c r="T100" s="115">
        <v>0.34899328859060408</v>
      </c>
      <c r="U100" s="115">
        <v>0.28762863700303543</v>
      </c>
      <c r="V100" s="115">
        <v>8.1761006289308297E-2</v>
      </c>
      <c r="W100" s="115">
        <v>-0.17391304347826086</v>
      </c>
      <c r="X100" s="115">
        <v>-3.0769230769230795E-2</v>
      </c>
      <c r="Y100" s="115">
        <v>-4.0157317325605561E-2</v>
      </c>
      <c r="Z100" s="115">
        <v>0</v>
      </c>
      <c r="AA100" s="115">
        <v>9.7560975609756101E-2</v>
      </c>
      <c r="AB100" s="115">
        <v>0.24481327800829869</v>
      </c>
      <c r="AC100" s="115">
        <v>0</v>
      </c>
      <c r="AD100" s="115">
        <v>-0.13002481389578152</v>
      </c>
      <c r="AE100" s="115">
        <v>0.10320284697508898</v>
      </c>
      <c r="AF100" s="115">
        <v>-9.9009900990099098E-3</v>
      </c>
      <c r="AG100" s="115">
        <v>0.36</v>
      </c>
      <c r="AH100" s="115">
        <v>-7.2727272727272779E-2</v>
      </c>
      <c r="AI100" s="115">
        <v>-5.6179775280898923E-2</v>
      </c>
      <c r="AJ100" s="115">
        <v>7.3825503355704675E-2</v>
      </c>
      <c r="AK100" s="115">
        <v>-9.4827586206896065E-3</v>
      </c>
      <c r="AL100" s="115">
        <v>-1.8726591760299227E-3</v>
      </c>
      <c r="AM100" s="115">
        <v>-0.11233766233766242</v>
      </c>
      <c r="AN100" s="115">
        <v>5.2808046940486235E-2</v>
      </c>
      <c r="AO100" s="115">
        <v>0.20078740157480321</v>
      </c>
      <c r="AQ100" s="115">
        <v>9.8837209302325535E-2</v>
      </c>
      <c r="AR100" s="115">
        <v>0</v>
      </c>
      <c r="AS100" s="115">
        <v>0.34583333333333338</v>
      </c>
      <c r="AT100" s="115">
        <v>0.73972602739726023</v>
      </c>
      <c r="AU100" s="115">
        <v>-8.7613293051359523E-2</v>
      </c>
      <c r="AW100" s="115">
        <v>0.29786440677966103</v>
      </c>
      <c r="AX100" s="115">
        <v>0.11370558375634528</v>
      </c>
      <c r="AY100" s="115">
        <v>-8.3333333333333329E-2</v>
      </c>
      <c r="AZ100" s="115">
        <v>-0.10862619808306723</v>
      </c>
      <c r="BA100" s="115">
        <v>0.48470588235294121</v>
      </c>
      <c r="BB100" s="115">
        <v>0</v>
      </c>
      <c r="BC100" s="115">
        <v>0.47928994082840226</v>
      </c>
      <c r="BD100" s="115">
        <v>0.3796791443850267</v>
      </c>
      <c r="BE100" s="115">
        <v>-0.16077170418006431</v>
      </c>
      <c r="BF100" s="115">
        <v>6.9557362240289133E-2</v>
      </c>
      <c r="BG100" s="115">
        <v>0.21166448230668405</v>
      </c>
      <c r="BH100" s="115">
        <v>-5.8823529411764705E-2</v>
      </c>
      <c r="BK100" s="115">
        <v>0</v>
      </c>
      <c r="BL100" s="115">
        <v>0</v>
      </c>
      <c r="BM100" s="115">
        <v>0.27637130801687765</v>
      </c>
      <c r="BO100" s="116">
        <f t="shared" si="1"/>
        <v>8.7309926079490521E-2</v>
      </c>
    </row>
    <row r="101" spans="1:67" x14ac:dyDescent="0.2">
      <c r="A101" t="s">
        <v>1455</v>
      </c>
      <c r="C101" s="115">
        <v>8.1081081081081086E-2</v>
      </c>
      <c r="D101" s="115">
        <v>0</v>
      </c>
      <c r="E101" s="115">
        <v>-0.17333333333333334</v>
      </c>
      <c r="F101" s="115">
        <v>0.10769230769230762</v>
      </c>
      <c r="G101" s="115">
        <v>-9.5238095238095233E-2</v>
      </c>
      <c r="H101" s="115">
        <v>-1.6393442622950834E-2</v>
      </c>
      <c r="I101" s="115">
        <v>0.92835820895522381</v>
      </c>
      <c r="J101" s="115">
        <v>4.9261083743842339E-2</v>
      </c>
      <c r="K101" s="115">
        <v>6.8181818181818177E-2</v>
      </c>
      <c r="L101" s="115">
        <v>-9.9598112877861324E-3</v>
      </c>
      <c r="M101" s="115">
        <v>9.3133047210300343E-2</v>
      </c>
      <c r="N101" s="115">
        <v>-0.13661202185792348</v>
      </c>
      <c r="O101" s="115">
        <v>0</v>
      </c>
      <c r="P101" s="115">
        <v>0.10431034482758629</v>
      </c>
      <c r="Q101" s="115">
        <v>-3.3566433566433594E-2</v>
      </c>
      <c r="R101" s="115">
        <v>-5.4009595613433825E-2</v>
      </c>
      <c r="S101" s="115">
        <v>0.41705069124423966</v>
      </c>
      <c r="T101" s="115">
        <v>0.14791987673343604</v>
      </c>
      <c r="U101" s="115">
        <v>-9.9052828175026655E-2</v>
      </c>
      <c r="V101" s="115">
        <v>-5.4509415262636342E-2</v>
      </c>
      <c r="W101" s="115">
        <v>4.7835990888382723E-2</v>
      </c>
      <c r="X101" s="115">
        <v>-4.4117647058823505E-2</v>
      </c>
      <c r="Y101" s="115">
        <v>1.7909818794774577E-2</v>
      </c>
      <c r="Z101" s="115">
        <v>0</v>
      </c>
      <c r="AA101" s="115">
        <v>1.4851485148514887E-2</v>
      </c>
      <c r="AB101" s="115">
        <v>9.0497737556561084E-2</v>
      </c>
      <c r="AC101" s="115">
        <v>0</v>
      </c>
      <c r="AD101" s="115">
        <v>0.29999999999999993</v>
      </c>
      <c r="AE101" s="115">
        <v>0.11067193675889339</v>
      </c>
      <c r="AF101" s="115">
        <v>-0.17043121149897331</v>
      </c>
      <c r="AG101" s="115">
        <v>0</v>
      </c>
      <c r="AH101" s="115">
        <v>-0.23611111111111102</v>
      </c>
      <c r="AI101" s="115">
        <v>-2.9972752043596698E-2</v>
      </c>
      <c r="AJ101" s="115">
        <v>0.21632653061224494</v>
      </c>
      <c r="AK101" s="115">
        <v>6.44154890805652E-2</v>
      </c>
      <c r="AL101" s="115">
        <v>2.6923076923076862E-2</v>
      </c>
      <c r="AM101" s="115">
        <v>2.6666666666666668E-2</v>
      </c>
      <c r="AN101" s="115">
        <v>-0.13924963924963923</v>
      </c>
      <c r="AO101" s="115">
        <v>0.24509803921568629</v>
      </c>
      <c r="AQ101" s="115">
        <v>2.3809523809523832E-2</v>
      </c>
      <c r="AR101" s="115">
        <v>0</v>
      </c>
      <c r="AS101" s="115">
        <v>-0.1111111111111112</v>
      </c>
      <c r="AT101" s="115">
        <v>0.21666666666666665</v>
      </c>
      <c r="AU101" s="115">
        <v>-0.12664907651715038</v>
      </c>
      <c r="AW101" s="115">
        <v>0.1895640953264244</v>
      </c>
      <c r="AX101" s="115">
        <v>0.15882352941176467</v>
      </c>
      <c r="AY101" s="115">
        <v>9.0909090909090912E-2</v>
      </c>
      <c r="AZ101" s="115">
        <v>7.9310344827586365E-2</v>
      </c>
      <c r="BA101" s="115">
        <v>0.26865671641791045</v>
      </c>
      <c r="BB101" s="115">
        <v>0.13333333333333333</v>
      </c>
      <c r="BC101" s="115">
        <v>6.9620253164556972E-2</v>
      </c>
      <c r="BD101" s="115">
        <v>0.27863247863247881</v>
      </c>
      <c r="BE101" s="115">
        <v>0</v>
      </c>
      <c r="BF101" s="115">
        <v>-6.7134831460674171E-2</v>
      </c>
      <c r="BG101" s="115">
        <v>-5.0995024875621804E-2</v>
      </c>
      <c r="BH101" s="115">
        <v>-3.4090909090909172E-2</v>
      </c>
      <c r="BK101" s="115">
        <v>0</v>
      </c>
      <c r="BL101" s="115">
        <v>0</v>
      </c>
      <c r="BM101" s="115">
        <v>-5.2000000000000025E-2</v>
      </c>
      <c r="BO101" s="116">
        <f t="shared" si="1"/>
        <v>4.97114063193103E-2</v>
      </c>
    </row>
    <row r="102" spans="1:67" x14ac:dyDescent="0.2">
      <c r="A102" t="s">
        <v>1456</v>
      </c>
      <c r="C102" s="115">
        <v>8.8235294117647065E-2</v>
      </c>
      <c r="D102" s="115">
        <v>-0.15625</v>
      </c>
      <c r="E102" s="115">
        <v>0</v>
      </c>
      <c r="F102" s="115">
        <v>0.18181818181818177</v>
      </c>
      <c r="G102" s="115">
        <v>-8.6956521739130432E-2</v>
      </c>
      <c r="H102" s="115">
        <v>-9.1811414392059573E-2</v>
      </c>
      <c r="I102" s="115">
        <v>0.17543859649122806</v>
      </c>
      <c r="J102" s="115">
        <v>0.57364341085271309</v>
      </c>
      <c r="K102" s="115">
        <v>0</v>
      </c>
      <c r="L102" s="115">
        <v>8.0218950547376378E-2</v>
      </c>
      <c r="M102" s="115">
        <v>5.0495942290351717E-2</v>
      </c>
      <c r="N102" s="115">
        <v>0</v>
      </c>
      <c r="O102" s="115">
        <v>0</v>
      </c>
      <c r="P102" s="115">
        <v>8.3099906629318279E-2</v>
      </c>
      <c r="Q102" s="115">
        <v>-0.15584415584415587</v>
      </c>
      <c r="R102" s="115">
        <v>-3.5818133756278007E-2</v>
      </c>
      <c r="S102" s="115">
        <v>8.4999999999999964E-2</v>
      </c>
      <c r="T102" s="115">
        <v>0.16360376512774552</v>
      </c>
      <c r="U102" s="115">
        <v>0.14960509163407706</v>
      </c>
      <c r="V102" s="115">
        <v>-7.0902394106813954E-2</v>
      </c>
      <c r="W102" s="115">
        <v>4.77326968973747E-2</v>
      </c>
      <c r="X102" s="115">
        <v>8.7999999999999967E-2</v>
      </c>
      <c r="Y102" s="115">
        <v>5.6780227120908584E-2</v>
      </c>
      <c r="Z102" s="115">
        <v>0</v>
      </c>
      <c r="AA102" s="115">
        <v>-6.0465116279069801E-2</v>
      </c>
      <c r="AB102" s="115">
        <v>-8.2987551867219914E-2</v>
      </c>
      <c r="AC102" s="115">
        <v>0</v>
      </c>
      <c r="AD102" s="115">
        <v>0.10952040085898349</v>
      </c>
      <c r="AE102" s="115">
        <v>0</v>
      </c>
      <c r="AF102" s="115">
        <v>0.26165803108808294</v>
      </c>
      <c r="AG102" s="115">
        <v>0</v>
      </c>
      <c r="AH102" s="115">
        <v>0.30909090909090892</v>
      </c>
      <c r="AI102" s="115">
        <v>4.857142857142855E-2</v>
      </c>
      <c r="AJ102" s="115">
        <v>0.21769383697813116</v>
      </c>
      <c r="AK102" s="115">
        <v>0</v>
      </c>
      <c r="AL102" s="115">
        <v>-6.3063063063063002E-2</v>
      </c>
      <c r="AM102" s="115">
        <v>-2.9247540547726516E-3</v>
      </c>
      <c r="AN102" s="115">
        <v>6.6153846153846105E-2</v>
      </c>
      <c r="AO102" s="115">
        <v>7.3684210526315713E-2</v>
      </c>
      <c r="AQ102" s="115">
        <v>0.38842975206611569</v>
      </c>
      <c r="AR102" s="115">
        <v>3.7050759540576376E-4</v>
      </c>
      <c r="AS102" s="115">
        <v>8.8709677419354913E-2</v>
      </c>
      <c r="AT102" s="115">
        <v>0.2</v>
      </c>
      <c r="AU102" s="115">
        <v>0.37818181818181817</v>
      </c>
      <c r="AW102" s="115">
        <v>0.21563725490196084</v>
      </c>
      <c r="AX102" s="115">
        <v>0</v>
      </c>
      <c r="AY102" s="115">
        <v>-1.7418490397498907E-2</v>
      </c>
      <c r="AZ102" s="115">
        <v>9.2964824120602932E-2</v>
      </c>
      <c r="BA102" s="115">
        <v>1.3002721499848796E-2</v>
      </c>
      <c r="BB102" s="115">
        <v>3.4482758620689655E-2</v>
      </c>
      <c r="BC102" s="115">
        <v>0.11529411764705888</v>
      </c>
      <c r="BD102" s="115">
        <v>-2.9850746268656816E-2</v>
      </c>
      <c r="BE102" s="115">
        <v>0.55499999999999994</v>
      </c>
      <c r="BF102" s="115">
        <v>0.51489361702127667</v>
      </c>
      <c r="BG102" s="115">
        <v>0.15268817204301069</v>
      </c>
      <c r="BH102" s="115">
        <v>0.10000000000000009</v>
      </c>
      <c r="BK102" s="115">
        <v>0</v>
      </c>
      <c r="BL102" s="115">
        <v>0</v>
      </c>
      <c r="BM102" s="115">
        <v>0.10180696342000875</v>
      </c>
      <c r="BO102" s="116">
        <f t="shared" si="1"/>
        <v>8.4868043551916142E-2</v>
      </c>
    </row>
    <row r="103" spans="1:67" x14ac:dyDescent="0.2">
      <c r="A103" t="s">
        <v>1457</v>
      </c>
      <c r="C103" s="115">
        <v>-3.4090909090909172E-2</v>
      </c>
      <c r="D103" s="115">
        <v>-5.8823529411764705E-2</v>
      </c>
      <c r="E103" s="115">
        <v>-7.9754601226993807E-2</v>
      </c>
      <c r="F103" s="115">
        <v>-0.25675675675675669</v>
      </c>
      <c r="G103" s="115">
        <v>0.11111111111111115</v>
      </c>
      <c r="H103" s="115">
        <v>4.6753246753246797E-2</v>
      </c>
      <c r="I103" s="115">
        <v>0.20762711864406791</v>
      </c>
      <c r="J103" s="115">
        <v>0.19444444444444439</v>
      </c>
      <c r="K103" s="115">
        <v>0</v>
      </c>
      <c r="L103" s="115">
        <v>0.11349306431273642</v>
      </c>
      <c r="M103" s="115">
        <v>0.61309090909090902</v>
      </c>
      <c r="N103" s="115">
        <v>-4.0629095674967183E-2</v>
      </c>
      <c r="O103" s="115">
        <v>0</v>
      </c>
      <c r="P103" s="115">
        <v>0.12736842105263166</v>
      </c>
      <c r="Q103" s="115">
        <v>0.1461434370771314</v>
      </c>
      <c r="R103" s="115">
        <v>1.8578352180936935E-2</v>
      </c>
      <c r="S103" s="115">
        <v>-2.1526418786692821E-2</v>
      </c>
      <c r="T103" s="115">
        <v>-2.8310104529616815E-2</v>
      </c>
      <c r="U103" s="115">
        <v>0.24140885292717754</v>
      </c>
      <c r="V103" s="115">
        <v>-7.3126142595978131E-3</v>
      </c>
      <c r="W103" s="115">
        <v>0.29922480620155034</v>
      </c>
      <c r="X103" s="115">
        <v>0.13636363636363635</v>
      </c>
      <c r="Y103" s="115">
        <v>-2.0000000000000759E-3</v>
      </c>
      <c r="Z103" s="115">
        <v>0</v>
      </c>
      <c r="AA103" s="115">
        <v>-2.2727272727272728E-2</v>
      </c>
      <c r="AB103" s="115">
        <v>3.7005163511187739E-2</v>
      </c>
      <c r="AC103" s="115">
        <v>0</v>
      </c>
      <c r="AD103" s="115">
        <v>7.4615384615384667E-2</v>
      </c>
      <c r="AE103" s="115">
        <v>0.1</v>
      </c>
      <c r="AF103" s="115">
        <v>-0.14222222222222225</v>
      </c>
      <c r="AG103" s="115">
        <v>0</v>
      </c>
      <c r="AH103" s="115">
        <v>1.8518518518518535E-2</v>
      </c>
      <c r="AI103" s="115">
        <v>9.7178683385579959E-2</v>
      </c>
      <c r="AJ103" s="115">
        <v>0.1303370786516854</v>
      </c>
      <c r="AK103" s="115">
        <v>0.28726671391448155</v>
      </c>
      <c r="AL103" s="115">
        <v>8.8235294117647106E-2</v>
      </c>
      <c r="AM103" s="115">
        <v>-1.5960230245944517E-2</v>
      </c>
      <c r="AN103" s="115">
        <v>3.6682615629984122E-2</v>
      </c>
      <c r="AO103" s="115">
        <v>5.5555555555555552E-2</v>
      </c>
      <c r="AQ103" s="115">
        <v>-0.18791946308724833</v>
      </c>
      <c r="AR103" s="115">
        <v>4.9786075457020518E-2</v>
      </c>
      <c r="AS103" s="115">
        <v>-4.6153846153846191E-2</v>
      </c>
      <c r="AT103" s="115">
        <v>0</v>
      </c>
      <c r="AU103" s="115">
        <v>1.4760147601476028E-2</v>
      </c>
      <c r="AW103" s="115">
        <v>-1.482590428357557E-2</v>
      </c>
      <c r="AX103" s="115">
        <v>3.0303030303030304E-2</v>
      </c>
      <c r="AY103" s="115">
        <v>4.0427509293680344E-2</v>
      </c>
      <c r="AZ103" s="115">
        <v>3.645833333333337E-2</v>
      </c>
      <c r="BA103" s="115">
        <v>0</v>
      </c>
      <c r="BB103" s="115">
        <v>-3.344072880791029E-2</v>
      </c>
      <c r="BC103" s="115">
        <v>0</v>
      </c>
      <c r="BD103" s="115">
        <v>7.6785714285714401E-2</v>
      </c>
      <c r="BE103" s="115">
        <v>0.17994100294985246</v>
      </c>
      <c r="BF103" s="115">
        <v>4.4444444444444446E-2</v>
      </c>
      <c r="BG103" s="115">
        <v>7.2252113758647152E-2</v>
      </c>
      <c r="BH103" s="115">
        <v>5.2631578947368474E-2</v>
      </c>
      <c r="BK103" s="115">
        <v>-0.24999999999999994</v>
      </c>
      <c r="BL103" s="115">
        <v>0.12375000000000003</v>
      </c>
      <c r="BM103" s="115">
        <v>0.11007827788649706</v>
      </c>
      <c r="BO103" s="116">
        <f t="shared" si="1"/>
        <v>4.6951982017887271E-2</v>
      </c>
    </row>
    <row r="104" spans="1:67" x14ac:dyDescent="0.2">
      <c r="A104" t="s">
        <v>1458</v>
      </c>
      <c r="C104" s="115">
        <v>-7.3684210526315713E-2</v>
      </c>
      <c r="D104" s="115">
        <v>-0.15</v>
      </c>
      <c r="E104" s="115">
        <v>-0.3414141414141415</v>
      </c>
      <c r="F104" s="115">
        <v>0.24369747899159669</v>
      </c>
      <c r="G104" s="115">
        <v>-3.720930232558143E-2</v>
      </c>
      <c r="H104" s="115">
        <v>-1.2970168612191683E-3</v>
      </c>
      <c r="I104" s="115">
        <v>4.8888888888888836E-2</v>
      </c>
      <c r="J104" s="115">
        <v>-4.7058823529411674E-2</v>
      </c>
      <c r="K104" s="115">
        <v>-1.8178512997633176E-4</v>
      </c>
      <c r="L104" s="115">
        <v>-4.0532365396249347E-2</v>
      </c>
      <c r="M104" s="115">
        <v>-5.0414364640884009E-2</v>
      </c>
      <c r="N104" s="115">
        <v>-1.9280205655527037E-2</v>
      </c>
      <c r="O104" s="115">
        <v>0</v>
      </c>
      <c r="P104" s="115">
        <v>5.5555555555555552E-2</v>
      </c>
      <c r="Q104" s="115">
        <v>-3.3986928104575251E-2</v>
      </c>
      <c r="R104" s="115">
        <v>0.42489929023594852</v>
      </c>
      <c r="S104" s="115">
        <v>6.4583333333333437E-2</v>
      </c>
      <c r="T104" s="115">
        <v>-1.7391304347825717E-3</v>
      </c>
      <c r="U104" s="115">
        <v>-3.5442108162703143E-2</v>
      </c>
      <c r="V104" s="115">
        <v>-7.288135593220349E-2</v>
      </c>
      <c r="W104" s="115">
        <v>1.5527950310558123E-3</v>
      </c>
      <c r="X104" s="115">
        <v>-8.3333333333333329E-2</v>
      </c>
      <c r="Y104" s="115">
        <v>2.4504343951882251E-3</v>
      </c>
      <c r="Z104" s="115">
        <v>5.7142857142857195E-3</v>
      </c>
      <c r="AA104" s="115">
        <v>7.3170731707317069E-2</v>
      </c>
      <c r="AB104" s="115">
        <v>5.6363636363636289E-2</v>
      </c>
      <c r="AC104" s="115">
        <v>0</v>
      </c>
      <c r="AD104" s="115">
        <v>7.7519379844960962E-3</v>
      </c>
      <c r="AE104" s="115">
        <v>0</v>
      </c>
      <c r="AF104" s="115">
        <v>0.18110236220472439</v>
      </c>
      <c r="AG104" s="115">
        <v>0</v>
      </c>
      <c r="AH104" s="115">
        <v>-0.16923076923076921</v>
      </c>
      <c r="AI104" s="115">
        <v>-2.1472392638036762E-2</v>
      </c>
      <c r="AJ104" s="115">
        <v>-3.7837837837837798E-2</v>
      </c>
      <c r="AK104" s="115">
        <v>8.3162743091095198E-2</v>
      </c>
      <c r="AL104" s="115">
        <v>-8.6021505376344162E-2</v>
      </c>
      <c r="AM104" s="115">
        <v>-2.4794466918960948E-3</v>
      </c>
      <c r="AN104" s="115">
        <v>-0.16400000000000006</v>
      </c>
      <c r="AO104" s="115">
        <v>-2.1739130434782532E-2</v>
      </c>
      <c r="AQ104" s="115">
        <v>-3.8709677419354875E-2</v>
      </c>
      <c r="AR104" s="115">
        <v>0</v>
      </c>
      <c r="AS104" s="115">
        <v>0.12554112554112556</v>
      </c>
      <c r="AT104" s="115">
        <v>5.2631578947368418E-2</v>
      </c>
      <c r="AU104" s="115">
        <v>-0.13968253968253966</v>
      </c>
      <c r="AW104" s="115">
        <v>1.8493925532438105E-2</v>
      </c>
      <c r="AX104" s="115">
        <v>-2.3668639053254354E-2</v>
      </c>
      <c r="AY104" s="115">
        <v>0.13084603258013652</v>
      </c>
      <c r="AZ104" s="115">
        <v>7.2625698324022284E-2</v>
      </c>
      <c r="BA104" s="115">
        <v>-0.11221476510067113</v>
      </c>
      <c r="BB104" s="115">
        <v>-2.2161868549701164E-2</v>
      </c>
      <c r="BC104" s="115">
        <v>-0.10526315789473684</v>
      </c>
      <c r="BD104" s="115">
        <v>-0.14503816793893132</v>
      </c>
      <c r="BE104" s="115">
        <v>-8.8709677419354857E-2</v>
      </c>
      <c r="BF104" s="115">
        <v>-6.3280599500416299E-2</v>
      </c>
      <c r="BG104" s="115">
        <v>-0.13266666666666668</v>
      </c>
      <c r="BH104" s="115">
        <v>0.11764705882352938</v>
      </c>
      <c r="BK104" s="115">
        <v>0.19999999999999996</v>
      </c>
      <c r="BL104" s="115">
        <v>0.14285714285714285</v>
      </c>
      <c r="BM104" s="115">
        <v>-0.16809116809116806</v>
      </c>
      <c r="BO104" s="116">
        <f t="shared" si="1"/>
        <v>-7.1387634723810338E-3</v>
      </c>
    </row>
    <row r="105" spans="1:67" x14ac:dyDescent="0.2">
      <c r="A105" t="s">
        <v>1459</v>
      </c>
      <c r="C105" s="115">
        <v>0.25827814569536428</v>
      </c>
      <c r="D105" s="115">
        <v>0</v>
      </c>
      <c r="E105" s="115">
        <v>0.3060686015831135</v>
      </c>
      <c r="F105" s="115">
        <v>-0.28313253012048195</v>
      </c>
      <c r="G105" s="115">
        <v>7.4999999999999997E-2</v>
      </c>
      <c r="H105" s="115">
        <v>-4.1044776119402888E-2</v>
      </c>
      <c r="I105" s="115">
        <v>-9.6385542168674773E-2</v>
      </c>
      <c r="J105" s="115">
        <v>-8.1081081081081155E-2</v>
      </c>
      <c r="K105" s="115">
        <v>4.9959440759650711E-2</v>
      </c>
      <c r="L105" s="115">
        <v>-6.1684011352885489E-2</v>
      </c>
      <c r="M105" s="115">
        <v>-0.11165644171779142</v>
      </c>
      <c r="N105" s="115">
        <v>0.29666666666666669</v>
      </c>
      <c r="O105" s="115">
        <v>-3.8461538461538491E-2</v>
      </c>
      <c r="P105" s="115">
        <v>0.2931034482758621</v>
      </c>
      <c r="Q105" s="115">
        <v>-0.12671232876712324</v>
      </c>
      <c r="R105" s="115">
        <v>1.0467144795502988E-2</v>
      </c>
      <c r="S105" s="115">
        <v>-1.5384615384615422E-2</v>
      </c>
      <c r="T105" s="115">
        <v>1.5452538631346642E-2</v>
      </c>
      <c r="U105" s="115">
        <v>3.3595900161336165E-2</v>
      </c>
      <c r="V105" s="115">
        <v>2.2530329289428212E-2</v>
      </c>
      <c r="W105" s="115">
        <v>0.12745098039215702</v>
      </c>
      <c r="X105" s="115">
        <v>0.14285714285714285</v>
      </c>
      <c r="Y105" s="115">
        <v>3.4093526837134396E-2</v>
      </c>
      <c r="Z105" s="115">
        <v>0</v>
      </c>
      <c r="AA105" s="115">
        <v>-5.3554939981532788E-2</v>
      </c>
      <c r="AB105" s="115">
        <v>0</v>
      </c>
      <c r="AC105" s="115">
        <v>0</v>
      </c>
      <c r="AD105" s="115">
        <v>-0.13942628418945963</v>
      </c>
      <c r="AE105" s="115">
        <v>0.14999999999999991</v>
      </c>
      <c r="AF105" s="115">
        <v>-0.10352941176470587</v>
      </c>
      <c r="AG105" s="115">
        <v>8.6956521739130432E-2</v>
      </c>
      <c r="AH105" s="115">
        <v>-0.1333333333333333</v>
      </c>
      <c r="AI105" s="115">
        <v>6.8852459016393433E-2</v>
      </c>
      <c r="AJ105" s="115">
        <v>7.558139534883726E-2</v>
      </c>
      <c r="AK105" s="115">
        <v>0.10084507042253517</v>
      </c>
      <c r="AL105" s="115">
        <v>0.13877551020408158</v>
      </c>
      <c r="AM105" s="115">
        <v>-4.9344241007662597E-3</v>
      </c>
      <c r="AN105" s="115">
        <v>-6.25E-2</v>
      </c>
      <c r="AO105" s="115">
        <v>1.0881392818280508E-3</v>
      </c>
      <c r="AQ105" s="115">
        <v>-8.8235294117647009E-2</v>
      </c>
      <c r="AR105" s="115">
        <v>0.21560283687943274</v>
      </c>
      <c r="AS105" s="115">
        <v>0.16666666666666671</v>
      </c>
      <c r="AT105" s="115">
        <v>-5.1896207584830302E-2</v>
      </c>
      <c r="AU105" s="115">
        <v>-1.5625000000000083E-2</v>
      </c>
      <c r="AW105" s="115">
        <v>-0.19446095328658025</v>
      </c>
      <c r="AX105" s="115">
        <v>2.3622047244094304E-2</v>
      </c>
      <c r="AY105" s="115">
        <v>4.675467546754683E-2</v>
      </c>
      <c r="AZ105" s="115">
        <v>7.5075075075075076E-2</v>
      </c>
      <c r="BA105" s="115">
        <v>3.5873192436040022E-2</v>
      </c>
      <c r="BB105" s="115">
        <v>0.12119366626065778</v>
      </c>
      <c r="BC105" s="115">
        <v>5.5555555555555552E-2</v>
      </c>
      <c r="BD105" s="115">
        <v>1.2586206896551724</v>
      </c>
      <c r="BE105" s="115">
        <v>0.32857142857142874</v>
      </c>
      <c r="BF105" s="115">
        <v>-3.920000000000002E-2</v>
      </c>
      <c r="BG105" s="115">
        <v>-4.2145593869731809E-2</v>
      </c>
      <c r="BH105" s="115">
        <v>-0.31313131313131315</v>
      </c>
      <c r="BK105" s="115">
        <v>0.66666666666666674</v>
      </c>
      <c r="BL105" s="115">
        <v>7.6923076923076927E-2</v>
      </c>
      <c r="BM105" s="115">
        <v>0.19562043795620435</v>
      </c>
      <c r="BO105" s="116">
        <f t="shared" si="1"/>
        <v>5.8590734860705672E-2</v>
      </c>
    </row>
    <row r="106" spans="1:67" x14ac:dyDescent="0.2">
      <c r="A106" t="s">
        <v>1460</v>
      </c>
      <c r="C106" s="115">
        <v>7.8571428571428542E-2</v>
      </c>
      <c r="D106" s="115">
        <v>8.5728693898135012E-3</v>
      </c>
      <c r="E106" s="115">
        <v>-2.0671834625323016E-2</v>
      </c>
      <c r="F106" s="115">
        <v>9.2105263157894676E-2</v>
      </c>
      <c r="G106" s="115">
        <v>9.7694840834248148E-2</v>
      </c>
      <c r="H106" s="115">
        <v>4.280155642023336E-2</v>
      </c>
      <c r="I106" s="115">
        <v>-3.9999999999999151E-3</v>
      </c>
      <c r="J106" s="115">
        <v>1.928374655647391E-2</v>
      </c>
      <c r="K106" s="115">
        <v>2.7303921568627418E-2</v>
      </c>
      <c r="L106" s="115">
        <v>-4.0660736975857724E-2</v>
      </c>
      <c r="M106" s="115">
        <v>0.52336448598130858</v>
      </c>
      <c r="N106" s="115">
        <v>0.3043478260869566</v>
      </c>
      <c r="O106" s="115">
        <v>0</v>
      </c>
      <c r="P106" s="115">
        <v>-5.7142857142857195E-3</v>
      </c>
      <c r="Q106" s="115">
        <v>0.10886075949367081</v>
      </c>
      <c r="R106" s="115">
        <v>-0.1229173750425025</v>
      </c>
      <c r="S106" s="115">
        <v>0.11364934323243851</v>
      </c>
      <c r="T106" s="115">
        <v>0.19336143308746037</v>
      </c>
      <c r="U106" s="115">
        <v>-1.6061256886730775E-2</v>
      </c>
      <c r="V106" s="115">
        <v>-0.12176560121765612</v>
      </c>
      <c r="W106" s="115">
        <v>1.9999999999999955E-2</v>
      </c>
      <c r="X106" s="115">
        <v>7.1428571428571355E-2</v>
      </c>
      <c r="Y106" s="115">
        <v>-8.4513476473276512E-3</v>
      </c>
      <c r="Z106" s="115">
        <v>0</v>
      </c>
      <c r="AA106" s="115">
        <v>0.17717391304347835</v>
      </c>
      <c r="AB106" s="115">
        <v>0</v>
      </c>
      <c r="AC106" s="115">
        <v>-1.4285714285714235E-2</v>
      </c>
      <c r="AD106" s="115">
        <v>-0.33348154735437968</v>
      </c>
      <c r="AE106" s="115">
        <v>0</v>
      </c>
      <c r="AF106" s="115">
        <v>0.13031914893617028</v>
      </c>
      <c r="AG106" s="115">
        <v>-0.08</v>
      </c>
      <c r="AH106" s="115">
        <v>0.2</v>
      </c>
      <c r="AI106" s="115">
        <v>4.8109965635738716E-2</v>
      </c>
      <c r="AJ106" s="115">
        <v>8.8607594936708764E-2</v>
      </c>
      <c r="AK106" s="115">
        <v>0</v>
      </c>
      <c r="AL106" s="115">
        <v>-0.29088277858176553</v>
      </c>
      <c r="AM106" s="115">
        <v>0.23870033778349692</v>
      </c>
      <c r="AN106" s="115">
        <v>-5.1570835803201001E-2</v>
      </c>
      <c r="AO106" s="115">
        <v>-1.0869565217391072E-3</v>
      </c>
      <c r="AQ106" s="115">
        <v>-0.15000000000000002</v>
      </c>
      <c r="AR106" s="115">
        <v>0.1685082872928175</v>
      </c>
      <c r="AS106" s="115">
        <v>-1.4925373134328263E-2</v>
      </c>
      <c r="AT106" s="115">
        <v>-2.5291828793774299E-2</v>
      </c>
      <c r="AU106" s="115">
        <v>-0.19999999999999996</v>
      </c>
      <c r="AW106" s="115">
        <v>0.17702746817143114</v>
      </c>
      <c r="AX106" s="115">
        <v>-1.7261904761904711E-2</v>
      </c>
      <c r="AY106" s="115">
        <v>0.21199999999999999</v>
      </c>
      <c r="AZ106" s="115">
        <v>-6.064880112834975E-2</v>
      </c>
      <c r="BA106" s="115">
        <v>-0.19714221924536723</v>
      </c>
      <c r="BB106" s="115">
        <v>7.9978952907129683E-2</v>
      </c>
      <c r="BC106" s="115">
        <v>0</v>
      </c>
      <c r="BD106" s="115">
        <v>0.15999999999999998</v>
      </c>
      <c r="BE106" s="115">
        <v>-0.24324324324324334</v>
      </c>
      <c r="BF106" s="115">
        <v>0.21832358674463939</v>
      </c>
      <c r="BG106" s="115">
        <v>4.4000000000000011E-2</v>
      </c>
      <c r="BH106" s="115">
        <v>0.19277108433734935</v>
      </c>
      <c r="BK106" s="115">
        <v>-0.34782608695652178</v>
      </c>
      <c r="BL106" s="115">
        <v>8.3333333333333329E-2</v>
      </c>
      <c r="BM106" s="115">
        <v>0.10424502955400329</v>
      </c>
      <c r="BO106" s="116">
        <f t="shared" si="1"/>
        <v>2.8077203738397453E-2</v>
      </c>
    </row>
    <row r="107" spans="1:67" x14ac:dyDescent="0.2">
      <c r="A107" t="s">
        <v>1461</v>
      </c>
      <c r="C107" s="115">
        <v>0</v>
      </c>
      <c r="D107" s="115">
        <v>-0.13782608695652182</v>
      </c>
      <c r="E107" s="115">
        <v>7.4999999999999997E-2</v>
      </c>
      <c r="F107" s="115">
        <v>0.7078651685393258</v>
      </c>
      <c r="G107" s="115">
        <v>0.10558252427184456</v>
      </c>
      <c r="H107" s="115">
        <v>-5.1612903225806495E-3</v>
      </c>
      <c r="I107" s="115">
        <v>6.8376068376068438E-2</v>
      </c>
      <c r="J107" s="115">
        <v>0.68837209302325586</v>
      </c>
      <c r="K107" s="115">
        <v>0</v>
      </c>
      <c r="L107" s="115">
        <v>0.10778202292378859</v>
      </c>
      <c r="M107" s="115">
        <v>0.19021134593993316</v>
      </c>
      <c r="N107" s="115">
        <v>0.158690176322418</v>
      </c>
      <c r="O107" s="115">
        <v>0</v>
      </c>
      <c r="P107" s="115">
        <v>0</v>
      </c>
      <c r="Q107" s="115">
        <v>0.67019027484143756</v>
      </c>
      <c r="R107" s="115">
        <v>0.1283330136197966</v>
      </c>
      <c r="S107" s="115">
        <v>9.8494353826850817E-2</v>
      </c>
      <c r="T107" s="115">
        <v>7.5354107648725327E-2</v>
      </c>
      <c r="U107" s="115">
        <v>0.10039046444718466</v>
      </c>
      <c r="V107" s="115">
        <v>0.37017726798748707</v>
      </c>
      <c r="W107" s="115">
        <v>0.26239855725879174</v>
      </c>
      <c r="X107" s="115">
        <v>-1.9999999999999928E-2</v>
      </c>
      <c r="Y107" s="115">
        <v>-2.4292400267439188E-2</v>
      </c>
      <c r="Z107" s="115">
        <v>0</v>
      </c>
      <c r="AA107" s="115">
        <v>2.2222222222222143E-2</v>
      </c>
      <c r="AB107" s="115">
        <v>-8.3333333333333329E-2</v>
      </c>
      <c r="AC107" s="115">
        <v>-0.17647058823529413</v>
      </c>
      <c r="AD107" s="115">
        <v>-7.4866310160427829E-2</v>
      </c>
      <c r="AE107" s="115">
        <v>0</v>
      </c>
      <c r="AF107" s="115">
        <v>-0.10688836104513068</v>
      </c>
      <c r="AG107" s="115">
        <v>0</v>
      </c>
      <c r="AH107" s="115">
        <v>0.31578947368421056</v>
      </c>
      <c r="AI107" s="115">
        <v>0.12355212355212367</v>
      </c>
      <c r="AJ107" s="115">
        <v>5.3333333333333378E-2</v>
      </c>
      <c r="AK107" s="115">
        <v>-0.11116675012518773</v>
      </c>
      <c r="AL107" s="115">
        <v>0.72319201995012483</v>
      </c>
      <c r="AM107" s="115">
        <v>4.6632996632996686E-2</v>
      </c>
      <c r="AN107" s="115">
        <v>-7.6470588235293532E-3</v>
      </c>
      <c r="AO107" s="115">
        <v>0.11515151515151506</v>
      </c>
      <c r="AQ107" s="115">
        <v>0.88679245283018859</v>
      </c>
      <c r="AR107" s="115">
        <v>0</v>
      </c>
      <c r="AS107" s="115">
        <v>0.25624999999999981</v>
      </c>
      <c r="AT107" s="115">
        <v>2.7999999999999935E-2</v>
      </c>
      <c r="AU107" s="115">
        <v>0.70212765957446799</v>
      </c>
      <c r="AW107" s="115">
        <v>1.9157088122605205E-3</v>
      </c>
      <c r="AX107" s="115">
        <v>9.0090090090091373E-3</v>
      </c>
      <c r="AY107" s="115">
        <v>1.7639077340569864E-2</v>
      </c>
      <c r="AZ107" s="115">
        <v>0.25932504440497334</v>
      </c>
      <c r="BA107" s="115">
        <v>2.6116838487972523E-2</v>
      </c>
      <c r="BB107" s="115">
        <v>5.5833333333333277E-2</v>
      </c>
      <c r="BC107" s="115">
        <v>0</v>
      </c>
      <c r="BD107" s="115">
        <v>6.3829787234042507E-2</v>
      </c>
      <c r="BE107" s="115">
        <v>-9.7560975609755976E-2</v>
      </c>
      <c r="BF107" s="115">
        <v>8.353808353808263E-3</v>
      </c>
      <c r="BG107" s="115">
        <v>0.41509433962264158</v>
      </c>
      <c r="BH107" s="115">
        <v>0.1096256684491979</v>
      </c>
      <c r="BK107" s="115">
        <v>0.84000000000000008</v>
      </c>
      <c r="BL107" s="115">
        <v>0.5</v>
      </c>
      <c r="BM107" s="115">
        <v>0.23572377158034521</v>
      </c>
      <c r="BO107" s="116">
        <f t="shared" si="1"/>
        <v>0.14877143165605158</v>
      </c>
    </row>
    <row r="108" spans="1:67" x14ac:dyDescent="0.2">
      <c r="A108" t="s">
        <v>1462</v>
      </c>
      <c r="C108" s="115">
        <v>0.21739130434782608</v>
      </c>
      <c r="D108" s="115">
        <v>0</v>
      </c>
      <c r="E108" s="115">
        <v>0.20000000000000004</v>
      </c>
      <c r="F108" s="115">
        <v>4.7058823529411806E-2</v>
      </c>
      <c r="G108" s="115">
        <v>0.14444444444444446</v>
      </c>
      <c r="H108" s="115">
        <v>1.8396846254927685E-2</v>
      </c>
      <c r="I108" s="115">
        <v>0.36842105263157887</v>
      </c>
      <c r="J108" s="115">
        <v>0.20786516853932577</v>
      </c>
      <c r="K108" s="115">
        <v>-2.8571428571428571E-2</v>
      </c>
      <c r="L108" s="115">
        <v>9.128812815448753E-2</v>
      </c>
      <c r="M108" s="115">
        <v>0.42925278219395868</v>
      </c>
      <c r="N108" s="115">
        <v>0.13428571428571434</v>
      </c>
      <c r="O108" s="115">
        <v>0</v>
      </c>
      <c r="P108" s="115">
        <v>0.10236220472440952</v>
      </c>
      <c r="Q108" s="115">
        <v>9.490740740740744E-2</v>
      </c>
      <c r="R108" s="115">
        <v>0.16883408071748882</v>
      </c>
      <c r="S108" s="115">
        <v>-7.5942028985507282E-2</v>
      </c>
      <c r="T108" s="115">
        <v>0.1869535978480161</v>
      </c>
      <c r="U108" s="115">
        <v>0.30228823765555984</v>
      </c>
      <c r="V108" s="115">
        <v>5.9668508287292719E-2</v>
      </c>
      <c r="W108" s="115">
        <v>8.1818181818181686E-3</v>
      </c>
      <c r="X108" s="115">
        <v>0.11358574610244984</v>
      </c>
      <c r="Y108" s="115">
        <v>8.4340260995649938E-2</v>
      </c>
      <c r="Z108" s="115">
        <v>-4.7619047619047575E-2</v>
      </c>
      <c r="AA108" s="115">
        <v>0.125</v>
      </c>
      <c r="AB108" s="115">
        <v>0</v>
      </c>
      <c r="AC108" s="115">
        <v>0</v>
      </c>
      <c r="AD108" s="115">
        <v>-0.18777146675576348</v>
      </c>
      <c r="AE108" s="115">
        <v>0</v>
      </c>
      <c r="AF108" s="115">
        <v>-6.4444444444444457E-2</v>
      </c>
      <c r="AG108" s="115">
        <v>0</v>
      </c>
      <c r="AH108" s="115">
        <v>0.11764705882352938</v>
      </c>
      <c r="AI108" s="115">
        <v>7.0247933884297495E-2</v>
      </c>
      <c r="AJ108" s="115">
        <v>-6.6002490660024837E-2</v>
      </c>
      <c r="AK108" s="115">
        <v>-0.1124444444444445</v>
      </c>
      <c r="AL108" s="115">
        <v>1.0049999999999999</v>
      </c>
      <c r="AM108" s="115">
        <v>-0.14223826714801446</v>
      </c>
      <c r="AN108" s="115">
        <v>4.873534855027755E-2</v>
      </c>
      <c r="AO108" s="115">
        <v>-6.4625850340136085E-2</v>
      </c>
      <c r="AQ108" s="115">
        <v>0.27710843373493987</v>
      </c>
      <c r="AR108" s="115">
        <v>0</v>
      </c>
      <c r="AS108" s="115">
        <v>3.2258064516129059E-2</v>
      </c>
      <c r="AT108" s="115">
        <v>-0.16666666666666666</v>
      </c>
      <c r="AU108" s="115">
        <v>0.30555555555555558</v>
      </c>
      <c r="AW108" s="115">
        <v>0.33729067733066748</v>
      </c>
      <c r="AX108" s="115">
        <v>9.6115865701119102E-2</v>
      </c>
      <c r="AY108" s="115">
        <v>6.1195104391648637E-2</v>
      </c>
      <c r="AZ108" s="115">
        <v>-6.0100166944908232E-2</v>
      </c>
      <c r="BA108" s="115">
        <v>0.25937680323139073</v>
      </c>
      <c r="BB108" s="115">
        <v>3.5971223021582732E-2</v>
      </c>
      <c r="BC108" s="115">
        <v>0</v>
      </c>
      <c r="BD108" s="115">
        <v>0.65492957746478886</v>
      </c>
      <c r="BE108" s="115">
        <v>-0.24632352941176483</v>
      </c>
      <c r="BF108" s="115">
        <v>0.21275327771156138</v>
      </c>
      <c r="BG108" s="115">
        <v>7.9429735234215815E-2</v>
      </c>
      <c r="BH108" s="115">
        <v>-6.4999999999999947E-2</v>
      </c>
      <c r="BK108" s="115">
        <v>0</v>
      </c>
      <c r="BL108" s="115">
        <v>0</v>
      </c>
      <c r="BM108" s="115">
        <v>0.20383693045563556</v>
      </c>
      <c r="BO108" s="116">
        <f t="shared" si="1"/>
        <v>9.4478438710456886E-2</v>
      </c>
    </row>
    <row r="109" spans="1:67" x14ac:dyDescent="0.2">
      <c r="A109" t="s">
        <v>1463</v>
      </c>
      <c r="C109" s="115">
        <v>4.3557168784029078E-2</v>
      </c>
      <c r="D109" s="115">
        <v>0</v>
      </c>
      <c r="E109" s="115">
        <v>-0.14285714285714285</v>
      </c>
      <c r="F109" s="115">
        <v>6.2499999999999917E-2</v>
      </c>
      <c r="G109" s="115">
        <v>1.2658227848101245E-2</v>
      </c>
      <c r="H109" s="115">
        <v>4.8209366391184651E-2</v>
      </c>
      <c r="I109" s="115">
        <v>6.2111801242235941E-2</v>
      </c>
      <c r="J109" s="115">
        <v>0.11249999999999996</v>
      </c>
      <c r="K109" s="115">
        <v>-4.9859741199891457E-2</v>
      </c>
      <c r="L109" s="115">
        <v>0.12657601977750302</v>
      </c>
      <c r="M109" s="115">
        <v>0.61282051282051286</v>
      </c>
      <c r="N109" s="115">
        <v>0.15131578947368421</v>
      </c>
      <c r="O109" s="115">
        <v>0</v>
      </c>
      <c r="P109" s="115">
        <v>-0.35270132517838948</v>
      </c>
      <c r="Q109" s="115">
        <v>0.1076923076923078</v>
      </c>
      <c r="R109" s="115">
        <v>3.8900535755881704E-2</v>
      </c>
      <c r="S109" s="115">
        <v>0.1057692307692308</v>
      </c>
      <c r="T109" s="115">
        <v>-1.5231788079470227E-2</v>
      </c>
      <c r="U109" s="115">
        <v>3.5041551246537413E-2</v>
      </c>
      <c r="V109" s="115">
        <v>0.11316113161131609</v>
      </c>
      <c r="W109" s="115">
        <v>-2.0044543429844068E-2</v>
      </c>
      <c r="X109" s="115">
        <v>-2.2222222222221749E-3</v>
      </c>
      <c r="Y109" s="115">
        <v>1.4520813165537821E-3</v>
      </c>
      <c r="Z109" s="115">
        <v>0</v>
      </c>
      <c r="AA109" s="115">
        <v>-5.8823529411764705E-2</v>
      </c>
      <c r="AB109" s="115">
        <v>-7.6923076923076927E-2</v>
      </c>
      <c r="AC109" s="115">
        <v>-5.5555555555555552E-2</v>
      </c>
      <c r="AD109" s="115">
        <v>0.36045454545454542</v>
      </c>
      <c r="AE109" s="115">
        <v>0</v>
      </c>
      <c r="AF109" s="115">
        <v>0.125</v>
      </c>
      <c r="AG109" s="115">
        <v>0</v>
      </c>
      <c r="AH109" s="115">
        <v>8.9743589743589675E-2</v>
      </c>
      <c r="AI109" s="115">
        <v>-5.098039215686271E-2</v>
      </c>
      <c r="AJ109" s="115">
        <v>-2.4301336573511672E-2</v>
      </c>
      <c r="AK109" s="115">
        <v>-0.15682967959527822</v>
      </c>
      <c r="AL109" s="115">
        <v>0.21212121212121218</v>
      </c>
      <c r="AM109" s="115">
        <v>-0.22348060103162151</v>
      </c>
      <c r="AN109" s="115">
        <v>5.5338541666666761E-2</v>
      </c>
      <c r="AO109" s="115">
        <v>6.9090909090909119E-2</v>
      </c>
      <c r="AQ109" s="115">
        <v>0.10666666666666662</v>
      </c>
      <c r="AR109" s="115">
        <v>0</v>
      </c>
      <c r="AS109" s="115">
        <v>1.9736842105263174E-2</v>
      </c>
      <c r="AT109" s="115">
        <v>0</v>
      </c>
      <c r="AU109" s="115">
        <v>-3.2258064516129059E-2</v>
      </c>
      <c r="AW109" s="115">
        <v>1.1886697015680295E-2</v>
      </c>
      <c r="AX109" s="115">
        <v>-0.10383480825958702</v>
      </c>
      <c r="AY109" s="115">
        <v>6.8461538461538504E-2</v>
      </c>
      <c r="AZ109" s="115">
        <v>0.39627039627039629</v>
      </c>
      <c r="BA109" s="115">
        <v>-0.20027688047992631</v>
      </c>
      <c r="BB109" s="115">
        <v>-7.1428571428571426E-3</v>
      </c>
      <c r="BC109" s="115">
        <v>-2.1739130434782532E-2</v>
      </c>
      <c r="BD109" s="115">
        <v>0</v>
      </c>
      <c r="BE109" s="115">
        <v>0.51532033426183865</v>
      </c>
      <c r="BF109" s="115">
        <v>0.19686162624821696</v>
      </c>
      <c r="BG109" s="115">
        <v>0.17604790419161684</v>
      </c>
      <c r="BH109" s="115">
        <v>0.14285714285714285</v>
      </c>
      <c r="BK109" s="115">
        <v>0</v>
      </c>
      <c r="BL109" s="115">
        <v>-0.2</v>
      </c>
      <c r="BM109" s="115">
        <v>-6.3622754491017938E-2</v>
      </c>
      <c r="BO109" s="116">
        <f t="shared" si="1"/>
        <v>3.9346410870261535E-2</v>
      </c>
    </row>
    <row r="110" spans="1:67" x14ac:dyDescent="0.2">
      <c r="A110" t="s">
        <v>1464</v>
      </c>
      <c r="C110" s="115">
        <v>7.1984435797665391E-2</v>
      </c>
      <c r="D110" s="115">
        <v>-0.08</v>
      </c>
      <c r="E110" s="115">
        <v>-0.32562620423892108</v>
      </c>
      <c r="F110" s="115">
        <v>0.33333333333333348</v>
      </c>
      <c r="G110" s="115">
        <v>1.571428571428576E-2</v>
      </c>
      <c r="H110" s="115">
        <v>-6.9230769230769235E-2</v>
      </c>
      <c r="I110" s="115">
        <v>-0.10555555555555553</v>
      </c>
      <c r="J110" s="115">
        <v>-2.4390243902438911E-2</v>
      </c>
      <c r="K110" s="115">
        <v>-3.0614035087719253E-2</v>
      </c>
      <c r="L110" s="115">
        <v>-3.4145176695319954E-2</v>
      </c>
      <c r="M110" s="115">
        <v>-0.23529411764705879</v>
      </c>
      <c r="N110" s="115">
        <v>-0.13390313390313385</v>
      </c>
      <c r="O110" s="115">
        <v>0</v>
      </c>
      <c r="P110" s="115">
        <v>-6.571428571428567E-2</v>
      </c>
      <c r="Q110" s="115">
        <v>-5.569007263922518E-2</v>
      </c>
      <c r="R110" s="115">
        <v>7.2445665750686949E-2</v>
      </c>
      <c r="S110" s="115">
        <v>0.11428571428571425</v>
      </c>
      <c r="T110" s="115">
        <v>-7.0769230769230793E-2</v>
      </c>
      <c r="U110" s="115">
        <v>-4.4088441678803103E-2</v>
      </c>
      <c r="V110" s="115">
        <v>-7.7185017026106667E-2</v>
      </c>
      <c r="W110" s="115">
        <v>3.7430683918669071E-2</v>
      </c>
      <c r="X110" s="115">
        <v>0</v>
      </c>
      <c r="Y110" s="115">
        <v>1.211533801793001E-3</v>
      </c>
      <c r="Z110" s="115">
        <v>0</v>
      </c>
      <c r="AA110" s="115">
        <v>-5.1339285714285803E-2</v>
      </c>
      <c r="AB110" s="115">
        <v>0</v>
      </c>
      <c r="AC110" s="115">
        <v>0</v>
      </c>
      <c r="AD110" s="115">
        <v>0.42857142857142855</v>
      </c>
      <c r="AE110" s="115">
        <v>0</v>
      </c>
      <c r="AF110" s="115">
        <v>-0.23664122137404583</v>
      </c>
      <c r="AG110" s="115">
        <v>0</v>
      </c>
      <c r="AH110" s="115">
        <v>-6.024096385542161E-2</v>
      </c>
      <c r="AI110" s="115">
        <v>1.1904761904761828E-2</v>
      </c>
      <c r="AJ110" s="115">
        <v>-0.18595450049455975</v>
      </c>
      <c r="AK110" s="115">
        <v>-3.1221637320747973E-2</v>
      </c>
      <c r="AL110" s="115">
        <v>-4.0697674418604689E-2</v>
      </c>
      <c r="AM110" s="115">
        <v>0.11475000000000009</v>
      </c>
      <c r="AN110" s="115">
        <v>-1.9493177387914968E-3</v>
      </c>
      <c r="AO110" s="115">
        <v>-2.9411764705882353E-2</v>
      </c>
      <c r="AQ110" s="115">
        <v>-0.25</v>
      </c>
      <c r="AR110" s="115">
        <v>0</v>
      </c>
      <c r="AS110" s="115">
        <v>-0.13142857142857142</v>
      </c>
      <c r="AT110" s="115">
        <v>0</v>
      </c>
      <c r="AU110" s="115">
        <v>-6.5326633165829096E-2</v>
      </c>
      <c r="AW110" s="115">
        <v>0</v>
      </c>
      <c r="AX110" s="115">
        <v>1.3150029886431491E-2</v>
      </c>
      <c r="AY110" s="115">
        <v>8.2431307243963386E-2</v>
      </c>
      <c r="AZ110" s="115">
        <v>0.17534246575342469</v>
      </c>
      <c r="BA110" s="115">
        <v>-5.6390158937513528E-2</v>
      </c>
      <c r="BB110" s="115">
        <v>0</v>
      </c>
      <c r="BC110" s="115">
        <v>-7.1644803229061638E-2</v>
      </c>
      <c r="BD110" s="115">
        <v>8.3969465648854866E-2</v>
      </c>
      <c r="BE110" s="115">
        <v>2.5714285714285672E-2</v>
      </c>
      <c r="BF110" s="115">
        <v>-6.5333333333333368E-2</v>
      </c>
      <c r="BG110" s="115">
        <v>-4.5714285714285756E-2</v>
      </c>
      <c r="BH110" s="115">
        <v>-0.1228070175438597</v>
      </c>
      <c r="BK110" s="115">
        <v>-0.16666666666666663</v>
      </c>
      <c r="BL110" s="115">
        <v>-1.9960079840318935E-3</v>
      </c>
      <c r="BM110" s="115">
        <v>0.28461538461538449</v>
      </c>
      <c r="BO110" s="116">
        <f t="shared" si="1"/>
        <v>-1.864602280971827E-2</v>
      </c>
    </row>
    <row r="111" spans="1:67" x14ac:dyDescent="0.2">
      <c r="A111" t="s">
        <v>1465</v>
      </c>
      <c r="C111" s="115">
        <v>-6.5454545454545515E-2</v>
      </c>
      <c r="D111" s="115">
        <v>4.1666666666666664E-2</v>
      </c>
      <c r="E111" s="115">
        <v>8.3507306889352886E-2</v>
      </c>
      <c r="F111" s="115">
        <v>-9.0909090909090981E-2</v>
      </c>
      <c r="G111" s="115">
        <v>-6.4171122994652455E-2</v>
      </c>
      <c r="H111" s="115">
        <v>1.4304291287386141E-2</v>
      </c>
      <c r="I111" s="115">
        <v>0.12499999999999997</v>
      </c>
      <c r="J111" s="115">
        <v>-4.6511627906976785E-2</v>
      </c>
      <c r="K111" s="115">
        <v>-4.3668122270742356E-3</v>
      </c>
      <c r="L111" s="115">
        <v>-6.8298109010011127E-2</v>
      </c>
      <c r="M111" s="115">
        <v>1.9999999999999928E-2</v>
      </c>
      <c r="N111" s="115">
        <v>7.9999999999999932E-2</v>
      </c>
      <c r="O111" s="115">
        <v>-0.35</v>
      </c>
      <c r="P111" s="115">
        <v>4.7904191616766512E-2</v>
      </c>
      <c r="Q111" s="115">
        <v>-0.20881226053639845</v>
      </c>
      <c r="R111" s="115">
        <v>2.7727856225930634E-2</v>
      </c>
      <c r="S111" s="115">
        <v>-0.22222222222222221</v>
      </c>
      <c r="T111" s="115">
        <v>-5.7971014492753624E-2</v>
      </c>
      <c r="U111" s="115">
        <v>-0.14072810011376569</v>
      </c>
      <c r="V111" s="115">
        <v>-0.15451055662188096</v>
      </c>
      <c r="W111" s="115">
        <v>8.7437185929648345E-2</v>
      </c>
      <c r="X111" s="115">
        <v>5.8823529411764705E-2</v>
      </c>
      <c r="Y111" s="115">
        <v>-9.3614978396541881E-3</v>
      </c>
      <c r="Z111" s="115">
        <v>-6.7567567567568525E-3</v>
      </c>
      <c r="AA111" s="115">
        <v>0.7034220532319394</v>
      </c>
      <c r="AB111" s="115">
        <v>0</v>
      </c>
      <c r="AC111" s="115">
        <v>0</v>
      </c>
      <c r="AD111" s="115">
        <v>-5.8103975535168259E-2</v>
      </c>
      <c r="AE111" s="115">
        <v>0</v>
      </c>
      <c r="AF111" s="115">
        <v>-5.7553956834532266E-2</v>
      </c>
      <c r="AG111" s="115">
        <v>-7.407407407407407E-2</v>
      </c>
      <c r="AH111" s="115">
        <v>5.0632911392404965E-2</v>
      </c>
      <c r="AI111" s="115">
        <v>-0.15719063545150508</v>
      </c>
      <c r="AJ111" s="115">
        <v>5.9701492537312158E-3</v>
      </c>
      <c r="AK111" s="115">
        <v>3.6890645586297774E-2</v>
      </c>
      <c r="AL111" s="115">
        <v>1.1764705882352951E-2</v>
      </c>
      <c r="AM111" s="115">
        <v>-9.6045197740112997E-2</v>
      </c>
      <c r="AN111" s="115">
        <v>2.6000000000000037E-2</v>
      </c>
      <c r="AO111" s="115">
        <v>-0.19047619047619047</v>
      </c>
      <c r="AQ111" s="115">
        <v>5.2631578947368474E-2</v>
      </c>
      <c r="AR111" s="115">
        <v>0</v>
      </c>
      <c r="AS111" s="115">
        <v>0.16666666666666666</v>
      </c>
      <c r="AT111" s="115">
        <v>0</v>
      </c>
      <c r="AU111" s="115">
        <v>9.9447513812154664E-2</v>
      </c>
      <c r="AW111" s="115">
        <v>0</v>
      </c>
      <c r="AX111" s="115">
        <v>1.0876132930513578E-2</v>
      </c>
      <c r="AY111" s="115">
        <v>8.7862318840579781E-2</v>
      </c>
      <c r="AZ111" s="115">
        <v>-0.18161434977578478</v>
      </c>
      <c r="BA111" s="115">
        <v>-1.5217391304347889E-3</v>
      </c>
      <c r="BB111" s="115">
        <v>-1.4283673760898607E-4</v>
      </c>
      <c r="BC111" s="115">
        <v>-5.619047619047618E-2</v>
      </c>
      <c r="BD111" s="115">
        <v>0</v>
      </c>
      <c r="BE111" s="115">
        <v>0.17449664429530201</v>
      </c>
      <c r="BF111" s="115">
        <v>0.14068441064638781</v>
      </c>
      <c r="BG111" s="115">
        <v>-0.15458937198067629</v>
      </c>
      <c r="BH111" s="115">
        <v>-4.0865384615384595E-2</v>
      </c>
      <c r="BK111" s="115">
        <v>-9.0909090909090981E-2</v>
      </c>
      <c r="BL111" s="115">
        <v>-0.16500000000000004</v>
      </c>
      <c r="BM111" s="115">
        <v>0.15427302996670372</v>
      </c>
      <c r="BO111" s="116">
        <f t="shared" si="1"/>
        <v>-8.5823933399475274E-3</v>
      </c>
    </row>
    <row r="112" spans="1:67" x14ac:dyDescent="0.2">
      <c r="A112" t="s">
        <v>1466</v>
      </c>
      <c r="C112" s="115">
        <v>-0.15384615384615385</v>
      </c>
      <c r="D112" s="115">
        <v>0.5</v>
      </c>
      <c r="E112" s="115">
        <v>-0.23113964686998401</v>
      </c>
      <c r="F112" s="115">
        <v>-0.11999999999999995</v>
      </c>
      <c r="G112" s="115">
        <v>4.0333796940194719E-2</v>
      </c>
      <c r="H112" s="115">
        <v>2.670226969292392E-2</v>
      </c>
      <c r="I112" s="115">
        <v>0.48148148148148145</v>
      </c>
      <c r="J112" s="115">
        <v>-4.4444444444444481E-2</v>
      </c>
      <c r="K112" s="115">
        <v>-8.4109906811182661E-2</v>
      </c>
      <c r="L112" s="115">
        <v>-6.5294239966729062E-2</v>
      </c>
      <c r="M112" s="115">
        <v>-9.420289855072457E-2</v>
      </c>
      <c r="N112" s="115">
        <v>-0.31578947368421051</v>
      </c>
      <c r="O112" s="115">
        <v>0.6</v>
      </c>
      <c r="P112" s="115">
        <v>-0.10535714285714284</v>
      </c>
      <c r="Q112" s="115">
        <v>8.5239085239085272E-2</v>
      </c>
      <c r="R112" s="115">
        <v>1.028013364173895E-3</v>
      </c>
      <c r="S112" s="115">
        <v>-8.629441624365479E-2</v>
      </c>
      <c r="T112" s="115">
        <v>-9.4012605042016764E-2</v>
      </c>
      <c r="U112" s="115">
        <v>1.0112617789014131E-2</v>
      </c>
      <c r="V112" s="115">
        <v>1.9569471624266074E-2</v>
      </c>
      <c r="W112" s="115">
        <v>-0.17802560925237515</v>
      </c>
      <c r="X112" s="115">
        <v>-0.15</v>
      </c>
      <c r="Y112" s="115">
        <v>-7.6274944567627595E-2</v>
      </c>
      <c r="Z112" s="115">
        <v>-6.3291139240506319E-2</v>
      </c>
      <c r="AA112" s="115">
        <v>3.137254901960787E-2</v>
      </c>
      <c r="AB112" s="115">
        <v>0</v>
      </c>
      <c r="AC112" s="115">
        <v>0</v>
      </c>
      <c r="AD112" s="115">
        <v>0.10472972972972977</v>
      </c>
      <c r="AE112" s="115">
        <v>0</v>
      </c>
      <c r="AF112" s="115">
        <v>-7.3333333333333403E-2</v>
      </c>
      <c r="AG112" s="115">
        <v>-3.2258064516128983E-2</v>
      </c>
      <c r="AH112" s="115">
        <v>1.2820512820512832E-2</v>
      </c>
      <c r="AI112" s="115">
        <v>-2.2875816993463999E-2</v>
      </c>
      <c r="AJ112" s="115">
        <v>-0.12760416666666657</v>
      </c>
      <c r="AK112" s="115">
        <v>-6.3623545999295011E-2</v>
      </c>
      <c r="AL112" s="115">
        <v>-1.7341040462427761E-2</v>
      </c>
      <c r="AM112" s="115">
        <v>4.2402826855123608E-2</v>
      </c>
      <c r="AN112" s="115">
        <v>-0.22720247295208656</v>
      </c>
      <c r="AO112" s="115">
        <v>-0.22222222222222221</v>
      </c>
      <c r="AQ112" s="115">
        <v>-9.5238095238095316E-2</v>
      </c>
      <c r="AR112" s="115">
        <v>0</v>
      </c>
      <c r="AS112" s="115">
        <v>-6.6225165562913968E-3</v>
      </c>
      <c r="AT112" s="115">
        <v>-0.1304347826086957</v>
      </c>
      <c r="AU112" s="115">
        <v>-0.14622641509433965</v>
      </c>
      <c r="AW112" s="115">
        <v>-9.0720938254570546E-2</v>
      </c>
      <c r="AX112" s="115">
        <v>-0.10443722943722943</v>
      </c>
      <c r="AY112" s="115">
        <v>-2.3008849557522262E-2</v>
      </c>
      <c r="AZ112" s="115">
        <v>-0.15209125475285168</v>
      </c>
      <c r="BA112" s="115">
        <v>-0.23828448418612352</v>
      </c>
      <c r="BB112" s="115">
        <v>0.20292096219931274</v>
      </c>
      <c r="BC112" s="115">
        <v>-0.16</v>
      </c>
      <c r="BD112" s="115">
        <v>0</v>
      </c>
      <c r="BE112" s="115">
        <v>0</v>
      </c>
      <c r="BF112" s="115">
        <v>-0.22647058823529409</v>
      </c>
      <c r="BG112" s="115">
        <v>-0.38938053097345132</v>
      </c>
      <c r="BH112" s="115">
        <v>-0.34488188976377948</v>
      </c>
      <c r="BK112" s="115">
        <v>-0.26666666666666666</v>
      </c>
      <c r="BL112" s="115">
        <v>-1.6638935108152725E-3</v>
      </c>
      <c r="BM112" s="115">
        <v>-0.35596854896354541</v>
      </c>
      <c r="BO112" s="116">
        <f t="shared" si="1"/>
        <v>-5.4608926297732584E-2</v>
      </c>
    </row>
    <row r="113" spans="1:67" x14ac:dyDescent="0.2">
      <c r="A113" t="s">
        <v>1467</v>
      </c>
      <c r="C113" s="115">
        <v>4.5016077170418049E-2</v>
      </c>
      <c r="D113" s="115">
        <v>-1.5384615384615385E-2</v>
      </c>
      <c r="E113" s="115">
        <v>0.23611111111111119</v>
      </c>
      <c r="F113" s="115">
        <v>-0.24242424242424243</v>
      </c>
      <c r="G113" s="115">
        <v>4.2028985507246382E-2</v>
      </c>
      <c r="H113" s="115">
        <v>7.4605451936872375E-2</v>
      </c>
      <c r="I113" s="115">
        <v>-0.27999999999999997</v>
      </c>
      <c r="J113" s="115">
        <v>-2.1739130434782625E-2</v>
      </c>
      <c r="K113" s="115">
        <v>-1.5629921259842514E-2</v>
      </c>
      <c r="L113" s="115">
        <v>5.5068012286090505E-2</v>
      </c>
      <c r="M113" s="115">
        <v>0.22666666666666657</v>
      </c>
      <c r="N113" s="115">
        <v>0.41791044776119401</v>
      </c>
      <c r="O113" s="115">
        <v>-0.375</v>
      </c>
      <c r="P113" s="115">
        <v>4.4843049327353305E-3</v>
      </c>
      <c r="Q113" s="115">
        <v>0.10574712643678161</v>
      </c>
      <c r="R113" s="115">
        <v>-9.5326668216693833E-2</v>
      </c>
      <c r="S113" s="115">
        <v>5.3475935828877004E-2</v>
      </c>
      <c r="T113" s="115">
        <v>0.26933333333333326</v>
      </c>
      <c r="U113" s="115">
        <v>2.3162845385067594E-2</v>
      </c>
      <c r="V113" s="115">
        <v>0.13178294573643426</v>
      </c>
      <c r="W113" s="115">
        <v>0.39458525345622131</v>
      </c>
      <c r="X113" s="115">
        <v>0</v>
      </c>
      <c r="Y113" s="115">
        <v>3.5591274397244646E-2</v>
      </c>
      <c r="Z113" s="115">
        <v>-1.2499999999999956E-2</v>
      </c>
      <c r="AA113" s="115">
        <v>0.13082039911308202</v>
      </c>
      <c r="AB113" s="115">
        <v>0</v>
      </c>
      <c r="AC113" s="115">
        <v>0</v>
      </c>
      <c r="AD113" s="115">
        <v>-0.23789907312049435</v>
      </c>
      <c r="AE113" s="115">
        <v>0</v>
      </c>
      <c r="AF113" s="115">
        <v>9.0909090909090912E-2</v>
      </c>
      <c r="AG113" s="115">
        <v>0</v>
      </c>
      <c r="AH113" s="115">
        <v>-0.17021276595744672</v>
      </c>
      <c r="AI113" s="115">
        <v>0.15471698113207552</v>
      </c>
      <c r="AJ113" s="115">
        <v>-3.1932773109243764E-2</v>
      </c>
      <c r="AK113" s="115">
        <v>0.38390243902439031</v>
      </c>
      <c r="AL113" s="115">
        <v>-4.945054945054949E-2</v>
      </c>
      <c r="AM113" s="115">
        <v>0.16301369863013707</v>
      </c>
      <c r="AN113" s="115">
        <v>9.1676040494938077E-2</v>
      </c>
      <c r="AO113" s="115">
        <v>0.22950819672131142</v>
      </c>
      <c r="AQ113" s="115">
        <v>0.16666666666666669</v>
      </c>
      <c r="AR113" s="115">
        <v>0</v>
      </c>
      <c r="AS113" s="115">
        <v>0.20800000000000002</v>
      </c>
      <c r="AT113" s="115">
        <v>-1.4285714285714235E-2</v>
      </c>
      <c r="AU113" s="115">
        <v>1.9230769230769246E-2</v>
      </c>
      <c r="AW113" s="115">
        <v>-0.14496386963574698</v>
      </c>
      <c r="AX113" s="115">
        <v>4.3478260869566224E-3</v>
      </c>
      <c r="AY113" s="115">
        <v>0.12437810945273631</v>
      </c>
      <c r="AZ113" s="115">
        <v>0.1954545454545453</v>
      </c>
      <c r="BA113" s="115">
        <v>-1.6609672691743953E-2</v>
      </c>
      <c r="BB113" s="115">
        <v>5.9723233794610364E-2</v>
      </c>
      <c r="BC113" s="115">
        <v>-2.9503105590062171E-2</v>
      </c>
      <c r="BD113" s="115">
        <v>0.31000000000000005</v>
      </c>
      <c r="BE113" s="115">
        <v>-6.8750000000000061E-2</v>
      </c>
      <c r="BF113" s="115">
        <v>0.17565698478561542</v>
      </c>
      <c r="BG113" s="115">
        <v>0.12999999999999995</v>
      </c>
      <c r="BH113" s="115">
        <v>0.67546174142480198</v>
      </c>
      <c r="BK113" s="115">
        <v>1</v>
      </c>
      <c r="BL113" s="115">
        <v>-0.14142857142857146</v>
      </c>
      <c r="BM113" s="115">
        <v>0.27181818181818185</v>
      </c>
      <c r="BO113" s="116">
        <f t="shared" si="1"/>
        <v>8.0301932266041584E-2</v>
      </c>
    </row>
    <row r="114" spans="1:67" x14ac:dyDescent="0.2">
      <c r="A114" t="s">
        <v>1468</v>
      </c>
      <c r="C114" s="115">
        <v>-0.15374149659863945</v>
      </c>
      <c r="D114" s="115">
        <v>7.9734219269102943E-2</v>
      </c>
      <c r="E114" s="115">
        <v>5.9880239520958582E-3</v>
      </c>
      <c r="F114" s="115">
        <v>-1.0000000000000009E-2</v>
      </c>
      <c r="G114" s="115">
        <v>-0.14919852034525266</v>
      </c>
      <c r="H114" s="115">
        <v>-0.13844252163164403</v>
      </c>
      <c r="I114" s="115">
        <v>0.10294117647058816</v>
      </c>
      <c r="J114" s="115">
        <v>-0.14814814814814817</v>
      </c>
      <c r="K114" s="115">
        <v>3.8769834778341193E-2</v>
      </c>
      <c r="L114" s="115">
        <v>-3.8193711753534546E-2</v>
      </c>
      <c r="M114" s="115">
        <v>-9.0909090909090939E-2</v>
      </c>
      <c r="N114" s="115">
        <v>-0.20238095238095238</v>
      </c>
      <c r="O114" s="115">
        <v>0</v>
      </c>
      <c r="P114" s="115">
        <v>5.188679245283026E-2</v>
      </c>
      <c r="Q114" s="115">
        <v>-0.12474849094567407</v>
      </c>
      <c r="R114" s="115">
        <v>-0.1950215234886768</v>
      </c>
      <c r="S114" s="115">
        <v>2.0185488270594711E-2</v>
      </c>
      <c r="T114" s="115">
        <v>-1.6393442622950821E-2</v>
      </c>
      <c r="U114" s="115">
        <v>-0.14915966386554619</v>
      </c>
      <c r="V114" s="115">
        <v>-9.1549295774647904E-2</v>
      </c>
      <c r="W114" s="115">
        <v>-8.0000000000000331E-3</v>
      </c>
      <c r="X114" s="115">
        <v>-5.6603773584905627E-2</v>
      </c>
      <c r="Y114" s="115">
        <v>2.3020906741836902E-2</v>
      </c>
      <c r="Z114" s="115">
        <v>0</v>
      </c>
      <c r="AA114" s="115">
        <v>2.2222222222221749E-3</v>
      </c>
      <c r="AB114" s="115">
        <v>0</v>
      </c>
      <c r="AC114" s="115">
        <v>0</v>
      </c>
      <c r="AD114" s="115">
        <v>4.9729729729729819E-2</v>
      </c>
      <c r="AE114" s="115">
        <v>-4.9751243781093468E-3</v>
      </c>
      <c r="AF114" s="115">
        <v>3.7735849056603807E-2</v>
      </c>
      <c r="AG114" s="115">
        <v>0</v>
      </c>
      <c r="AH114" s="115">
        <v>0.44615384615384601</v>
      </c>
      <c r="AI114" s="115">
        <v>-0.24929178470254956</v>
      </c>
      <c r="AJ114" s="115">
        <v>-0.24444444444444441</v>
      </c>
      <c r="AK114" s="115">
        <v>3.6719706242349711E-3</v>
      </c>
      <c r="AL114" s="115">
        <v>-0.17272727272727276</v>
      </c>
      <c r="AM114" s="115">
        <v>0.13178294573643412</v>
      </c>
      <c r="AN114" s="115">
        <v>-6.6666666666666638E-2</v>
      </c>
      <c r="AO114" s="115">
        <v>-4.5217391304347786E-2</v>
      </c>
      <c r="AQ114" s="115">
        <v>-0.27419354838709675</v>
      </c>
      <c r="AR114" s="115">
        <v>0</v>
      </c>
      <c r="AS114" s="115">
        <v>-0.16666666666666666</v>
      </c>
      <c r="AT114" s="115">
        <v>0</v>
      </c>
      <c r="AU114" s="115">
        <v>-0.25179856115107907</v>
      </c>
      <c r="AW114" s="115">
        <v>-8.8779395296752495E-2</v>
      </c>
      <c r="AX114" s="115">
        <v>-3.1068983675618743E-2</v>
      </c>
      <c r="AY114" s="115">
        <v>-4.2857142857142788E-2</v>
      </c>
      <c r="AZ114" s="115">
        <v>-9.278350515463904E-2</v>
      </c>
      <c r="BA114" s="115">
        <v>-5.5060728744939823E-3</v>
      </c>
      <c r="BB114" s="115">
        <v>0</v>
      </c>
      <c r="BC114" s="115">
        <v>0</v>
      </c>
      <c r="BD114" s="115">
        <v>0</v>
      </c>
      <c r="BE114" s="115">
        <v>-8.571428571428566E-2</v>
      </c>
      <c r="BF114" s="115">
        <v>-0.10740740740740731</v>
      </c>
      <c r="BG114" s="115">
        <v>0</v>
      </c>
      <c r="BH114" s="115">
        <v>-8.4541062801932285E-2</v>
      </c>
      <c r="BK114" s="115">
        <v>-0.39999999999999997</v>
      </c>
      <c r="BL114" s="115">
        <v>0</v>
      </c>
      <c r="BM114" s="115">
        <v>-9.0909090909090884E-2</v>
      </c>
      <c r="BO114" s="116">
        <f t="shared" si="1"/>
        <v>-5.2274848028996582E-2</v>
      </c>
    </row>
    <row r="115" spans="1:67" x14ac:dyDescent="0.2">
      <c r="A115" t="s">
        <v>1469</v>
      </c>
      <c r="C115" s="115">
        <v>3.5211267605633804E-2</v>
      </c>
      <c r="D115" s="115">
        <v>-0.14634146341463405</v>
      </c>
      <c r="E115" s="115">
        <v>-4.3893129770992446E-2</v>
      </c>
      <c r="F115" s="115">
        <v>1.0101010101010111E-2</v>
      </c>
      <c r="G115" s="115">
        <v>1.2345679012345416E-3</v>
      </c>
      <c r="H115" s="115">
        <v>-7.3619631901841098E-3</v>
      </c>
      <c r="I115" s="115">
        <v>0.2952380952380953</v>
      </c>
      <c r="J115" s="115">
        <v>4.6511627906977819E-3</v>
      </c>
      <c r="K115" s="115">
        <v>-1.959183673469346E-3</v>
      </c>
      <c r="L115" s="115">
        <v>-5.8601509733810141E-2</v>
      </c>
      <c r="M115" s="115">
        <v>-9.1743119266055037E-2</v>
      </c>
      <c r="N115" s="115">
        <v>-2.3752969121139636E-3</v>
      </c>
      <c r="O115" s="115">
        <v>0</v>
      </c>
      <c r="P115" s="115">
        <v>0.17777777777777773</v>
      </c>
      <c r="Q115" s="115">
        <v>-1.9723865877712136E-2</v>
      </c>
      <c r="R115" s="115">
        <v>0.15225361224929918</v>
      </c>
      <c r="S115" s="115">
        <v>-6.0000000000000088E-2</v>
      </c>
      <c r="T115" s="115">
        <v>1.6666666666666666E-2</v>
      </c>
      <c r="U115" s="115">
        <v>1.502855425308E-3</v>
      </c>
      <c r="V115" s="115">
        <v>7.3434125269978376E-2</v>
      </c>
      <c r="W115" s="115">
        <v>0</v>
      </c>
      <c r="X115" s="115">
        <v>0</v>
      </c>
      <c r="Y115" s="115">
        <v>-9.3874677305794759E-4</v>
      </c>
      <c r="Z115" s="115">
        <v>0</v>
      </c>
      <c r="AA115" s="115">
        <v>-5.8577405857740635E-2</v>
      </c>
      <c r="AB115" s="115">
        <v>0</v>
      </c>
      <c r="AC115" s="115">
        <v>0</v>
      </c>
      <c r="AD115" s="115">
        <v>-7.4999999999999997E-2</v>
      </c>
      <c r="AE115" s="115">
        <v>4.9999999999998934E-3</v>
      </c>
      <c r="AF115" s="115">
        <v>8.1632653061224372E-2</v>
      </c>
      <c r="AG115" s="115">
        <v>0</v>
      </c>
      <c r="AH115" s="115">
        <v>-0.35</v>
      </c>
      <c r="AI115" s="115">
        <v>0.10658307210031344</v>
      </c>
      <c r="AJ115" s="115">
        <v>1.1560693641618479E-2</v>
      </c>
      <c r="AK115" s="115">
        <v>4.0764331210191122E-2</v>
      </c>
      <c r="AL115" s="115">
        <v>-9.0909090909090814E-2</v>
      </c>
      <c r="AM115" s="115">
        <v>2.4622716441620288E-2</v>
      </c>
      <c r="AN115" s="115">
        <v>2.6315789473684583E-3</v>
      </c>
      <c r="AO115" s="115">
        <v>2.2222222222222223E-2</v>
      </c>
      <c r="AQ115" s="115">
        <v>-8.0000000000000071E-3</v>
      </c>
      <c r="AR115" s="115">
        <v>0</v>
      </c>
      <c r="AS115" s="115">
        <v>2.7397260273972629E-2</v>
      </c>
      <c r="AT115" s="115">
        <v>0</v>
      </c>
      <c r="AU115" s="115">
        <v>0.14403292181069943</v>
      </c>
      <c r="AW115" s="115">
        <v>-2.4896265560165928E-2</v>
      </c>
      <c r="AX115" s="115">
        <v>-3.8481012658227925E-2</v>
      </c>
      <c r="AY115" s="115">
        <v>-3.9341262580054867E-2</v>
      </c>
      <c r="AZ115" s="115">
        <v>0.1149425287356322</v>
      </c>
      <c r="BA115" s="115">
        <v>-3.9209584565115856E-2</v>
      </c>
      <c r="BB115" s="115">
        <v>-5.4595086442222262E-4</v>
      </c>
      <c r="BC115" s="115">
        <v>-5.4054054054052903E-3</v>
      </c>
      <c r="BD115" s="115">
        <v>0</v>
      </c>
      <c r="BE115" s="115">
        <v>0</v>
      </c>
      <c r="BF115" s="115">
        <v>4.786545924967648E-2</v>
      </c>
      <c r="BG115" s="115">
        <v>-6.25E-2</v>
      </c>
      <c r="BH115" s="115">
        <v>-5.9090909090909242E-2</v>
      </c>
      <c r="BK115" s="115">
        <v>2</v>
      </c>
      <c r="BL115" s="115">
        <v>0</v>
      </c>
      <c r="BM115" s="115">
        <v>-0.14062500000000003</v>
      </c>
      <c r="BO115" s="116">
        <f t="shared" si="1"/>
        <v>3.3420447671475902E-2</v>
      </c>
    </row>
    <row r="116" spans="1:67" x14ac:dyDescent="0.2">
      <c r="A116" t="s">
        <v>1470</v>
      </c>
      <c r="C116" s="115">
        <v>9.2307692307692257E-2</v>
      </c>
      <c r="D116" s="115">
        <v>9.4351334574798246E-2</v>
      </c>
      <c r="E116" s="115">
        <v>4.8000000000000043E-2</v>
      </c>
      <c r="F116" s="115">
        <v>0.13793103448275862</v>
      </c>
      <c r="G116" s="115">
        <v>-2.1739130434782577E-2</v>
      </c>
      <c r="H116" s="115">
        <v>6.3968668407310733E-2</v>
      </c>
      <c r="I116" s="115">
        <v>-4.5454545454545491E-2</v>
      </c>
      <c r="J116" s="115">
        <v>-0.11885245901639346</v>
      </c>
      <c r="K116" s="115">
        <v>-1.2096774193548387E-2</v>
      </c>
      <c r="L116" s="115">
        <v>-0.15380736258194652</v>
      </c>
      <c r="M116" s="115">
        <v>-0.1390205371248025</v>
      </c>
      <c r="N116" s="115">
        <v>-0.29833333333333334</v>
      </c>
      <c r="O116" s="115">
        <v>0</v>
      </c>
      <c r="P116" s="115">
        <v>-0.10269192422731799</v>
      </c>
      <c r="Q116" s="115">
        <v>-0.20904836193447734</v>
      </c>
      <c r="R116" s="115">
        <v>-9.6805609661083092E-2</v>
      </c>
      <c r="S116" s="115">
        <v>0.13702623906705549</v>
      </c>
      <c r="T116" s="115">
        <v>-1.6393442622950821E-2</v>
      </c>
      <c r="U116" s="115">
        <v>-3.5558991206879824E-2</v>
      </c>
      <c r="V116" s="115">
        <v>-6.4646464646464702E-2</v>
      </c>
      <c r="W116" s="115">
        <v>-5.4054054054054057E-2</v>
      </c>
      <c r="X116" s="115">
        <v>1.9230769230769162E-2</v>
      </c>
      <c r="Y116" s="115">
        <v>-2.1359669269637109E-2</v>
      </c>
      <c r="Z116" s="115">
        <v>0</v>
      </c>
      <c r="AA116" s="115">
        <v>-6.4579256360078288E-2</v>
      </c>
      <c r="AB116" s="115">
        <v>-0.10344827586206896</v>
      </c>
      <c r="AC116" s="115">
        <v>0</v>
      </c>
      <c r="AD116" s="115">
        <v>-5.0332383665716941E-2</v>
      </c>
      <c r="AE116" s="115">
        <v>0</v>
      </c>
      <c r="AF116" s="115">
        <v>0.13953488372093037</v>
      </c>
      <c r="AG116" s="115">
        <v>0</v>
      </c>
      <c r="AH116" s="115">
        <v>-0.2</v>
      </c>
      <c r="AI116" s="115">
        <v>9.2465753424657543E-2</v>
      </c>
      <c r="AJ116" s="115">
        <v>0.16891891891891891</v>
      </c>
      <c r="AK116" s="115">
        <v>-0.16400425985090528</v>
      </c>
      <c r="AL116" s="115">
        <v>-0.10701107011070111</v>
      </c>
      <c r="AM116" s="115">
        <v>-3.079291762894534E-2</v>
      </c>
      <c r="AN116" s="115">
        <v>8.492569002123149E-3</v>
      </c>
      <c r="AO116" s="115">
        <v>-2.1739130434782608E-2</v>
      </c>
      <c r="AQ116" s="115">
        <v>-0.21875000000000006</v>
      </c>
      <c r="AR116" s="115">
        <v>0</v>
      </c>
      <c r="AS116" s="115">
        <v>6.896551724137937E-3</v>
      </c>
      <c r="AT116" s="115">
        <v>-4.7619047619047575E-2</v>
      </c>
      <c r="AU116" s="115">
        <v>-0.18729096989966557</v>
      </c>
      <c r="AW116" s="115">
        <v>2.6037465268441348E-2</v>
      </c>
      <c r="AX116" s="115">
        <v>-1.7412935323383155E-2</v>
      </c>
      <c r="AY116" s="115">
        <v>0.21309655937846836</v>
      </c>
      <c r="AZ116" s="115">
        <v>-0.11042944785276075</v>
      </c>
      <c r="BA116" s="115">
        <v>0.26019607843137249</v>
      </c>
      <c r="BB116" s="115">
        <v>7.3661586557248984E-2</v>
      </c>
      <c r="BC116" s="115">
        <v>0.10025488530161425</v>
      </c>
      <c r="BD116" s="115">
        <v>-0.33333333333333331</v>
      </c>
      <c r="BE116" s="115">
        <v>0.1627906976744187</v>
      </c>
      <c r="BF116" s="115">
        <v>-0.14111111111111108</v>
      </c>
      <c r="BG116" s="115">
        <v>-5.8823529411764705E-2</v>
      </c>
      <c r="BH116" s="115">
        <v>-0.37142857142857139</v>
      </c>
      <c r="BK116" s="115">
        <v>0</v>
      </c>
      <c r="BL116" s="115">
        <v>0</v>
      </c>
      <c r="BM116" s="115">
        <v>-9.1612903225806452E-2</v>
      </c>
      <c r="BO116" s="116">
        <f t="shared" si="1"/>
        <v>-3.1600340939121077E-2</v>
      </c>
    </row>
    <row r="117" spans="1:67" x14ac:dyDescent="0.2">
      <c r="A117" t="s">
        <v>1471</v>
      </c>
      <c r="C117" s="115">
        <v>-0.24065420560747669</v>
      </c>
      <c r="D117" s="115">
        <v>7.3999999999999969E-2</v>
      </c>
      <c r="E117" s="115">
        <v>0.1111111111111111</v>
      </c>
      <c r="F117" s="115">
        <v>-0.24347826086956517</v>
      </c>
      <c r="G117" s="115">
        <v>-2.4734982332155576E-2</v>
      </c>
      <c r="H117" s="115">
        <v>-2.4203821656050895E-2</v>
      </c>
      <c r="I117" s="115">
        <v>-0.44999999999999996</v>
      </c>
      <c r="J117" s="115">
        <v>-2.7888446215139379E-2</v>
      </c>
      <c r="K117" s="115">
        <v>4.3551441195034693E-2</v>
      </c>
      <c r="L117" s="115">
        <v>-5.5114358322744583E-2</v>
      </c>
      <c r="M117" s="115">
        <v>-8.7896253602305519E-2</v>
      </c>
      <c r="N117" s="115">
        <v>-0.2990654205607477</v>
      </c>
      <c r="O117" s="115">
        <v>-0.1111111111111111</v>
      </c>
      <c r="P117" s="115">
        <v>5.5789473684210458E-2</v>
      </c>
      <c r="Q117" s="115">
        <v>1.5624999999999667E-3</v>
      </c>
      <c r="R117" s="115">
        <v>-1.3071895424836595E-2</v>
      </c>
      <c r="S117" s="115">
        <v>-6.6920565832426573E-2</v>
      </c>
      <c r="T117" s="115">
        <v>-0.11594202898550725</v>
      </c>
      <c r="U117" s="115">
        <v>3.4279432340595571E-2</v>
      </c>
      <c r="V117" s="115">
        <v>-4.0241448692152062E-3</v>
      </c>
      <c r="W117" s="115">
        <v>3.3519553072625781E-2</v>
      </c>
      <c r="X117" s="115">
        <v>0.13043478260869579</v>
      </c>
      <c r="Y117" s="115">
        <v>5.0784856879039445E-3</v>
      </c>
      <c r="Z117" s="115">
        <v>0</v>
      </c>
      <c r="AA117" s="115">
        <v>-8.7499999999999883E-2</v>
      </c>
      <c r="AB117" s="115">
        <v>-6.4516129032258063E-2</v>
      </c>
      <c r="AC117" s="115">
        <v>0</v>
      </c>
      <c r="AD117" s="115">
        <v>-5.3057553956834522E-2</v>
      </c>
      <c r="AE117" s="115">
        <v>-4.7619047619047658E-2</v>
      </c>
      <c r="AF117" s="115">
        <v>-7.5268817204301189E-2</v>
      </c>
      <c r="AG117" s="115">
        <v>0</v>
      </c>
      <c r="AH117" s="115">
        <v>0</v>
      </c>
      <c r="AI117" s="115">
        <v>-2.3411371237458286E-2</v>
      </c>
      <c r="AJ117" s="115">
        <v>-8.7671232876712288E-2</v>
      </c>
      <c r="AK117" s="115">
        <v>0.12779245736247899</v>
      </c>
      <c r="AL117" s="115">
        <v>6.2745098039215741E-2</v>
      </c>
      <c r="AM117" s="115">
        <v>1.1682242990654205E-2</v>
      </c>
      <c r="AN117" s="115">
        <v>-0.14363636363636365</v>
      </c>
      <c r="AO117" s="115">
        <v>-0.14561664190193171</v>
      </c>
      <c r="AQ117" s="115">
        <v>1.9108280254777087E-2</v>
      </c>
      <c r="AR117" s="115">
        <v>0</v>
      </c>
      <c r="AS117" s="115">
        <v>7.4074074074073973E-2</v>
      </c>
      <c r="AT117" s="115">
        <v>0</v>
      </c>
      <c r="AU117" s="115">
        <v>6.7857142857143005E-2</v>
      </c>
      <c r="AW117" s="115">
        <v>-5.6211140718183054E-2</v>
      </c>
      <c r="AX117" s="115">
        <v>-9.2140921409214052E-2</v>
      </c>
      <c r="AY117" s="115">
        <v>0.22585034013605446</v>
      </c>
      <c r="AZ117" s="115">
        <v>-2.3952095808383256E-2</v>
      </c>
      <c r="BA117" s="115">
        <v>-0.16870415647921763</v>
      </c>
      <c r="BB117" s="115">
        <v>-0.10210526315789474</v>
      </c>
      <c r="BC117" s="115">
        <v>-7.8308535630383716E-2</v>
      </c>
      <c r="BD117" s="115">
        <v>0</v>
      </c>
      <c r="BE117" s="115">
        <v>3.3333333333332624E-3</v>
      </c>
      <c r="BF117" s="115">
        <v>-5.4621848739495757E-2</v>
      </c>
      <c r="BG117" s="115">
        <v>-1.2202208018593889E-2</v>
      </c>
      <c r="BH117" s="115">
        <v>9.3749999999999944E-2</v>
      </c>
      <c r="BK117" s="115">
        <v>-0.5</v>
      </c>
      <c r="BL117" s="115">
        <v>0</v>
      </c>
      <c r="BM117" s="115">
        <v>-8.8235294117647065E-2</v>
      </c>
      <c r="BO117" s="116">
        <f t="shared" si="1"/>
        <v>-4.2260413020089746E-2</v>
      </c>
    </row>
    <row r="118" spans="1:67" x14ac:dyDescent="0.2">
      <c r="A118" t="s">
        <v>1472</v>
      </c>
      <c r="C118" s="115">
        <v>0.14133333333333339</v>
      </c>
      <c r="D118" s="115">
        <v>-0.34782608695652173</v>
      </c>
      <c r="E118" s="115">
        <v>0.35135135135135132</v>
      </c>
      <c r="F118" s="115">
        <v>-0.15441176470588247</v>
      </c>
      <c r="G118" s="115">
        <v>-0.17170731707317072</v>
      </c>
      <c r="H118" s="115">
        <v>3.9735099337748318E-2</v>
      </c>
      <c r="I118" s="115">
        <v>0.31578947368421051</v>
      </c>
      <c r="J118" s="115">
        <v>3.9999999999999151E-3</v>
      </c>
      <c r="K118" s="115">
        <v>-4.9399999999999979E-2</v>
      </c>
      <c r="L118" s="115">
        <v>-3.1235574703800496E-2</v>
      </c>
      <c r="M118" s="115">
        <v>-0.11479591836734687</v>
      </c>
      <c r="N118" s="115">
        <v>-7.459459459459454E-2</v>
      </c>
      <c r="O118" s="115">
        <v>0.125</v>
      </c>
      <c r="P118" s="115">
        <v>5.5555555555555552E-2</v>
      </c>
      <c r="Q118" s="115">
        <v>1.9108280254777087E-2</v>
      </c>
      <c r="R118" s="115">
        <v>-4.4101433296582108E-2</v>
      </c>
      <c r="S118" s="115">
        <v>-2.2340425531914985E-2</v>
      </c>
      <c r="T118" s="115">
        <v>6.4814814814814867E-2</v>
      </c>
      <c r="U118" s="115">
        <v>-6.4947201196149912E-2</v>
      </c>
      <c r="V118" s="115">
        <v>-8.302583025830261E-2</v>
      </c>
      <c r="W118" s="115">
        <v>-3.1909140075716595E-2</v>
      </c>
      <c r="X118" s="115">
        <v>0</v>
      </c>
      <c r="Y118" s="115">
        <v>5.1966974259349215E-2</v>
      </c>
      <c r="Z118" s="115">
        <v>0</v>
      </c>
      <c r="AA118" s="115">
        <v>2.9411764705882214E-2</v>
      </c>
      <c r="AB118" s="115">
        <v>3.3333333333333333E-2</v>
      </c>
      <c r="AC118" s="115">
        <v>0</v>
      </c>
      <c r="AD118" s="115">
        <v>0.15773034877667869</v>
      </c>
      <c r="AE118" s="115">
        <v>-0.3</v>
      </c>
      <c r="AF118" s="115">
        <v>8.1395348837209433E-2</v>
      </c>
      <c r="AG118" s="115">
        <v>0</v>
      </c>
      <c r="AH118" s="115">
        <v>0.17924528301886786</v>
      </c>
      <c r="AI118" s="115">
        <v>8.7272727272727349E-2</v>
      </c>
      <c r="AJ118" s="115">
        <v>-6.8283343969368235E-2</v>
      </c>
      <c r="AK118" s="115">
        <v>4.022988505747125E-2</v>
      </c>
      <c r="AL118" s="115">
        <v>-8.9285714285714288E-2</v>
      </c>
      <c r="AM118" s="115">
        <v>-2.0744356314826105E-2</v>
      </c>
      <c r="AN118" s="115">
        <v>-4.3062200956937732E-2</v>
      </c>
      <c r="AO118" s="115">
        <v>8.899676375404543E-2</v>
      </c>
      <c r="AQ118" s="115">
        <v>-4.8484848484848395E-2</v>
      </c>
      <c r="AR118" s="115">
        <v>0</v>
      </c>
      <c r="AS118" s="115">
        <v>3.8461538461538491E-2</v>
      </c>
      <c r="AT118" s="115">
        <v>0.17599999999999993</v>
      </c>
      <c r="AU118" s="115">
        <v>-8.4967320261437981E-2</v>
      </c>
      <c r="AW118" s="115">
        <v>0.12318289786223281</v>
      </c>
      <c r="AX118" s="115">
        <v>0.3023529411764706</v>
      </c>
      <c r="AY118" s="115">
        <v>5.1502145922746698E-2</v>
      </c>
      <c r="AZ118" s="115">
        <v>-0.11950790861159939</v>
      </c>
      <c r="BA118" s="115">
        <v>-4.883720930232556E-2</v>
      </c>
      <c r="BB118" s="115">
        <v>-4.5226130653266375E-2</v>
      </c>
      <c r="BC118" s="115">
        <v>-9.4326241134751784E-2</v>
      </c>
      <c r="BD118" s="115">
        <v>0.1538461538461538</v>
      </c>
      <c r="BE118" s="115">
        <v>0</v>
      </c>
      <c r="BF118" s="115">
        <v>-0.10061407652338225</v>
      </c>
      <c r="BG118" s="115">
        <v>-1.1487650775416386E-2</v>
      </c>
      <c r="BH118" s="115">
        <v>0.34736842105263166</v>
      </c>
      <c r="BK118" s="115">
        <v>0</v>
      </c>
      <c r="BL118" s="115">
        <v>-0.125</v>
      </c>
      <c r="BM118" s="115">
        <v>-4.1007615700058746E-3</v>
      </c>
      <c r="BO118" s="116">
        <f t="shared" si="1"/>
        <v>1.1267142136699429E-2</v>
      </c>
    </row>
    <row r="119" spans="1:67" x14ac:dyDescent="0.2">
      <c r="A119" t="s">
        <v>1473</v>
      </c>
      <c r="C119" s="115">
        <v>0.15384615384615385</v>
      </c>
      <c r="D119" s="115">
        <v>0.2208067940552017</v>
      </c>
      <c r="E119" s="115">
        <v>0.11371237458193974</v>
      </c>
      <c r="F119" s="115">
        <v>7.936507936507943E-2</v>
      </c>
      <c r="G119" s="115">
        <v>0.10810810810810811</v>
      </c>
      <c r="H119" s="115">
        <v>7.8571428571428542E-2</v>
      </c>
      <c r="I119" s="115">
        <v>-0.2437810945273631</v>
      </c>
      <c r="J119" s="115">
        <v>2.8806584362139849E-2</v>
      </c>
      <c r="K119" s="115">
        <v>-3.4749034749034749E-2</v>
      </c>
      <c r="L119" s="115">
        <v>6.4711664482306613E-2</v>
      </c>
      <c r="M119" s="115">
        <v>0.16840536512667659</v>
      </c>
      <c r="N119" s="115">
        <v>2.8921023359288072E-2</v>
      </c>
      <c r="O119" s="115">
        <v>0.33333333333333331</v>
      </c>
      <c r="P119" s="115">
        <v>0.11111111111111116</v>
      </c>
      <c r="Q119" s="115">
        <v>0.16296296296296292</v>
      </c>
      <c r="R119" s="115">
        <v>5.1797448782373398E-2</v>
      </c>
      <c r="S119" s="115">
        <v>5.6773468240584692E-2</v>
      </c>
      <c r="T119" s="115">
        <v>0.11416781292984871</v>
      </c>
      <c r="U119" s="115">
        <v>6.4035000497166275E-2</v>
      </c>
      <c r="V119" s="115">
        <v>-4.591368227731929E-3</v>
      </c>
      <c r="W119" s="115">
        <v>8.1286549707602157E-2</v>
      </c>
      <c r="X119" s="115">
        <v>0</v>
      </c>
      <c r="Y119" s="115">
        <v>-3.7175590367079805E-2</v>
      </c>
      <c r="Z119" s="115">
        <v>0</v>
      </c>
      <c r="AA119" s="115">
        <v>-9.0301003344481601E-2</v>
      </c>
      <c r="AB119" s="115">
        <v>-6.25E-2</v>
      </c>
      <c r="AC119" s="115">
        <v>0</v>
      </c>
      <c r="AD119" s="115">
        <v>0.89074803149606308</v>
      </c>
      <c r="AE119" s="115">
        <v>3.4482758620689689E-2</v>
      </c>
      <c r="AF119" s="115">
        <v>-4.6296296296297361E-3</v>
      </c>
      <c r="AG119" s="115">
        <v>0</v>
      </c>
      <c r="AH119" s="115">
        <v>-0.16535433070866137</v>
      </c>
      <c r="AI119" s="115">
        <v>-9.2409240924092348E-2</v>
      </c>
      <c r="AJ119" s="115">
        <v>2.7540983606557372E-2</v>
      </c>
      <c r="AK119" s="115">
        <v>-0.12505465675557495</v>
      </c>
      <c r="AL119" s="115">
        <v>-6.0402684563758441E-2</v>
      </c>
      <c r="AM119" s="115">
        <v>0</v>
      </c>
      <c r="AN119" s="115">
        <v>-5.5076037813399092E-2</v>
      </c>
      <c r="AO119" s="115">
        <v>0.13602941176470576</v>
      </c>
      <c r="AQ119" s="115">
        <v>1.8518518518518396E-2</v>
      </c>
      <c r="AR119" s="115">
        <v>0</v>
      </c>
      <c r="AS119" s="115">
        <v>6.5573770491803338E-2</v>
      </c>
      <c r="AT119" s="115">
        <v>-0.10714285714285714</v>
      </c>
      <c r="AU119" s="115">
        <v>-4.3750000000000039E-2</v>
      </c>
      <c r="AW119" s="115">
        <v>0.49630366789877728</v>
      </c>
      <c r="AX119" s="115">
        <v>-2.1864211737629403E-2</v>
      </c>
      <c r="AY119" s="115">
        <v>6.0698027314112349E-2</v>
      </c>
      <c r="AZ119" s="115">
        <v>0.67352941176470604</v>
      </c>
      <c r="BA119" s="115">
        <v>-0.10404222808723428</v>
      </c>
      <c r="BB119" s="115">
        <v>-8.3682008368196083E-4</v>
      </c>
      <c r="BC119" s="115">
        <v>-6.374501992031878E-2</v>
      </c>
      <c r="BD119" s="115">
        <v>0.30000000000000004</v>
      </c>
      <c r="BE119" s="115">
        <v>-0.11764705882352938</v>
      </c>
      <c r="BF119" s="115">
        <v>0.57397769516728647</v>
      </c>
      <c r="BG119" s="115">
        <v>0.47542372881355927</v>
      </c>
      <c r="BH119" s="115">
        <v>-0.3014705882352941</v>
      </c>
      <c r="BK119" s="115">
        <v>0.24999999999999994</v>
      </c>
      <c r="BL119" s="115">
        <v>-5.3254437869822403E-2</v>
      </c>
      <c r="BM119" s="115">
        <v>0.22453371592539462</v>
      </c>
      <c r="BO119" s="116">
        <f t="shared" si="1"/>
        <v>7.5564476123632277E-2</v>
      </c>
    </row>
    <row r="120" spans="1:67" x14ac:dyDescent="0.2">
      <c r="A120" t="s">
        <v>1474</v>
      </c>
      <c r="C120" s="115">
        <v>7.4380165289256228E-2</v>
      </c>
      <c r="D120" s="115">
        <v>-0.10498812351543947</v>
      </c>
      <c r="E120" s="115">
        <v>-3.3333333333332624E-3</v>
      </c>
      <c r="F120" s="115">
        <v>-0.15436241610738255</v>
      </c>
      <c r="G120" s="115">
        <v>-0.10281280310378278</v>
      </c>
      <c r="H120" s="115">
        <v>0</v>
      </c>
      <c r="I120" s="115">
        <v>-0.2555555555555557</v>
      </c>
      <c r="J120" s="115">
        <v>-6.8965517241379198E-2</v>
      </c>
      <c r="K120" s="115">
        <v>0</v>
      </c>
      <c r="L120" s="115">
        <v>-7.8502415458937144E-2</v>
      </c>
      <c r="M120" s="115">
        <v>-7.7028885832187019E-2</v>
      </c>
      <c r="N120" s="115">
        <v>-6.3541666666666607E-2</v>
      </c>
      <c r="O120" s="115">
        <v>0</v>
      </c>
      <c r="P120" s="115">
        <v>-0.19000000000000003</v>
      </c>
      <c r="Q120" s="115">
        <v>-0.23620933521923618</v>
      </c>
      <c r="R120" s="115">
        <v>3.0677290836653368E-2</v>
      </c>
      <c r="S120" s="115">
        <v>-8.7224217547460209E-2</v>
      </c>
      <c r="T120" s="115">
        <v>-0.11015911872705023</v>
      </c>
      <c r="U120" s="115">
        <v>-0.16191666666666674</v>
      </c>
      <c r="V120" s="115">
        <v>-0.27254509018036072</v>
      </c>
      <c r="W120" s="115">
        <v>0.13924050632911403</v>
      </c>
      <c r="X120" s="115">
        <v>-8.0000000000000071E-2</v>
      </c>
      <c r="Y120" s="115">
        <v>-3.0303030303029245E-3</v>
      </c>
      <c r="Z120" s="115">
        <v>0.14285714285714285</v>
      </c>
      <c r="AA120" s="115">
        <v>0</v>
      </c>
      <c r="AB120" s="115">
        <v>-3.1476997578692469E-2</v>
      </c>
      <c r="AC120" s="115">
        <v>0</v>
      </c>
      <c r="AD120" s="115">
        <v>-0.2178598922247883</v>
      </c>
      <c r="AE120" s="115">
        <v>0</v>
      </c>
      <c r="AF120" s="115">
        <v>0.27058823529411774</v>
      </c>
      <c r="AG120" s="115">
        <v>0</v>
      </c>
      <c r="AH120" s="115">
        <v>-0.26589595375722541</v>
      </c>
      <c r="AI120" s="115">
        <v>8.2142857142857142E-2</v>
      </c>
      <c r="AJ120" s="115">
        <v>-0.15792379900607398</v>
      </c>
      <c r="AK120" s="115">
        <v>-6.1358506053765548E-2</v>
      </c>
      <c r="AL120" s="115">
        <v>0.28448275862068972</v>
      </c>
      <c r="AM120" s="115">
        <v>1.4075792730085019E-2</v>
      </c>
      <c r="AN120" s="115">
        <v>-1.657235246564269E-2</v>
      </c>
      <c r="AO120" s="115">
        <v>0.22247191011235959</v>
      </c>
      <c r="AQ120" s="115">
        <v>-0.13829787234042543</v>
      </c>
      <c r="AR120" s="115">
        <v>-4.9868766404199433E-2</v>
      </c>
      <c r="AS120" s="115">
        <v>-0.18666666666666668</v>
      </c>
      <c r="AT120" s="115">
        <v>0</v>
      </c>
      <c r="AU120" s="115">
        <v>3.1347962382445864E-3</v>
      </c>
      <c r="AW120" s="115">
        <v>0.27832803271240353</v>
      </c>
      <c r="AX120" s="115">
        <v>-1.6411997736276326E-2</v>
      </c>
      <c r="AY120" s="115">
        <v>8.0327868852459058E-2</v>
      </c>
      <c r="AZ120" s="115">
        <v>-2.8571428571428598E-2</v>
      </c>
      <c r="BA120" s="115">
        <v>0.17881120026199435</v>
      </c>
      <c r="BB120" s="115">
        <v>-5.4738174339503252E-2</v>
      </c>
      <c r="BC120" s="115">
        <v>6.808510638297878E-2</v>
      </c>
      <c r="BD120" s="115">
        <v>0.17647058823529416</v>
      </c>
      <c r="BE120" s="115">
        <v>-0.15000000000000002</v>
      </c>
      <c r="BF120" s="115">
        <v>-7.2413793103448323E-2</v>
      </c>
      <c r="BG120" s="115">
        <v>5.4512957998212798E-2</v>
      </c>
      <c r="BH120" s="115">
        <v>0.73027989821882944</v>
      </c>
      <c r="BK120" s="115">
        <v>0</v>
      </c>
      <c r="BL120" s="115">
        <v>-0.11052631578947376</v>
      </c>
      <c r="BM120" s="115">
        <v>-5.4915254237288172E-2</v>
      </c>
      <c r="BO120" s="116">
        <f t="shared" si="1"/>
        <v>-1.4115357802507575E-2</v>
      </c>
    </row>
    <row r="121" spans="1:67" x14ac:dyDescent="0.2">
      <c r="A121" t="s">
        <v>1475</v>
      </c>
      <c r="C121" s="115">
        <v>-2.4193548387096833E-2</v>
      </c>
      <c r="D121" s="115">
        <v>4.4665012406948E-2</v>
      </c>
      <c r="E121" s="115">
        <v>-7.9754601226993807E-2</v>
      </c>
      <c r="F121" s="115">
        <v>-0.14367816091954022</v>
      </c>
      <c r="G121" s="115">
        <v>-8.5181898846495047E-2</v>
      </c>
      <c r="H121" s="115">
        <v>4.4776119402985044E-2</v>
      </c>
      <c r="I121" s="115">
        <v>-8.1632653061224414E-2</v>
      </c>
      <c r="J121" s="115">
        <v>-7.1174377224199351E-2</v>
      </c>
      <c r="K121" s="115">
        <v>-3.8461538461538464E-3</v>
      </c>
      <c r="L121" s="115">
        <v>3.2258064516128927E-2</v>
      </c>
      <c r="M121" s="115">
        <v>2.7586206896551137E-3</v>
      </c>
      <c r="N121" s="115">
        <v>0.74545454545454537</v>
      </c>
      <c r="O121" s="115">
        <v>-0.4</v>
      </c>
      <c r="P121" s="115">
        <v>-8.7591240875912482E-2</v>
      </c>
      <c r="Q121" s="115">
        <v>-0.14921780986762939</v>
      </c>
      <c r="R121" s="115">
        <v>8.3765112262521646E-2</v>
      </c>
      <c r="S121" s="115">
        <v>-2.5500000000000078E-2</v>
      </c>
      <c r="T121" s="115">
        <v>1.0513296227581827E-2</v>
      </c>
      <c r="U121" s="115">
        <v>-6.0665362035225046E-2</v>
      </c>
      <c r="V121" s="115">
        <v>-3.9769082745349536E-2</v>
      </c>
      <c r="W121" s="115">
        <v>6.6666666666665244E-4</v>
      </c>
      <c r="X121" s="115">
        <v>-4.7619047619047616E-2</v>
      </c>
      <c r="Y121" s="115">
        <v>5.457227138643065E-2</v>
      </c>
      <c r="Z121" s="115">
        <v>6.3022019741837521E-2</v>
      </c>
      <c r="AA121" s="115">
        <v>0.19839679358717438</v>
      </c>
      <c r="AB121" s="115">
        <v>-7.9665738161559876E-2</v>
      </c>
      <c r="AC121" s="115">
        <v>-0.1</v>
      </c>
      <c r="AD121" s="115">
        <v>-0.12701612903225809</v>
      </c>
      <c r="AE121" s="115">
        <v>0</v>
      </c>
      <c r="AF121" s="115">
        <v>3.0303030303030332E-2</v>
      </c>
      <c r="AG121" s="115">
        <v>0</v>
      </c>
      <c r="AH121" s="115">
        <v>0.14569536423841059</v>
      </c>
      <c r="AI121" s="115">
        <v>1.449275362318842E-2</v>
      </c>
      <c r="AJ121" s="115">
        <v>-0.23650927487352444</v>
      </c>
      <c r="AK121" s="115">
        <v>-3.6385208621712545E-2</v>
      </c>
      <c r="AL121" s="115">
        <v>-0.10077519379844969</v>
      </c>
      <c r="AM121" s="115">
        <v>-0.19338739862757329</v>
      </c>
      <c r="AN121" s="115">
        <v>3.5146443514644347E-2</v>
      </c>
      <c r="AO121" s="115">
        <v>-2.19780219780219E-2</v>
      </c>
      <c r="AQ121" s="115">
        <v>0.25333333333333324</v>
      </c>
      <c r="AR121" s="115">
        <v>2.6315789473684583E-3</v>
      </c>
      <c r="AS121" s="115">
        <v>-0.13793103448275862</v>
      </c>
      <c r="AT121" s="115">
        <v>0.4</v>
      </c>
      <c r="AU121" s="115">
        <v>-0.10393258426966295</v>
      </c>
      <c r="AW121" s="115">
        <v>-0.38861111111111113</v>
      </c>
      <c r="AX121" s="115">
        <v>-4.4864864864864774E-2</v>
      </c>
      <c r="AY121" s="115">
        <v>-9.6296296296296352E-2</v>
      </c>
      <c r="AZ121" s="115">
        <v>-1.4084507042253471E-2</v>
      </c>
      <c r="BA121" s="115">
        <v>-1.3408723747980586E-2</v>
      </c>
      <c r="BB121" s="115">
        <v>-9.6999999999999989E-2</v>
      </c>
      <c r="BC121" s="115">
        <v>7.5514874141876451E-2</v>
      </c>
      <c r="BD121" s="115">
        <v>-0.39285714285714285</v>
      </c>
      <c r="BE121" s="115">
        <v>-0.2125984251968504</v>
      </c>
      <c r="BF121" s="115">
        <v>8.2089552238805943E-2</v>
      </c>
      <c r="BG121" s="115">
        <v>-2.9488291413703373E-2</v>
      </c>
      <c r="BH121" s="115">
        <v>-2.9629629629629547E-2</v>
      </c>
      <c r="BK121" s="115">
        <v>0</v>
      </c>
      <c r="BL121" s="115">
        <v>-2.564102564102564E-2</v>
      </c>
      <c r="BM121" s="115">
        <v>-7.8125E-2</v>
      </c>
      <c r="BO121" s="116">
        <f t="shared" si="1"/>
        <v>-2.6100916705391768E-2</v>
      </c>
    </row>
    <row r="122" spans="1:67" x14ac:dyDescent="0.2">
      <c r="A122" t="s">
        <v>1476</v>
      </c>
      <c r="C122" s="115">
        <v>0.35667396061269141</v>
      </c>
      <c r="D122" s="115">
        <v>0.20298507462686557</v>
      </c>
      <c r="E122" s="115">
        <v>3.0769230769230114E-3</v>
      </c>
      <c r="F122" s="115">
        <v>0.20000000000000004</v>
      </c>
      <c r="G122" s="115">
        <v>-7.0484581497797421E-3</v>
      </c>
      <c r="H122" s="115">
        <v>1.2084592145015116E-2</v>
      </c>
      <c r="I122" s="115">
        <v>0.18072289156626495</v>
      </c>
      <c r="J122" s="115">
        <v>0.21645021645021645</v>
      </c>
      <c r="K122" s="115">
        <v>1.4832162373146024E-2</v>
      </c>
      <c r="L122" s="115">
        <v>7.6497232008052377E-2</v>
      </c>
      <c r="M122" s="115">
        <v>6.9444444444444198E-3</v>
      </c>
      <c r="N122" s="115">
        <v>0.5759312320916905</v>
      </c>
      <c r="O122" s="115">
        <v>0</v>
      </c>
      <c r="P122" s="115">
        <v>-0.13222486144101345</v>
      </c>
      <c r="Q122" s="115">
        <v>0.17207334273624833</v>
      </c>
      <c r="R122" s="115">
        <v>-0.21491525423728813</v>
      </c>
      <c r="S122" s="115">
        <v>4.9868766404199433E-2</v>
      </c>
      <c r="T122" s="115">
        <v>4.3225806451613016E-2</v>
      </c>
      <c r="U122" s="115">
        <v>-1.5414258188824663E-2</v>
      </c>
      <c r="V122" s="115">
        <v>9.5572733661278941E-2</v>
      </c>
      <c r="W122" s="115">
        <v>3.4482758620689655E-2</v>
      </c>
      <c r="X122" s="115">
        <v>0.16666666666666666</v>
      </c>
      <c r="Y122" s="115">
        <v>2.7791814047498774E-2</v>
      </c>
      <c r="Z122" s="115">
        <v>8.2169268693508629E-2</v>
      </c>
      <c r="AA122" s="115">
        <v>0.24750000000000005</v>
      </c>
      <c r="AB122" s="115">
        <v>0</v>
      </c>
      <c r="AC122" s="115">
        <v>-9.0909090909090912E-2</v>
      </c>
      <c r="AD122" s="115">
        <v>-0.25263686589653439</v>
      </c>
      <c r="AE122" s="115">
        <v>-3.0100334448160633E-2</v>
      </c>
      <c r="AF122" s="115">
        <v>-0.15167095115681242</v>
      </c>
      <c r="AG122" s="115">
        <v>0</v>
      </c>
      <c r="AH122" s="115">
        <v>0.3853211009174311</v>
      </c>
      <c r="AI122" s="115">
        <v>6.5637065637065617E-2</v>
      </c>
      <c r="AJ122" s="115">
        <v>0.13060057197330782</v>
      </c>
      <c r="AK122" s="115">
        <v>2.7636659215606572E-2</v>
      </c>
      <c r="AL122" s="115">
        <v>-0.10726643598615919</v>
      </c>
      <c r="AM122" s="115">
        <v>-0.12135496601622443</v>
      </c>
      <c r="AN122" s="115">
        <v>8.735213830755223E-2</v>
      </c>
      <c r="AO122" s="115">
        <v>-1.0869565217391266E-2</v>
      </c>
      <c r="AQ122" s="115">
        <v>-6.2500000000000056E-2</v>
      </c>
      <c r="AR122" s="115">
        <v>0.11764705882352941</v>
      </c>
      <c r="AS122" s="115">
        <v>0.23404255319148942</v>
      </c>
      <c r="AT122" s="115">
        <v>-0.2857142857142857</v>
      </c>
      <c r="AU122" s="115">
        <v>-1.6574585635359129E-2</v>
      </c>
      <c r="AW122" s="115">
        <v>0.51247794302999738</v>
      </c>
      <c r="AX122" s="115">
        <v>-5.9108006448145853E-3</v>
      </c>
      <c r="AY122" s="115">
        <v>4.8136645962732857E-2</v>
      </c>
      <c r="AZ122" s="115">
        <v>0.10937499999999989</v>
      </c>
      <c r="BA122" s="115">
        <v>0.17412746585735964</v>
      </c>
      <c r="BB122" s="115">
        <v>0.28440366972477066</v>
      </c>
      <c r="BC122" s="115">
        <v>0.16017699115044234</v>
      </c>
      <c r="BD122" s="115">
        <v>7.6923076923076816E-2</v>
      </c>
      <c r="BE122" s="115">
        <v>0.29591836734693883</v>
      </c>
      <c r="BF122" s="115">
        <v>2.2900763358778681E-2</v>
      </c>
      <c r="BG122" s="115">
        <v>-7.0161290322580727E-2</v>
      </c>
      <c r="BH122" s="115">
        <v>-1.2195121951219469E-2</v>
      </c>
      <c r="BK122" s="115">
        <v>-0.19999999999999996</v>
      </c>
      <c r="BL122" s="115">
        <v>1.0526315789473684</v>
      </c>
      <c r="BM122" s="115">
        <v>5.1939513477974958E-2</v>
      </c>
      <c r="BO122" s="116">
        <f t="shared" si="1"/>
        <v>8.1615778383167761E-2</v>
      </c>
    </row>
    <row r="123" spans="1:67" x14ac:dyDescent="0.2">
      <c r="A123" t="s">
        <v>1477</v>
      </c>
      <c r="C123" s="115">
        <v>-0.26879999999999993</v>
      </c>
      <c r="D123" s="115">
        <v>0.31993695823483065</v>
      </c>
      <c r="E123" s="115">
        <v>6.5573770491803338E-2</v>
      </c>
      <c r="F123" s="115">
        <v>-4.6052631578947407E-2</v>
      </c>
      <c r="G123" s="115">
        <v>9.7864768683273515E-3</v>
      </c>
      <c r="H123" s="115">
        <v>9.0609555189456306E-2</v>
      </c>
      <c r="I123" s="115">
        <v>-3.8610038610038477E-2</v>
      </c>
      <c r="J123" s="115">
        <v>0.10526315789473695</v>
      </c>
      <c r="K123" s="115">
        <v>0.35555555555555551</v>
      </c>
      <c r="L123" s="115">
        <v>0.15277509185844126</v>
      </c>
      <c r="M123" s="115">
        <v>0.1428571428571429</v>
      </c>
      <c r="N123" s="115">
        <v>1.1594202898550735E-2</v>
      </c>
      <c r="O123" s="115">
        <v>0</v>
      </c>
      <c r="P123" s="115">
        <v>0.12266666666666673</v>
      </c>
      <c r="Q123" s="115">
        <v>-8.5161290322580657E-2</v>
      </c>
      <c r="R123" s="115">
        <v>-1.7485428809325517E-2</v>
      </c>
      <c r="S123" s="115">
        <v>-4.7499999999999966E-2</v>
      </c>
      <c r="T123" s="115">
        <v>3.3333333333333333E-2</v>
      </c>
      <c r="U123" s="115">
        <v>0.18395839036408429</v>
      </c>
      <c r="V123" s="115">
        <v>-5.823957643944401E-2</v>
      </c>
      <c r="W123" s="115">
        <v>0</v>
      </c>
      <c r="X123" s="115">
        <v>-0.1</v>
      </c>
      <c r="Y123" s="115">
        <v>1.2648621300277551E-3</v>
      </c>
      <c r="Z123" s="115">
        <v>-0.239375</v>
      </c>
      <c r="AA123" s="115">
        <v>0</v>
      </c>
      <c r="AB123" s="115">
        <v>0</v>
      </c>
      <c r="AC123" s="115">
        <v>0</v>
      </c>
      <c r="AD123" s="115">
        <v>-0.17041666666666666</v>
      </c>
      <c r="AE123" s="115">
        <v>-3.3333333333332624E-3</v>
      </c>
      <c r="AF123" s="115">
        <v>2.368421052631587E-2</v>
      </c>
      <c r="AG123" s="115">
        <v>0</v>
      </c>
      <c r="AH123" s="115">
        <v>-4.3859649122806862E-2</v>
      </c>
      <c r="AI123" s="115">
        <v>4.8582995951416866E-2</v>
      </c>
      <c r="AJ123" s="115">
        <v>-0.11663157894736841</v>
      </c>
      <c r="AK123" s="115">
        <v>0.14601769911504434</v>
      </c>
      <c r="AL123" s="115">
        <v>9.4696969696969696E-2</v>
      </c>
      <c r="AM123" s="115">
        <v>0.36352765321375174</v>
      </c>
      <c r="AN123" s="115">
        <v>1.6651248843663247E-2</v>
      </c>
      <c r="AO123" s="115">
        <v>-4.4652128764278445E-2</v>
      </c>
      <c r="AQ123" s="115">
        <v>0.32231404958677695</v>
      </c>
      <c r="AR123" s="115">
        <v>0</v>
      </c>
      <c r="AS123" s="115">
        <v>7.1428571428571496E-3</v>
      </c>
      <c r="AT123" s="115">
        <v>0.4</v>
      </c>
      <c r="AU123" s="115">
        <v>-6.2176165803108752E-2</v>
      </c>
      <c r="AW123" s="115">
        <v>0.25936507936507941</v>
      </c>
      <c r="AX123" s="115">
        <v>-4.5641025641025672E-2</v>
      </c>
      <c r="AY123" s="115">
        <v>7.3333333333333403E-2</v>
      </c>
      <c r="AZ123" s="115">
        <v>-3.0303030303030196E-2</v>
      </c>
      <c r="BA123" s="115">
        <v>0.76203208556149715</v>
      </c>
      <c r="BB123" s="115">
        <v>0.09</v>
      </c>
      <c r="BC123" s="115">
        <v>9.7087378640776698E-2</v>
      </c>
      <c r="BD123" s="115">
        <v>8.3333333333333412E-2</v>
      </c>
      <c r="BE123" s="115">
        <v>8.8888888888888837E-2</v>
      </c>
      <c r="BF123" s="115">
        <v>0.10548523206751055</v>
      </c>
      <c r="BG123" s="115">
        <v>-0.26627218934911234</v>
      </c>
      <c r="BH123" s="115">
        <v>0.36666666666666653</v>
      </c>
      <c r="BK123" s="115">
        <v>-0.32432432432432434</v>
      </c>
      <c r="BL123" s="115">
        <v>-0.05</v>
      </c>
      <c r="BM123" s="115">
        <v>-0.17336956521739119</v>
      </c>
      <c r="BO123" s="116">
        <f t="shared" si="1"/>
        <v>4.5962393610916225E-2</v>
      </c>
    </row>
    <row r="124" spans="1:67" x14ac:dyDescent="0.2">
      <c r="A124" t="s">
        <v>1478</v>
      </c>
      <c r="C124" s="115">
        <v>-6.5769805680119642E-2</v>
      </c>
      <c r="D124" s="115">
        <v>0.33578947368421047</v>
      </c>
      <c r="E124" s="115">
        <v>1.6666666666666607E-2</v>
      </c>
      <c r="F124" s="115">
        <v>0.33333333333333348</v>
      </c>
      <c r="G124" s="115">
        <v>0.1062992125984252</v>
      </c>
      <c r="H124" s="115">
        <v>1.3355592654424051E-2</v>
      </c>
      <c r="I124" s="115">
        <v>-5.818181818181823E-2</v>
      </c>
      <c r="J124" s="115">
        <v>3.4653465346534573E-2</v>
      </c>
      <c r="K124" s="115">
        <v>1.0154997327632313E-2</v>
      </c>
      <c r="L124" s="115">
        <v>0.12413043478260871</v>
      </c>
      <c r="M124" s="115">
        <v>0.21153846153846145</v>
      </c>
      <c r="N124" s="115">
        <v>0</v>
      </c>
      <c r="O124" s="115">
        <v>0</v>
      </c>
      <c r="P124" s="115">
        <v>2.7397260273972671E-2</v>
      </c>
      <c r="Q124" s="115">
        <v>0.35017421602787452</v>
      </c>
      <c r="R124" s="115">
        <v>5.3693630461484385E-2</v>
      </c>
      <c r="S124" s="115">
        <v>-0.11268855368234247</v>
      </c>
      <c r="T124" s="115">
        <v>-0.11660777385159013</v>
      </c>
      <c r="U124" s="115">
        <v>-8.5912086078905645E-2</v>
      </c>
      <c r="V124" s="115">
        <v>0.1234200743494424</v>
      </c>
      <c r="W124" s="115">
        <v>-3.9735099337748318E-2</v>
      </c>
      <c r="X124" s="115">
        <v>0.42857142857142855</v>
      </c>
      <c r="Y124" s="115">
        <v>-3.8199513381995141E-2</v>
      </c>
      <c r="Z124" s="115">
        <v>5.2631578947368474E-2</v>
      </c>
      <c r="AA124" s="115">
        <v>0</v>
      </c>
      <c r="AB124" s="115">
        <v>-5.2770448548812667E-2</v>
      </c>
      <c r="AC124" s="115">
        <v>0.1</v>
      </c>
      <c r="AD124" s="115">
        <v>1.5236593059936909</v>
      </c>
      <c r="AE124" s="115">
        <v>0.42857142857142849</v>
      </c>
      <c r="AF124" s="115">
        <v>-2.5641025641025664E-2</v>
      </c>
      <c r="AG124" s="115">
        <v>0</v>
      </c>
      <c r="AH124" s="115">
        <v>8.8495575221239024E-3</v>
      </c>
      <c r="AI124" s="115">
        <v>-0.12720848056537098</v>
      </c>
      <c r="AJ124" s="115">
        <v>0.15235322658903447</v>
      </c>
      <c r="AK124" s="115">
        <v>2.2380952380952328E-2</v>
      </c>
      <c r="AL124" s="115">
        <v>7.7551020408163238E-2</v>
      </c>
      <c r="AM124" s="115">
        <v>0.34580567290283654</v>
      </c>
      <c r="AN124" s="115">
        <v>-8.6993243243243187E-2</v>
      </c>
      <c r="AO124" s="115">
        <v>-0.17692307692307679</v>
      </c>
      <c r="AQ124" s="115">
        <v>0.20999999999999996</v>
      </c>
      <c r="AR124" s="115">
        <v>0</v>
      </c>
      <c r="AS124" s="115">
        <v>7.1942446043165541E-3</v>
      </c>
      <c r="AT124" s="115">
        <v>-0.2</v>
      </c>
      <c r="AU124" s="115">
        <v>1.0471204188481685E-2</v>
      </c>
      <c r="AW124" s="115">
        <v>0.20474247832738401</v>
      </c>
      <c r="AX124" s="115">
        <v>-0.12868632707774796</v>
      </c>
      <c r="AY124" s="115">
        <v>-8.9529590288315614E-2</v>
      </c>
      <c r="AZ124" s="115">
        <v>-0.26503340757238314</v>
      </c>
      <c r="BA124" s="115">
        <v>0.21724979658258761</v>
      </c>
      <c r="BB124" s="115">
        <v>0.16959064327485379</v>
      </c>
      <c r="BC124" s="115">
        <v>-0.31287525016677781</v>
      </c>
      <c r="BD124" s="115">
        <v>0</v>
      </c>
      <c r="BE124" s="115">
        <v>-0.27419354838709675</v>
      </c>
      <c r="BF124" s="115">
        <v>0.13942307692307684</v>
      </c>
      <c r="BG124" s="115">
        <v>7.3015873015872923E-2</v>
      </c>
      <c r="BH124" s="115">
        <v>-0.30715935334872979</v>
      </c>
      <c r="BK124" s="115">
        <v>0.34545454545454535</v>
      </c>
      <c r="BL124" s="115">
        <v>-0.10714285714285708</v>
      </c>
      <c r="BM124" s="115">
        <v>6.9767441860465074E-2</v>
      </c>
      <c r="BO124" s="116">
        <f t="shared" si="1"/>
        <v>6.1976932814639396E-2</v>
      </c>
    </row>
    <row r="125" spans="1:67" x14ac:dyDescent="0.2">
      <c r="A125" t="s">
        <v>1479</v>
      </c>
      <c r="C125" s="115">
        <v>-0.25083986562150051</v>
      </c>
      <c r="D125" s="115">
        <v>-0.15178571428571422</v>
      </c>
      <c r="E125" s="115">
        <v>7.5268817204301064E-2</v>
      </c>
      <c r="F125" s="115">
        <v>-0.2137931034482759</v>
      </c>
      <c r="G125" s="115">
        <v>-6.703397612488525E-2</v>
      </c>
      <c r="H125" s="115">
        <v>-0.14428571428571427</v>
      </c>
      <c r="I125" s="115">
        <v>-8.3333333333333329E-2</v>
      </c>
      <c r="J125" s="115">
        <v>-3.8095238095238126E-2</v>
      </c>
      <c r="K125" s="115">
        <v>-6.450000000000003E-2</v>
      </c>
      <c r="L125" s="115">
        <v>6.4568386947465847E-2</v>
      </c>
      <c r="M125" s="115">
        <v>-7.1428571428571341E-2</v>
      </c>
      <c r="N125" s="115">
        <v>-0.12658227848101264</v>
      </c>
      <c r="O125" s="115">
        <v>0</v>
      </c>
      <c r="P125" s="115">
        <v>0.32727272727272716</v>
      </c>
      <c r="Q125" s="115">
        <v>-8.0128205128205121E-2</v>
      </c>
      <c r="R125" s="115">
        <v>0.28211473565804268</v>
      </c>
      <c r="S125" s="115">
        <v>0.10925196850393695</v>
      </c>
      <c r="T125" s="115">
        <v>0.30615384615384617</v>
      </c>
      <c r="U125" s="115">
        <v>4.1525497350360534E-2</v>
      </c>
      <c r="V125" s="115">
        <v>-2.7476500361532957E-2</v>
      </c>
      <c r="W125" s="115">
        <v>9.8181818181818162E-2</v>
      </c>
      <c r="X125" s="115">
        <v>-0.36363636363636365</v>
      </c>
      <c r="Y125" s="115">
        <v>-2.0729092208720455E-2</v>
      </c>
      <c r="Z125" s="115">
        <v>0</v>
      </c>
      <c r="AA125" s="115">
        <v>0</v>
      </c>
      <c r="AB125" s="115">
        <v>-0.1094924812030076</v>
      </c>
      <c r="AC125" s="115">
        <v>0</v>
      </c>
      <c r="AD125" s="115">
        <v>2.0386266094420548E-2</v>
      </c>
      <c r="AE125" s="115">
        <v>-0.39130434782608697</v>
      </c>
      <c r="AF125" s="115">
        <v>5.4054054054053981E-2</v>
      </c>
      <c r="AG125" s="115">
        <v>0</v>
      </c>
      <c r="AH125" s="115">
        <v>-7.3770491803278757E-2</v>
      </c>
      <c r="AI125" s="115">
        <v>1.4336917562724026E-2</v>
      </c>
      <c r="AJ125" s="115">
        <v>-0.11810012836970481</v>
      </c>
      <c r="AK125" s="115">
        <v>-5.6179775280898875E-2</v>
      </c>
      <c r="AL125" s="115">
        <v>0.15566037735849059</v>
      </c>
      <c r="AM125" s="115">
        <v>-5.5302166476624795E-2</v>
      </c>
      <c r="AN125" s="115">
        <v>1.6309012875536436E-2</v>
      </c>
      <c r="AO125" s="115">
        <v>0.32954545454545436</v>
      </c>
      <c r="AQ125" s="115">
        <v>-9.9099099099099183E-2</v>
      </c>
      <c r="AR125" s="115">
        <v>0</v>
      </c>
      <c r="AS125" s="115">
        <v>0.17796610169491522</v>
      </c>
      <c r="AT125" s="115">
        <v>0.47058823529411764</v>
      </c>
      <c r="AU125" s="115">
        <v>-0.12984054669703871</v>
      </c>
      <c r="AW125" s="115">
        <v>-9.2206643930782366E-3</v>
      </c>
      <c r="AX125" s="115">
        <v>6.571428571428567E-2</v>
      </c>
      <c r="AY125" s="115">
        <v>5.2715654952076689E-2</v>
      </c>
      <c r="AZ125" s="115">
        <v>0.12250000000000005</v>
      </c>
      <c r="BA125" s="115">
        <v>0.19902439024390237</v>
      </c>
      <c r="BB125" s="115">
        <v>-0.05</v>
      </c>
      <c r="BC125" s="115">
        <v>0.10220588235294122</v>
      </c>
      <c r="BD125" s="115">
        <v>-0.17241379310344829</v>
      </c>
      <c r="BE125" s="115">
        <v>-0.23692307692307693</v>
      </c>
      <c r="BF125" s="115">
        <v>0.22209165687426563</v>
      </c>
      <c r="BG125" s="115">
        <v>0.5</v>
      </c>
      <c r="BH125" s="115">
        <v>1.165</v>
      </c>
      <c r="BK125" s="115">
        <v>0</v>
      </c>
      <c r="BL125" s="115">
        <v>0</v>
      </c>
      <c r="BM125" s="115">
        <v>0.32307692307692304</v>
      </c>
      <c r="BO125" s="116">
        <f t="shared" si="1"/>
        <v>3.5427431904274498E-2</v>
      </c>
    </row>
    <row r="126" spans="1:67" x14ac:dyDescent="0.2">
      <c r="A126" t="s">
        <v>1480</v>
      </c>
      <c r="C126" s="115">
        <v>2.9988465974625119E-2</v>
      </c>
      <c r="D126" s="115">
        <v>0.41772151898734161</v>
      </c>
      <c r="E126" s="115">
        <v>0.11600000000000002</v>
      </c>
      <c r="F126" s="115">
        <v>0.16935483870967738</v>
      </c>
      <c r="G126" s="115">
        <v>-1.089918256130783E-2</v>
      </c>
      <c r="H126" s="115">
        <v>-5.4054054054054099E-2</v>
      </c>
      <c r="I126" s="115">
        <v>-6.2500000000000056E-2</v>
      </c>
      <c r="J126" s="115">
        <v>-9.482758620689645E-2</v>
      </c>
      <c r="K126" s="115">
        <v>-4.7619047619047616E-2</v>
      </c>
      <c r="L126" s="115">
        <v>-0.17601067887109073</v>
      </c>
      <c r="M126" s="115">
        <v>-0.13580246913580257</v>
      </c>
      <c r="N126" s="115">
        <v>3.4031413612565536E-2</v>
      </c>
      <c r="O126" s="115">
        <v>-0.10714285714285708</v>
      </c>
      <c r="P126" s="115">
        <v>4.6954314720812199E-2</v>
      </c>
      <c r="Q126" s="115">
        <v>-6.4467766116941494E-2</v>
      </c>
      <c r="R126" s="115">
        <v>3.3240353324035327E-2</v>
      </c>
      <c r="S126" s="115">
        <v>-9.4877505567928691E-2</v>
      </c>
      <c r="T126" s="115">
        <v>-0.14754098360655737</v>
      </c>
      <c r="U126" s="115">
        <v>-8.9319620253164603E-2</v>
      </c>
      <c r="V126" s="115">
        <v>-7.8E-2</v>
      </c>
      <c r="W126" s="115">
        <v>-0.12420382165605091</v>
      </c>
      <c r="X126" s="115">
        <v>-8.3333333333333329E-2</v>
      </c>
      <c r="Y126" s="115">
        <v>-4.7002724795640334E-2</v>
      </c>
      <c r="Z126" s="115">
        <v>0.15151515151515152</v>
      </c>
      <c r="AA126" s="115">
        <v>-2.4390243902438939E-2</v>
      </c>
      <c r="AB126" s="115">
        <v>0</v>
      </c>
      <c r="AC126" s="115">
        <v>0.53846153846153844</v>
      </c>
      <c r="AD126" s="115">
        <v>-0.46375143843498268</v>
      </c>
      <c r="AE126" s="115">
        <v>0.72500000000000009</v>
      </c>
      <c r="AF126" s="115">
        <v>1.3698630136986375E-2</v>
      </c>
      <c r="AG126" s="115">
        <v>0</v>
      </c>
      <c r="AH126" s="115">
        <v>3.3898305084745797E-2</v>
      </c>
      <c r="AI126" s="115">
        <v>0.11600000000000002</v>
      </c>
      <c r="AJ126" s="115">
        <v>-3.9457459926017152E-2</v>
      </c>
      <c r="AK126" s="115">
        <v>2.2988505747126436E-2</v>
      </c>
      <c r="AL126" s="115">
        <v>-0.24285714285714277</v>
      </c>
      <c r="AM126" s="115">
        <v>-0.19046153846153849</v>
      </c>
      <c r="AN126" s="115">
        <v>-8.1230283911671877E-2</v>
      </c>
      <c r="AO126" s="115">
        <v>1.1494252873563383E-2</v>
      </c>
      <c r="AQ126" s="115">
        <v>-0.14615384615384611</v>
      </c>
      <c r="AR126" s="115">
        <v>0</v>
      </c>
      <c r="AS126" s="115">
        <v>-0.3444444444444445</v>
      </c>
      <c r="AT126" s="115">
        <v>-0.38405797101449279</v>
      </c>
      <c r="AU126" s="115">
        <v>-0.13921568627450981</v>
      </c>
      <c r="AW126" s="115">
        <v>6.4112903225806386E-2</v>
      </c>
      <c r="AX126" s="115">
        <v>-8.6559373640713297E-2</v>
      </c>
      <c r="AY126" s="115">
        <v>-0.19743589743589746</v>
      </c>
      <c r="AZ126" s="115">
        <v>-3.6144578313253094E-2</v>
      </c>
      <c r="BA126" s="115">
        <v>0</v>
      </c>
      <c r="BB126" s="115">
        <v>6.6098081023454131E-2</v>
      </c>
      <c r="BC126" s="115">
        <v>-0.11169170476812545</v>
      </c>
      <c r="BD126" s="115">
        <v>-0.25641025641025644</v>
      </c>
      <c r="BE126" s="115">
        <v>0.37130801687763709</v>
      </c>
      <c r="BF126" s="115">
        <v>-5.8628318584070728E-2</v>
      </c>
      <c r="BG126" s="115">
        <v>-0.27586206896551724</v>
      </c>
      <c r="BH126" s="115">
        <v>-0.10714285714285723</v>
      </c>
      <c r="BK126" s="115">
        <v>0.52777777777777801</v>
      </c>
      <c r="BL126" s="115">
        <v>-0.13846153846153852</v>
      </c>
      <c r="BM126" s="115">
        <v>-0.12575655682582376</v>
      </c>
      <c r="BO126" s="116">
        <f t="shared" si="1"/>
        <v>-2.3357131674524852E-2</v>
      </c>
    </row>
    <row r="127" spans="1:67" x14ac:dyDescent="0.2">
      <c r="A127" t="s">
        <v>1481</v>
      </c>
      <c r="C127" s="115">
        <v>0.53180212014134276</v>
      </c>
      <c r="D127" s="115">
        <v>-0.12124582869855394</v>
      </c>
      <c r="E127" s="115">
        <v>4.1666666666666706E-2</v>
      </c>
      <c r="F127" s="115">
        <v>0.11711711711711702</v>
      </c>
      <c r="G127" s="115">
        <v>0.25113636363636349</v>
      </c>
      <c r="H127" s="115">
        <v>0.10447761194029853</v>
      </c>
      <c r="I127" s="115">
        <v>1.2658227848101276E-2</v>
      </c>
      <c r="J127" s="115">
        <v>4.035874439461877E-2</v>
      </c>
      <c r="K127" s="115">
        <v>-4.7393364928909956E-3</v>
      </c>
      <c r="L127" s="115">
        <v>0.21614100185528759</v>
      </c>
      <c r="M127" s="115">
        <v>9.8305084745762716E-2</v>
      </c>
      <c r="N127" s="115">
        <v>0.28187919463087241</v>
      </c>
      <c r="O127" s="115">
        <v>0</v>
      </c>
      <c r="P127" s="115">
        <v>2.5445292620864595E-3</v>
      </c>
      <c r="Q127" s="115">
        <v>-0.20877817319098457</v>
      </c>
      <c r="R127" s="115">
        <v>8.5267406659939524E-2</v>
      </c>
      <c r="S127" s="115">
        <v>0.16927083333333334</v>
      </c>
      <c r="T127" s="115">
        <v>0.35075287865367594</v>
      </c>
      <c r="U127" s="115">
        <v>-6.3217964870673687E-2</v>
      </c>
      <c r="V127" s="115">
        <v>5.1893408134642369E-2</v>
      </c>
      <c r="W127" s="115">
        <v>4.666666666666662E-2</v>
      </c>
      <c r="X127" s="115">
        <v>-7.6923076923076927E-2</v>
      </c>
      <c r="Y127" s="115">
        <v>5.5103018687110615E-2</v>
      </c>
      <c r="Z127" s="115">
        <v>0</v>
      </c>
      <c r="AA127" s="115">
        <v>-3.7558685446009425E-2</v>
      </c>
      <c r="AB127" s="115">
        <v>-0.14193548387096772</v>
      </c>
      <c r="AC127" s="115">
        <v>0</v>
      </c>
      <c r="AD127" s="115">
        <v>8.6249999999999938E-2</v>
      </c>
      <c r="AE127" s="115">
        <v>0.24223602484472043</v>
      </c>
      <c r="AF127" s="115">
        <v>-1.3513513513513585E-2</v>
      </c>
      <c r="AG127" s="115">
        <v>0</v>
      </c>
      <c r="AH127" s="115">
        <v>1</v>
      </c>
      <c r="AI127" s="115">
        <v>0.16279069767441864</v>
      </c>
      <c r="AJ127" s="115">
        <v>0.12795549374130727</v>
      </c>
      <c r="AK127" s="115">
        <v>0.19080208048179575</v>
      </c>
      <c r="AL127" s="115">
        <v>-3.5587188612100466E-3</v>
      </c>
      <c r="AM127" s="115">
        <v>-3.2203649746970369E-3</v>
      </c>
      <c r="AN127" s="115">
        <v>9.1524074810983066E-3</v>
      </c>
      <c r="AO127" s="115">
        <v>-3.3333333333333409E-2</v>
      </c>
      <c r="AQ127" s="115">
        <v>4.0000000000000036E-2</v>
      </c>
      <c r="AR127" s="115">
        <v>0</v>
      </c>
      <c r="AS127" s="115">
        <v>0.20000000000000004</v>
      </c>
      <c r="AT127" s="115">
        <v>-2.1276595744680778E-2</v>
      </c>
      <c r="AU127" s="115">
        <v>7.8224101479915265E-2</v>
      </c>
      <c r="AW127" s="115">
        <v>6.07356715141147E-2</v>
      </c>
      <c r="AX127" s="115">
        <v>0.12146341463414627</v>
      </c>
      <c r="AY127" s="115">
        <v>0.32203389830508461</v>
      </c>
      <c r="AZ127" s="115">
        <v>5.0632911392405104E-2</v>
      </c>
      <c r="BA127" s="115">
        <v>0.19883040935672505</v>
      </c>
      <c r="BB127" s="115">
        <v>-8.2391304347826072E-2</v>
      </c>
      <c r="BC127" s="115">
        <v>0.85575757575757583</v>
      </c>
      <c r="BD127" s="115">
        <v>8.3333333333333287E-2</v>
      </c>
      <c r="BE127" s="115">
        <v>0.58000000000000007</v>
      </c>
      <c r="BF127" s="115">
        <v>0.11604938271604932</v>
      </c>
      <c r="BG127" s="115">
        <v>0.10771581359816655</v>
      </c>
      <c r="BH127" s="115">
        <v>0.12000000000000011</v>
      </c>
      <c r="BK127" s="115">
        <v>-0.47826086956521735</v>
      </c>
      <c r="BL127" s="115">
        <v>-0.26966292134831465</v>
      </c>
      <c r="BM127" s="115">
        <v>3.6236933797909376E-2</v>
      </c>
      <c r="BO127" s="116">
        <f t="shared" si="1"/>
        <v>9.6400421242384793E-2</v>
      </c>
    </row>
    <row r="128" spans="1:67" x14ac:dyDescent="0.2">
      <c r="A128" t="s">
        <v>1482</v>
      </c>
      <c r="C128" s="115">
        <v>0.27191011235955054</v>
      </c>
      <c r="D128" s="115">
        <v>0.57719298245614037</v>
      </c>
      <c r="E128" s="115">
        <v>-7.3359073359073337E-2</v>
      </c>
      <c r="F128" s="115">
        <v>-0.20143884892086319</v>
      </c>
      <c r="G128" s="115">
        <v>-0.25423728813559321</v>
      </c>
      <c r="H128" s="115">
        <v>6.0060060060060112E-3</v>
      </c>
      <c r="I128" s="115">
        <v>5.3333333333333378E-2</v>
      </c>
      <c r="J128" s="115">
        <v>-5.5084745762711822E-2</v>
      </c>
      <c r="K128" s="115">
        <v>0.2411764705882353</v>
      </c>
      <c r="L128" s="115">
        <v>-9.418791637950924E-3</v>
      </c>
      <c r="M128" s="115">
        <v>-9.2307692307692257E-2</v>
      </c>
      <c r="N128" s="115">
        <v>-6.6666666666666723E-3</v>
      </c>
      <c r="O128" s="115">
        <v>0</v>
      </c>
      <c r="P128" s="115">
        <v>-4.1463414634146219E-2</v>
      </c>
      <c r="Q128" s="115">
        <v>0.2544642857142857</v>
      </c>
      <c r="R128" s="115">
        <v>-0.15695448745214807</v>
      </c>
      <c r="S128" s="115">
        <v>-4.0000000000000036E-2</v>
      </c>
      <c r="T128" s="115">
        <v>-7.8367346938775576E-2</v>
      </c>
      <c r="U128" s="115">
        <v>5.3811308965948261E-2</v>
      </c>
      <c r="V128" s="115">
        <v>-1.3148788927335606E-2</v>
      </c>
      <c r="W128" s="115">
        <v>0</v>
      </c>
      <c r="X128" s="115">
        <v>-4.4117647058823505E-2</v>
      </c>
      <c r="Y128" s="115">
        <v>4.3500000000000053E-2</v>
      </c>
      <c r="Z128" s="115">
        <v>0.17857142857142858</v>
      </c>
      <c r="AA128" s="115">
        <v>-0.14629258517034077</v>
      </c>
      <c r="AB128" s="115">
        <v>0.50303030303030305</v>
      </c>
      <c r="AC128" s="115">
        <v>-0.27777777777777779</v>
      </c>
      <c r="AD128" s="115">
        <v>-0.12087912087912084</v>
      </c>
      <c r="AE128" s="115">
        <v>-0.41454545454545449</v>
      </c>
      <c r="AF128" s="115">
        <v>1.3698630136986375E-2</v>
      </c>
      <c r="AG128" s="115">
        <v>0</v>
      </c>
      <c r="AH128" s="115">
        <v>-0.52800000000000002</v>
      </c>
      <c r="AI128" s="115">
        <v>-0.10416666666666667</v>
      </c>
      <c r="AJ128" s="115">
        <v>-2.1768707482993217E-2</v>
      </c>
      <c r="AK128" s="115">
        <v>0.12400000000000004</v>
      </c>
      <c r="AL128" s="115">
        <v>1.8115942028985605E-2</v>
      </c>
      <c r="AM128" s="115">
        <v>6.901639344262285E-2</v>
      </c>
      <c r="AN128" s="115">
        <v>5.6022408963585669E-3</v>
      </c>
      <c r="AO128" s="115">
        <v>0.125</v>
      </c>
      <c r="AQ128" s="115">
        <v>4.1666666666666706E-2</v>
      </c>
      <c r="AR128" s="115">
        <v>0</v>
      </c>
      <c r="AS128" s="115">
        <v>-0.11764705882352938</v>
      </c>
      <c r="AT128" s="115">
        <v>0.7195121951219513</v>
      </c>
      <c r="AU128" s="115">
        <v>-0.10076045627376413</v>
      </c>
      <c r="AW128" s="115">
        <v>-0.18365921787709499</v>
      </c>
      <c r="AX128" s="115">
        <v>-4.8543689320389039E-3</v>
      </c>
      <c r="AY128" s="115">
        <v>0.13461538461538464</v>
      </c>
      <c r="AZ128" s="115">
        <v>0.12857142857142861</v>
      </c>
      <c r="BA128" s="115">
        <v>0.24363636363636373</v>
      </c>
      <c r="BB128" s="115">
        <v>0.2234042553191489</v>
      </c>
      <c r="BC128" s="115">
        <v>-0.3574766355140187</v>
      </c>
      <c r="BD128" s="115">
        <v>5.5865921787709542E-3</v>
      </c>
      <c r="BE128" s="115">
        <v>-0.38524590163934425</v>
      </c>
      <c r="BF128" s="115">
        <v>-0.16837782340862428</v>
      </c>
      <c r="BG128" s="115">
        <v>-3.0370370370370381E-2</v>
      </c>
      <c r="BH128" s="115">
        <v>0.11111111111111108</v>
      </c>
      <c r="BK128" s="115">
        <v>-0.14814814814814828</v>
      </c>
      <c r="BL128" s="115">
        <v>4.7058823529411806E-2</v>
      </c>
      <c r="BM128" s="115">
        <v>-0.18000000000000002</v>
      </c>
      <c r="BO128" s="116">
        <f t="shared" si="1"/>
        <v>-2.7617428310278756E-3</v>
      </c>
    </row>
    <row r="129" spans="1:67" x14ac:dyDescent="0.2">
      <c r="A129" t="s">
        <v>1483</v>
      </c>
      <c r="C129" s="115">
        <v>-0.52253218884120167</v>
      </c>
      <c r="D129" s="115">
        <v>-0.28660826032540676</v>
      </c>
      <c r="E129" s="115">
        <v>-0.12203389830508485</v>
      </c>
      <c r="F129" s="115">
        <v>6.9230769230769124E-2</v>
      </c>
      <c r="G129" s="115">
        <v>-9.9236641221373961E-2</v>
      </c>
      <c r="H129" s="115">
        <v>-4.5845272206303765E-2</v>
      </c>
      <c r="I129" s="115">
        <v>-0.21052631578947364</v>
      </c>
      <c r="J129" s="115">
        <v>-0.15412186379928322</v>
      </c>
      <c r="K129" s="115">
        <v>4.9382716049382713E-2</v>
      </c>
      <c r="L129" s="115">
        <v>-0.20187018701870182</v>
      </c>
      <c r="M129" s="115">
        <v>-0.19254658385093174</v>
      </c>
      <c r="N129" s="115">
        <v>-0.19571045576407506</v>
      </c>
      <c r="O129" s="115">
        <v>5.6603773584905627E-2</v>
      </c>
      <c r="P129" s="115">
        <v>-0.21153846153846165</v>
      </c>
      <c r="Q129" s="115">
        <v>-0.19713261648745514</v>
      </c>
      <c r="R129" s="115">
        <v>0.1341051616015437</v>
      </c>
      <c r="S129" s="115">
        <v>-9.0909090909090912E-2</v>
      </c>
      <c r="T129" s="115">
        <v>-0.30790960451977401</v>
      </c>
      <c r="U129" s="115">
        <v>-0.11733075968564739</v>
      </c>
      <c r="V129" s="115">
        <v>-0.19632925472747503</v>
      </c>
      <c r="W129" s="115">
        <v>-2.5974025974025997E-2</v>
      </c>
      <c r="X129" s="115">
        <v>0.1333333333333333</v>
      </c>
      <c r="Y129" s="115">
        <v>-8.6340794883508473E-2</v>
      </c>
      <c r="Z129" s="115">
        <v>-7.4380165289256228E-2</v>
      </c>
      <c r="AA129" s="115">
        <v>0.24750000000000005</v>
      </c>
      <c r="AB129" s="115">
        <v>-0.24103035878564852</v>
      </c>
      <c r="AC129" s="115">
        <v>5.8823529411764705E-2</v>
      </c>
      <c r="AD129" s="115">
        <v>-6.6666666666666707E-2</v>
      </c>
      <c r="AE129" s="115">
        <v>-8.0267558528428165E-2</v>
      </c>
      <c r="AF129" s="115">
        <v>-7.5949367088607653E-2</v>
      </c>
      <c r="AG129" s="115">
        <v>0</v>
      </c>
      <c r="AH129" s="115">
        <v>0.2135922330097087</v>
      </c>
      <c r="AI129" s="115">
        <v>-2.4390243902439046E-2</v>
      </c>
      <c r="AJ129" s="115">
        <v>-0.16792452830188676</v>
      </c>
      <c r="AK129" s="115">
        <v>-0.18485076498620512</v>
      </c>
      <c r="AL129" s="115">
        <v>-0.22033898305084754</v>
      </c>
      <c r="AM129" s="115">
        <v>-6.3528261931910827E-3</v>
      </c>
      <c r="AN129" s="115">
        <v>0.12821670428893905</v>
      </c>
      <c r="AO129" s="115">
        <v>-0.26605504587155965</v>
      </c>
      <c r="AQ129" s="115">
        <v>-0.36507936507936506</v>
      </c>
      <c r="AR129" s="115">
        <v>6.25E-2</v>
      </c>
      <c r="AS129" s="115">
        <v>-0.24444444444444446</v>
      </c>
      <c r="AT129" s="115">
        <v>-0.3354943273905997</v>
      </c>
      <c r="AU129" s="115">
        <v>-0.22647058823529412</v>
      </c>
      <c r="AW129" s="115">
        <v>0.38849385908209433</v>
      </c>
      <c r="AX129" s="115">
        <v>-0.11053540587219338</v>
      </c>
      <c r="AY129" s="115">
        <v>-0.19629057187016996</v>
      </c>
      <c r="AZ129" s="115">
        <v>-0.18604651162790695</v>
      </c>
      <c r="BA129" s="115">
        <v>-0.42080876158382474</v>
      </c>
      <c r="BB129" s="115">
        <v>-9.1128837321730632E-2</v>
      </c>
      <c r="BC129" s="115">
        <v>-0.18836915297092291</v>
      </c>
      <c r="BD129" s="115">
        <v>-0.10499999999999998</v>
      </c>
      <c r="BE129" s="115">
        <v>-0.24341085271317833</v>
      </c>
      <c r="BF129" s="115">
        <v>-9.2264678471575046E-2</v>
      </c>
      <c r="BG129" s="115">
        <v>-0.4442157266364759</v>
      </c>
      <c r="BH129" s="115">
        <v>-0.25311203319502079</v>
      </c>
      <c r="BK129" s="115">
        <v>0</v>
      </c>
      <c r="BL129" s="115">
        <v>-0.43333333333333335</v>
      </c>
      <c r="BM129" s="115">
        <v>-0.33307926829268286</v>
      </c>
      <c r="BO129" s="116">
        <f t="shared" si="1"/>
        <v>-0.12542380616878454</v>
      </c>
    </row>
    <row r="130" spans="1:67" x14ac:dyDescent="0.2">
      <c r="A130" t="s">
        <v>1484</v>
      </c>
      <c r="C130" s="115">
        <v>0.15061728395061738</v>
      </c>
      <c r="D130" s="115">
        <v>-0.11123470522803114</v>
      </c>
      <c r="E130" s="115">
        <v>0.13461538461538464</v>
      </c>
      <c r="F130" s="115">
        <v>-0.1333333333333333</v>
      </c>
      <c r="G130" s="115">
        <v>9.1666666666666632E-2</v>
      </c>
      <c r="H130" s="115">
        <v>-3.055555555555552E-2</v>
      </c>
      <c r="I130" s="115">
        <v>0.14114114114114107</v>
      </c>
      <c r="J130" s="115">
        <v>-2.7874564459930338E-2</v>
      </c>
      <c r="K130" s="115">
        <v>0.39342852227765346</v>
      </c>
      <c r="L130" s="115">
        <v>-3.1605113636363653E-2</v>
      </c>
      <c r="M130" s="115">
        <v>-0.16145833333333323</v>
      </c>
      <c r="N130" s="115">
        <v>0.86499999999999999</v>
      </c>
      <c r="O130" s="115">
        <v>1.9230769230769162E-2</v>
      </c>
      <c r="P130" s="115">
        <v>-6.6857688634193203E-3</v>
      </c>
      <c r="Q130" s="115">
        <v>-4.6697038724373599E-2</v>
      </c>
      <c r="R130" s="115">
        <v>-6.7895683453237321E-2</v>
      </c>
      <c r="S130" s="115">
        <v>-0.13759310074480602</v>
      </c>
      <c r="T130" s="115">
        <v>0.10624999999999996</v>
      </c>
      <c r="U130" s="115">
        <v>-7.7519872813990448E-2</v>
      </c>
      <c r="V130" s="115">
        <v>5.0847457627118703E-2</v>
      </c>
      <c r="W130" s="115">
        <v>-6.4516129032257839E-3</v>
      </c>
      <c r="X130" s="115">
        <v>-0.2207792207792208</v>
      </c>
      <c r="Y130" s="115">
        <v>-2.6462085835001061E-2</v>
      </c>
      <c r="Z130" s="115">
        <v>-0.38888888888888895</v>
      </c>
      <c r="AA130" s="115">
        <v>-4.7619047619047658E-2</v>
      </c>
      <c r="AB130" s="115">
        <v>0.2077777777777777</v>
      </c>
      <c r="AC130" s="115">
        <v>0</v>
      </c>
      <c r="AD130" s="115">
        <v>-0.22</v>
      </c>
      <c r="AE130" s="115">
        <v>9.1240875912408759E-2</v>
      </c>
      <c r="AF130" s="115">
        <v>-1.0025062656641612E-2</v>
      </c>
      <c r="AG130" s="115">
        <v>0</v>
      </c>
      <c r="AH130" s="115">
        <v>-0.25362318840579701</v>
      </c>
      <c r="AI130" s="115">
        <v>-7.1698113207547154E-2</v>
      </c>
      <c r="AJ130" s="115">
        <v>-7.0175438596491224E-2</v>
      </c>
      <c r="AK130" s="115">
        <v>0.37577639751552783</v>
      </c>
      <c r="AL130" s="115">
        <v>-0.11940298507462677</v>
      </c>
      <c r="AM130" s="115">
        <v>-0.22291139240506327</v>
      </c>
      <c r="AO130" s="115">
        <v>0.16204690831556498</v>
      </c>
      <c r="AQ130" s="115">
        <v>8.6206896551724088E-2</v>
      </c>
      <c r="AR130" s="115">
        <v>3.2258064516129031E-2</v>
      </c>
      <c r="AS130" s="115">
        <v>7.1428571428571383E-2</v>
      </c>
      <c r="AT130" s="115">
        <v>0.4517647058823529</v>
      </c>
      <c r="AU130" s="115">
        <v>-8.7248322147651047E-2</v>
      </c>
      <c r="AW130" s="115">
        <v>0.44714686623012173</v>
      </c>
      <c r="AX130" s="115">
        <v>7.7209302325581403E-2</v>
      </c>
      <c r="AY130" s="115">
        <v>-7.5714285714285748E-2</v>
      </c>
      <c r="AZ130" s="115">
        <v>7.4999999999999956E-2</v>
      </c>
      <c r="BA130" s="115">
        <v>0.69329529243937227</v>
      </c>
      <c r="BB130" s="115">
        <v>0.33108108108108109</v>
      </c>
      <c r="BC130" s="115">
        <v>0.18947368421052627</v>
      </c>
      <c r="BD130" s="115">
        <v>0.63934426229508201</v>
      </c>
      <c r="BE130" s="115">
        <v>0.29778672032193171</v>
      </c>
      <c r="BF130" s="115">
        <v>-0.15843137254901957</v>
      </c>
      <c r="BG130" s="115">
        <v>0.44068801897983395</v>
      </c>
      <c r="BH130" s="115">
        <v>0.15311004784689008</v>
      </c>
      <c r="BK130" s="115">
        <v>8.0000000000000071E-2</v>
      </c>
      <c r="BL130" s="115">
        <v>6.3829787234042576E-2</v>
      </c>
      <c r="BM130" s="115">
        <v>0.16466932978251209</v>
      </c>
      <c r="BO130" s="116">
        <f t="shared" si="1"/>
        <v>7.3655995331508656E-2</v>
      </c>
    </row>
    <row r="131" spans="1:67" x14ac:dyDescent="0.2">
      <c r="A131" t="s">
        <v>1485</v>
      </c>
      <c r="C131" s="115">
        <v>0.62977867203219318</v>
      </c>
      <c r="D131" s="115">
        <v>-0.14380952380952378</v>
      </c>
      <c r="E131" s="115">
        <v>4.0000000000000036E-2</v>
      </c>
      <c r="F131" s="115">
        <v>0</v>
      </c>
      <c r="G131" s="115">
        <v>-5.9561128526645753E-2</v>
      </c>
      <c r="H131" s="115">
        <v>0.11627906976744186</v>
      </c>
      <c r="I131" s="115">
        <v>-0.2566964285714286</v>
      </c>
      <c r="J131" s="115">
        <v>-5.592105263157892E-2</v>
      </c>
      <c r="K131" s="115">
        <v>4.7387387387387431E-2</v>
      </c>
      <c r="L131" s="115">
        <v>2.3255813953488393E-2</v>
      </c>
      <c r="M131" s="115">
        <v>0.27829560585885482</v>
      </c>
      <c r="N131" s="115">
        <v>-0.23076923076923078</v>
      </c>
      <c r="O131" s="115">
        <v>4.0000000000000036E-2</v>
      </c>
      <c r="P131" s="115">
        <v>-0.19770114942528735</v>
      </c>
      <c r="Q131" s="115">
        <v>-0.11491935483870974</v>
      </c>
      <c r="R131" s="115">
        <v>-0.30716510903426797</v>
      </c>
      <c r="S131" s="115">
        <v>-0.30471518124829644</v>
      </c>
      <c r="T131" s="115">
        <v>-0.14024717893605584</v>
      </c>
      <c r="U131" s="115">
        <v>-6.5378900445765234E-2</v>
      </c>
      <c r="V131" s="115">
        <v>5.0982800982800877E-2</v>
      </c>
      <c r="W131" s="115">
        <v>4.8714479025710467E-2</v>
      </c>
      <c r="X131" s="115">
        <v>-2.5316455696202552E-2</v>
      </c>
      <c r="Y131" s="115">
        <v>7.618194039883403E-3</v>
      </c>
      <c r="Z131" s="115">
        <v>-0.19999999999999998</v>
      </c>
      <c r="AA131" s="115">
        <v>0.20000000000000004</v>
      </c>
      <c r="AB131" s="115">
        <v>-1.3698630136986301E-2</v>
      </c>
      <c r="AC131" s="115">
        <v>0.30769230769230771</v>
      </c>
      <c r="AD131" s="115">
        <v>0.13636363636363635</v>
      </c>
      <c r="AE131" s="115">
        <v>-0.14374999999999999</v>
      </c>
      <c r="AF131" s="115">
        <v>6.4000000000000057E-2</v>
      </c>
      <c r="AG131" s="115">
        <v>0</v>
      </c>
      <c r="AH131" s="115">
        <v>-0.20231213872832376</v>
      </c>
      <c r="AI131" s="115">
        <v>5.9999999999999963E-2</v>
      </c>
      <c r="AJ131" s="115">
        <v>1.7493752231345892E-2</v>
      </c>
      <c r="AK131" s="115">
        <v>-0.1083076923076923</v>
      </c>
      <c r="AL131" s="115">
        <v>-0.14468085106382991</v>
      </c>
      <c r="AM131" s="115">
        <v>-1.3732833957552988E-2</v>
      </c>
      <c r="AO131" s="115">
        <v>-6.1999999999999923E-2</v>
      </c>
      <c r="AQ131" s="115">
        <v>-0.20547945205479451</v>
      </c>
      <c r="AR131" s="115">
        <v>-0.11428571428571428</v>
      </c>
      <c r="AS131" s="115">
        <v>-0.15999999999999998</v>
      </c>
      <c r="AT131" s="115">
        <v>-0.29166666666666669</v>
      </c>
      <c r="AU131" s="115">
        <v>6.7567567567567328E-3</v>
      </c>
      <c r="AW131" s="115">
        <v>-0.32191563590231531</v>
      </c>
      <c r="AX131" s="115">
        <v>2.3809523809523808E-2</v>
      </c>
      <c r="AY131" s="115">
        <v>2.941176470588238E-2</v>
      </c>
      <c r="AZ131" s="115">
        <v>-0.19839679358717438</v>
      </c>
      <c r="BA131" s="115">
        <v>-0.16745843230403804</v>
      </c>
      <c r="BB131" s="115">
        <v>-0.16787148594377518</v>
      </c>
      <c r="BC131" s="115">
        <v>-2.0618556701030882E-2</v>
      </c>
      <c r="BD131" s="115">
        <v>-2.4000000000000021E-2</v>
      </c>
      <c r="BE131" s="115">
        <v>-0.41529411764705887</v>
      </c>
      <c r="BF131" s="115">
        <v>-0.13617886178861788</v>
      </c>
      <c r="BG131" s="115">
        <v>-0.33569739952718675</v>
      </c>
      <c r="BH131" s="115">
        <v>-0.15725806451612909</v>
      </c>
      <c r="BK131" s="115">
        <v>-0.19354838709677424</v>
      </c>
      <c r="BL131" s="115">
        <v>-2.9593943565037834E-2</v>
      </c>
      <c r="BM131" s="115">
        <v>0.13501259445843827</v>
      </c>
      <c r="BO131" s="116">
        <f t="shared" ref="BO131:BO177" si="2">AVERAGE(B131:BM131)</f>
        <v>-5.977748263186277E-2</v>
      </c>
    </row>
    <row r="132" spans="1:67" x14ac:dyDescent="0.2">
      <c r="A132" t="s">
        <v>1486</v>
      </c>
      <c r="C132" s="115">
        <v>-4.0080160320642207E-3</v>
      </c>
      <c r="D132" s="115">
        <v>-0.51679705476300042</v>
      </c>
      <c r="E132" s="115">
        <v>-7.4074074074074139E-2</v>
      </c>
      <c r="F132" s="115">
        <v>-4.4585987261146535E-2</v>
      </c>
      <c r="G132" s="115">
        <v>-0.13900134952766535</v>
      </c>
      <c r="H132" s="115">
        <v>3.8647342995169115E-2</v>
      </c>
      <c r="I132" s="115">
        <v>6.4133016627078501E-2</v>
      </c>
      <c r="J132" s="115">
        <v>8.5714285714285798E-2</v>
      </c>
      <c r="K132" s="115">
        <v>0</v>
      </c>
      <c r="L132" s="115">
        <v>-0.10823071937783538</v>
      </c>
      <c r="M132" s="115">
        <v>-0.22337125129265772</v>
      </c>
      <c r="N132" s="115">
        <v>0.63522012578616349</v>
      </c>
      <c r="O132" s="115">
        <v>0</v>
      </c>
      <c r="P132" s="115">
        <v>-0.18437499999999996</v>
      </c>
      <c r="Q132" s="115">
        <v>-6.4150943396226387E-2</v>
      </c>
      <c r="R132" s="115">
        <v>-0.25660027790643813</v>
      </c>
      <c r="S132" s="115">
        <v>-1.6326530612245517E-3</v>
      </c>
      <c r="T132" s="115">
        <v>0.20064516129032253</v>
      </c>
      <c r="U132" s="115">
        <v>-4.8090523338048093E-2</v>
      </c>
      <c r="V132" s="115">
        <v>-0.1814982403217697</v>
      </c>
      <c r="W132" s="115">
        <v>-8.053691275167852E-3</v>
      </c>
      <c r="X132" s="115">
        <v>1.2674271229405165E-3</v>
      </c>
      <c r="Y132" s="115">
        <v>-3.4191733391040861E-2</v>
      </c>
      <c r="Z132" s="115">
        <v>-0.01</v>
      </c>
      <c r="AA132" s="115">
        <v>-6.9148936170212713E-2</v>
      </c>
      <c r="AB132" s="115">
        <v>1.3325930038867208E-2</v>
      </c>
      <c r="AC132" s="115">
        <v>0</v>
      </c>
      <c r="AD132" s="115">
        <v>-0.15384615384615385</v>
      </c>
      <c r="AE132" s="115">
        <v>0.59203980099502518</v>
      </c>
      <c r="AF132" s="115">
        <v>-6.25E-2</v>
      </c>
      <c r="AG132" s="115">
        <v>0</v>
      </c>
      <c r="AH132" s="115">
        <v>-1.1428571428571439E-2</v>
      </c>
      <c r="AI132" s="115">
        <v>-3.9840637450198361E-3</v>
      </c>
      <c r="AJ132" s="115">
        <v>-0.15095483479842378</v>
      </c>
      <c r="AK132" s="115">
        <v>-3.3025885153228192E-2</v>
      </c>
      <c r="AL132" s="115">
        <v>-8.4388185654008518E-3</v>
      </c>
      <c r="AM132" s="115">
        <v>-0.11000000000000007</v>
      </c>
      <c r="AO132" s="115">
        <v>0</v>
      </c>
      <c r="AQ132" s="115">
        <v>-0.13438735177865607</v>
      </c>
      <c r="AR132" s="115">
        <v>0.10062893081761004</v>
      </c>
      <c r="AS132" s="115">
        <v>-0.15254237288135597</v>
      </c>
      <c r="AT132" s="115">
        <v>-0.1366906474820144</v>
      </c>
      <c r="AU132" s="115">
        <v>-0.11377245508982028</v>
      </c>
      <c r="AW132" s="115">
        <v>-0.21174999999999997</v>
      </c>
      <c r="AX132" s="115">
        <v>-2.3255813953488372E-2</v>
      </c>
      <c r="AY132" s="115">
        <v>-4.2253521126760542E-2</v>
      </c>
      <c r="AZ132" s="115">
        <v>0.24129353233830864</v>
      </c>
      <c r="BA132" s="115">
        <v>0.52951861943687561</v>
      </c>
      <c r="BB132" s="115">
        <v>0.33392857142857146</v>
      </c>
      <c r="BC132" s="115">
        <v>0.55200000000000005</v>
      </c>
      <c r="BD132" s="115">
        <v>-0.30555555555555558</v>
      </c>
      <c r="BE132" s="115">
        <v>5.9171597633136943E-3</v>
      </c>
      <c r="BF132" s="115">
        <v>6.9565217391304279E-2</v>
      </c>
      <c r="BG132" s="115">
        <v>0.15102040816326523</v>
      </c>
      <c r="BH132" s="115">
        <v>0.37777777777777771</v>
      </c>
      <c r="BK132" s="115">
        <v>0.32857142857142874</v>
      </c>
      <c r="BL132" s="115">
        <v>0.26347826086956516</v>
      </c>
      <c r="BM132" s="115">
        <v>0.32333333333333342</v>
      </c>
      <c r="BO132" s="116">
        <f t="shared" si="2"/>
        <v>2.2169479894279052E-2</v>
      </c>
    </row>
    <row r="133" spans="1:67" x14ac:dyDescent="0.2">
      <c r="A133" t="s">
        <v>1487</v>
      </c>
      <c r="C133" s="115">
        <v>-0.21417322834645661</v>
      </c>
      <c r="D133" s="115">
        <v>-4.9846961084390053E-2</v>
      </c>
      <c r="E133" s="115">
        <v>-0.19402985074626863</v>
      </c>
      <c r="F133" s="115">
        <v>-0.10285714285714283</v>
      </c>
      <c r="G133" s="115">
        <v>8.096280087527348E-2</v>
      </c>
      <c r="H133" s="115">
        <v>6.5180102915951957E-2</v>
      </c>
      <c r="I133" s="115">
        <v>-0.14081632653061232</v>
      </c>
      <c r="J133" s="115">
        <v>5.26315789473683E-2</v>
      </c>
      <c r="K133" s="115">
        <v>5.1933282789992458E-2</v>
      </c>
      <c r="L133" s="115">
        <v>-0.11702432045779694</v>
      </c>
      <c r="M133" s="115">
        <v>-7.9047619047619061E-2</v>
      </c>
      <c r="N133" s="115">
        <v>0.13571428571428584</v>
      </c>
      <c r="O133" s="115">
        <v>0.25</v>
      </c>
      <c r="P133" s="115">
        <v>0.25097732603596568</v>
      </c>
      <c r="Q133" s="115">
        <v>-4.2457091237579098E-2</v>
      </c>
      <c r="R133" s="115">
        <v>-0.85967990900966773</v>
      </c>
      <c r="S133" s="115">
        <v>-6.7567567567567571E-3</v>
      </c>
      <c r="T133" s="115">
        <v>7.0441988950276216E-2</v>
      </c>
      <c r="U133" s="115">
        <v>0.1045494313210848</v>
      </c>
      <c r="V133" s="115">
        <v>0.13462635482030799</v>
      </c>
      <c r="W133" s="115">
        <v>2.7586206896551748E-2</v>
      </c>
      <c r="X133" s="115">
        <v>-6.6272189349112387E-2</v>
      </c>
      <c r="Y133" s="115">
        <v>7.4122520165686382E-3</v>
      </c>
      <c r="Z133" s="115">
        <v>-7.0631970260222998E-2</v>
      </c>
      <c r="AA133" s="115">
        <v>-6.0000000000000053E-2</v>
      </c>
      <c r="AB133" s="115">
        <v>0.1998667554963359</v>
      </c>
      <c r="AC133" s="115">
        <v>8.3333333333333329E-2</v>
      </c>
      <c r="AD133" s="115">
        <v>-1.8867924528301886E-2</v>
      </c>
      <c r="AE133" s="115">
        <v>0</v>
      </c>
      <c r="AF133" s="115">
        <v>0.11111111111111108</v>
      </c>
      <c r="AG133" s="115">
        <v>0</v>
      </c>
      <c r="AH133" s="115">
        <v>8.6956521739130363E-2</v>
      </c>
      <c r="AI133" s="115">
        <v>3.9999999999999151E-3</v>
      </c>
      <c r="AJ133" s="115">
        <v>-2.7704096669613845E-2</v>
      </c>
      <c r="AK133" s="115">
        <v>0.26830188679245282</v>
      </c>
      <c r="AL133" s="115">
        <v>-6.6929133858267681E-2</v>
      </c>
      <c r="AM133" s="115">
        <v>-0.17793204238217028</v>
      </c>
      <c r="AO133" s="115">
        <v>-2.7237354085603051E-2</v>
      </c>
      <c r="AQ133" s="115">
        <v>3.2653061224489639E-2</v>
      </c>
      <c r="AR133" s="115">
        <v>2.580645161290325E-2</v>
      </c>
      <c r="AS133" s="115">
        <v>0.11742424242424244</v>
      </c>
      <c r="AT133" s="115">
        <v>0.15833333333333335</v>
      </c>
      <c r="AU133" s="115">
        <v>-0.12012644889357224</v>
      </c>
      <c r="AW133" s="115">
        <v>0</v>
      </c>
      <c r="AX133" s="115">
        <v>-9.2165898617511191E-3</v>
      </c>
      <c r="AY133" s="115">
        <v>0.27927927927927926</v>
      </c>
      <c r="AZ133" s="115">
        <v>-9.0497737556561167E-2</v>
      </c>
      <c r="BA133" s="115">
        <v>-0.12757527733755938</v>
      </c>
      <c r="BB133" s="115">
        <v>0.15942028985507253</v>
      </c>
      <c r="BC133" s="115">
        <v>2.9411764705882353E-2</v>
      </c>
      <c r="BD133" s="115">
        <v>0.11801242236024841</v>
      </c>
      <c r="BE133" s="115">
        <v>9.7402597402597282E-2</v>
      </c>
      <c r="BF133" s="115">
        <v>7.0597362296353772E-2</v>
      </c>
      <c r="BG133" s="115">
        <v>0.24155405405405397</v>
      </c>
      <c r="BH133" s="115">
        <v>-0.27999999999999997</v>
      </c>
      <c r="BK133" s="115">
        <v>0</v>
      </c>
      <c r="BL133" s="115">
        <v>4.5454545454545456E-2</v>
      </c>
      <c r="BM133" s="115">
        <v>0.54639175257731976</v>
      </c>
      <c r="BO133" s="116">
        <f t="shared" si="2"/>
        <v>1.6511144922056652E-2</v>
      </c>
    </row>
    <row r="134" spans="1:67" x14ac:dyDescent="0.2">
      <c r="A134" t="s">
        <v>1488</v>
      </c>
      <c r="C134" s="115">
        <v>0.71621621621621601</v>
      </c>
      <c r="D134" s="115">
        <v>-6.5160729800173142E-3</v>
      </c>
      <c r="E134" s="115">
        <v>5.0156739811912272E-2</v>
      </c>
      <c r="F134" s="115">
        <v>-0.18604651162790695</v>
      </c>
      <c r="G134" s="115">
        <v>7.3475385745776214E-3</v>
      </c>
      <c r="H134" s="115">
        <v>2.280701754385963E-2</v>
      </c>
      <c r="I134" s="115">
        <v>-0.10583941605839417</v>
      </c>
      <c r="J134" s="115">
        <v>0.10833333333333343</v>
      </c>
      <c r="K134" s="115">
        <v>0.12518660695244183</v>
      </c>
      <c r="L134" s="115">
        <v>5.0969778980604424E-2</v>
      </c>
      <c r="M134" s="115">
        <v>-4.6321525885558566E-2</v>
      </c>
      <c r="N134" s="115">
        <v>-6.6666666666666721E-2</v>
      </c>
      <c r="O134" s="115">
        <v>0</v>
      </c>
      <c r="P134" s="115">
        <v>0.2478048780487804</v>
      </c>
      <c r="Q134" s="115">
        <v>-8.0645161290322457E-3</v>
      </c>
      <c r="R134" s="115">
        <v>1.0626382465312689</v>
      </c>
      <c r="S134" s="115">
        <v>0.35929463629684061</v>
      </c>
      <c r="T134" s="115">
        <v>0.28141592920353981</v>
      </c>
      <c r="U134" s="115">
        <v>-4.5169759532191614E-2</v>
      </c>
      <c r="V134" s="115">
        <v>7.4800735744941907E-2</v>
      </c>
      <c r="W134" s="115">
        <v>0</v>
      </c>
      <c r="X134" s="115">
        <v>9.7402597402597282E-2</v>
      </c>
      <c r="Y134" s="115">
        <v>-6.9279064732626176E-3</v>
      </c>
      <c r="Z134" s="115">
        <v>-3.9285714285714333E-2</v>
      </c>
      <c r="AA134" s="115">
        <v>-0.10714285714285723</v>
      </c>
      <c r="AB134" s="115">
        <v>-0.38407878539187529</v>
      </c>
      <c r="AC134" s="115">
        <v>-0.2</v>
      </c>
      <c r="AD134" s="115">
        <v>0.16637323943661977</v>
      </c>
      <c r="AE134" s="115">
        <v>-0.31864406779661031</v>
      </c>
      <c r="AF134" s="115">
        <v>0.12499999999999997</v>
      </c>
      <c r="AG134" s="115">
        <v>0</v>
      </c>
      <c r="AH134" s="115">
        <v>-0.15263157894736834</v>
      </c>
      <c r="AI134" s="115">
        <v>1.6260162601626032E-2</v>
      </c>
      <c r="AJ134" s="115">
        <v>0.27989437947944162</v>
      </c>
      <c r="AK134" s="115">
        <v>0.23255813953488372</v>
      </c>
      <c r="AL134" s="115">
        <v>5.9405940594059901E-3</v>
      </c>
      <c r="AM134" s="115">
        <v>-3.1150442477876072E-2</v>
      </c>
      <c r="AO134" s="115">
        <v>0.14222222222222214</v>
      </c>
      <c r="AQ134" s="115">
        <v>0.80147058823529416</v>
      </c>
      <c r="AR134" s="115">
        <v>0</v>
      </c>
      <c r="AS134" s="115">
        <v>-5.7142857142857037E-2</v>
      </c>
      <c r="AT134" s="115">
        <v>2.0927835051546393</v>
      </c>
      <c r="AU134" s="115">
        <v>-5.0999999999999976E-2</v>
      </c>
      <c r="AW134" s="115">
        <v>-5.8823529411764705E-2</v>
      </c>
      <c r="AX134" s="115">
        <v>-5.2401746724890799E-2</v>
      </c>
      <c r="AY134" s="115">
        <v>0.10999999999999996</v>
      </c>
      <c r="AZ134" s="115">
        <v>0.31940298507462683</v>
      </c>
      <c r="BA134" s="115">
        <v>-6.5185185185185249E-2</v>
      </c>
      <c r="BB134" s="115">
        <v>-0.15322580645161293</v>
      </c>
      <c r="BC134" s="115">
        <v>0.20056497175141241</v>
      </c>
      <c r="BD134" s="115">
        <v>8.053691275167793E-2</v>
      </c>
      <c r="BE134" s="115">
        <v>-3.1446540880503145E-2</v>
      </c>
      <c r="BF134" s="115">
        <v>-1.1503067484662469E-2</v>
      </c>
      <c r="BG134" s="115">
        <v>0.6000000000000002</v>
      </c>
      <c r="BH134" s="115">
        <v>-9.0909090909090912E-2</v>
      </c>
      <c r="BK134" s="115">
        <v>0.74999999999999978</v>
      </c>
      <c r="BL134" s="115">
        <v>0.22222222222222221</v>
      </c>
      <c r="BM134" s="115">
        <v>-0.19768403639371387</v>
      </c>
      <c r="BO134" s="116">
        <f t="shared" si="2"/>
        <v>0.11854821543423064</v>
      </c>
    </row>
    <row r="135" spans="1:67" x14ac:dyDescent="0.2">
      <c r="A135" t="s">
        <v>1489</v>
      </c>
      <c r="C135" s="115">
        <v>-0.1741071428571429</v>
      </c>
      <c r="D135" s="115">
        <v>-0.18223801065719358</v>
      </c>
      <c r="E135" s="115">
        <v>2.9032258064516082E-2</v>
      </c>
      <c r="F135" s="115">
        <v>0.42384105960264895</v>
      </c>
      <c r="G135" s="115">
        <v>-9.2666666666666703E-2</v>
      </c>
      <c r="H135" s="115">
        <v>-3.8785834738617124E-2</v>
      </c>
      <c r="I135" s="115">
        <v>9.8196392785571185E-2</v>
      </c>
      <c r="J135" s="115">
        <v>-7.3359073359073337E-2</v>
      </c>
      <c r="K135" s="115">
        <v>0.20230769230769233</v>
      </c>
      <c r="L135" s="115">
        <v>0.10152368333885396</v>
      </c>
      <c r="M135" s="115">
        <v>-0.20275162925416371</v>
      </c>
      <c r="N135" s="115">
        <v>0.2</v>
      </c>
      <c r="O135" s="115">
        <v>0</v>
      </c>
      <c r="P135" s="115">
        <v>7.8947368421052627E-2</v>
      </c>
      <c r="Q135" s="115">
        <v>-8.8809946714031654E-3</v>
      </c>
      <c r="R135" s="115">
        <v>5.0633802816901392E-2</v>
      </c>
      <c r="S135" s="115">
        <v>5.7087378640776655E-2</v>
      </c>
      <c r="T135" s="115">
        <v>0.13567839195979914</v>
      </c>
      <c r="U135" s="115">
        <v>-3.1271676300578012E-2</v>
      </c>
      <c r="V135" s="115">
        <v>7.161629434953995E-2</v>
      </c>
      <c r="W135" s="115">
        <v>0</v>
      </c>
      <c r="X135" s="115">
        <v>-6.553398058252427E-2</v>
      </c>
      <c r="Y135" s="115">
        <v>2.6047319296721824E-3</v>
      </c>
      <c r="Z135" s="115">
        <v>9.8039215686274508E-2</v>
      </c>
      <c r="AA135" s="115">
        <v>-4.4444444444443499E-3</v>
      </c>
      <c r="AB135" s="115">
        <v>0.74071428571428577</v>
      </c>
      <c r="AC135" s="115">
        <v>-0.16666666666666666</v>
      </c>
      <c r="AD135" s="115">
        <v>0</v>
      </c>
      <c r="AE135" s="115">
        <v>-0.26249999999999996</v>
      </c>
      <c r="AF135" s="115">
        <v>0.14285714285714299</v>
      </c>
      <c r="AG135" s="115">
        <v>0</v>
      </c>
      <c r="AH135" s="115">
        <v>8.571428571428566E-2</v>
      </c>
      <c r="AI135" s="115">
        <v>2.9288702928870224E-2</v>
      </c>
      <c r="AJ135" s="115">
        <v>3.3528265107212595E-2</v>
      </c>
      <c r="AK135" s="115">
        <v>4.878048780487805E-2</v>
      </c>
      <c r="AL135" s="115">
        <v>-9.00900900900901E-2</v>
      </c>
      <c r="AM135" s="115">
        <v>-0.31231742940603696</v>
      </c>
      <c r="AO135" s="115">
        <v>0.76470588235294135</v>
      </c>
      <c r="AQ135" s="115">
        <v>4.6153846153846191E-2</v>
      </c>
      <c r="AR135" s="115">
        <v>0</v>
      </c>
      <c r="AS135" s="115">
        <v>-6.6666666666666721E-2</v>
      </c>
      <c r="AT135" s="115">
        <v>-0.51741293532338306</v>
      </c>
      <c r="AU135" s="115">
        <v>-0.15325994919559699</v>
      </c>
      <c r="AW135" s="115">
        <v>0</v>
      </c>
      <c r="AX135" s="115">
        <v>-5.097389142146707E-2</v>
      </c>
      <c r="AY135" s="115">
        <v>-0.12891986062717772</v>
      </c>
      <c r="AZ135" s="115">
        <v>0.17543859649122806</v>
      </c>
      <c r="BA135" s="115">
        <v>-0.24327354260089684</v>
      </c>
      <c r="BB135" s="115">
        <v>-0.27705956907477824</v>
      </c>
      <c r="BC135" s="115">
        <v>-0.10379746835443041</v>
      </c>
      <c r="BD135" s="115">
        <v>2.7586206896551748E-2</v>
      </c>
      <c r="BE135" s="115">
        <v>-9.1428571428571415E-2</v>
      </c>
      <c r="BF135" s="115">
        <v>0.14385964912280691</v>
      </c>
      <c r="BG135" s="115">
        <v>1.142857142857143</v>
      </c>
      <c r="BH135" s="115">
        <v>0.30952380952380948</v>
      </c>
      <c r="BK135" s="115">
        <v>-0.33333333333333326</v>
      </c>
      <c r="BL135" s="115">
        <v>9.0909090909090912E-2</v>
      </c>
      <c r="BM135" s="115">
        <v>1.4083665338645419</v>
      </c>
      <c r="BO135" s="116">
        <f t="shared" si="2"/>
        <v>5.2897461560017789E-2</v>
      </c>
    </row>
    <row r="136" spans="1:67" x14ac:dyDescent="0.2">
      <c r="A136" t="s">
        <v>1490</v>
      </c>
      <c r="C136" s="115">
        <v>-5.6842105263157805E-2</v>
      </c>
      <c r="D136" s="115">
        <v>-0.18049490538573515</v>
      </c>
      <c r="E136" s="115">
        <v>9.7719869706841198E-3</v>
      </c>
      <c r="F136" s="115">
        <v>-0.24120603015075376</v>
      </c>
      <c r="G136" s="115">
        <v>-6.25E-2</v>
      </c>
      <c r="H136" s="115">
        <v>5.5160142348754375E-2</v>
      </c>
      <c r="I136" s="115">
        <v>-0.23112480739599384</v>
      </c>
      <c r="J136" s="115">
        <v>-9.4405594405594415E-2</v>
      </c>
      <c r="K136" s="115">
        <v>0</v>
      </c>
      <c r="L136" s="115">
        <v>-9.2166591490001532E-2</v>
      </c>
      <c r="M136" s="115">
        <v>-0.32568359375</v>
      </c>
      <c r="N136" s="115">
        <v>-0.58333333333333337</v>
      </c>
      <c r="O136" s="115">
        <v>0.33333333333333331</v>
      </c>
      <c r="P136" s="115">
        <v>-7.4074074074074056E-2</v>
      </c>
      <c r="Q136" s="115">
        <v>1.9927536231884119E-2</v>
      </c>
      <c r="R136" s="115">
        <v>-3.5087719298245615E-3</v>
      </c>
      <c r="S136" s="115">
        <v>-0.2692962542565267</v>
      </c>
      <c r="T136" s="115">
        <v>2.6831785345717212E-2</v>
      </c>
      <c r="U136" s="115">
        <v>-5.5676855895196449E-2</v>
      </c>
      <c r="V136" s="115">
        <v>0.16449885233358838</v>
      </c>
      <c r="W136" s="115">
        <v>2.8368794326241162E-2</v>
      </c>
      <c r="X136" s="115">
        <v>-6.0313630880577734E-3</v>
      </c>
      <c r="Y136" s="115">
        <v>-0.13952185282032123</v>
      </c>
      <c r="Z136" s="115">
        <v>0.02</v>
      </c>
      <c r="AA136" s="115">
        <v>0.125</v>
      </c>
      <c r="AB136" s="115">
        <v>-0.32399806856591024</v>
      </c>
      <c r="AC136" s="115">
        <v>0.2</v>
      </c>
      <c r="AD136" s="115">
        <v>-0.33156810826713745</v>
      </c>
      <c r="AE136" s="115">
        <v>0.6</v>
      </c>
      <c r="AF136" s="115">
        <v>-7.0921985815602905E-3</v>
      </c>
      <c r="AG136" s="115">
        <v>0</v>
      </c>
      <c r="AH136" s="115">
        <v>0.1290322580645161</v>
      </c>
      <c r="AI136" s="115">
        <v>0.1890547263681594</v>
      </c>
      <c r="AJ136" s="115">
        <v>-0.10937500000000007</v>
      </c>
      <c r="AK136" s="115">
        <v>-3.5294117647058823E-2</v>
      </c>
      <c r="AL136" s="115">
        <v>-0.1435185185185186</v>
      </c>
      <c r="AM136" s="115">
        <v>0.64319999999999988</v>
      </c>
      <c r="AO136" s="115">
        <v>-0.20312500000000011</v>
      </c>
      <c r="AQ136" s="115">
        <v>-7.1428571428571341E-2</v>
      </c>
      <c r="AR136" s="115">
        <v>0</v>
      </c>
      <c r="AS136" s="115">
        <v>-3.2258064516129059E-2</v>
      </c>
      <c r="AT136" s="115">
        <v>7.1999999999999884E-2</v>
      </c>
      <c r="AU136" s="115">
        <v>-3.5918367346938734E-2</v>
      </c>
      <c r="AW136" s="115">
        <v>4.3969540653402091E-2</v>
      </c>
      <c r="AX136" s="115">
        <v>0.10182648401826487</v>
      </c>
      <c r="AY136" s="115">
        <v>-1.7391304347825717E-3</v>
      </c>
      <c r="AZ136" s="115">
        <v>1.7857142857142953E-2</v>
      </c>
      <c r="BA136" s="115">
        <v>-0.18014705882352947</v>
      </c>
      <c r="BB136" s="115">
        <v>0.26280409731113974</v>
      </c>
      <c r="BC136" s="115">
        <v>-7.7102803738317766E-2</v>
      </c>
      <c r="BD136" s="115">
        <v>-3.3333333333333361E-2</v>
      </c>
      <c r="BE136" s="115">
        <v>-0.125</v>
      </c>
      <c r="BF136" s="115">
        <v>-0.18571428571428569</v>
      </c>
      <c r="BG136" s="115">
        <v>-0.26000000000000006</v>
      </c>
      <c r="BH136" s="115">
        <v>-0.11764705882352934</v>
      </c>
      <c r="BK136" s="115">
        <v>-0.25000000000000006</v>
      </c>
      <c r="BL136" s="115">
        <v>-0.17499999999999999</v>
      </c>
      <c r="BM136" s="115">
        <v>-0.43532058492688425</v>
      </c>
      <c r="BO136" s="116">
        <f t="shared" si="2"/>
        <v>-4.3238098685210863E-2</v>
      </c>
    </row>
    <row r="137" spans="1:67" x14ac:dyDescent="0.2">
      <c r="A137" t="s">
        <v>1491</v>
      </c>
      <c r="C137" s="115">
        <v>-4.4265593561368159E-2</v>
      </c>
      <c r="D137" s="115">
        <v>-0.20023282887078001</v>
      </c>
      <c r="E137" s="115">
        <v>9.2526690391458999E-2</v>
      </c>
      <c r="F137" s="115">
        <v>0.32666666666666666</v>
      </c>
      <c r="G137" s="115">
        <v>-0.10564561207378427</v>
      </c>
      <c r="H137" s="115">
        <v>-0.17474302496328922</v>
      </c>
      <c r="I137" s="115">
        <v>5.8727569331158289E-2</v>
      </c>
      <c r="J137" s="115">
        <v>-2.3890784982935249E-2</v>
      </c>
      <c r="K137" s="115">
        <v>0</v>
      </c>
      <c r="L137" s="115">
        <v>0.4969615124915599</v>
      </c>
      <c r="M137" s="115">
        <v>0.1377777777777778</v>
      </c>
      <c r="N137" s="115">
        <v>1.142857142857143</v>
      </c>
      <c r="O137" s="115">
        <v>0.2</v>
      </c>
      <c r="P137" s="115">
        <v>-2.2857142857142878E-2</v>
      </c>
      <c r="Q137" s="115">
        <v>3.3707865168539276E-2</v>
      </c>
      <c r="R137" s="115">
        <v>-5.6291390728476824E-2</v>
      </c>
      <c r="S137" s="115">
        <v>0.17466666666666672</v>
      </c>
      <c r="T137" s="115">
        <v>0.21124999999999994</v>
      </c>
      <c r="U137" s="115">
        <v>0.12800935902961635</v>
      </c>
      <c r="V137" s="115">
        <v>0.19688644688644691</v>
      </c>
      <c r="W137" s="115">
        <v>7.1428571428571175E-3</v>
      </c>
      <c r="X137" s="115">
        <v>0.1202702702702701</v>
      </c>
      <c r="Y137" s="115">
        <v>4.3664717348927913E-2</v>
      </c>
      <c r="Z137" s="115">
        <v>9.6491228070175405E-2</v>
      </c>
      <c r="AA137" s="115">
        <v>0.33333333333333331</v>
      </c>
      <c r="AB137" s="115">
        <v>-0.17159999999999997</v>
      </c>
      <c r="AC137" s="115">
        <v>-0.11764705882352941</v>
      </c>
      <c r="AD137" s="115">
        <v>-3.3001422475106588E-2</v>
      </c>
      <c r="AE137" s="115">
        <v>0</v>
      </c>
      <c r="AF137" s="115">
        <v>0.56666666666666654</v>
      </c>
      <c r="AG137" s="115">
        <v>0</v>
      </c>
      <c r="AH137" s="115">
        <v>0.19230769230769229</v>
      </c>
      <c r="AI137" s="115">
        <v>4.1450777202072464E-2</v>
      </c>
      <c r="AJ137" s="115">
        <v>0.30316742081447956</v>
      </c>
      <c r="AK137" s="115">
        <v>-3.4090909090909088E-2</v>
      </c>
      <c r="AL137" s="115">
        <v>0.15508021390374332</v>
      </c>
      <c r="AM137" s="115">
        <v>-8.2568807339449546E-2</v>
      </c>
      <c r="AO137" s="115">
        <v>1</v>
      </c>
      <c r="AQ137" s="115">
        <v>0.47368421052631576</v>
      </c>
      <c r="AR137" s="115">
        <v>0</v>
      </c>
      <c r="AS137" s="115">
        <v>0.16541353383458643</v>
      </c>
      <c r="AT137" s="115">
        <v>1.6595744680851063</v>
      </c>
      <c r="AU137" s="115">
        <v>0.24999999999999992</v>
      </c>
      <c r="AW137" s="115">
        <v>0.21522388059701494</v>
      </c>
      <c r="AX137" s="115">
        <v>-1.3957676722197311E-2</v>
      </c>
      <c r="AY137" s="115">
        <v>0.10153256704980848</v>
      </c>
      <c r="AZ137" s="115">
        <v>0.21212121212121202</v>
      </c>
      <c r="BA137" s="115">
        <v>0</v>
      </c>
      <c r="BB137" s="115">
        <v>0.54500494559841739</v>
      </c>
      <c r="BC137" s="115">
        <v>0.54234234234234246</v>
      </c>
      <c r="BD137" s="115">
        <v>1.5</v>
      </c>
      <c r="BE137" s="115">
        <v>5.2631578947368418E-2</v>
      </c>
      <c r="BF137" s="115">
        <v>1.1560693641618507E-2</v>
      </c>
      <c r="BG137" s="115">
        <v>1</v>
      </c>
      <c r="BH137" s="115">
        <v>-3.2520325203252064E-2</v>
      </c>
      <c r="BK137" s="115">
        <v>-0.19191919191919188</v>
      </c>
      <c r="BL137" s="115">
        <v>-9.0909090909090912E-2</v>
      </c>
      <c r="BM137" s="115">
        <v>0.36769230769230776</v>
      </c>
      <c r="BO137" s="116">
        <f t="shared" si="2"/>
        <v>0.20276299576280771</v>
      </c>
    </row>
    <row r="138" spans="1:67" x14ac:dyDescent="0.2">
      <c r="A138" t="s">
        <v>1492</v>
      </c>
      <c r="C138" s="115">
        <v>0.65666666666666662</v>
      </c>
      <c r="D138" s="115">
        <v>-1.8285714285714221E-2</v>
      </c>
      <c r="E138" s="115">
        <v>1.0791366906474911E-2</v>
      </c>
      <c r="F138" s="115">
        <v>-0.15730337078651688</v>
      </c>
      <c r="G138" s="115">
        <v>1.5900056785917157E-2</v>
      </c>
      <c r="H138" s="115">
        <v>8.0952380952380915E-2</v>
      </c>
      <c r="I138" s="115">
        <v>0.36222222222222222</v>
      </c>
      <c r="J138" s="115">
        <v>4.6428571428571555E-2</v>
      </c>
      <c r="K138" s="115">
        <v>0.10544217687074826</v>
      </c>
      <c r="L138" s="115">
        <v>0.10742771684945171</v>
      </c>
      <c r="M138" s="115">
        <v>-4.7619047619047547E-2</v>
      </c>
      <c r="N138" s="115">
        <v>-0.56923076923076921</v>
      </c>
      <c r="O138" s="115">
        <v>0.19047619047619044</v>
      </c>
      <c r="P138" s="115">
        <v>7.6923076923076927E-2</v>
      </c>
      <c r="Q138" s="115">
        <v>-3.1731640979147747E-2</v>
      </c>
      <c r="R138" s="115">
        <v>-2.1862348178137651E-2</v>
      </c>
      <c r="S138" s="115">
        <v>1.8675721561969463E-2</v>
      </c>
      <c r="T138" s="115">
        <v>6.2416998671978717E-2</v>
      </c>
      <c r="U138" s="115">
        <v>3.4458598726114627E-2</v>
      </c>
      <c r="V138" s="115">
        <v>6.4327485380116969E-2</v>
      </c>
      <c r="W138" s="115">
        <v>0.15702479338842978</v>
      </c>
      <c r="X138" s="115">
        <v>-0.19999999999999996</v>
      </c>
      <c r="Y138" s="115">
        <v>0.1147327249022163</v>
      </c>
      <c r="Z138" s="115">
        <v>3.9197812215132154E-2</v>
      </c>
      <c r="AA138" s="115">
        <v>-3.322259136212554E-3</v>
      </c>
      <c r="AB138" s="115">
        <v>-9.7472924187725615E-2</v>
      </c>
      <c r="AC138" s="115">
        <v>0</v>
      </c>
      <c r="AD138" s="115">
        <v>-8.5587929240374588E-2</v>
      </c>
      <c r="AE138" s="115">
        <v>-7.7490774907749069E-2</v>
      </c>
      <c r="AF138" s="115">
        <v>-6.2499999999999944E-2</v>
      </c>
      <c r="AG138" s="115">
        <v>0</v>
      </c>
      <c r="AH138" s="115">
        <v>-0.23529411764705876</v>
      </c>
      <c r="AI138" s="115">
        <v>-0.16086956521739126</v>
      </c>
      <c r="AJ138" s="115">
        <v>-9.1656391286477484E-2</v>
      </c>
      <c r="AK138" s="115">
        <v>7.3170731707317069E-2</v>
      </c>
      <c r="AL138" s="115">
        <v>-8.3333333333333301E-2</v>
      </c>
      <c r="AM138" s="115">
        <v>9.120032035238762E-2</v>
      </c>
      <c r="AO138" s="115">
        <v>-8.571428571428566E-2</v>
      </c>
      <c r="AQ138" s="115">
        <v>-3.0612244897959211E-2</v>
      </c>
      <c r="AR138" s="115">
        <v>0</v>
      </c>
      <c r="AS138" s="115">
        <v>2.3076923076923096E-2</v>
      </c>
      <c r="AT138" s="115">
        <v>0</v>
      </c>
      <c r="AU138" s="115">
        <v>-6.755470980019021E-2</v>
      </c>
      <c r="AW138" s="115">
        <v>0</v>
      </c>
      <c r="AX138" s="115">
        <v>8.341463414634151E-2</v>
      </c>
      <c r="AY138" s="115">
        <v>-0.13000000000000003</v>
      </c>
      <c r="AZ138" s="115">
        <v>-6.854838709677416E-2</v>
      </c>
      <c r="BA138" s="115">
        <v>-4.9781659388646163E-2</v>
      </c>
      <c r="BB138" s="115">
        <v>0.25981308411214943</v>
      </c>
      <c r="BC138" s="115">
        <v>-8.9285714285713969E-3</v>
      </c>
      <c r="BD138" s="115">
        <v>1.3076923076923075</v>
      </c>
      <c r="BE138" s="115">
        <v>-4.4265593561368159E-2</v>
      </c>
      <c r="BF138" s="115">
        <v>-4.3165467625899635E-3</v>
      </c>
      <c r="BG138" s="115">
        <v>-0.26315789473684209</v>
      </c>
      <c r="BH138" s="115">
        <v>0.64</v>
      </c>
      <c r="BK138" s="115">
        <v>0</v>
      </c>
      <c r="BL138" s="115">
        <v>2.3255813953488372E-2</v>
      </c>
      <c r="BM138" s="115">
        <v>-0.18648310387984984</v>
      </c>
      <c r="BO138" s="116">
        <f t="shared" si="2"/>
        <v>3.0392503321824849E-2</v>
      </c>
    </row>
    <row r="139" spans="1:67" x14ac:dyDescent="0.2">
      <c r="A139" t="s">
        <v>1493</v>
      </c>
      <c r="C139" s="115">
        <v>-0.5714285714285714</v>
      </c>
      <c r="D139" s="115">
        <v>0.58802177858439197</v>
      </c>
      <c r="E139" s="115">
        <v>-0.35498839907192575</v>
      </c>
      <c r="F139" s="115">
        <v>-0.14423076923076925</v>
      </c>
      <c r="G139" s="115">
        <v>4.8214285714285633E-2</v>
      </c>
      <c r="H139" s="115">
        <v>0.19771863117870725</v>
      </c>
      <c r="I139" s="115">
        <v>-0.42307692307692307</v>
      </c>
      <c r="J139" s="115">
        <v>0.11999999999999993</v>
      </c>
      <c r="K139" s="115">
        <v>-0.37529880478087652</v>
      </c>
      <c r="L139" s="115">
        <v>0.32321899736147747</v>
      </c>
      <c r="M139" s="115">
        <v>0.36956521739130416</v>
      </c>
      <c r="N139" s="115">
        <v>0.96969696969696983</v>
      </c>
      <c r="O139" s="115">
        <v>5.0000000000000044E-2</v>
      </c>
      <c r="P139" s="115">
        <v>8.0931263858093183E-2</v>
      </c>
      <c r="Q139" s="115">
        <v>-0.15088529638183223</v>
      </c>
      <c r="R139" s="115">
        <v>-0.25242130750605329</v>
      </c>
      <c r="S139" s="115">
        <v>0.17705835331734612</v>
      </c>
      <c r="T139" s="115">
        <v>-0.21069182389937097</v>
      </c>
      <c r="U139" s="115">
        <v>-8.1334113516676451E-2</v>
      </c>
      <c r="V139" s="115">
        <v>-0.29387474191328283</v>
      </c>
      <c r="W139" s="115">
        <v>-0.19279519679786528</v>
      </c>
      <c r="X139" s="115">
        <v>-0.34859154929577463</v>
      </c>
      <c r="Y139" s="115">
        <v>0.268117938826123</v>
      </c>
      <c r="Z139" s="115">
        <v>0.2905882352941177</v>
      </c>
      <c r="AA139" s="115">
        <v>0.49751243781094534</v>
      </c>
      <c r="AB139" s="115">
        <v>-0.16060606060606064</v>
      </c>
      <c r="AC139" s="115">
        <v>-0.46540880503144655</v>
      </c>
      <c r="AD139" s="115">
        <v>-0.33724137931034487</v>
      </c>
      <c r="AE139" s="115">
        <v>0.50555555555555554</v>
      </c>
      <c r="AF139" s="115">
        <v>-0.23200000000000004</v>
      </c>
      <c r="AG139" s="115">
        <v>0</v>
      </c>
      <c r="AH139" s="115">
        <v>0.27819548872180438</v>
      </c>
      <c r="AI139" s="115">
        <v>2.2222222222222143E-2</v>
      </c>
      <c r="AJ139" s="115">
        <v>-0.25981137815637356</v>
      </c>
      <c r="AK139" s="115">
        <v>0.33986928104575159</v>
      </c>
      <c r="AL139" s="115">
        <v>8.3185840707964559E-2</v>
      </c>
      <c r="AM139" s="115">
        <v>0.51348484848484854</v>
      </c>
      <c r="AO139" s="115">
        <v>-0.3</v>
      </c>
      <c r="AQ139" s="115">
        <v>0.1136363636363636</v>
      </c>
      <c r="AR139" s="115">
        <v>0</v>
      </c>
      <c r="AS139" s="115">
        <v>-0.25714285714285712</v>
      </c>
      <c r="AT139" s="115">
        <v>-0.76500000000000001</v>
      </c>
      <c r="AU139" s="115">
        <v>0.23067915690866519</v>
      </c>
      <c r="AW139" s="115">
        <v>-1.3980868285504088E-2</v>
      </c>
      <c r="AX139" s="115">
        <v>-2.5665399239543685E-2</v>
      </c>
      <c r="AY139" s="115">
        <v>-0.36170212765957449</v>
      </c>
      <c r="AZ139" s="115">
        <v>-0.17333333333333334</v>
      </c>
      <c r="BA139" s="115">
        <v>-5.5670103092783564E-2</v>
      </c>
      <c r="BB139" s="115">
        <v>-0.48491655969191266</v>
      </c>
      <c r="BC139" s="115">
        <v>-0.19885550786838349</v>
      </c>
      <c r="BD139" s="115">
        <v>-0.87</v>
      </c>
      <c r="BE139" s="115">
        <v>-5.6030389363722684E-2</v>
      </c>
      <c r="BF139" s="115">
        <v>-0.42275747508305644</v>
      </c>
      <c r="BG139" s="115">
        <v>-0.46927374301675973</v>
      </c>
      <c r="BH139" s="115">
        <v>0.35135135135135126</v>
      </c>
      <c r="BK139" s="115">
        <v>-1.0000000000000009E-2</v>
      </c>
      <c r="BL139" s="115">
        <v>-2.2727272727272728E-2</v>
      </c>
      <c r="BM139" s="115">
        <v>-0.76458456098998229</v>
      </c>
      <c r="BO139" s="116">
        <f t="shared" si="2"/>
        <v>-6.3577605169492166E-2</v>
      </c>
    </row>
    <row r="140" spans="1:67" x14ac:dyDescent="0.2">
      <c r="A140" t="s">
        <v>1494</v>
      </c>
      <c r="C140" s="115">
        <v>-0.3</v>
      </c>
      <c r="D140" s="115">
        <v>-0.21285714285714283</v>
      </c>
      <c r="E140" s="115">
        <v>0.42715231788079455</v>
      </c>
      <c r="F140" s="115">
        <v>4.0000000000000036E-2</v>
      </c>
      <c r="G140" s="115">
        <v>9.8039215686274508E-2</v>
      </c>
      <c r="H140" s="115">
        <v>1.937984496124024E-2</v>
      </c>
      <c r="I140" s="115">
        <v>0.14705882352941177</v>
      </c>
      <c r="J140" s="115">
        <v>0.32275132275132284</v>
      </c>
      <c r="K140" s="115">
        <v>-0.25213533735019533</v>
      </c>
      <c r="L140" s="115">
        <v>0.28202959830866814</v>
      </c>
      <c r="M140" s="115">
        <v>0.13114754098360668</v>
      </c>
      <c r="N140" s="115">
        <v>-0.17500000000000004</v>
      </c>
      <c r="O140" s="115">
        <v>0</v>
      </c>
      <c r="P140" s="115">
        <v>-4.4150110375276953E-3</v>
      </c>
      <c r="Q140" s="115">
        <v>-9.4773519163763031E-2</v>
      </c>
      <c r="R140" s="115">
        <v>3.1623120347704516E-2</v>
      </c>
      <c r="S140" s="115">
        <v>-0.48571428571428571</v>
      </c>
      <c r="T140" s="115">
        <v>-0.38451612903225812</v>
      </c>
      <c r="U140" s="115">
        <v>0.21300305202640374</v>
      </c>
      <c r="V140" s="115">
        <v>1.8220042046250863E-2</v>
      </c>
      <c r="W140" s="115">
        <v>-0.328705776981639</v>
      </c>
      <c r="X140" s="115">
        <v>-0.42040816326530617</v>
      </c>
      <c r="Y140" s="115">
        <v>9.2743149653718701E-2</v>
      </c>
      <c r="Z140" s="115">
        <v>0</v>
      </c>
      <c r="AA140" s="115">
        <v>-0.42571428571428577</v>
      </c>
      <c r="AB140" s="115">
        <v>-0.23344947735191632</v>
      </c>
      <c r="AC140" s="115">
        <v>0.33613445378151258</v>
      </c>
      <c r="AD140" s="115">
        <v>-9.375E-2</v>
      </c>
      <c r="AE140" s="115">
        <v>-0.27999999999999997</v>
      </c>
      <c r="AF140" s="115">
        <v>0.25</v>
      </c>
      <c r="AG140" s="115">
        <v>0</v>
      </c>
      <c r="AH140" s="115">
        <v>-0.23999999999999996</v>
      </c>
      <c r="AI140" s="115">
        <v>0.125</v>
      </c>
      <c r="AJ140" s="115">
        <v>7.2780678851174826E-2</v>
      </c>
      <c r="AK140" s="115">
        <v>3.2786885245902103E-3</v>
      </c>
      <c r="AL140" s="115">
        <v>0.13453815261044175</v>
      </c>
      <c r="AM140" s="115">
        <v>-0.1985428051001821</v>
      </c>
      <c r="AO140" s="115">
        <v>-0.375</v>
      </c>
      <c r="AQ140" s="115">
        <v>-0.15384615384615388</v>
      </c>
      <c r="AR140" s="115">
        <v>5.8020477815699634E-2</v>
      </c>
      <c r="AS140" s="115">
        <v>7.6923076923076927E-2</v>
      </c>
      <c r="AT140" s="115">
        <v>0</v>
      </c>
      <c r="AU140" s="115">
        <v>-0.16356513222331062</v>
      </c>
      <c r="AW140" s="115">
        <v>0</v>
      </c>
      <c r="AX140" s="115">
        <v>3.4414945919370665E-2</v>
      </c>
      <c r="AY140" s="115">
        <v>0.26174496644295303</v>
      </c>
      <c r="AZ140" s="115">
        <v>0.2</v>
      </c>
      <c r="BA140" s="115">
        <v>0</v>
      </c>
      <c r="BB140" s="115">
        <v>-0.53575685339690116</v>
      </c>
      <c r="BC140" s="115">
        <v>0.39800000000000002</v>
      </c>
      <c r="BD140" s="115">
        <v>-0.20948616600790507</v>
      </c>
      <c r="BE140" s="115">
        <v>-0.46138107416879803</v>
      </c>
      <c r="BF140" s="115">
        <v>-0.53576248313090424</v>
      </c>
      <c r="BG140" s="115">
        <v>-0.59483929379809874</v>
      </c>
      <c r="BH140" s="115">
        <v>-0.77755511022044088</v>
      </c>
      <c r="BK140" s="115">
        <v>0.11111111111111108</v>
      </c>
      <c r="BL140" s="115">
        <v>7.8431372549019676E-2</v>
      </c>
      <c r="BM140" s="115">
        <v>-0.53602187286397818</v>
      </c>
      <c r="BO140" s="116">
        <f t="shared" si="2"/>
        <v>-7.7752933112424927E-2</v>
      </c>
    </row>
    <row r="141" spans="1:67" x14ac:dyDescent="0.2">
      <c r="A141" t="s">
        <v>1495</v>
      </c>
      <c r="C141" s="115">
        <v>0</v>
      </c>
      <c r="D141" s="115">
        <v>-0.125</v>
      </c>
      <c r="E141" s="115">
        <v>-0.13714285714285715</v>
      </c>
      <c r="F141" s="115">
        <v>0</v>
      </c>
      <c r="G141" s="115">
        <v>-1.6709511568123378E-2</v>
      </c>
      <c r="H141" s="115">
        <v>-9.4736842105263161E-2</v>
      </c>
      <c r="I141" s="115">
        <v>-0.52280701754385961</v>
      </c>
      <c r="J141" s="115">
        <v>-5.5000000000000049E-2</v>
      </c>
      <c r="K141" s="115">
        <v>-0.19407684098185701</v>
      </c>
      <c r="L141" s="115">
        <v>-0.10280728376327773</v>
      </c>
      <c r="M141" s="115">
        <v>-0.14084507042253522</v>
      </c>
      <c r="N141" s="115">
        <v>0</v>
      </c>
      <c r="O141" s="115">
        <v>0</v>
      </c>
      <c r="P141" s="115">
        <v>0.97816593886462888</v>
      </c>
      <c r="Q141" s="115">
        <v>2.3537803138373756E-2</v>
      </c>
      <c r="R141" s="115">
        <v>1.8628432494279177</v>
      </c>
      <c r="S141" s="115">
        <v>0</v>
      </c>
      <c r="T141" s="115">
        <v>0</v>
      </c>
      <c r="U141" s="115">
        <v>5.6542932133483256E-2</v>
      </c>
      <c r="V141" s="115">
        <v>0.13074484944532491</v>
      </c>
      <c r="W141" s="115">
        <v>0</v>
      </c>
      <c r="X141" s="115">
        <v>0</v>
      </c>
      <c r="Y141" s="115">
        <v>-0.14605296991514527</v>
      </c>
      <c r="Z141" s="115">
        <v>0</v>
      </c>
      <c r="AA141" s="115">
        <v>-0.22222222222222221</v>
      </c>
      <c r="AB141" s="115">
        <v>0</v>
      </c>
      <c r="AC141" s="115">
        <v>-4.7999999999999973E-2</v>
      </c>
      <c r="AD141" s="115">
        <v>-3.3232628398791583E-2</v>
      </c>
      <c r="AE141" s="115">
        <v>-0.58333333333333337</v>
      </c>
      <c r="AF141" s="115">
        <v>-0.2</v>
      </c>
      <c r="AG141" s="115">
        <v>0</v>
      </c>
      <c r="AH141" s="115">
        <v>0.16666666666666666</v>
      </c>
      <c r="AI141" s="115">
        <v>0</v>
      </c>
      <c r="AJ141" s="115">
        <v>0.65621621621621629</v>
      </c>
      <c r="AK141" s="115">
        <v>9.9337748344371091E-3</v>
      </c>
      <c r="AL141" s="115">
        <v>-0.23266563944530042</v>
      </c>
      <c r="AM141" s="115">
        <v>-4.9953853253345781E-2</v>
      </c>
      <c r="AO141" s="115">
        <v>0</v>
      </c>
      <c r="AQ141" s="115">
        <v>5.0505050505050553E-2</v>
      </c>
      <c r="AR141" s="115">
        <v>0</v>
      </c>
      <c r="AS141" s="115">
        <v>0.21722846441947569</v>
      </c>
      <c r="AT141" s="115">
        <v>0</v>
      </c>
      <c r="AU141" s="115">
        <v>-0.60487616099071206</v>
      </c>
      <c r="AW141" s="115">
        <v>-0.26468996861811489</v>
      </c>
      <c r="AX141" s="115">
        <v>-4.1018387553041061E-2</v>
      </c>
      <c r="AY141" s="115">
        <v>-8.0246913580246854E-2</v>
      </c>
      <c r="AZ141" s="115">
        <v>-0.21875000000000006</v>
      </c>
      <c r="BA141" s="115">
        <v>0</v>
      </c>
      <c r="BB141" s="115">
        <v>0</v>
      </c>
      <c r="BC141" s="115">
        <v>-0.13043478260869565</v>
      </c>
      <c r="BD141" s="115">
        <v>0</v>
      </c>
      <c r="BE141" s="115">
        <v>0</v>
      </c>
      <c r="BF141" s="115">
        <v>0</v>
      </c>
      <c r="BG141" s="115">
        <v>0</v>
      </c>
      <c r="BH141" s="115">
        <v>0</v>
      </c>
      <c r="BK141" s="115">
        <v>0</v>
      </c>
      <c r="BL141" s="115">
        <v>0</v>
      </c>
      <c r="BM141" s="115">
        <v>0</v>
      </c>
      <c r="BO141" s="116">
        <f t="shared" si="2"/>
        <v>-1.5899540999163484E-3</v>
      </c>
    </row>
    <row r="142" spans="1:67" x14ac:dyDescent="0.2">
      <c r="A142" t="s">
        <v>1496</v>
      </c>
      <c r="C142" s="115">
        <v>0</v>
      </c>
      <c r="D142" s="115">
        <v>-0.11406423034330009</v>
      </c>
      <c r="E142" s="115">
        <v>0.17056856187290961</v>
      </c>
      <c r="F142" s="115">
        <v>2.5641025641025664E-2</v>
      </c>
      <c r="G142" s="115">
        <v>0.27020408163265308</v>
      </c>
      <c r="H142" s="115">
        <v>5.2910052910053349E-3</v>
      </c>
      <c r="I142" s="115">
        <v>0</v>
      </c>
      <c r="J142" s="115">
        <v>-3.3816425120772875E-2</v>
      </c>
      <c r="K142" s="115">
        <v>0</v>
      </c>
      <c r="L142" s="115">
        <v>0.16637168141592912</v>
      </c>
      <c r="M142" s="115">
        <v>-0.1234567901234568</v>
      </c>
      <c r="N142" s="115">
        <v>-0.33333333333333331</v>
      </c>
      <c r="O142" s="115">
        <v>0</v>
      </c>
      <c r="P142" s="115">
        <v>-0.22635135135135134</v>
      </c>
      <c r="Q142" s="115">
        <v>0.27454545454545448</v>
      </c>
      <c r="R142" s="115">
        <v>-0.4324444985591947</v>
      </c>
      <c r="S142" s="115">
        <v>0</v>
      </c>
      <c r="T142" s="115">
        <v>0</v>
      </c>
      <c r="U142" s="115">
        <v>-0.39081772498857931</v>
      </c>
      <c r="V142" s="115">
        <v>9.643788010425712E-2</v>
      </c>
      <c r="W142" s="115">
        <v>0</v>
      </c>
      <c r="X142" s="115">
        <v>0</v>
      </c>
      <c r="Y142" s="115">
        <v>0.23225602027883405</v>
      </c>
      <c r="Z142" s="115">
        <v>0</v>
      </c>
      <c r="AA142" s="115">
        <v>0</v>
      </c>
      <c r="AB142" s="115">
        <v>0</v>
      </c>
      <c r="AC142" s="115">
        <v>0</v>
      </c>
      <c r="AD142" s="115">
        <v>7.0677664564127524E-2</v>
      </c>
      <c r="AE142" s="115">
        <v>-3.2258064516129059E-2</v>
      </c>
      <c r="AF142" s="115">
        <v>-0.32795698924731187</v>
      </c>
      <c r="AG142" s="115">
        <v>0</v>
      </c>
      <c r="AH142" s="115">
        <v>4.1666666666666706E-2</v>
      </c>
      <c r="AI142" s="115">
        <v>-0.1111111111111111</v>
      </c>
      <c r="AJ142" s="115">
        <v>-0.64077669902912626</v>
      </c>
      <c r="AK142" s="115">
        <v>-7.9268292682926775E-2</v>
      </c>
      <c r="AL142" s="115">
        <v>0.13066202090592335</v>
      </c>
      <c r="AM142" s="115">
        <v>-0.10176165803108801</v>
      </c>
      <c r="AO142" s="115">
        <v>-0.33333333333333331</v>
      </c>
      <c r="AQ142" s="115">
        <v>-0.16101694915254233</v>
      </c>
      <c r="AR142" s="115">
        <v>-6.3897763578274758E-2</v>
      </c>
      <c r="AS142" s="115">
        <v>3.7593984962405211E-3</v>
      </c>
      <c r="AT142" s="115">
        <v>0</v>
      </c>
      <c r="AU142" s="115">
        <v>-0.22565178303865743</v>
      </c>
      <c r="AW142" s="115">
        <v>-0.18531252755003094</v>
      </c>
      <c r="AX142" s="115">
        <v>3.6656891495601168E-2</v>
      </c>
      <c r="AY142" s="115">
        <v>-5.2631578947368543E-2</v>
      </c>
      <c r="AZ142" s="115">
        <v>5.9602649006622571E-2</v>
      </c>
      <c r="BA142" s="115">
        <v>0</v>
      </c>
      <c r="BB142" s="115">
        <v>0</v>
      </c>
      <c r="BC142" s="115">
        <v>0.15</v>
      </c>
      <c r="BD142" s="115">
        <v>-0.44150110375275947</v>
      </c>
      <c r="BE142" s="115">
        <v>0</v>
      </c>
      <c r="BF142" s="115">
        <v>-5.0000000000000072E-2</v>
      </c>
      <c r="BG142" s="115">
        <v>-3.9565217391304357E-2</v>
      </c>
      <c r="BH142" s="115">
        <v>-0.2552238805970149</v>
      </c>
      <c r="BK142" s="115">
        <v>0</v>
      </c>
      <c r="BL142" s="115">
        <v>0</v>
      </c>
      <c r="BM142" s="115">
        <v>0</v>
      </c>
      <c r="BO142" s="116">
        <f t="shared" si="2"/>
        <v>-5.2089832825202027E-2</v>
      </c>
    </row>
    <row r="143" spans="1:67" x14ac:dyDescent="0.2">
      <c r="A143" t="s">
        <v>1497</v>
      </c>
      <c r="C143" s="115">
        <v>0</v>
      </c>
      <c r="D143" s="115">
        <v>-0.13671128107074568</v>
      </c>
      <c r="E143" s="115">
        <v>-0.5576923076923076</v>
      </c>
      <c r="F143" s="115">
        <v>-0.6578947368421052</v>
      </c>
      <c r="G143" s="115">
        <v>-0.42352941176470588</v>
      </c>
      <c r="H143" s="115">
        <v>4.2279411764705795E-2</v>
      </c>
      <c r="I143" s="115">
        <v>-6.5573770491803282E-2</v>
      </c>
      <c r="J143" s="115">
        <v>-0.45526315789473687</v>
      </c>
      <c r="K143" s="115">
        <v>0</v>
      </c>
      <c r="L143" s="115">
        <v>-0.4022745305474742</v>
      </c>
      <c r="M143" s="115">
        <v>0</v>
      </c>
      <c r="N143" s="115">
        <v>0</v>
      </c>
      <c r="O143" s="115">
        <v>-0.33333333333333331</v>
      </c>
      <c r="P143" s="115">
        <v>-0.40740740740740744</v>
      </c>
      <c r="Q143" s="115">
        <v>-0.37142857142857144</v>
      </c>
      <c r="R143" s="115">
        <v>0</v>
      </c>
      <c r="S143" s="115">
        <v>0</v>
      </c>
      <c r="T143" s="115">
        <v>0</v>
      </c>
      <c r="U143" s="115">
        <v>0</v>
      </c>
      <c r="V143" s="115">
        <v>-0.51901379022147931</v>
      </c>
      <c r="W143" s="115">
        <v>1.2329999999999999</v>
      </c>
      <c r="X143" s="115">
        <v>0</v>
      </c>
      <c r="Y143" s="115">
        <v>-0.16507936507936505</v>
      </c>
      <c r="Z143" s="115">
        <v>0</v>
      </c>
      <c r="AA143" s="115">
        <v>0.2857142857142857</v>
      </c>
      <c r="AB143" s="115">
        <v>4.9999999999999933E-2</v>
      </c>
      <c r="AC143" s="115">
        <v>0</v>
      </c>
      <c r="AD143" s="115">
        <v>0</v>
      </c>
      <c r="AE143" s="115">
        <v>-0.24390243902439016</v>
      </c>
      <c r="AF143" s="115">
        <v>0</v>
      </c>
      <c r="AG143" s="115">
        <v>0</v>
      </c>
      <c r="AH143" s="115">
        <v>-0.52</v>
      </c>
      <c r="AI143" s="115">
        <v>-0.25</v>
      </c>
      <c r="AJ143" s="115">
        <v>0</v>
      </c>
      <c r="AK143" s="115">
        <v>-0.21001926782273617</v>
      </c>
      <c r="AL143" s="115">
        <v>-0.42599999999999999</v>
      </c>
      <c r="AM143" s="115">
        <v>0</v>
      </c>
      <c r="AO143" s="115">
        <v>0</v>
      </c>
      <c r="AQ143" s="115">
        <v>-0.32571428571428573</v>
      </c>
      <c r="AR143" s="115">
        <v>-0.20356234096692105</v>
      </c>
      <c r="AS143" s="115">
        <v>-0.19393939393939386</v>
      </c>
      <c r="AT143" s="115">
        <v>0</v>
      </c>
      <c r="AU143" s="115">
        <v>-4.9829157175398639E-2</v>
      </c>
      <c r="AW143" s="115">
        <v>0</v>
      </c>
      <c r="AX143" s="115">
        <v>9.7050938337801734E-2</v>
      </c>
      <c r="AY143" s="115">
        <v>-0.10471204188481674</v>
      </c>
      <c r="AZ143" s="115">
        <v>-0.24875621890547256</v>
      </c>
      <c r="BA143" s="115">
        <v>0</v>
      </c>
      <c r="BB143" s="115">
        <v>0</v>
      </c>
      <c r="BC143" s="115">
        <v>-0.60784313725490191</v>
      </c>
      <c r="BD143" s="115">
        <v>0</v>
      </c>
      <c r="BE143" s="115">
        <v>0</v>
      </c>
      <c r="BF143" s="115">
        <v>0</v>
      </c>
      <c r="BG143" s="115">
        <v>0</v>
      </c>
      <c r="BH143" s="115">
        <v>0</v>
      </c>
      <c r="BK143" s="115">
        <v>0</v>
      </c>
      <c r="BL143" s="115">
        <v>0</v>
      </c>
      <c r="BM143" s="115">
        <v>0</v>
      </c>
      <c r="BO143" s="116">
        <f t="shared" si="2"/>
        <v>-0.10640405708009584</v>
      </c>
    </row>
    <row r="144" spans="1:67" x14ac:dyDescent="0.2">
      <c r="A144" t="s">
        <v>1498</v>
      </c>
      <c r="C144" s="115">
        <v>0</v>
      </c>
      <c r="D144" s="115">
        <v>1.1605415860734899E-2</v>
      </c>
      <c r="E144" s="115">
        <v>0</v>
      </c>
      <c r="F144" s="115">
        <v>0</v>
      </c>
      <c r="G144" s="115">
        <v>0</v>
      </c>
      <c r="H144" s="115">
        <v>0</v>
      </c>
      <c r="I144" s="115">
        <v>0</v>
      </c>
      <c r="J144" s="115">
        <v>0</v>
      </c>
      <c r="K144" s="115">
        <v>0</v>
      </c>
      <c r="L144" s="115">
        <v>-0.19053735816741593</v>
      </c>
      <c r="M144" s="115">
        <v>0</v>
      </c>
      <c r="N144" s="115">
        <v>0</v>
      </c>
      <c r="O144" s="115">
        <v>0</v>
      </c>
      <c r="P144" s="115">
        <v>0</v>
      </c>
      <c r="Q144" s="115">
        <v>0</v>
      </c>
      <c r="R144" s="115">
        <v>-4.9971081550029058E-2</v>
      </c>
      <c r="S144" s="115">
        <v>-3.4722222222222224E-2</v>
      </c>
      <c r="T144" s="115">
        <v>0</v>
      </c>
      <c r="U144" s="115">
        <v>0</v>
      </c>
      <c r="V144" s="115">
        <v>0</v>
      </c>
      <c r="W144" s="115">
        <v>0</v>
      </c>
      <c r="X144" s="115">
        <v>0</v>
      </c>
      <c r="Y144" s="115">
        <v>0</v>
      </c>
      <c r="Z144" s="115">
        <v>0</v>
      </c>
      <c r="AA144" s="115">
        <v>0</v>
      </c>
      <c r="AB144" s="115">
        <v>0</v>
      </c>
      <c r="AC144" s="115">
        <v>0</v>
      </c>
      <c r="AD144" s="115">
        <v>0</v>
      </c>
      <c r="AE144" s="115">
        <v>0</v>
      </c>
      <c r="AF144" s="115">
        <v>-6.9999999999999951E-2</v>
      </c>
      <c r="AG144" s="115">
        <v>0</v>
      </c>
      <c r="AH144" s="115">
        <v>0</v>
      </c>
      <c r="AI144" s="115">
        <v>0</v>
      </c>
      <c r="AJ144" s="115">
        <v>0</v>
      </c>
      <c r="AK144" s="115">
        <v>0</v>
      </c>
      <c r="AL144" s="115">
        <v>0</v>
      </c>
      <c r="AM144" s="115">
        <v>0</v>
      </c>
      <c r="AO144" s="115">
        <v>0</v>
      </c>
      <c r="AQ144" s="115">
        <v>0</v>
      </c>
      <c r="AR144" s="115">
        <v>-3.6764705882352942E-2</v>
      </c>
      <c r="AS144" s="115">
        <v>-0.21052631578947367</v>
      </c>
      <c r="AT144" s="115">
        <v>0</v>
      </c>
      <c r="AU144" s="115">
        <v>-0.28574333943461466</v>
      </c>
      <c r="AW144" s="115">
        <v>0</v>
      </c>
      <c r="AX144" s="115">
        <v>-4.3589743589743664E-2</v>
      </c>
      <c r="AY144" s="115">
        <v>0.26490066225165576</v>
      </c>
      <c r="AZ144" s="115">
        <v>0</v>
      </c>
      <c r="BA144" s="115">
        <v>0</v>
      </c>
      <c r="BB144" s="115">
        <v>0</v>
      </c>
      <c r="BC144" s="115">
        <v>0</v>
      </c>
      <c r="BD144" s="115">
        <v>0</v>
      </c>
      <c r="BE144" s="115">
        <v>0</v>
      </c>
      <c r="BF144" s="115">
        <v>0</v>
      </c>
      <c r="BG144" s="115">
        <v>0</v>
      </c>
      <c r="BH144" s="115">
        <v>0</v>
      </c>
      <c r="BK144" s="115">
        <v>0</v>
      </c>
      <c r="BL144" s="115">
        <v>0</v>
      </c>
      <c r="BM144" s="115">
        <v>0</v>
      </c>
      <c r="BO144" s="116">
        <f t="shared" si="2"/>
        <v>-1.1126701526266578E-2</v>
      </c>
    </row>
    <row r="145" spans="1:67" x14ac:dyDescent="0.2">
      <c r="A145" t="s">
        <v>1499</v>
      </c>
      <c r="C145" s="115">
        <v>0</v>
      </c>
      <c r="D145" s="115">
        <v>0.29250000000000009</v>
      </c>
      <c r="E145" s="115">
        <v>0</v>
      </c>
      <c r="F145" s="115">
        <v>-0.43</v>
      </c>
      <c r="G145" s="115">
        <v>0</v>
      </c>
      <c r="H145" s="115">
        <v>-0.16178736517719566</v>
      </c>
      <c r="I145" s="115">
        <v>0.52500000000000002</v>
      </c>
      <c r="J145" s="115">
        <v>0</v>
      </c>
      <c r="K145" s="115">
        <v>17.740000000000002</v>
      </c>
      <c r="L145" s="115">
        <v>0</v>
      </c>
      <c r="M145" s="115">
        <v>0</v>
      </c>
      <c r="N145" s="115">
        <v>-0.7</v>
      </c>
      <c r="O145" s="115">
        <v>-0.85</v>
      </c>
      <c r="P145" s="115">
        <v>-9.9999999999997877E-4</v>
      </c>
      <c r="Q145" s="115">
        <v>0</v>
      </c>
      <c r="R145" s="115">
        <v>0</v>
      </c>
      <c r="S145" s="115">
        <v>4.04</v>
      </c>
      <c r="T145" s="115">
        <v>0.55000000000000004</v>
      </c>
      <c r="U145" s="115">
        <v>0</v>
      </c>
      <c r="V145" s="115">
        <v>0</v>
      </c>
      <c r="W145" s="115">
        <v>0</v>
      </c>
      <c r="X145" s="115">
        <v>1.45</v>
      </c>
      <c r="Y145" s="115">
        <v>-5.500000000000007E-2</v>
      </c>
      <c r="Z145" s="115">
        <v>0.7</v>
      </c>
      <c r="AA145" s="115">
        <v>-0.65</v>
      </c>
      <c r="AB145" s="115">
        <v>3.1</v>
      </c>
      <c r="AC145" s="115">
        <v>0.25</v>
      </c>
      <c r="AD145" s="115">
        <v>-4.7597042513863271E-2</v>
      </c>
      <c r="AE145" s="115">
        <v>-0.18000000000000008</v>
      </c>
      <c r="AF145" s="115">
        <v>-0.6</v>
      </c>
      <c r="AG145" s="115">
        <v>0.39499999999999991</v>
      </c>
      <c r="AH145" s="115">
        <v>0</v>
      </c>
      <c r="AI145" s="115">
        <v>-7.6923076923076927E-2</v>
      </c>
      <c r="AJ145" s="115">
        <v>4.1500000000000004</v>
      </c>
      <c r="AK145" s="115">
        <v>1.0760000000000001</v>
      </c>
      <c r="AL145" s="115">
        <v>0</v>
      </c>
      <c r="AM145" s="115">
        <v>8.65</v>
      </c>
      <c r="AO145" s="115">
        <v>0.2</v>
      </c>
      <c r="AQ145" s="115">
        <v>0</v>
      </c>
      <c r="AR145" s="115">
        <v>1.0399999999999998</v>
      </c>
      <c r="AS145" s="115">
        <v>5.8227848101265703E-2</v>
      </c>
      <c r="AT145" s="115">
        <v>-0.4</v>
      </c>
      <c r="AU145" s="115">
        <v>0</v>
      </c>
      <c r="AW145" s="115">
        <v>0</v>
      </c>
      <c r="AX145" s="115">
        <v>8.3333333333333329E-2</v>
      </c>
      <c r="AY145" s="115">
        <v>-0.24500000000000002</v>
      </c>
      <c r="AZ145" s="115">
        <v>-0.59800000000000009</v>
      </c>
      <c r="BA145" s="115">
        <v>1.425</v>
      </c>
      <c r="BB145" s="115">
        <v>5.7120000000000006</v>
      </c>
      <c r="BC145" s="115">
        <v>0.27500000000000002</v>
      </c>
      <c r="BD145" s="115">
        <v>-0.54699999999999993</v>
      </c>
      <c r="BE145" s="115">
        <v>0.95500000000000007</v>
      </c>
      <c r="BF145" s="115">
        <v>4.46</v>
      </c>
      <c r="BG145" s="115">
        <v>1.3</v>
      </c>
      <c r="BH145" s="115">
        <v>-0.32999999999999996</v>
      </c>
      <c r="BK145" s="115">
        <v>-0.90999999999999992</v>
      </c>
      <c r="BL145" s="115">
        <v>1.9999999999999928E-2</v>
      </c>
      <c r="BM145" s="115">
        <v>6.3150000000000004</v>
      </c>
      <c r="BO145" s="116">
        <f t="shared" si="2"/>
        <v>0.99965092580724968</v>
      </c>
    </row>
    <row r="146" spans="1:67" x14ac:dyDescent="0.2">
      <c r="A146" t="s">
        <v>1500</v>
      </c>
      <c r="C146" s="115">
        <v>0</v>
      </c>
      <c r="D146" s="115">
        <v>-1.5990159901598983E-2</v>
      </c>
      <c r="E146" s="115">
        <v>0</v>
      </c>
      <c r="F146" s="115">
        <v>0.6</v>
      </c>
      <c r="G146" s="115">
        <v>0</v>
      </c>
      <c r="H146" s="115">
        <v>-1.5384615384615057E-3</v>
      </c>
      <c r="I146" s="115">
        <v>-0.34426229508196721</v>
      </c>
      <c r="J146" s="115">
        <v>-2.0618556701030948E-2</v>
      </c>
      <c r="K146" s="115">
        <v>-0.94663820704375667</v>
      </c>
      <c r="L146" s="115">
        <v>-2.1362956633198338E-3</v>
      </c>
      <c r="M146" s="115">
        <v>0</v>
      </c>
      <c r="N146" s="115">
        <v>2.3333333333333335</v>
      </c>
      <c r="O146" s="115">
        <v>5.666666666666667</v>
      </c>
      <c r="P146" s="115">
        <v>0.1111111111111111</v>
      </c>
      <c r="Q146" s="115">
        <v>0</v>
      </c>
      <c r="R146" s="115">
        <v>0</v>
      </c>
      <c r="S146" s="115">
        <v>0</v>
      </c>
      <c r="T146" s="115">
        <v>0</v>
      </c>
      <c r="U146" s="115">
        <v>0</v>
      </c>
      <c r="V146" s="115">
        <v>0</v>
      </c>
      <c r="W146" s="115">
        <v>0</v>
      </c>
      <c r="X146" s="115">
        <v>0</v>
      </c>
      <c r="Y146" s="115">
        <v>-2.2243950134441377E-2</v>
      </c>
      <c r="Z146" s="115">
        <v>0</v>
      </c>
      <c r="AA146" s="115">
        <v>1.8571428571428572</v>
      </c>
      <c r="AB146" s="115">
        <v>0</v>
      </c>
      <c r="AC146" s="115">
        <v>0</v>
      </c>
      <c r="AD146" s="115">
        <v>4.9975739932071869E-2</v>
      </c>
      <c r="AE146" s="115">
        <v>0</v>
      </c>
      <c r="AF146" s="115">
        <v>1.5</v>
      </c>
      <c r="AG146" s="115">
        <v>0</v>
      </c>
      <c r="AH146" s="115">
        <v>0.33333333333333331</v>
      </c>
      <c r="AI146" s="115">
        <v>8.3333333333333329E-2</v>
      </c>
      <c r="AJ146" s="115">
        <v>-0.80582524271844658</v>
      </c>
      <c r="AK146" s="115">
        <v>-0.51830443159922934</v>
      </c>
      <c r="AL146" s="115">
        <v>0</v>
      </c>
      <c r="AM146" s="115">
        <v>0</v>
      </c>
      <c r="AO146" s="115">
        <v>-0.16666666666666666</v>
      </c>
      <c r="AQ146" s="115">
        <v>0</v>
      </c>
      <c r="AR146" s="115">
        <v>0</v>
      </c>
      <c r="AS146" s="115">
        <v>2.5974025974025997E-2</v>
      </c>
      <c r="AT146" s="115">
        <v>0</v>
      </c>
      <c r="AU146" s="115">
        <v>0</v>
      </c>
      <c r="AW146" s="115">
        <v>0</v>
      </c>
      <c r="AX146" s="115">
        <v>-6.073992269464353E-3</v>
      </c>
      <c r="AY146" s="115">
        <v>0.32450331125827819</v>
      </c>
      <c r="AZ146" s="115">
        <v>1.5</v>
      </c>
      <c r="BA146" s="115">
        <v>0</v>
      </c>
      <c r="BB146" s="115">
        <v>0</v>
      </c>
      <c r="BC146" s="115">
        <v>-0.21568627450980393</v>
      </c>
      <c r="BD146" s="115">
        <v>0</v>
      </c>
      <c r="BE146" s="115">
        <v>0</v>
      </c>
      <c r="BF146" s="115">
        <v>0</v>
      </c>
      <c r="BG146" s="115">
        <v>0</v>
      </c>
      <c r="BH146" s="115">
        <v>0</v>
      </c>
      <c r="BK146" s="115">
        <v>10.111111111111111</v>
      </c>
      <c r="BL146" s="115">
        <v>-1.9607843137254832E-2</v>
      </c>
      <c r="BM146" s="115">
        <v>0</v>
      </c>
      <c r="BO146" s="116">
        <f t="shared" si="2"/>
        <v>0.36915331803845997</v>
      </c>
    </row>
    <row r="147" spans="1:67" x14ac:dyDescent="0.2">
      <c r="A147" t="s">
        <v>1501</v>
      </c>
      <c r="C147" s="115">
        <v>0</v>
      </c>
      <c r="D147" s="115">
        <v>0.3415841584158415</v>
      </c>
      <c r="E147" s="115">
        <v>-0.32400000000000001</v>
      </c>
      <c r="F147" s="115">
        <v>-3.8461538461538464E-2</v>
      </c>
      <c r="G147" s="115">
        <v>-0.23174258857556038</v>
      </c>
      <c r="H147" s="115">
        <v>-0.10344827586206896</v>
      </c>
      <c r="I147" s="115">
        <v>-0.38631790744466804</v>
      </c>
      <c r="J147" s="115">
        <v>-3.0000000000000027E-2</v>
      </c>
      <c r="K147" s="115">
        <v>4.9859943977591067E-2</v>
      </c>
      <c r="L147" s="115">
        <v>-0.26859374999999996</v>
      </c>
      <c r="M147" s="115">
        <v>-9.446618222470661E-2</v>
      </c>
      <c r="N147" s="115">
        <v>-0.14285714285714285</v>
      </c>
      <c r="O147" s="115">
        <v>-0.25</v>
      </c>
      <c r="P147" s="115">
        <v>-0.18181818181818182</v>
      </c>
      <c r="Q147" s="115">
        <v>-0.20454545454545456</v>
      </c>
      <c r="R147" s="115">
        <v>24.935000000000002</v>
      </c>
      <c r="S147" s="115">
        <v>-0.79166666666666663</v>
      </c>
      <c r="T147" s="115">
        <v>-0.35483870967741937</v>
      </c>
      <c r="U147" s="115">
        <v>-7.8160532300176874E-2</v>
      </c>
      <c r="V147" s="115">
        <v>-0.1762478485370052</v>
      </c>
      <c r="W147" s="115">
        <v>-0.72222222222222221</v>
      </c>
      <c r="X147" s="115">
        <v>-0.59183673469387754</v>
      </c>
      <c r="Y147" s="115">
        <v>-0.10676855895196509</v>
      </c>
      <c r="Z147" s="115">
        <v>-0.41176470588235292</v>
      </c>
      <c r="AA147" s="115">
        <v>-0.14634146341463408</v>
      </c>
      <c r="AB147" s="115">
        <v>-0.75609756097560976</v>
      </c>
      <c r="AC147" s="115">
        <v>-0.2</v>
      </c>
      <c r="AD147" s="115">
        <v>0</v>
      </c>
      <c r="AE147" s="115">
        <v>0.21951219512195133</v>
      </c>
      <c r="AF147" s="115">
        <v>0</v>
      </c>
      <c r="AG147" s="115">
        <v>-0.28315412186379924</v>
      </c>
      <c r="AH147" s="115">
        <v>-0.41558441558441561</v>
      </c>
      <c r="AI147" s="115">
        <v>-0.25</v>
      </c>
      <c r="AJ147" s="115">
        <v>-0.17335473515248792</v>
      </c>
      <c r="AK147" s="115">
        <v>-0.23816513761467883</v>
      </c>
      <c r="AL147" s="115">
        <v>-0.18032786885245897</v>
      </c>
      <c r="AM147" s="115">
        <v>-0.89637305699481862</v>
      </c>
      <c r="AO147" s="115">
        <v>-0.17241379310344829</v>
      </c>
      <c r="AQ147" s="115">
        <v>-0.125</v>
      </c>
      <c r="AR147" s="115">
        <v>-0.50980392156862742</v>
      </c>
      <c r="AS147" s="115">
        <v>-0.16304347826086948</v>
      </c>
      <c r="AT147" s="115">
        <v>0.66666666666666663</v>
      </c>
      <c r="AU147" s="115">
        <v>-0.13280423280423281</v>
      </c>
      <c r="AW147" s="115">
        <v>-4.9999999999999989E-2</v>
      </c>
      <c r="AX147" s="115">
        <v>-0.22936170212765961</v>
      </c>
      <c r="AY147" s="115">
        <v>-8.4848484848484867E-2</v>
      </c>
      <c r="AZ147" s="115">
        <v>-0.29824561403508776</v>
      </c>
      <c r="BA147" s="115">
        <v>-0.5670995670995671</v>
      </c>
      <c r="BB147" s="115">
        <v>-0.85101311084624554</v>
      </c>
      <c r="BC147" s="115">
        <v>-4.4943820224719079E-2</v>
      </c>
      <c r="BD147" s="115">
        <v>1.2075055187637969</v>
      </c>
      <c r="BE147" s="115">
        <v>-0.48849104859335041</v>
      </c>
      <c r="BF147" s="115">
        <v>-0.81684981684981683</v>
      </c>
      <c r="BG147" s="115">
        <v>-0.56989247311827962</v>
      </c>
      <c r="BH147" s="115">
        <v>0.4925373134328358</v>
      </c>
      <c r="BK147" s="115">
        <v>-0.296875</v>
      </c>
      <c r="BL147" s="115">
        <v>-0.27915194346289757</v>
      </c>
      <c r="BM147" s="115">
        <v>-0.86329460013670545</v>
      </c>
      <c r="BO147" s="116">
        <f t="shared" si="2"/>
        <v>0.21276513496766875</v>
      </c>
    </row>
    <row r="148" spans="1:67" x14ac:dyDescent="0.2">
      <c r="A148" t="s">
        <v>1502</v>
      </c>
      <c r="C148" s="115">
        <v>0</v>
      </c>
      <c r="D148" s="115">
        <v>0.16538461538461541</v>
      </c>
      <c r="F148" s="115">
        <v>-0.10958904109589039</v>
      </c>
      <c r="G148" s="115">
        <v>-0.22931178601281696</v>
      </c>
      <c r="H148" s="115">
        <v>-6.6924066924066869E-2</v>
      </c>
      <c r="I148" s="115">
        <v>0.14095500459136823</v>
      </c>
      <c r="J148" s="115">
        <v>-0.26873857404021934</v>
      </c>
      <c r="K148" s="115">
        <v>8.1818181818181818E-2</v>
      </c>
      <c r="L148" s="115">
        <v>-0.25555426311504015</v>
      </c>
      <c r="M148" s="115">
        <v>-2.2308979364193612E-3</v>
      </c>
      <c r="N148" s="115">
        <v>-9.0909090909090925E-2</v>
      </c>
      <c r="O148" s="115">
        <v>0.6</v>
      </c>
      <c r="P148" s="115">
        <v>-2.3957409050576715E-2</v>
      </c>
      <c r="Q148" s="115">
        <v>-0.1143317230273752</v>
      </c>
      <c r="R148" s="115">
        <v>0</v>
      </c>
      <c r="S148" s="115">
        <v>0.3025780189959294</v>
      </c>
      <c r="T148" s="115">
        <v>0</v>
      </c>
      <c r="U148" s="115">
        <v>-5.9378094672212244E-2</v>
      </c>
      <c r="V148" s="115">
        <v>-0.17094748858447484</v>
      </c>
      <c r="W148" s="115">
        <v>0</v>
      </c>
      <c r="X148" s="115">
        <v>0</v>
      </c>
      <c r="Y148" s="115">
        <v>-2.5531914893617082E-2</v>
      </c>
      <c r="Z148" s="115">
        <v>0</v>
      </c>
      <c r="AA148" s="115">
        <v>-0.18000000000000008</v>
      </c>
      <c r="AB148" s="115">
        <v>0</v>
      </c>
      <c r="AC148" s="115">
        <v>0</v>
      </c>
      <c r="AD148" s="115">
        <v>4.9923586347427371E-2</v>
      </c>
      <c r="AE148" s="115">
        <v>0.4137931034482758</v>
      </c>
      <c r="AF148" s="115">
        <v>0.14285714285714285</v>
      </c>
      <c r="AG148" s="115">
        <v>0</v>
      </c>
      <c r="AH148" s="115">
        <v>-0.21588594704684319</v>
      </c>
      <c r="AI148" s="115">
        <v>1.7811704834605556E-2</v>
      </c>
      <c r="AJ148" s="115">
        <v>6.4593301435406592E-2</v>
      </c>
      <c r="AK148" s="115">
        <v>0.34900990099009904</v>
      </c>
      <c r="AL148" s="115">
        <v>-0.11208151382823879</v>
      </c>
      <c r="AM148" s="115">
        <v>0</v>
      </c>
      <c r="AO148" s="115">
        <v>0.14715189873417717</v>
      </c>
      <c r="AQ148" s="115">
        <v>-0.32203389830508478</v>
      </c>
      <c r="AR148" s="115">
        <v>-8.2644628099174389E-3</v>
      </c>
      <c r="AS148" s="115">
        <v>-7.8156312625250607E-2</v>
      </c>
      <c r="AT148" s="115">
        <v>0</v>
      </c>
      <c r="AU148" s="115">
        <v>-4.2229729729729729E-2</v>
      </c>
      <c r="AW148" s="115">
        <v>0</v>
      </c>
      <c r="AX148" s="115">
        <v>-0.12050898203592811</v>
      </c>
      <c r="AY148" s="115">
        <v>-0.19196865817825667</v>
      </c>
      <c r="AZ148" s="115">
        <v>8.5714285714285743E-2</v>
      </c>
      <c r="BA148" s="115">
        <v>0</v>
      </c>
      <c r="BB148" s="115">
        <v>0</v>
      </c>
      <c r="BC148" s="115">
        <v>-0.10101010101010101</v>
      </c>
      <c r="BD148" s="115">
        <v>1.2650000000000001</v>
      </c>
      <c r="BE148" s="115">
        <v>0</v>
      </c>
      <c r="BF148" s="115">
        <v>6.0606060606060698E-2</v>
      </c>
      <c r="BG148" s="115">
        <v>1.0869565217391304E-2</v>
      </c>
      <c r="BH148" s="115">
        <v>0</v>
      </c>
      <c r="BK148" s="115">
        <v>-1.5384615384615398E-2</v>
      </c>
      <c r="BL148" s="115">
        <v>0</v>
      </c>
      <c r="BM148" s="115">
        <v>1.5972222222222301E-2</v>
      </c>
      <c r="BO148" s="116">
        <f t="shared" si="2"/>
        <v>1.9458070561077609E-2</v>
      </c>
    </row>
    <row r="149" spans="1:67" x14ac:dyDescent="0.2">
      <c r="A149" t="s">
        <v>1503</v>
      </c>
      <c r="C149" s="115">
        <v>0</v>
      </c>
      <c r="D149" s="115">
        <v>-0.11864406779661017</v>
      </c>
      <c r="F149" s="115">
        <v>-2.5367156208277754E-2</v>
      </c>
      <c r="G149" s="115">
        <v>0.1321766561514196</v>
      </c>
      <c r="H149" s="115">
        <v>-6.7226890756302574E-2</v>
      </c>
      <c r="I149" s="115">
        <v>0.37326607818411112</v>
      </c>
      <c r="J149" s="115">
        <v>0.34729064039408875</v>
      </c>
      <c r="K149" s="115">
        <v>-4.0697674418604654E-2</v>
      </c>
      <c r="L149" s="115">
        <v>2.345238095238094E-2</v>
      </c>
      <c r="M149" s="115">
        <v>3.6416184971098206E-2</v>
      </c>
      <c r="N149" s="115">
        <v>-0.14253897550111361</v>
      </c>
      <c r="O149" s="115">
        <v>0</v>
      </c>
      <c r="P149" s="115">
        <v>0.25222222222222218</v>
      </c>
      <c r="Q149" s="115">
        <v>-9.6727272727272731E-2</v>
      </c>
      <c r="R149" s="115">
        <v>-0.96144206670522459</v>
      </c>
      <c r="S149" s="115">
        <v>0.304424778761062</v>
      </c>
      <c r="T149" s="115">
        <v>0</v>
      </c>
      <c r="U149" s="115">
        <v>-7.15336520779698E-2</v>
      </c>
      <c r="V149" s="115">
        <v>3.0588235294117621E-2</v>
      </c>
      <c r="W149" s="115">
        <v>0.23372172721041812</v>
      </c>
      <c r="X149" s="115">
        <v>0.32432432432432434</v>
      </c>
      <c r="Y149" s="115">
        <v>-6.4676616915422883E-2</v>
      </c>
      <c r="Z149" s="115">
        <v>0</v>
      </c>
      <c r="AA149" s="115">
        <v>0.36986301369863017</v>
      </c>
      <c r="AB149" s="115">
        <v>0</v>
      </c>
      <c r="AC149" s="115">
        <v>0</v>
      </c>
      <c r="AD149" s="115">
        <v>0.15470588235294119</v>
      </c>
      <c r="AE149" s="115">
        <v>5.4545454545454515E-2</v>
      </c>
      <c r="AF149" s="115">
        <v>-0.18604651162790695</v>
      </c>
      <c r="AG149" s="115">
        <v>0</v>
      </c>
      <c r="AH149" s="115">
        <v>0.44411764705882362</v>
      </c>
      <c r="AI149" s="115">
        <v>-1.749999999999996E-2</v>
      </c>
      <c r="AJ149" s="115">
        <v>7.3761467889908311E-2</v>
      </c>
      <c r="AK149" s="115">
        <v>-0.14947368421052634</v>
      </c>
      <c r="AL149" s="115">
        <v>-7.7233042310275377E-2</v>
      </c>
      <c r="AM149" s="115">
        <v>8.4269662921348312E-2</v>
      </c>
      <c r="AO149" s="115">
        <v>-2.7692307692307648E-2</v>
      </c>
      <c r="AQ149" s="115">
        <v>-0.20270270270270269</v>
      </c>
      <c r="AR149" s="115">
        <v>0.33571428571428569</v>
      </c>
      <c r="AS149" s="115">
        <v>0.10888888888888894</v>
      </c>
      <c r="AT149" s="115">
        <v>0</v>
      </c>
      <c r="AU149" s="115">
        <v>2.2452504317789366E-2</v>
      </c>
      <c r="AW149" s="115">
        <v>4.9947238832219548E-2</v>
      </c>
      <c r="AX149" s="115">
        <v>-0.20476190476190484</v>
      </c>
      <c r="AY149" s="115">
        <v>0.10378378378378388</v>
      </c>
      <c r="AZ149" s="115">
        <v>-0.3</v>
      </c>
      <c r="BA149" s="115">
        <v>0</v>
      </c>
      <c r="BB149" s="115">
        <v>0.26641509433962274</v>
      </c>
      <c r="BC149" s="115">
        <v>9.9999999999999978E-2</v>
      </c>
      <c r="BD149" s="115">
        <v>-0.28571428571428564</v>
      </c>
      <c r="BE149" s="115">
        <v>5.6756756756756795E-2</v>
      </c>
      <c r="BF149" s="115">
        <v>0.3838709677419353</v>
      </c>
      <c r="BG149" s="115">
        <v>-2.3354564755838671E-2</v>
      </c>
      <c r="BH149" s="115">
        <v>-7.9670329670329679E-2</v>
      </c>
      <c r="BK149" s="115">
        <v>-0.1333333333333333</v>
      </c>
      <c r="BL149" s="115">
        <v>0</v>
      </c>
      <c r="BM149" s="115">
        <v>0.7183770883054893</v>
      </c>
      <c r="BO149" s="116">
        <f t="shared" si="2"/>
        <v>3.7000279398717743E-2</v>
      </c>
    </row>
    <row r="150" spans="1:67" x14ac:dyDescent="0.2">
      <c r="A150" t="s">
        <v>1504</v>
      </c>
      <c r="C150" s="115">
        <v>0</v>
      </c>
      <c r="D150" s="115">
        <v>-0.10606060606060606</v>
      </c>
      <c r="F150" s="115">
        <v>-6.9565217391304404E-2</v>
      </c>
      <c r="G150" s="115">
        <v>-0.36242960579243766</v>
      </c>
      <c r="H150" s="115">
        <v>-0.17931034482758623</v>
      </c>
      <c r="I150" s="115">
        <v>-0.30008826125330984</v>
      </c>
      <c r="J150" s="115">
        <v>-0.10964912280701755</v>
      </c>
      <c r="K150" s="115">
        <v>-1.0641357492090851E-2</v>
      </c>
      <c r="L150" s="115">
        <v>-0.35877862595419846</v>
      </c>
      <c r="M150" s="115">
        <v>-0.23754958131335391</v>
      </c>
      <c r="N150" s="115">
        <v>-2.2222222222221749E-3</v>
      </c>
      <c r="O150" s="115">
        <v>0</v>
      </c>
      <c r="P150" s="115">
        <v>0.18421052631578952</v>
      </c>
      <c r="Q150" s="115">
        <v>-0.20174165457184332</v>
      </c>
      <c r="R150" s="115">
        <v>-2.4999999999999124E-3</v>
      </c>
      <c r="S150" s="115">
        <v>8.6538461538461536E-2</v>
      </c>
      <c r="T150" s="115">
        <v>4.3771043771043794E-2</v>
      </c>
      <c r="U150" s="115">
        <v>-0.10703142960359956</v>
      </c>
      <c r="V150" s="115">
        <v>-0.38738738738738737</v>
      </c>
      <c r="W150" s="115">
        <v>0.15793650793650796</v>
      </c>
      <c r="X150" s="115">
        <v>0</v>
      </c>
      <c r="Y150" s="115">
        <v>-6.4245810055865965E-2</v>
      </c>
      <c r="Z150" s="115">
        <v>0</v>
      </c>
      <c r="AA150" s="115">
        <v>-0.2150537634408603</v>
      </c>
      <c r="AB150" s="115">
        <v>0</v>
      </c>
      <c r="AC150" s="115">
        <v>0</v>
      </c>
      <c r="AD150" s="115">
        <v>0</v>
      </c>
      <c r="AE150" s="115">
        <v>-8.3333333333333329E-2</v>
      </c>
      <c r="AF150" s="115">
        <v>7.4999999999999956E-2</v>
      </c>
      <c r="AG150" s="115">
        <v>0</v>
      </c>
      <c r="AH150" s="115">
        <v>-0.51773049645390068</v>
      </c>
      <c r="AI150" s="115">
        <v>-1.7199017199017268E-2</v>
      </c>
      <c r="AJ150" s="115">
        <v>2.0599250936329614E-2</v>
      </c>
      <c r="AK150" s="115">
        <v>0.26734258271077921</v>
      </c>
      <c r="AL150" s="115">
        <v>-0.31697247706422016</v>
      </c>
      <c r="AM150" s="115">
        <v>6.5868263473053898E-2</v>
      </c>
      <c r="AO150" s="115">
        <v>-5.9334298118668617E-2</v>
      </c>
      <c r="AQ150" s="115">
        <v>-0.15909090909090912</v>
      </c>
      <c r="AR150" s="115">
        <v>6.9444444444444448E-2</v>
      </c>
      <c r="AS150" s="115">
        <v>-0.25</v>
      </c>
      <c r="AT150" s="115">
        <v>0</v>
      </c>
      <c r="AU150" s="115">
        <v>-0.24814959096221276</v>
      </c>
      <c r="AW150" s="115">
        <v>-4.9958228905597361E-2</v>
      </c>
      <c r="AX150" s="115">
        <v>-6.6925853929463944E-2</v>
      </c>
      <c r="AY150" s="115">
        <v>2.7777777777777776E-2</v>
      </c>
      <c r="AZ150" s="115">
        <v>-0.1891891891891892</v>
      </c>
      <c r="BA150" s="115">
        <v>0</v>
      </c>
      <c r="BB150" s="115">
        <v>0.26946107784431139</v>
      </c>
      <c r="BC150" s="115">
        <v>-8.4124830393487129E-2</v>
      </c>
      <c r="BD150" s="115">
        <v>-0.26315789473684209</v>
      </c>
      <c r="BE150" s="115">
        <v>0</v>
      </c>
      <c r="BF150" s="115">
        <v>-0.12470588235294111</v>
      </c>
      <c r="BG150" s="115">
        <v>0.12142857142857147</v>
      </c>
      <c r="BH150" s="115">
        <v>0.61777777777777787</v>
      </c>
      <c r="BK150" s="115">
        <v>-0.21052631578947364</v>
      </c>
      <c r="BL150" s="115">
        <v>0</v>
      </c>
      <c r="BM150" s="115">
        <v>0.35730482669258168</v>
      </c>
      <c r="BO150" s="116">
        <f t="shared" si="2"/>
        <v>-5.2459512193780845E-2</v>
      </c>
    </row>
    <row r="151" spans="1:67" x14ac:dyDescent="0.2">
      <c r="A151" t="s">
        <v>1505</v>
      </c>
      <c r="C151" s="115">
        <v>-2.4390243902439025E-2</v>
      </c>
      <c r="D151" s="115">
        <v>0.42857142857142849</v>
      </c>
      <c r="F151" s="115">
        <v>2.5477707006369563E-2</v>
      </c>
      <c r="G151" s="115">
        <v>-0.36983523447401778</v>
      </c>
      <c r="H151" s="115">
        <v>6.2827225130890008E-2</v>
      </c>
      <c r="I151" s="115">
        <v>-3.95604395604395E-3</v>
      </c>
      <c r="J151" s="115">
        <v>-4.0000000000000084E-2</v>
      </c>
      <c r="K151" s="115">
        <v>-5.0000000000000031E-2</v>
      </c>
      <c r="L151" s="115">
        <v>0.21917170777105627</v>
      </c>
      <c r="M151" s="115">
        <v>-0.12562620423892093</v>
      </c>
      <c r="N151" s="115">
        <v>4.6511627906976785E-2</v>
      </c>
      <c r="O151" s="115">
        <v>0</v>
      </c>
      <c r="P151" s="115">
        <v>-8.9820359281437126E-2</v>
      </c>
      <c r="Q151" s="115">
        <v>-0.1166666666666666</v>
      </c>
      <c r="R151" s="115">
        <v>0.15079892001947504</v>
      </c>
      <c r="S151" s="115">
        <v>0.22352941176470589</v>
      </c>
      <c r="T151" s="115">
        <v>6.0714285714285686E-2</v>
      </c>
      <c r="U151" s="115">
        <v>-7.9116890972327145E-2</v>
      </c>
      <c r="V151" s="115">
        <v>5.7142857142857141E-2</v>
      </c>
      <c r="W151" s="115">
        <v>0.12249443207126949</v>
      </c>
      <c r="X151" s="115">
        <v>-5.128205128205128E-2</v>
      </c>
      <c r="Y151" s="115">
        <v>2.1883920076118092E-2</v>
      </c>
      <c r="Z151" s="115">
        <v>0</v>
      </c>
      <c r="AA151" s="115">
        <v>3.3333333333333409E-2</v>
      </c>
      <c r="AB151" s="115">
        <v>2.7568922305764448E-2</v>
      </c>
      <c r="AC151" s="115">
        <v>0</v>
      </c>
      <c r="AD151" s="115">
        <v>-2.9495718363463316E-2</v>
      </c>
      <c r="AE151" s="115">
        <v>0</v>
      </c>
      <c r="AF151" s="115">
        <v>-4.7619047619047658E-2</v>
      </c>
      <c r="AG151" s="115">
        <v>0</v>
      </c>
      <c r="AH151" s="115">
        <v>-1.3986013986014061E-2</v>
      </c>
      <c r="AI151" s="115">
        <v>3.0379746835443065E-2</v>
      </c>
      <c r="AJ151" s="115">
        <v>-0.21470588235294119</v>
      </c>
      <c r="AK151" s="115">
        <v>2.1390374331550347E-3</v>
      </c>
      <c r="AL151" s="115">
        <v>9.2592592592592258E-3</v>
      </c>
      <c r="AM151" s="115">
        <v>0.38130686517783285</v>
      </c>
      <c r="AO151" s="115">
        <v>0.14214876033057858</v>
      </c>
      <c r="AQ151" s="115">
        <v>-0.11999999999999993</v>
      </c>
      <c r="AR151" s="115">
        <v>0</v>
      </c>
      <c r="AS151" s="115">
        <v>-4.7619047619047596E-2</v>
      </c>
      <c r="AT151" s="115">
        <v>-0.14285714285714285</v>
      </c>
      <c r="AU151" s="115">
        <v>-0.24425907752698722</v>
      </c>
      <c r="AW151" s="115">
        <v>4.4047099869167002E-2</v>
      </c>
      <c r="AX151" s="115">
        <v>0.2395869191049913</v>
      </c>
      <c r="AY151" s="115">
        <v>-0.15887850467289713</v>
      </c>
      <c r="AZ151" s="115">
        <v>8.8235294117647065E-2</v>
      </c>
      <c r="BA151" s="115">
        <v>0</v>
      </c>
      <c r="BB151" s="115">
        <v>0.19285714285714287</v>
      </c>
      <c r="BC151" s="115">
        <v>0.11245283018867926</v>
      </c>
      <c r="BD151" s="115">
        <v>0.51999999999999991</v>
      </c>
      <c r="BE151" s="115">
        <v>0</v>
      </c>
      <c r="BF151" s="115">
        <v>-2.2988505747126436E-2</v>
      </c>
      <c r="BG151" s="115">
        <v>-8.2969432314410424E-2</v>
      </c>
      <c r="BH151" s="115">
        <v>0.125</v>
      </c>
      <c r="BK151" s="115">
        <v>8.571428571428566E-2</v>
      </c>
      <c r="BL151" s="115">
        <v>-7.2131147540983584E-2</v>
      </c>
      <c r="BM151" s="115">
        <v>1.213114754098364E-2</v>
      </c>
      <c r="BO151" s="116">
        <f t="shared" si="2"/>
        <v>2.3106683366135621E-2</v>
      </c>
    </row>
    <row r="152" spans="1:67" x14ac:dyDescent="0.2">
      <c r="A152" t="s">
        <v>1506</v>
      </c>
      <c r="C152" s="115">
        <v>-0.10869565217391304</v>
      </c>
      <c r="D152" s="115">
        <v>0.14925373134328357</v>
      </c>
      <c r="F152" s="115">
        <v>-1.8750000000000044E-2</v>
      </c>
      <c r="G152" s="115">
        <v>0.12714285714285722</v>
      </c>
      <c r="H152" s="115">
        <v>0.14371257485029953</v>
      </c>
      <c r="I152" s="115">
        <v>-0.14473684210526319</v>
      </c>
      <c r="J152" s="115">
        <v>-9.5238095238095233E-2</v>
      </c>
      <c r="K152" s="115">
        <v>4.5714285714285714E-2</v>
      </c>
      <c r="L152" s="115">
        <v>-7.4903142488161878E-2</v>
      </c>
      <c r="M152" s="115">
        <v>4.6370967741935422E-2</v>
      </c>
      <c r="N152" s="115">
        <v>-0.11340206185567007</v>
      </c>
      <c r="O152" s="115">
        <v>-0.19354838709677422</v>
      </c>
      <c r="P152" s="115">
        <v>-1.7647058823529453E-2</v>
      </c>
      <c r="Q152" s="115">
        <v>3.1746031746031821E-2</v>
      </c>
      <c r="R152" s="115">
        <v>-4.7110923660902519E-2</v>
      </c>
      <c r="S152" s="115">
        <v>-9.9576271186440732E-2</v>
      </c>
      <c r="T152" s="115">
        <v>-3.4482758620689655E-2</v>
      </c>
      <c r="U152" s="115">
        <v>2.0524691358024622E-2</v>
      </c>
      <c r="V152" s="115">
        <v>-8.3769633507853353E-2</v>
      </c>
      <c r="W152" s="115">
        <v>0.16623376623376621</v>
      </c>
      <c r="X152" s="115">
        <v>9.8591549295774641E-2</v>
      </c>
      <c r="Y152" s="115">
        <v>-3.5779816513761518E-2</v>
      </c>
      <c r="Z152" s="115">
        <v>0</v>
      </c>
      <c r="AA152" s="115">
        <v>-7.2164948453608185E-2</v>
      </c>
      <c r="AB152" s="115">
        <v>-2.3255813953488441E-2</v>
      </c>
      <c r="AC152" s="115">
        <v>0</v>
      </c>
      <c r="AD152" s="115">
        <v>0</v>
      </c>
      <c r="AE152" s="115">
        <v>0.14285714285714285</v>
      </c>
      <c r="AF152" s="115">
        <v>-6.6666666666666624E-2</v>
      </c>
      <c r="AG152" s="115">
        <v>0</v>
      </c>
      <c r="AH152" s="115">
        <v>6.7164179104477639E-2</v>
      </c>
      <c r="AI152" s="115">
        <v>-1.2499999999999956E-2</v>
      </c>
      <c r="AJ152" s="115">
        <v>-1.1627906976744146E-2</v>
      </c>
      <c r="AK152" s="115">
        <v>-1.5789473684210565E-2</v>
      </c>
      <c r="AL152" s="115">
        <v>0.13684210526315796</v>
      </c>
      <c r="AM152" s="115">
        <v>9.9090909090909146E-2</v>
      </c>
      <c r="AO152" s="115">
        <v>-1.2244897959183702E-2</v>
      </c>
      <c r="AQ152" s="115">
        <v>-9.9099099099099072E-2</v>
      </c>
      <c r="AR152" s="115">
        <v>0</v>
      </c>
      <c r="AS152" s="115">
        <v>-3.0769230769230795E-2</v>
      </c>
      <c r="AT152" s="115">
        <v>0</v>
      </c>
      <c r="AU152" s="115">
        <v>-0.112369337979094</v>
      </c>
      <c r="AW152" s="115">
        <v>0.21322751322751329</v>
      </c>
      <c r="AX152" s="115">
        <v>-7.4840764331210133E-2</v>
      </c>
      <c r="AY152" s="115">
        <v>-2.7272727272727337E-2</v>
      </c>
      <c r="AZ152" s="115">
        <v>-5.5555555555555552E-2</v>
      </c>
      <c r="BA152" s="115">
        <v>5.0000000000000065E-2</v>
      </c>
      <c r="BB152" s="115">
        <v>3.7037037037037035E-2</v>
      </c>
      <c r="BC152" s="115">
        <v>-7.0175438596491224E-2</v>
      </c>
      <c r="BD152" s="115">
        <v>-0.29577464788732388</v>
      </c>
      <c r="BE152" s="115">
        <v>-2.6315789473684209E-2</v>
      </c>
      <c r="BF152" s="115">
        <v>-0.12650602409638551</v>
      </c>
      <c r="BG152" s="115">
        <v>-0.16270566727605129</v>
      </c>
      <c r="BH152" s="115">
        <v>-0.1111111111111111</v>
      </c>
      <c r="BK152" s="115">
        <v>-7.8947368421052586E-2</v>
      </c>
      <c r="BL152" s="115">
        <v>-3.1746031746031744E-2</v>
      </c>
      <c r="BM152" s="115">
        <v>-0.12857142857142856</v>
      </c>
      <c r="BO152" s="116">
        <f t="shared" si="2"/>
        <v>-1.9967390020086611E-2</v>
      </c>
    </row>
    <row r="153" spans="1:67" x14ac:dyDescent="0.2">
      <c r="A153" t="s">
        <v>1507</v>
      </c>
      <c r="C153" s="115">
        <v>4.5454545454545456E-2</v>
      </c>
      <c r="D153" s="115">
        <v>-0.2415094339622641</v>
      </c>
      <c r="F153" s="115">
        <v>-1.8404907975460166E-2</v>
      </c>
      <c r="G153" s="115">
        <v>6.8702290076335881E-2</v>
      </c>
      <c r="H153" s="115">
        <v>-5.9523809523810371E-3</v>
      </c>
      <c r="I153" s="115">
        <v>-4.8300536672629624E-2</v>
      </c>
      <c r="J153" s="115">
        <v>-1.8691588785046665E-2</v>
      </c>
      <c r="K153" s="115">
        <v>-1.9960079840319039E-3</v>
      </c>
      <c r="L153" s="115">
        <v>0.16616465863453828</v>
      </c>
      <c r="M153" s="115">
        <v>2.6915113871635702E-2</v>
      </c>
      <c r="N153" s="115">
        <v>-3.0000000000000072E-2</v>
      </c>
      <c r="O153" s="115">
        <v>3.3333333333333361E-2</v>
      </c>
      <c r="P153" s="115">
        <v>0.17241379310344829</v>
      </c>
      <c r="Q153" s="115">
        <v>-7.1253071253071384E-2</v>
      </c>
      <c r="R153" s="115">
        <v>4.4493392070484555E-2</v>
      </c>
      <c r="S153" s="115">
        <v>7.2727272727272793E-2</v>
      </c>
      <c r="T153" s="115">
        <v>5.4545454545454543E-2</v>
      </c>
      <c r="U153" s="115">
        <v>3.5971223021582732E-2</v>
      </c>
      <c r="V153" s="115">
        <v>-8.0256821829855537E-2</v>
      </c>
      <c r="W153" s="115">
        <v>0.12573099415204669</v>
      </c>
      <c r="X153" s="115">
        <v>5.6547619047619006E-2</v>
      </c>
      <c r="Y153" s="115">
        <v>7.4950690335305659E-2</v>
      </c>
      <c r="Z153" s="115">
        <v>0</v>
      </c>
      <c r="AA153" s="115">
        <v>-3.0000000000000072E-2</v>
      </c>
      <c r="AB153" s="115">
        <v>0.13472222222222227</v>
      </c>
      <c r="AC153" s="115">
        <v>0</v>
      </c>
      <c r="AD153" s="115">
        <v>0</v>
      </c>
      <c r="AE153" s="115">
        <v>-0.125</v>
      </c>
      <c r="AF153" s="115">
        <v>-5.2631578947368418E-2</v>
      </c>
      <c r="AG153" s="115">
        <v>-3.7931034482758669E-2</v>
      </c>
      <c r="AH153" s="115">
        <v>-0.1829268292682926</v>
      </c>
      <c r="AI153" s="115">
        <v>-3.6144578313253094E-2</v>
      </c>
      <c r="AJ153" s="115">
        <v>0.14285714285714277</v>
      </c>
      <c r="AK153" s="115">
        <v>4.1095890410958902E-2</v>
      </c>
      <c r="AL153" s="115">
        <v>-3.5532994923857836E-2</v>
      </c>
      <c r="AM153" s="115">
        <v>3.7735849056603772E-2</v>
      </c>
      <c r="AO153" s="115">
        <v>-5.7692307692307696E-2</v>
      </c>
      <c r="AQ153" s="115">
        <v>9.9009900990099015E-2</v>
      </c>
      <c r="AR153" s="115">
        <v>-3.9999999999999973E-2</v>
      </c>
      <c r="AS153" s="115">
        <v>9.2436974789915929E-2</v>
      </c>
      <c r="AT153" s="115">
        <v>0</v>
      </c>
      <c r="AU153" s="115">
        <v>0.30454545454545451</v>
      </c>
      <c r="AW153" s="115">
        <v>0</v>
      </c>
      <c r="AX153" s="115">
        <v>0.35637149028077758</v>
      </c>
      <c r="AY153" s="115">
        <v>-8.3333333333333329E-2</v>
      </c>
      <c r="AZ153" s="115">
        <v>5.5865921787710297E-3</v>
      </c>
      <c r="BA153" s="115">
        <v>0</v>
      </c>
      <c r="BB153" s="115">
        <v>-4.9295774647887321E-2</v>
      </c>
      <c r="BC153" s="115">
        <v>-4.6822742474916343E-2</v>
      </c>
      <c r="BD153" s="115">
        <v>0</v>
      </c>
      <c r="BE153" s="115">
        <v>-9.5238095238095233E-2</v>
      </c>
      <c r="BF153" s="115">
        <v>-0.26764705882352946</v>
      </c>
      <c r="BG153" s="115">
        <v>-4.537521815008716E-2</v>
      </c>
      <c r="BH153" s="115">
        <v>0.125</v>
      </c>
      <c r="BK153" s="115">
        <v>0.18749999999999989</v>
      </c>
      <c r="BL153" s="115">
        <v>0.2401574803149607</v>
      </c>
      <c r="BM153" s="115">
        <v>-9.9099099099099128E-2</v>
      </c>
      <c r="BO153" s="116">
        <f t="shared" si="2"/>
        <v>1.6560245319490918E-2</v>
      </c>
    </row>
    <row r="154" spans="1:67" x14ac:dyDescent="0.2">
      <c r="A154" t="s">
        <v>1508</v>
      </c>
      <c r="C154" s="115">
        <v>-4.3478260869565216E-2</v>
      </c>
      <c r="D154" s="115">
        <v>-5.3571428571428568E-2</v>
      </c>
      <c r="F154" s="115">
        <v>5.8441558441558461E-2</v>
      </c>
      <c r="G154" s="115">
        <v>-6.8278805120910349E-2</v>
      </c>
      <c r="H154" s="115">
        <v>3.7037037037037125E-2</v>
      </c>
      <c r="I154" s="115">
        <v>-0.13467492260061914</v>
      </c>
      <c r="J154" s="115">
        <v>9.4339622641509101E-3</v>
      </c>
      <c r="K154" s="115">
        <v>0</v>
      </c>
      <c r="L154" s="115">
        <v>-5.3231939163498179E-2</v>
      </c>
      <c r="M154" s="115">
        <v>-2.2267206477732823E-2</v>
      </c>
      <c r="N154" s="115">
        <v>0.25</v>
      </c>
      <c r="O154" s="115">
        <v>0.2</v>
      </c>
      <c r="P154" s="115">
        <v>7.407407407407407E-2</v>
      </c>
      <c r="Q154" s="115">
        <v>-6.2211981566820181E-2</v>
      </c>
      <c r="R154" s="115">
        <v>-0.17454545454545456</v>
      </c>
      <c r="S154" s="115">
        <v>-8.3333333333333329E-2</v>
      </c>
      <c r="T154" s="115">
        <v>-0.11290322580645161</v>
      </c>
      <c r="U154" s="115">
        <v>-6.9196428571428575E-2</v>
      </c>
      <c r="V154" s="115">
        <v>-5.5344958301743831E-2</v>
      </c>
      <c r="W154" s="115">
        <v>5.8823529411765538E-3</v>
      </c>
      <c r="X154" s="115">
        <v>0.13898305084745768</v>
      </c>
      <c r="Y154" s="115">
        <v>4.6439628482972131E-2</v>
      </c>
      <c r="Z154" s="115">
        <v>0</v>
      </c>
      <c r="AA154" s="115">
        <v>-9.0909090909090912E-2</v>
      </c>
      <c r="AB154" s="115">
        <v>-0.16279069767441862</v>
      </c>
      <c r="AC154" s="115">
        <v>-0.16107382550335572</v>
      </c>
      <c r="AD154" s="115">
        <v>0.78438030560271643</v>
      </c>
      <c r="AE154" s="115">
        <v>0.13207547169811323</v>
      </c>
      <c r="AF154" s="115">
        <v>9.1954022988505843E-2</v>
      </c>
      <c r="AG154" s="115">
        <v>0.2608695652173913</v>
      </c>
      <c r="AH154" s="115">
        <v>0.24242424242424238</v>
      </c>
      <c r="AI154" s="115">
        <v>0.15277777777777785</v>
      </c>
      <c r="AJ154" s="115">
        <v>-0.15211267605633799</v>
      </c>
      <c r="AK154" s="115">
        <v>-0.13095238095238096</v>
      </c>
      <c r="AL154" s="115">
        <v>-9.8398169336384525E-2</v>
      </c>
      <c r="AM154" s="115">
        <v>1.0486177311725398E-2</v>
      </c>
      <c r="AO154" s="115">
        <v>-3.7037037037037035E-2</v>
      </c>
      <c r="AQ154" s="115">
        <v>9.7826086956521785E-2</v>
      </c>
      <c r="AR154" s="115">
        <v>0.25</v>
      </c>
      <c r="AS154" s="115">
        <v>8.4745762711864094E-3</v>
      </c>
      <c r="AT154" s="115">
        <v>0</v>
      </c>
      <c r="AU154" s="115">
        <v>-2.2765130483064933E-2</v>
      </c>
      <c r="AW154" s="115">
        <v>0.05</v>
      </c>
      <c r="AX154" s="115">
        <v>-2.3206751054852353E-2</v>
      </c>
      <c r="AY154" s="115">
        <v>-2.8340080971659892E-2</v>
      </c>
      <c r="AZ154" s="115">
        <v>4.0697674418604612E-2</v>
      </c>
      <c r="BA154" s="115">
        <v>0</v>
      </c>
      <c r="BB154" s="115">
        <v>0</v>
      </c>
      <c r="BC154" s="115">
        <v>-3.5483870967741984E-2</v>
      </c>
      <c r="BD154" s="115">
        <v>9.2307692307692257E-2</v>
      </c>
      <c r="BE154" s="115">
        <v>0.10526315789473684</v>
      </c>
      <c r="BF154" s="115">
        <v>3.0303030303030304E-2</v>
      </c>
      <c r="BG154" s="115">
        <v>0.34507042253521114</v>
      </c>
      <c r="BH154" s="115">
        <v>6.6666666666666666E-2</v>
      </c>
      <c r="BK154" s="115">
        <v>-0.28888888888888886</v>
      </c>
      <c r="BL154" s="115">
        <v>-5.925925925925931E-2</v>
      </c>
      <c r="BM154" s="115">
        <v>6.4383561643835657E-2</v>
      </c>
      <c r="BO154" s="116">
        <f t="shared" si="2"/>
        <v>2.4947303369875884E-2</v>
      </c>
    </row>
    <row r="155" spans="1:67" x14ac:dyDescent="0.2">
      <c r="A155" t="s">
        <v>1509</v>
      </c>
      <c r="C155" s="115">
        <v>-0.14814814814814814</v>
      </c>
      <c r="D155" s="115">
        <v>0.17894736842105263</v>
      </c>
      <c r="F155" s="115">
        <v>-6.0975609756097456E-2</v>
      </c>
      <c r="G155" s="115">
        <v>-9.8591549295775054E-3</v>
      </c>
      <c r="H155" s="115">
        <v>-4.1420118343195228E-2</v>
      </c>
      <c r="I155" s="115">
        <v>-0.10277777777777786</v>
      </c>
      <c r="J155" s="115">
        <v>-0.13114754098360654</v>
      </c>
      <c r="K155" s="115">
        <v>0</v>
      </c>
      <c r="L155" s="115">
        <v>-7.1901191001323264E-2</v>
      </c>
      <c r="M155" s="115">
        <v>-2.9469548133595286E-2</v>
      </c>
      <c r="N155" s="115">
        <v>0</v>
      </c>
      <c r="O155" s="115">
        <v>-0.16666666666666666</v>
      </c>
      <c r="P155" s="115">
        <v>-0.19161676646706582</v>
      </c>
      <c r="Q155" s="115">
        <v>6.7650676506765067E-2</v>
      </c>
      <c r="R155" s="115">
        <v>-5.1724137931034482E-2</v>
      </c>
      <c r="S155" s="115">
        <v>-3.0303030303030304E-2</v>
      </c>
      <c r="T155" s="115">
        <v>-5.4878048780487722E-2</v>
      </c>
      <c r="U155" s="115">
        <v>-6.2238347753279404E-2</v>
      </c>
      <c r="V155" s="115">
        <v>1.4615384615384659E-2</v>
      </c>
      <c r="W155" s="115">
        <v>6.25E-2</v>
      </c>
      <c r="X155" s="115">
        <v>-1.6666666666666666E-2</v>
      </c>
      <c r="Y155" s="115">
        <v>-4.9999999999999947E-2</v>
      </c>
      <c r="Z155" s="115">
        <v>0</v>
      </c>
      <c r="AA155" s="115">
        <v>9.1743119266054721E-3</v>
      </c>
      <c r="AB155" s="115">
        <v>-6.5217391304347824E-2</v>
      </c>
      <c r="AC155" s="115">
        <v>0</v>
      </c>
      <c r="AD155" s="115">
        <v>0.20696721311475413</v>
      </c>
      <c r="AE155" s="115">
        <v>-0.10169491525423738</v>
      </c>
      <c r="AF155" s="115">
        <v>3.5714285714285587E-2</v>
      </c>
      <c r="AG155" s="115">
        <v>0</v>
      </c>
      <c r="AH155" s="115">
        <v>3.1249999999999889E-2</v>
      </c>
      <c r="AI155" s="115">
        <v>-3.9999999999999973E-2</v>
      </c>
      <c r="AJ155" s="115">
        <v>0.12787926926131846</v>
      </c>
      <c r="AK155" s="115">
        <v>-0.22935779816513763</v>
      </c>
      <c r="AL155" s="115">
        <v>0.20718232044198892</v>
      </c>
      <c r="AM155" s="115">
        <v>-0.16079999999999994</v>
      </c>
      <c r="AO155" s="115">
        <v>-8.7837837837837884E-2</v>
      </c>
      <c r="AQ155" s="115">
        <v>6.9767441860465074E-2</v>
      </c>
      <c r="AR155" s="115">
        <v>2.1276595744680851E-2</v>
      </c>
      <c r="AS155" s="115">
        <v>8.5470085470086693E-3</v>
      </c>
      <c r="AT155" s="115">
        <v>-0.17647058823529413</v>
      </c>
      <c r="AU155" s="115">
        <v>-0.10664682539682541</v>
      </c>
      <c r="AW155" s="115">
        <v>-6.073992269464353E-3</v>
      </c>
      <c r="AX155" s="115">
        <v>7.7272727272727243E-2</v>
      </c>
      <c r="AY155" s="115">
        <v>-8.8560885608856166E-2</v>
      </c>
      <c r="AZ155" s="115">
        <v>-0.11794871794871799</v>
      </c>
      <c r="BA155" s="115">
        <v>0</v>
      </c>
      <c r="BB155" s="115">
        <v>1.1396011396011355E-2</v>
      </c>
      <c r="BC155" s="115">
        <v>6.4935064935064705E-3</v>
      </c>
      <c r="BD155" s="115">
        <v>-0.1875</v>
      </c>
      <c r="BE155" s="115">
        <v>-9.0909090909090842E-2</v>
      </c>
      <c r="BF155" s="115">
        <v>-2.8697571743929399E-2</v>
      </c>
      <c r="BG155" s="115">
        <v>1.428571428571432E-2</v>
      </c>
      <c r="BH155" s="115">
        <v>-0.10714285714285718</v>
      </c>
      <c r="BK155" s="115">
        <v>0</v>
      </c>
      <c r="BL155" s="115">
        <v>3.8461538461538464E-2</v>
      </c>
      <c r="BM155" s="115">
        <v>8.2872928176794796E-3</v>
      </c>
      <c r="BO155" s="116">
        <f t="shared" si="2"/>
        <v>-2.8368115062748452E-2</v>
      </c>
    </row>
    <row r="156" spans="1:67" x14ac:dyDescent="0.2">
      <c r="A156" t="s">
        <v>1510</v>
      </c>
      <c r="C156" s="115">
        <v>-8.4745762711864403E-2</v>
      </c>
      <c r="D156" s="115">
        <v>-1.2474012474012502E-2</v>
      </c>
      <c r="F156" s="115">
        <v>2.4999999999999911E-2</v>
      </c>
      <c r="G156" s="115">
        <v>-0.1001267427122941</v>
      </c>
      <c r="H156" s="115">
        <v>-5.0561797752809105E-2</v>
      </c>
      <c r="I156" s="115">
        <v>-4.3824701195219085E-2</v>
      </c>
      <c r="J156" s="115">
        <v>-3.1746031746031772E-2</v>
      </c>
      <c r="K156" s="115">
        <v>4.9999999999999968E-2</v>
      </c>
      <c r="L156" s="115">
        <v>-1.6059027777777853E-2</v>
      </c>
      <c r="M156" s="115">
        <v>-3.9138943248532843E-3</v>
      </c>
      <c r="N156" s="115">
        <v>-0.13978494623655921</v>
      </c>
      <c r="O156" s="115">
        <v>0</v>
      </c>
      <c r="P156" s="115">
        <v>8.4415584415584347E-2</v>
      </c>
      <c r="Q156" s="115">
        <v>-5.1341890315052575E-2</v>
      </c>
      <c r="R156" s="115">
        <v>-2.6845637583892617E-2</v>
      </c>
      <c r="S156" s="115">
        <v>6.0975609756096982E-3</v>
      </c>
      <c r="T156" s="115">
        <v>4.1269841269841179E-2</v>
      </c>
      <c r="U156" s="115">
        <v>0.15673930589184831</v>
      </c>
      <c r="V156" s="115">
        <v>-2.6217228464419477E-2</v>
      </c>
      <c r="W156" s="115">
        <v>0.20754716981132076</v>
      </c>
      <c r="X156" s="115">
        <v>0.5</v>
      </c>
      <c r="Y156" s="115">
        <v>-4.8780487804878049E-3</v>
      </c>
      <c r="Z156" s="115">
        <v>0</v>
      </c>
      <c r="AA156" s="115">
        <v>-9.0909090909090592E-3</v>
      </c>
      <c r="AB156" s="115">
        <v>0.30496453900709219</v>
      </c>
      <c r="AC156" s="115">
        <v>-3.8709677419354813E-2</v>
      </c>
      <c r="AD156" s="115">
        <v>0</v>
      </c>
      <c r="AE156" s="115">
        <v>-1.6666666666666607E-2</v>
      </c>
      <c r="AF156" s="115">
        <v>-8.6956521739130321E-2</v>
      </c>
      <c r="AG156" s="115">
        <v>0</v>
      </c>
      <c r="AH156" s="115">
        <v>-2.2900763358778546E-2</v>
      </c>
      <c r="AI156" s="115">
        <v>-5.0632911392405104E-2</v>
      </c>
      <c r="AJ156" s="115">
        <v>3.7067545304777592E-2</v>
      </c>
      <c r="AK156" s="115">
        <v>6.8627450980392163E-2</v>
      </c>
      <c r="AL156" s="115">
        <v>7.418397626112759E-2</v>
      </c>
      <c r="AM156" s="115">
        <v>7.7586206896551727E-2</v>
      </c>
      <c r="AO156" s="115">
        <v>-1.3333333333333286E-2</v>
      </c>
      <c r="AQ156" s="115">
        <v>-7.5268817204301189E-2</v>
      </c>
      <c r="AR156" s="115">
        <v>6.3348416289592688E-2</v>
      </c>
      <c r="AS156" s="115">
        <v>-0.24025974025974031</v>
      </c>
      <c r="AT156" s="115">
        <v>0</v>
      </c>
      <c r="AU156" s="115">
        <v>-0.10717449069973435</v>
      </c>
      <c r="AW156" s="115">
        <v>-4.6842105263157928E-2</v>
      </c>
      <c r="AX156" s="115">
        <v>5.7692307692307654E-2</v>
      </c>
      <c r="AY156" s="115">
        <v>-0.12580645161290319</v>
      </c>
      <c r="AZ156" s="115">
        <v>-7.1428571428571425E-2</v>
      </c>
      <c r="BA156" s="115">
        <v>-0.10204081632653061</v>
      </c>
      <c r="BB156" s="115">
        <v>0</v>
      </c>
      <c r="BC156" s="115">
        <v>0.18461538461538465</v>
      </c>
      <c r="BD156" s="115">
        <v>-0.1111111111111111</v>
      </c>
      <c r="BE156" s="115">
        <v>-0.11063829787234049</v>
      </c>
      <c r="BF156" s="115">
        <v>0.16953528399311535</v>
      </c>
      <c r="BG156" s="115">
        <v>0.10526315789473684</v>
      </c>
      <c r="BH156" s="115">
        <v>-0.23636363636363633</v>
      </c>
      <c r="BK156" s="115">
        <v>0</v>
      </c>
      <c r="BL156" s="115">
        <v>0.12068965517241383</v>
      </c>
      <c r="BM156" s="115">
        <v>0.26132404181184682</v>
      </c>
      <c r="BO156" s="116">
        <f t="shared" si="2"/>
        <v>9.4425067555379757E-3</v>
      </c>
    </row>
    <row r="157" spans="1:67" x14ac:dyDescent="0.2">
      <c r="A157" t="s">
        <v>1511</v>
      </c>
      <c r="C157" s="115">
        <v>0.63888888888888884</v>
      </c>
      <c r="D157" s="115">
        <v>-0.14107142857142854</v>
      </c>
      <c r="F157" s="115">
        <v>0.14285714285714285</v>
      </c>
      <c r="G157" s="115">
        <v>0.502857142857143</v>
      </c>
      <c r="H157" s="115">
        <v>-0.21929824561403508</v>
      </c>
      <c r="I157" s="115">
        <v>-0.12339930151338775</v>
      </c>
      <c r="J157" s="115">
        <v>4.9999999999999968E-2</v>
      </c>
      <c r="K157" s="115">
        <v>-4.4895624821275348E-2</v>
      </c>
      <c r="L157" s="115">
        <v>-1.3698630136986254E-2</v>
      </c>
      <c r="M157" s="115">
        <v>-0.10035211267605627</v>
      </c>
      <c r="N157" s="115">
        <v>-6.9999999999999923E-2</v>
      </c>
      <c r="O157" s="115">
        <v>7.1428571428571494E-2</v>
      </c>
      <c r="P157" s="115">
        <v>-4.9382716049382651E-2</v>
      </c>
      <c r="Q157" s="115">
        <v>-1.1655011655010994E-3</v>
      </c>
      <c r="R157" s="115">
        <v>0.1037037037037037</v>
      </c>
      <c r="S157" s="115">
        <v>-4.0485829959513312E-3</v>
      </c>
      <c r="T157" s="115">
        <v>-4.5454545454545456E-2</v>
      </c>
      <c r="U157" s="115">
        <v>0.27469135802469136</v>
      </c>
      <c r="V157" s="115">
        <v>-0.12286465177398154</v>
      </c>
      <c r="W157" s="115">
        <v>0.21559633027522931</v>
      </c>
      <c r="X157" s="115">
        <v>0.25</v>
      </c>
      <c r="Y157" s="115">
        <v>-4.9165120593691998E-2</v>
      </c>
      <c r="Z157" s="115">
        <v>3.0303030303030304E-2</v>
      </c>
      <c r="AA157" s="115">
        <v>0</v>
      </c>
      <c r="AB157" s="115">
        <v>-0.21666666666666667</v>
      </c>
      <c r="AC157" s="115">
        <v>-1.8987341772151944E-2</v>
      </c>
      <c r="AD157" s="115">
        <v>-9.6296296296296352E-2</v>
      </c>
      <c r="AE157" s="115">
        <v>-3.2258064516129059E-2</v>
      </c>
      <c r="AF157" s="115">
        <v>-8.0000000000000071E-2</v>
      </c>
      <c r="AG157" s="115">
        <v>0</v>
      </c>
      <c r="AH157" s="115">
        <v>9.1666666666666632E-2</v>
      </c>
      <c r="AI157" s="115">
        <v>-9.1954022988505635E-2</v>
      </c>
      <c r="AJ157" s="115">
        <v>-0.13037249283667615</v>
      </c>
      <c r="AK157" s="115">
        <v>-5.5555555555555552E-2</v>
      </c>
      <c r="AL157" s="115">
        <v>-4.261363636363636E-2</v>
      </c>
      <c r="AM157" s="115">
        <v>-1.276595744680851E-2</v>
      </c>
      <c r="AO157" s="115">
        <v>-1.9607843137254947E-2</v>
      </c>
      <c r="AQ157" s="115">
        <v>0.17721518987341775</v>
      </c>
      <c r="AR157" s="115">
        <v>0</v>
      </c>
      <c r="AS157" s="115">
        <v>0.38738738738738748</v>
      </c>
      <c r="AT157" s="115">
        <v>-4.4943820224719142E-2</v>
      </c>
      <c r="AU157" s="115">
        <v>0.44743589743589751</v>
      </c>
      <c r="AW157" s="115">
        <v>1.7130620985010645E-2</v>
      </c>
      <c r="AX157" s="115">
        <v>-3.703703703703707E-2</v>
      </c>
      <c r="AY157" s="115">
        <v>0.21568627450980393</v>
      </c>
      <c r="AZ157" s="115">
        <v>-2.3255813953488372E-2</v>
      </c>
      <c r="BA157" s="115">
        <v>2.0833333333333332E-2</v>
      </c>
      <c r="BB157" s="115">
        <v>-0.12249999999999997</v>
      </c>
      <c r="BC157" s="115">
        <v>-0.11864406779661017</v>
      </c>
      <c r="BD157" s="115">
        <v>0.5</v>
      </c>
      <c r="BE157" s="115">
        <v>0.11904761904761904</v>
      </c>
      <c r="BF157" s="115">
        <v>0.18813905930470354</v>
      </c>
      <c r="BG157" s="115">
        <v>0.19496855345911948</v>
      </c>
      <c r="BH157" s="115">
        <v>-0.19117647058823528</v>
      </c>
      <c r="BK157" s="115">
        <v>0</v>
      </c>
      <c r="BL157" s="115">
        <v>8.6956521739130124E-3</v>
      </c>
      <c r="BM157" s="115">
        <v>0.1714285714285714</v>
      </c>
      <c r="BO157" s="116">
        <f t="shared" si="2"/>
        <v>4.3868937638558779E-2</v>
      </c>
    </row>
    <row r="158" spans="1:67" x14ac:dyDescent="0.2">
      <c r="A158" t="s">
        <v>1512</v>
      </c>
      <c r="C158" s="115">
        <v>-0.18181818181818182</v>
      </c>
      <c r="D158" s="115">
        <v>1.8181818181818181E-2</v>
      </c>
      <c r="F158" s="115">
        <v>-9.6774193548387094E-2</v>
      </c>
      <c r="G158" s="115">
        <v>6.0606060606060608E-2</v>
      </c>
      <c r="H158" s="115">
        <v>-4.9999999999999968E-2</v>
      </c>
      <c r="I158" s="115">
        <v>0.65510597302504836</v>
      </c>
      <c r="J158" s="115">
        <v>4.3478260869565216E-2</v>
      </c>
      <c r="K158" s="115">
        <v>-7.9736842105263189E-2</v>
      </c>
      <c r="L158" s="115">
        <v>0.20102827763496142</v>
      </c>
      <c r="M158" s="115">
        <v>-0.11250000000000004</v>
      </c>
      <c r="N158" s="115">
        <v>0</v>
      </c>
      <c r="O158" s="115">
        <v>-6.6666666666666721E-2</v>
      </c>
      <c r="P158" s="115">
        <v>7.9999999999999946E-2</v>
      </c>
      <c r="Q158" s="115">
        <v>-8.7234042553191518E-2</v>
      </c>
      <c r="R158" s="115">
        <v>-3.1382684142515142E-3</v>
      </c>
      <c r="S158" s="115">
        <v>4.8832271762208009E-2</v>
      </c>
      <c r="T158" s="115">
        <v>-2.6548672566371639E-2</v>
      </c>
      <c r="U158" s="115">
        <v>0.3001605136436597</v>
      </c>
      <c r="V158" s="115">
        <v>2.2849462365591242E-2</v>
      </c>
      <c r="W158" s="115">
        <v>-9.0909090909090592E-3</v>
      </c>
      <c r="X158" s="115">
        <v>0.42857142857142866</v>
      </c>
      <c r="Y158" s="115">
        <v>0.13473684210526313</v>
      </c>
      <c r="Z158" s="115">
        <v>0</v>
      </c>
      <c r="AA158" s="115">
        <v>7.8431372549019676E-2</v>
      </c>
      <c r="AB158" s="115">
        <v>0</v>
      </c>
      <c r="AC158" s="115">
        <v>-6.2893081761006067E-3</v>
      </c>
      <c r="AD158" s="115">
        <v>-3.5714285714285712E-2</v>
      </c>
      <c r="AE158" s="115">
        <v>0.18095238095238098</v>
      </c>
      <c r="AF158" s="115">
        <v>0</v>
      </c>
      <c r="AG158" s="115">
        <v>0</v>
      </c>
      <c r="AH158" s="115">
        <v>-0.16083916083916089</v>
      </c>
      <c r="AI158" s="115">
        <v>-1.1363636363636524E-2</v>
      </c>
      <c r="AJ158" s="115">
        <v>0.31822474032105746</v>
      </c>
      <c r="AK158" s="115">
        <v>0.125</v>
      </c>
      <c r="AL158" s="115">
        <v>0.10000000000000009</v>
      </c>
      <c r="AM158" s="115">
        <v>8.7962962962962965E-2</v>
      </c>
      <c r="AO158" s="115">
        <v>1.3245033112582853E-2</v>
      </c>
      <c r="AQ158" s="115">
        <v>2.5974025974025997E-2</v>
      </c>
      <c r="AR158" s="115">
        <v>0</v>
      </c>
      <c r="AS158" s="115">
        <v>-0.13281250000000008</v>
      </c>
      <c r="AT158" s="115">
        <v>-0.25210084033613445</v>
      </c>
      <c r="AU158" s="115">
        <v>0.11428571428571428</v>
      </c>
      <c r="AW158" s="115">
        <v>-1.6842105263157835E-2</v>
      </c>
      <c r="AX158" s="115">
        <v>8.0000000000000071E-2</v>
      </c>
      <c r="AY158" s="115">
        <v>-1.9230769230769232E-2</v>
      </c>
      <c r="AZ158" s="115">
        <v>-4.0178571428571369E-2</v>
      </c>
      <c r="BA158" s="115">
        <v>0</v>
      </c>
      <c r="BB158" s="115">
        <v>0</v>
      </c>
      <c r="BC158" s="115">
        <v>6.1151079136690621E-2</v>
      </c>
      <c r="BD158" s="115">
        <v>-0.33333333333333331</v>
      </c>
      <c r="BE158" s="115">
        <v>2.4390243902439025E-2</v>
      </c>
      <c r="BF158" s="115">
        <v>3.6016949152542284E-2</v>
      </c>
      <c r="BG158" s="115">
        <v>4.6052631578947442E-2</v>
      </c>
      <c r="BH158" s="115">
        <v>-7.2992700729926753E-3</v>
      </c>
      <c r="BK158" s="115">
        <v>0</v>
      </c>
      <c r="BL158" s="115">
        <v>0</v>
      </c>
      <c r="BM158" s="115">
        <v>-0.02</v>
      </c>
      <c r="BO158" s="116">
        <f t="shared" si="2"/>
        <v>2.6942569915308835E-2</v>
      </c>
    </row>
    <row r="159" spans="1:67" x14ac:dyDescent="0.2">
      <c r="A159" t="s">
        <v>1513</v>
      </c>
      <c r="C159" s="115">
        <v>0</v>
      </c>
      <c r="D159" s="115">
        <v>-5.8219178082191757E-2</v>
      </c>
      <c r="F159" s="115">
        <v>-4.9079754601227037E-2</v>
      </c>
      <c r="G159" s="115">
        <v>-0.1</v>
      </c>
      <c r="H159" s="115">
        <v>-0.21824104234527686</v>
      </c>
      <c r="I159" s="115">
        <v>-5.6363636363636387E-2</v>
      </c>
      <c r="J159" s="115">
        <v>-0.10156250000000006</v>
      </c>
      <c r="K159" s="115">
        <v>0</v>
      </c>
      <c r="L159" s="115">
        <v>-0.24053104256149949</v>
      </c>
      <c r="M159" s="115">
        <v>-3.0303030303030304E-2</v>
      </c>
      <c r="N159" s="115">
        <v>0</v>
      </c>
      <c r="O159" s="115">
        <v>-6.2500000000000056E-2</v>
      </c>
      <c r="P159" s="115">
        <v>-0.10714285714285718</v>
      </c>
      <c r="Q159" s="115">
        <v>-0.15315315315315314</v>
      </c>
      <c r="R159" s="115">
        <v>-0.15346147835599303</v>
      </c>
      <c r="S159" s="115">
        <v>-5.7999999999999968E-2</v>
      </c>
      <c r="T159" s="115">
        <v>-8.7719298245615279E-3</v>
      </c>
      <c r="U159" s="115">
        <v>4.8387096774193854E-3</v>
      </c>
      <c r="V159" s="115">
        <v>-3.5019455252918143E-2</v>
      </c>
      <c r="W159" s="115">
        <v>-1.7857142857142794E-2</v>
      </c>
      <c r="X159" s="115">
        <v>-0.20000000000000004</v>
      </c>
      <c r="Y159" s="115">
        <v>-0.23076923076923078</v>
      </c>
      <c r="Z159" s="115">
        <v>0</v>
      </c>
      <c r="AA159" s="115">
        <v>-0.15000000000000005</v>
      </c>
      <c r="AB159" s="115">
        <v>0</v>
      </c>
      <c r="AC159" s="115">
        <v>0</v>
      </c>
      <c r="AD159" s="115">
        <v>4.8689138576779055E-2</v>
      </c>
      <c r="AE159" s="115">
        <v>-4.5454545454545456E-2</v>
      </c>
      <c r="AF159" s="115">
        <v>-0.16666666666666666</v>
      </c>
      <c r="AG159" s="115">
        <v>0</v>
      </c>
      <c r="AH159" s="115">
        <v>-5.921052631578938E-2</v>
      </c>
      <c r="AI159" s="115">
        <v>3.5294117647058906E-2</v>
      </c>
      <c r="AJ159" s="115">
        <v>-3.1107044830741004E-2</v>
      </c>
      <c r="AK159" s="115">
        <v>-0.1366906474820144</v>
      </c>
      <c r="AL159" s="115">
        <v>-0.17737789203084831</v>
      </c>
      <c r="AM159" s="115">
        <v>-8.4745762711864403E-2</v>
      </c>
      <c r="AO159" s="115">
        <v>-0.23544303797468355</v>
      </c>
      <c r="AQ159" s="115">
        <v>-0.16304347826086948</v>
      </c>
      <c r="AR159" s="115">
        <v>0</v>
      </c>
      <c r="AS159" s="115">
        <v>-8.571428571428566E-2</v>
      </c>
      <c r="AT159" s="115">
        <v>0</v>
      </c>
      <c r="AU159" s="115">
        <v>-0.2</v>
      </c>
      <c r="AW159" s="115">
        <v>5.2910052910052907E-3</v>
      </c>
      <c r="AX159" s="115">
        <v>-0.14893617021276595</v>
      </c>
      <c r="AY159" s="115">
        <v>-0.13333333333333333</v>
      </c>
      <c r="AZ159" s="115">
        <v>-4.2735042735042736E-2</v>
      </c>
      <c r="BA159" s="115">
        <v>2.1276595744680851E-2</v>
      </c>
      <c r="BB159" s="115">
        <v>0</v>
      </c>
      <c r="BC159" s="115">
        <v>-3.5842293906809273E-3</v>
      </c>
      <c r="BD159" s="115">
        <v>-0.28000000000000003</v>
      </c>
      <c r="BE159" s="115">
        <v>-6.8181818181818177E-2</v>
      </c>
      <c r="BF159" s="115">
        <v>-0.20672268907563021</v>
      </c>
      <c r="BG159" s="115">
        <v>-1.2987012987013056E-2</v>
      </c>
      <c r="BH159" s="115">
        <v>-1.4388489208633171E-2</v>
      </c>
      <c r="BK159" s="115">
        <v>2.2727272727272645E-2</v>
      </c>
      <c r="BL159" s="115">
        <v>-4.1666666666666664E-2</v>
      </c>
      <c r="BM159" s="115">
        <v>-3.8461538461538464E-2</v>
      </c>
      <c r="BO159" s="116">
        <f t="shared" si="2"/>
        <v>-7.4900166134104121E-2</v>
      </c>
    </row>
    <row r="160" spans="1:67" x14ac:dyDescent="0.2">
      <c r="A160" t="s">
        <v>1514</v>
      </c>
      <c r="C160" s="115">
        <v>-0.17602996254681647</v>
      </c>
      <c r="D160" s="115">
        <v>-8.7500000000000022E-2</v>
      </c>
      <c r="F160" s="115">
        <v>1.8750000000000044E-2</v>
      </c>
      <c r="G160" s="115">
        <v>-9.0090090090090089E-3</v>
      </c>
      <c r="H160" s="115">
        <v>0.13703703703703701</v>
      </c>
      <c r="I160" s="115">
        <v>-6.7796610169491525E-2</v>
      </c>
      <c r="J160" s="115">
        <v>-5.1851851851851802E-2</v>
      </c>
      <c r="K160" s="115">
        <v>-2.5890797231479166E-2</v>
      </c>
      <c r="L160" s="115">
        <v>-1.8397853583748389E-2</v>
      </c>
      <c r="M160" s="115">
        <v>1.5384615384615385E-2</v>
      </c>
      <c r="N160" s="115">
        <v>-0.1596638655462185</v>
      </c>
      <c r="O160" s="115">
        <v>3.2258064516129059E-2</v>
      </c>
      <c r="P160" s="115">
        <v>-2.8901734104046242E-2</v>
      </c>
      <c r="Q160" s="115">
        <v>-1.6829052258636009E-2</v>
      </c>
      <c r="R160" s="115">
        <v>0.12263157894736838</v>
      </c>
      <c r="S160" s="115">
        <v>-1.9607843137254902E-2</v>
      </c>
      <c r="T160" s="115">
        <v>4.5871559633027519E-2</v>
      </c>
      <c r="U160" s="115">
        <v>0.16797488226059654</v>
      </c>
      <c r="V160" s="115">
        <v>4.1891891891891818E-2</v>
      </c>
      <c r="W160" s="115">
        <v>-2.6086956521739191E-2</v>
      </c>
      <c r="X160" s="115">
        <v>2.941176470588238E-2</v>
      </c>
      <c r="Y160" s="115">
        <v>2.6600166251039094E-2</v>
      </c>
      <c r="Z160" s="115">
        <v>6.4516129032258063E-2</v>
      </c>
      <c r="AA160" s="115">
        <v>-0.18918918918918923</v>
      </c>
      <c r="AB160" s="115">
        <v>0</v>
      </c>
      <c r="AC160" s="115">
        <v>6.0000000000000026E-2</v>
      </c>
      <c r="AD160" s="115">
        <v>0</v>
      </c>
      <c r="AE160" s="115">
        <v>3.7735849056603807E-2</v>
      </c>
      <c r="AF160" s="115">
        <v>7.1428571428571494E-2</v>
      </c>
      <c r="AG160" s="115">
        <v>0</v>
      </c>
      <c r="AH160" s="115">
        <v>-0.15555555555555559</v>
      </c>
      <c r="AI160" s="115">
        <v>-1.1627906976744146E-2</v>
      </c>
      <c r="AJ160" s="115">
        <v>-0.20797101449275365</v>
      </c>
      <c r="AK160" s="115">
        <v>-5.7627118644067769E-2</v>
      </c>
      <c r="AL160" s="115">
        <v>1.0389610389610353E-2</v>
      </c>
      <c r="AM160" s="115">
        <v>2.1645021645021644E-2</v>
      </c>
      <c r="AO160" s="115">
        <v>-1.0025062656641569E-2</v>
      </c>
      <c r="AQ160" s="115">
        <v>-4.1666666666666706E-2</v>
      </c>
      <c r="AR160" s="115">
        <v>0</v>
      </c>
      <c r="AS160" s="115">
        <v>-6.0402684563758413E-2</v>
      </c>
      <c r="AT160" s="115">
        <v>-8.4615384615384592E-2</v>
      </c>
      <c r="AU160" s="115">
        <v>0.25268432355046538</v>
      </c>
      <c r="AW160" s="115">
        <v>0</v>
      </c>
      <c r="AX160" s="115">
        <v>-0.13602941176470587</v>
      </c>
      <c r="AY160" s="115">
        <v>0.26050420168067223</v>
      </c>
      <c r="AZ160" s="115">
        <v>0.2061855670103093</v>
      </c>
      <c r="BA160" s="115">
        <v>0</v>
      </c>
      <c r="BB160" s="115">
        <v>0</v>
      </c>
      <c r="BC160" s="115">
        <v>-0.10289389067524124</v>
      </c>
      <c r="BD160" s="115">
        <v>4.1666666666666664E-2</v>
      </c>
      <c r="BE160" s="115">
        <v>-0.22807017543859648</v>
      </c>
      <c r="BF160" s="115">
        <v>0.14423076923076922</v>
      </c>
      <c r="BG160" s="115">
        <v>-6.4516129032257839E-3</v>
      </c>
      <c r="BH160" s="115">
        <v>8.5937499999999972E-2</v>
      </c>
      <c r="BK160" s="115">
        <v>-0.11999999999999993</v>
      </c>
      <c r="BL160" s="115">
        <v>9.0909090909090912E-2</v>
      </c>
      <c r="BM160" s="115">
        <v>-5.6261343012704197E-2</v>
      </c>
      <c r="BO160" s="116">
        <f t="shared" si="2"/>
        <v>-2.9878542436473721E-3</v>
      </c>
    </row>
    <row r="161" spans="1:67" x14ac:dyDescent="0.2">
      <c r="A161" t="s">
        <v>1515</v>
      </c>
      <c r="C161" s="115">
        <v>0.49162011173184367</v>
      </c>
      <c r="F161" s="115">
        <v>-6.2111801242236905E-3</v>
      </c>
      <c r="G161" s="115">
        <v>0.11</v>
      </c>
      <c r="H161" s="115">
        <v>0.08</v>
      </c>
      <c r="J161" s="115">
        <v>7.4626865671641521E-3</v>
      </c>
      <c r="K161" s="115">
        <v>0</v>
      </c>
      <c r="L161" s="115">
        <v>1.3597513597513598E-2</v>
      </c>
      <c r="M161" s="115">
        <v>3.8338658146964834E-2</v>
      </c>
      <c r="N161" s="115">
        <v>8.1818181818181845E-2</v>
      </c>
      <c r="O161" s="115">
        <v>0.19230769230769229</v>
      </c>
      <c r="P161" s="115">
        <v>-1.1428571428571389E-2</v>
      </c>
      <c r="Q161" s="115">
        <v>-7.0016474464579898E-2</v>
      </c>
      <c r="R161" s="115">
        <v>-0.13544668587896247</v>
      </c>
      <c r="S161" s="115">
        <v>6.6945606694560733E-2</v>
      </c>
      <c r="T161" s="115">
        <v>-8.4033613445378144E-2</v>
      </c>
      <c r="U161" s="115">
        <v>7.2390572390572394E-2</v>
      </c>
      <c r="V161" s="115">
        <v>8.8235294117647065E-2</v>
      </c>
      <c r="W161" s="115">
        <v>0</v>
      </c>
      <c r="X161" s="115">
        <v>-0.14465408805031452</v>
      </c>
      <c r="Y161" s="115">
        <v>1.5189873417721496E-2</v>
      </c>
      <c r="Z161" s="115">
        <v>0</v>
      </c>
      <c r="AA161" s="115">
        <v>0.18400000000000005</v>
      </c>
      <c r="AB161" s="115">
        <v>0</v>
      </c>
      <c r="AC161" s="115">
        <v>0</v>
      </c>
      <c r="AD161" s="115">
        <v>0</v>
      </c>
      <c r="AE161" s="115">
        <v>9.52380952380949E-3</v>
      </c>
      <c r="AF161" s="115">
        <v>-0.13178294573643418</v>
      </c>
      <c r="AG161" s="115">
        <v>0</v>
      </c>
      <c r="AH161" s="115">
        <v>0.60714285714285721</v>
      </c>
      <c r="AI161" s="115">
        <v>0.21126760563380284</v>
      </c>
      <c r="AJ161" s="115">
        <v>6.2355658198614272E-2</v>
      </c>
      <c r="AK161" s="115">
        <v>-5.9011164274322209E-2</v>
      </c>
      <c r="AL161" s="115">
        <v>0.12244897959183683</v>
      </c>
      <c r="AM161" s="115">
        <v>-5.5600981193785752E-2</v>
      </c>
      <c r="AO161" s="115">
        <v>0.13031161473087824</v>
      </c>
      <c r="AQ161" s="115">
        <v>0.24675324675324667</v>
      </c>
      <c r="AR161" s="115">
        <v>-7.9166666666666607E-2</v>
      </c>
      <c r="AS161" s="115">
        <v>0.23140495867768601</v>
      </c>
      <c r="AT161" s="115">
        <v>2.0232558139534884</v>
      </c>
      <c r="AU161" s="115">
        <v>0.22543859649122797</v>
      </c>
      <c r="AW161" s="115">
        <v>0</v>
      </c>
      <c r="AX161" s="115">
        <v>0.37373737373737365</v>
      </c>
      <c r="AY161" s="115">
        <v>0.46913580246913589</v>
      </c>
      <c r="AZ161" s="115">
        <v>8.9887640449438075E-2</v>
      </c>
      <c r="BA161" s="115">
        <v>0</v>
      </c>
      <c r="BB161" s="115">
        <v>-2.4390243902439025E-2</v>
      </c>
      <c r="BC161" s="115">
        <v>0.24400000000000005</v>
      </c>
      <c r="BD161" s="115">
        <v>0.3043478260869566</v>
      </c>
      <c r="BE161" s="115">
        <v>-8.0645161290322578E-2</v>
      </c>
      <c r="BF161" s="115">
        <v>0.26829268292682928</v>
      </c>
      <c r="BG161" s="115">
        <v>0.15241635687732349</v>
      </c>
      <c r="BH161" s="115">
        <v>-8.571428571428566E-2</v>
      </c>
      <c r="BK161" s="115">
        <v>0.19047619047619044</v>
      </c>
      <c r="BL161" s="115">
        <v>0</v>
      </c>
      <c r="BM161" s="115">
        <v>0.41282051282051285</v>
      </c>
      <c r="BO161" s="116">
        <f t="shared" si="2"/>
        <v>0.12452403009383246</v>
      </c>
    </row>
    <row r="162" spans="1:67" x14ac:dyDescent="0.2">
      <c r="A162" t="s">
        <v>1516</v>
      </c>
      <c r="C162" s="115">
        <v>0.19333333333333325</v>
      </c>
      <c r="F162" s="115">
        <v>4.5454545454545525E-2</v>
      </c>
      <c r="G162" s="115">
        <v>8.6956521739130432E-2</v>
      </c>
      <c r="H162" s="115">
        <v>0.13636363636363635</v>
      </c>
      <c r="J162" s="115">
        <v>0</v>
      </c>
      <c r="K162" s="115">
        <v>-2.4749999999999942E-2</v>
      </c>
      <c r="L162" s="115">
        <v>0.1279579316389132</v>
      </c>
      <c r="M162" s="115">
        <v>5.3872053872053918E-2</v>
      </c>
      <c r="N162" s="115">
        <v>0.44736842105263164</v>
      </c>
      <c r="O162" s="115">
        <v>-7.1428571428571341E-2</v>
      </c>
      <c r="P162" s="115">
        <v>0.28676470588235298</v>
      </c>
      <c r="Q162" s="115">
        <v>0.10363636363636369</v>
      </c>
      <c r="R162" s="115">
        <v>4.3526432415321309E-2</v>
      </c>
      <c r="S162" s="115">
        <v>7.6576576576576544E-2</v>
      </c>
      <c r="T162" s="115">
        <v>0.11562500000000009</v>
      </c>
      <c r="U162" s="115">
        <v>0.24580536912751674</v>
      </c>
      <c r="V162" s="115">
        <v>-7.2992700729927005E-3</v>
      </c>
      <c r="W162" s="115">
        <v>0</v>
      </c>
      <c r="X162" s="115">
        <v>0.11971830985915501</v>
      </c>
      <c r="Y162" s="115">
        <v>-5.0480769230769211E-2</v>
      </c>
      <c r="Z162" s="115">
        <v>0</v>
      </c>
      <c r="AA162" s="115">
        <v>0.22549019607843146</v>
      </c>
      <c r="AB162" s="115">
        <v>2.2271714922049313E-3</v>
      </c>
      <c r="AC162" s="115">
        <v>0.15384615384615385</v>
      </c>
      <c r="AD162" s="115">
        <v>0</v>
      </c>
      <c r="AE162" s="115">
        <v>2.9411764705882425E-2</v>
      </c>
      <c r="AF162" s="115">
        <v>0.17272727272727276</v>
      </c>
      <c r="AG162" s="115">
        <v>0</v>
      </c>
      <c r="AH162" s="115">
        <v>2.7522935779816415E-2</v>
      </c>
      <c r="AI162" s="115">
        <v>1.4285714285714235E-2</v>
      </c>
      <c r="AJ162" s="115">
        <v>0.28869047619047628</v>
      </c>
      <c r="AK162" s="115">
        <v>0.51815980629539971</v>
      </c>
      <c r="AL162" s="115">
        <v>0.24275362318840563</v>
      </c>
      <c r="AM162" s="115">
        <v>0.13240740740740739</v>
      </c>
      <c r="AO162" s="115">
        <v>-5.8666666666666742E-2</v>
      </c>
      <c r="AQ162" s="115">
        <v>0.30508474576271183</v>
      </c>
      <c r="AR162" s="115">
        <v>0</v>
      </c>
      <c r="AS162" s="115">
        <v>1.6806722689075571E-2</v>
      </c>
      <c r="AT162" s="115">
        <v>0.10256410256410255</v>
      </c>
      <c r="AU162" s="115">
        <v>0.26666666666666666</v>
      </c>
      <c r="AW162" s="115">
        <v>0</v>
      </c>
      <c r="AX162" s="115">
        <v>0.41428571428571431</v>
      </c>
      <c r="AY162" s="115">
        <v>1.2499999999999956E-2</v>
      </c>
      <c r="AZ162" s="115">
        <v>0.21917808219178089</v>
      </c>
      <c r="BA162" s="115">
        <v>-0.10646387832699622</v>
      </c>
      <c r="BB162" s="115">
        <v>-5.7471264367816091E-2</v>
      </c>
      <c r="BC162" s="115">
        <v>0.21951219512195122</v>
      </c>
      <c r="BD162" s="115">
        <v>2.2222222222222143E-2</v>
      </c>
      <c r="BE162" s="115">
        <v>0.10714285714285714</v>
      </c>
      <c r="BF162" s="115">
        <v>0.28930817610062892</v>
      </c>
      <c r="BG162" s="115">
        <v>5.0781249999999889E-2</v>
      </c>
      <c r="BH162" s="115">
        <v>1.4492753623188354E-2</v>
      </c>
      <c r="BK162" s="115">
        <v>-0.47499999999999998</v>
      </c>
      <c r="BL162" s="115">
        <v>9.4527363184079519E-2</v>
      </c>
      <c r="BM162" s="115">
        <v>0.21875</v>
      </c>
      <c r="BO162" s="116">
        <f t="shared" si="2"/>
        <v>9.8049893716542977E-2</v>
      </c>
    </row>
    <row r="163" spans="1:67" x14ac:dyDescent="0.2">
      <c r="A163" t="s">
        <v>1517</v>
      </c>
      <c r="C163" s="115">
        <v>0</v>
      </c>
      <c r="F163" s="115">
        <v>-3.7499999999999978E-2</v>
      </c>
      <c r="G163" s="115">
        <v>-1.0752688172043012E-2</v>
      </c>
      <c r="H163" s="115">
        <v>0.23595505617977522</v>
      </c>
      <c r="J163" s="115">
        <v>-1.4705882352941124E-2</v>
      </c>
      <c r="K163" s="115">
        <v>-1.9607843137254902E-2</v>
      </c>
      <c r="L163" s="115">
        <v>0.13419483101391652</v>
      </c>
      <c r="M163" s="115">
        <v>-8.3472454090150246E-3</v>
      </c>
      <c r="N163" s="115">
        <v>-5.0000000000000044E-2</v>
      </c>
      <c r="O163" s="115">
        <v>0</v>
      </c>
      <c r="P163" s="115">
        <v>-3.5460992907801421E-2</v>
      </c>
      <c r="Q163" s="115">
        <v>0.12936344969199173</v>
      </c>
      <c r="R163" s="115">
        <v>0.36753246753246743</v>
      </c>
      <c r="S163" s="115">
        <v>-9.0163934426229483E-2</v>
      </c>
      <c r="T163" s="115">
        <v>6.2893081761006067E-3</v>
      </c>
      <c r="U163" s="115">
        <v>0.2416666666666667</v>
      </c>
      <c r="V163" s="115">
        <v>7.2826938136256833E-2</v>
      </c>
      <c r="W163" s="115">
        <v>4.5454545454545456E-2</v>
      </c>
      <c r="X163" s="115">
        <v>0.20338983050847445</v>
      </c>
      <c r="Y163" s="115">
        <v>6.8493150684931503E-2</v>
      </c>
      <c r="Z163" s="115">
        <v>3.3333333333333333E-2</v>
      </c>
      <c r="AA163" s="115">
        <v>9.6774193548386941E-2</v>
      </c>
      <c r="AB163" s="115">
        <v>3.8150289017341008E-2</v>
      </c>
      <c r="AC163" s="115">
        <v>0</v>
      </c>
      <c r="AD163" s="115">
        <v>4.9115913555992145E-2</v>
      </c>
      <c r="AE163" s="115">
        <v>-0.11304347826086962</v>
      </c>
      <c r="AF163" s="115">
        <v>0.1</v>
      </c>
      <c r="AG163" s="115">
        <v>-2.5423728813559379E-2</v>
      </c>
      <c r="AH163" s="115">
        <v>-2.6785714285714191E-2</v>
      </c>
      <c r="AI163" s="115">
        <v>6.0606060606060663E-2</v>
      </c>
      <c r="AJ163" s="115">
        <v>6.1052631578947338E-2</v>
      </c>
      <c r="AK163" s="115">
        <v>0.11621621621621614</v>
      </c>
      <c r="AL163" s="115">
        <v>6.153846153846159E-2</v>
      </c>
      <c r="AM163" s="115">
        <v>5.8823529411764705E-2</v>
      </c>
      <c r="AO163" s="115">
        <v>2.6737967914438883E-3</v>
      </c>
      <c r="AQ163" s="115">
        <v>-1.6666666666666607E-2</v>
      </c>
      <c r="AR163" s="115">
        <v>0</v>
      </c>
      <c r="AS163" s="115">
        <v>8.1818181818181845E-2</v>
      </c>
      <c r="AT163" s="115">
        <v>6.8493150684931503E-2</v>
      </c>
      <c r="AU163" s="115">
        <v>0.33928571428571425</v>
      </c>
      <c r="AW163" s="115">
        <v>0</v>
      </c>
      <c r="AX163" s="115">
        <v>8.5271317829457335E-2</v>
      </c>
      <c r="AY163" s="115">
        <v>-3.0303030303030304E-2</v>
      </c>
      <c r="AZ163" s="115">
        <v>0</v>
      </c>
      <c r="BA163" s="115">
        <v>-0.13486842105263153</v>
      </c>
      <c r="BB163" s="115">
        <v>-1.1363636363636364E-2</v>
      </c>
      <c r="BC163" s="115">
        <v>-0.14583333333333334</v>
      </c>
      <c r="BD163" s="115">
        <v>0.2857142857142857</v>
      </c>
      <c r="BE163" s="115">
        <v>-6.6666666666666666E-2</v>
      </c>
      <c r="BF163" s="115">
        <v>0.13978494623655921</v>
      </c>
      <c r="BG163" s="115">
        <v>0.15315315315315325</v>
      </c>
      <c r="BH163" s="115">
        <v>0.13114754098360668</v>
      </c>
      <c r="BK163" s="115">
        <v>-0.2</v>
      </c>
      <c r="BL163" s="115">
        <v>-0.11842105263157891</v>
      </c>
      <c r="BM163" s="115">
        <v>-5.8823529411764705E-2</v>
      </c>
      <c r="BO163" s="116">
        <f t="shared" si="2"/>
        <v>4.0970565748258692E-2</v>
      </c>
    </row>
    <row r="164" spans="1:67" x14ac:dyDescent="0.2">
      <c r="A164" t="s">
        <v>1518</v>
      </c>
      <c r="C164" s="115">
        <v>-6.25E-2</v>
      </c>
      <c r="F164" s="115">
        <v>-4.7619047619047658E-2</v>
      </c>
      <c r="G164" s="115">
        <v>-2.1052631578947368E-2</v>
      </c>
      <c r="H164" s="115">
        <v>0.23611111111111113</v>
      </c>
      <c r="J164" s="115">
        <v>0</v>
      </c>
      <c r="K164" s="115">
        <v>0</v>
      </c>
      <c r="L164" s="115">
        <v>2.1319796954314664E-2</v>
      </c>
      <c r="M164" s="115">
        <v>0.2125506072874494</v>
      </c>
      <c r="N164" s="115">
        <v>-0.28571428571428564</v>
      </c>
      <c r="O164" s="115">
        <v>0.27272727272727254</v>
      </c>
      <c r="P164" s="115">
        <v>3.6764705882352942E-2</v>
      </c>
      <c r="Q164" s="115">
        <v>7.9822616407982286E-2</v>
      </c>
      <c r="R164" s="115">
        <v>8.7336244541484712E-3</v>
      </c>
      <c r="S164" s="115">
        <v>1.6666666666666607E-2</v>
      </c>
      <c r="T164" s="115">
        <v>6.0000000000000026E-2</v>
      </c>
      <c r="U164" s="115">
        <v>-6.7961165048543687E-2</v>
      </c>
      <c r="V164" s="115">
        <v>-1.0077519379844939E-2</v>
      </c>
      <c r="W164" s="115">
        <v>-0.18215613382899623</v>
      </c>
      <c r="X164" s="115">
        <v>-0.15714285714285708</v>
      </c>
      <c r="Y164" s="115">
        <v>5.7013574660633455E-2</v>
      </c>
      <c r="Z164" s="115">
        <v>0</v>
      </c>
      <c r="AA164" s="115">
        <v>-6.9999999999999923E-2</v>
      </c>
      <c r="AB164" s="115">
        <v>5.8139534883720929E-3</v>
      </c>
      <c r="AC164" s="115">
        <v>0</v>
      </c>
      <c r="AD164" s="115">
        <v>0.15681818181818177</v>
      </c>
      <c r="AE164" s="115">
        <v>-8.6206896551723842E-3</v>
      </c>
      <c r="AF164" s="115">
        <v>-4.7619047619047616E-2</v>
      </c>
      <c r="AG164" s="115">
        <v>-0.12592592592592589</v>
      </c>
      <c r="AH164" s="115">
        <v>-7.4380165289256228E-2</v>
      </c>
      <c r="AI164" s="115">
        <v>1.538461538461533E-2</v>
      </c>
      <c r="AJ164" s="115">
        <v>0.55737704918032782</v>
      </c>
      <c r="AK164" s="115">
        <v>-7.4999999999999997E-2</v>
      </c>
      <c r="AM164" s="115">
        <v>-7.2727272727272724E-2</v>
      </c>
      <c r="AO164" s="115">
        <v>-0.14806378132118453</v>
      </c>
      <c r="AQ164" s="115">
        <v>0</v>
      </c>
      <c r="AR164" s="115">
        <v>0</v>
      </c>
      <c r="AS164" s="115">
        <v>-4.3478260869565216E-2</v>
      </c>
      <c r="AT164" s="115">
        <v>-0.39166666666666666</v>
      </c>
      <c r="AU164" s="115">
        <v>0.10891089108910894</v>
      </c>
      <c r="AW164" s="115">
        <v>0</v>
      </c>
      <c r="AX164" s="115">
        <v>-0.10104529616724733</v>
      </c>
      <c r="AY164" s="115">
        <v>-5.7142857142857141E-2</v>
      </c>
      <c r="AZ164" s="115">
        <v>0.19672131147540989</v>
      </c>
      <c r="BA164" s="115">
        <v>-5.0000000000000044E-2</v>
      </c>
      <c r="BB164" s="115">
        <v>2.3255813953488372E-2</v>
      </c>
      <c r="BC164" s="115">
        <v>0.26984126984126994</v>
      </c>
      <c r="BD164" s="115">
        <v>9.3749999999999944E-2</v>
      </c>
      <c r="BE164" s="115">
        <v>-6.6225165562913673E-3</v>
      </c>
      <c r="BF164" s="115">
        <v>-5.4237288135593267E-2</v>
      </c>
      <c r="BG164" s="115">
        <v>-0.11200000000000003</v>
      </c>
      <c r="BH164" s="115">
        <v>-0.12857142857142861</v>
      </c>
      <c r="BK164" s="115">
        <v>0</v>
      </c>
      <c r="BL164" s="115">
        <v>0.26666666666666672</v>
      </c>
      <c r="BM164" s="115">
        <v>0</v>
      </c>
      <c r="BO164" s="116">
        <f t="shared" si="2"/>
        <v>5.4615720757285333E-3</v>
      </c>
    </row>
    <row r="165" spans="1:67" x14ac:dyDescent="0.2">
      <c r="A165" t="s">
        <v>1519</v>
      </c>
      <c r="C165" s="115">
        <v>-5.3254437869822403E-2</v>
      </c>
      <c r="F165" s="115">
        <v>-3.9999999999999959E-2</v>
      </c>
      <c r="G165" s="115">
        <v>0</v>
      </c>
      <c r="H165" s="115">
        <v>-6.8965517241379067E-3</v>
      </c>
      <c r="J165" s="115">
        <v>-2.8571428571428598E-2</v>
      </c>
      <c r="K165" s="115">
        <v>0</v>
      </c>
      <c r="L165" s="115">
        <v>-4.8309178743961352E-2</v>
      </c>
      <c r="M165" s="115">
        <v>-2.1782178217821812E-2</v>
      </c>
      <c r="N165" s="115">
        <v>-6.6666666666666721E-2</v>
      </c>
      <c r="O165" s="115">
        <v>-0.21428571428571416</v>
      </c>
      <c r="P165" s="115">
        <v>-8.1081081081081155E-2</v>
      </c>
      <c r="Q165" s="115">
        <v>-0.13684210526315788</v>
      </c>
      <c r="R165" s="115">
        <v>0.10096153846153846</v>
      </c>
      <c r="S165" s="115">
        <v>5.7268722466960388E-2</v>
      </c>
      <c r="T165" s="115">
        <v>-0.15730337078651688</v>
      </c>
      <c r="U165" s="115">
        <v>1.9801980198019802E-2</v>
      </c>
      <c r="V165" s="115">
        <v>-2.6415094339622643E-2</v>
      </c>
      <c r="W165" s="115">
        <v>0.22272727272727266</v>
      </c>
      <c r="X165" s="115">
        <v>0.25000000000000006</v>
      </c>
      <c r="Y165" s="115">
        <v>0.15828092243186576</v>
      </c>
      <c r="Z165" s="115">
        <v>-6.25E-2</v>
      </c>
      <c r="AA165" s="115">
        <v>-9.0909090909090912E-2</v>
      </c>
      <c r="AB165" s="115">
        <v>-0.17466410748560462</v>
      </c>
      <c r="AC165" s="115">
        <v>0</v>
      </c>
      <c r="AD165" s="115">
        <v>0</v>
      </c>
      <c r="AE165" s="115">
        <v>0.15999999999999998</v>
      </c>
      <c r="AF165" s="115">
        <v>-4.5454545454545456E-2</v>
      </c>
      <c r="AG165" s="115">
        <v>-8.4745762711864403E-2</v>
      </c>
      <c r="AH165" s="115">
        <v>-0.13571428571428573</v>
      </c>
      <c r="AI165" s="115">
        <v>-0.10958904109589039</v>
      </c>
      <c r="AJ165" s="115">
        <v>-0.12857142857142856</v>
      </c>
      <c r="AK165" s="115">
        <v>-0.18367346938775511</v>
      </c>
      <c r="AM165" s="115">
        <v>-2.2222222222222223E-2</v>
      </c>
      <c r="AO165" s="115">
        <v>-4.5351473922903137E-3</v>
      </c>
      <c r="AQ165" s="115">
        <v>-0.2</v>
      </c>
      <c r="AR165" s="115">
        <v>-2.4390243902439081E-2</v>
      </c>
      <c r="AS165" s="115">
        <v>-4.9586776859504106E-2</v>
      </c>
      <c r="AT165" s="115">
        <v>-0.14285714285714285</v>
      </c>
      <c r="AU165" s="115">
        <v>-3.8095238095238071E-2</v>
      </c>
      <c r="AW165" s="115">
        <v>0</v>
      </c>
      <c r="AX165" s="115">
        <v>-0.1558823529411765</v>
      </c>
      <c r="AY165" s="115">
        <v>-7.8947368421052627E-2</v>
      </c>
      <c r="AZ165" s="115">
        <v>-0.12857142857142861</v>
      </c>
      <c r="BA165" s="115">
        <v>-1.5384615384615385E-2</v>
      </c>
      <c r="BB165" s="115">
        <v>-2.2727272727272728E-2</v>
      </c>
      <c r="BC165" s="115">
        <v>-6.43564356435644E-2</v>
      </c>
      <c r="BD165" s="115">
        <v>-0.19999999999999996</v>
      </c>
      <c r="BE165" s="115">
        <v>-0.19466666666666668</v>
      </c>
      <c r="BF165" s="115">
        <v>-4.8387096774193547E-2</v>
      </c>
      <c r="BG165" s="115">
        <v>2.0408163265306121E-2</v>
      </c>
      <c r="BH165" s="115">
        <v>7.6923076923076927E-2</v>
      </c>
      <c r="BK165" s="115">
        <v>0</v>
      </c>
      <c r="BL165" s="115">
        <v>-0.17431192660550462</v>
      </c>
      <c r="BM165" s="115">
        <v>-7.1038251366120256E-2</v>
      </c>
      <c r="BO165" s="116">
        <f t="shared" si="2"/>
        <v>-4.5681815719199784E-2</v>
      </c>
    </row>
    <row r="166" spans="1:67" x14ac:dyDescent="0.2">
      <c r="A166" t="s">
        <v>1520</v>
      </c>
      <c r="C166" s="115">
        <v>0</v>
      </c>
      <c r="F166" s="115">
        <v>2.9411764705882353E-2</v>
      </c>
      <c r="G166" s="115">
        <v>0.14457831325301204</v>
      </c>
      <c r="H166" s="115">
        <v>5.0724637681159368E-2</v>
      </c>
      <c r="J166" s="115">
        <v>7.6923076923076927E-2</v>
      </c>
      <c r="K166" s="115">
        <v>-1.2239902080783353E-3</v>
      </c>
      <c r="L166" s="115">
        <v>0.17881548974943057</v>
      </c>
      <c r="M166" s="115">
        <v>-6.3079777365491627E-2</v>
      </c>
      <c r="N166" s="115">
        <v>-6.2500000000000056E-2</v>
      </c>
      <c r="O166" s="115">
        <v>0.27272727272727254</v>
      </c>
      <c r="P166" s="115">
        <v>-6.3291139240506319E-2</v>
      </c>
      <c r="Q166" s="115">
        <v>9.6537250786988493E-2</v>
      </c>
      <c r="R166" s="115">
        <v>-5.4545454545454543E-2</v>
      </c>
      <c r="S166" s="115">
        <v>-9.2000000000000026E-2</v>
      </c>
      <c r="T166" s="115">
        <v>-5.3191489361702128E-2</v>
      </c>
      <c r="U166" s="115">
        <v>-5.6074766355140186E-2</v>
      </c>
      <c r="V166" s="115">
        <v>9.5041322314049589E-2</v>
      </c>
      <c r="X166" s="115">
        <v>9.0090090090089777E-3</v>
      </c>
      <c r="Y166" s="115">
        <v>0.17199017199017197</v>
      </c>
      <c r="Z166" s="115">
        <v>-0.15789473684210525</v>
      </c>
      <c r="AA166" s="115">
        <v>0.22222222222222221</v>
      </c>
      <c r="AB166" s="115">
        <v>1.9230769230769505E-3</v>
      </c>
      <c r="AC166" s="115">
        <v>8.3333333333333329E-2</v>
      </c>
      <c r="AD166" s="115">
        <v>0</v>
      </c>
      <c r="AE166" s="115">
        <v>-9.9009900990098664E-3</v>
      </c>
      <c r="AF166" s="115">
        <v>0</v>
      </c>
      <c r="AG166" s="115">
        <v>0</v>
      </c>
      <c r="AH166" s="115">
        <v>9.3749999999999944E-2</v>
      </c>
      <c r="AI166" s="115">
        <v>0.12307692307692306</v>
      </c>
      <c r="AJ166" s="115">
        <v>7.5268817204301175E-2</v>
      </c>
      <c r="AK166" s="115">
        <v>-0.19008264462809918</v>
      </c>
      <c r="AM166" s="115">
        <v>-8.3876221498371317E-2</v>
      </c>
      <c r="AO166" s="115">
        <v>-3.2894736842105261E-2</v>
      </c>
      <c r="AQ166" s="115">
        <v>0</v>
      </c>
      <c r="AR166" s="115">
        <v>0</v>
      </c>
      <c r="AS166" s="115">
        <v>9.00900900900901E-2</v>
      </c>
      <c r="AT166" s="115">
        <v>-0.39130434782608697</v>
      </c>
      <c r="AU166" s="115">
        <v>-9.7421203438395373E-2</v>
      </c>
      <c r="AW166" s="115">
        <v>0</v>
      </c>
      <c r="AX166" s="115">
        <v>8.6261980830670895E-2</v>
      </c>
      <c r="AY166" s="115">
        <v>2.7027027027027029E-2</v>
      </c>
      <c r="AZ166" s="115">
        <v>9.3749999999999944E-2</v>
      </c>
      <c r="BA166" s="115">
        <v>0</v>
      </c>
      <c r="BB166" s="115">
        <v>0</v>
      </c>
      <c r="BC166" s="115">
        <v>-8.1818181818181845E-2</v>
      </c>
      <c r="BD166" s="115">
        <v>8.108108108108103E-2</v>
      </c>
      <c r="BE166" s="115">
        <v>4.1666666666666664E-2</v>
      </c>
      <c r="BF166" s="115">
        <v>3.3333333333333333E-2</v>
      </c>
      <c r="BG166" s="115">
        <v>-5.4054054054054002E-2</v>
      </c>
      <c r="BH166" s="115">
        <v>0</v>
      </c>
      <c r="BK166" s="115">
        <v>-9.0909090909090912E-2</v>
      </c>
      <c r="BL166" s="115">
        <v>9.0000000000000038E-2</v>
      </c>
      <c r="BM166" s="115">
        <v>-5.181347150259067E-2</v>
      </c>
      <c r="BO166" s="116">
        <f t="shared" si="2"/>
        <v>1.0955972913100281E-2</v>
      </c>
    </row>
    <row r="167" spans="1:67" x14ac:dyDescent="0.2">
      <c r="A167" t="s">
        <v>1521</v>
      </c>
      <c r="C167" s="115">
        <v>-0.11052631578947376</v>
      </c>
      <c r="F167" s="115">
        <v>1.796407185628747E-2</v>
      </c>
      <c r="G167" s="115">
        <v>3.7499999999999999E-2</v>
      </c>
      <c r="H167" s="115">
        <v>-2.1276595744680778E-2</v>
      </c>
      <c r="J167" s="115">
        <v>3.1746031746031772E-2</v>
      </c>
      <c r="K167" s="115">
        <v>0</v>
      </c>
      <c r="L167" s="115">
        <v>-1.1376564277589137E-3</v>
      </c>
      <c r="M167" s="115">
        <v>-5.4385964912280725E-2</v>
      </c>
      <c r="N167" s="115">
        <v>0.20754716981132088</v>
      </c>
      <c r="O167" s="115">
        <v>-0.26666666666666661</v>
      </c>
      <c r="P167" s="115">
        <v>0.11267605633802827</v>
      </c>
      <c r="Q167" s="115">
        <v>-0.19373942470389174</v>
      </c>
      <c r="R167" s="115">
        <v>-8.3333333333333329E-2</v>
      </c>
      <c r="S167" s="115">
        <v>0</v>
      </c>
      <c r="T167" s="115">
        <v>-5.2910052910051788E-3</v>
      </c>
      <c r="U167" s="115">
        <v>-3.5166816952209246E-2</v>
      </c>
      <c r="V167" s="115">
        <v>-7.5630252100840373E-2</v>
      </c>
      <c r="X167" s="115">
        <v>9.0909090909090592E-3</v>
      </c>
      <c r="Y167" s="115">
        <v>-1.9277108433734872E-2</v>
      </c>
      <c r="Z167" s="115">
        <v>-0.12643678160919541</v>
      </c>
      <c r="AA167" s="115">
        <v>-0.18181818181818182</v>
      </c>
      <c r="AB167" s="115">
        <v>0.13043478260869565</v>
      </c>
      <c r="AC167" s="115">
        <v>-7.6923076923076927E-2</v>
      </c>
      <c r="AD167" s="115">
        <v>9.7256857855361561E-2</v>
      </c>
      <c r="AE167" s="115">
        <v>9.9999999999999638E-3</v>
      </c>
      <c r="AF167" s="115">
        <v>7.8431372549019676E-2</v>
      </c>
      <c r="AG167" s="115">
        <v>0</v>
      </c>
      <c r="AH167" s="115">
        <v>4.9180327868852576E-2</v>
      </c>
      <c r="AI167" s="115">
        <v>1.5624999999999944E-2</v>
      </c>
      <c r="AJ167" s="115">
        <v>0.47954545454545444</v>
      </c>
      <c r="AK167" s="115">
        <v>-0.1037037037037037</v>
      </c>
      <c r="AM167" s="115">
        <v>-9.1715976331360888E-2</v>
      </c>
      <c r="AO167" s="115">
        <v>-8.6172344689378705E-2</v>
      </c>
      <c r="AQ167" s="115">
        <v>-8.5365853658536509E-2</v>
      </c>
      <c r="AR167" s="115">
        <v>0</v>
      </c>
      <c r="AS167" s="115">
        <v>5.7142857142857106E-2</v>
      </c>
      <c r="AT167" s="115">
        <v>-0.20689655172413793</v>
      </c>
      <c r="AU167" s="115">
        <v>2.6470588235294076E-2</v>
      </c>
      <c r="AW167" s="115">
        <v>0</v>
      </c>
      <c r="AX167" s="115">
        <v>0.18113207547169813</v>
      </c>
      <c r="AY167" s="115">
        <v>-0.15909090909090909</v>
      </c>
      <c r="AZ167" s="115">
        <v>0</v>
      </c>
      <c r="BA167" s="115">
        <v>0</v>
      </c>
      <c r="BB167" s="115">
        <v>-4.3478260869565216E-2</v>
      </c>
      <c r="BC167" s="115">
        <v>0.1</v>
      </c>
      <c r="BD167" s="115">
        <v>4.2253521126760667E-2</v>
      </c>
      <c r="BE167" s="115">
        <v>-4.6357615894039736E-2</v>
      </c>
      <c r="BF167" s="115">
        <v>-3.0694668820678492E-2</v>
      </c>
      <c r="BG167" s="115">
        <v>-0.2382352941176471</v>
      </c>
      <c r="BH167" s="115">
        <v>6.5573770491803338E-2</v>
      </c>
      <c r="BK167" s="115">
        <v>-6.7796610169491581E-2</v>
      </c>
      <c r="BL167" s="115">
        <v>0.23456790123456794</v>
      </c>
      <c r="BM167" s="115">
        <v>2.5974025974026343E-3</v>
      </c>
      <c r="BO167" s="116">
        <f t="shared" si="2"/>
        <v>-8.007185268027045E-3</v>
      </c>
    </row>
    <row r="168" spans="1:67" x14ac:dyDescent="0.2">
      <c r="A168" t="s">
        <v>1522</v>
      </c>
      <c r="C168" s="115">
        <v>-4.5226130653266264E-2</v>
      </c>
      <c r="F168" s="115">
        <v>-1.7647058823529453E-2</v>
      </c>
      <c r="G168" s="115">
        <v>3.896103896103896E-2</v>
      </c>
      <c r="H168" s="115">
        <v>5.2238805970149196E-2</v>
      </c>
      <c r="J168" s="115">
        <v>-0.10638297872340426</v>
      </c>
      <c r="K168" s="115">
        <v>5.8290155440414507E-2</v>
      </c>
      <c r="L168" s="115">
        <v>4.3323442136498587E-2</v>
      </c>
      <c r="M168" s="115">
        <v>-0.34482758620689657</v>
      </c>
      <c r="N168" s="115">
        <v>-0.18461538461538465</v>
      </c>
      <c r="O168" s="115">
        <v>0.42857142857142849</v>
      </c>
      <c r="P168" s="115">
        <v>-4.6979865771812152E-2</v>
      </c>
      <c r="Q168" s="115">
        <v>0.40546967895362679</v>
      </c>
      <c r="R168" s="115">
        <v>0.22448979591836735</v>
      </c>
      <c r="S168" s="115">
        <v>-1.9960079840319646E-3</v>
      </c>
      <c r="T168" s="115">
        <v>-0.10000000000000006</v>
      </c>
      <c r="U168" s="115">
        <v>-1.9885108263367212E-2</v>
      </c>
      <c r="V168" s="115">
        <v>-1.9475655430711569E-2</v>
      </c>
      <c r="X168" s="115">
        <v>-0.35672514619883045</v>
      </c>
      <c r="Y168" s="115">
        <v>-2.8103044496487185E-2</v>
      </c>
      <c r="Z168" s="115">
        <v>-0.20909090909090908</v>
      </c>
      <c r="AA168" s="115">
        <v>1.8518518518518452E-2</v>
      </c>
      <c r="AB168" s="115">
        <v>2.2222222222222223E-2</v>
      </c>
      <c r="AC168" s="115">
        <v>0</v>
      </c>
      <c r="AD168" s="115">
        <v>0</v>
      </c>
      <c r="AE168" s="115">
        <v>0</v>
      </c>
      <c r="AF168" s="115">
        <v>-8.1081081081081113E-2</v>
      </c>
      <c r="AG168" s="115">
        <v>7.2727272727272724E-2</v>
      </c>
      <c r="AH168" s="115">
        <v>-0.1866666666666667</v>
      </c>
      <c r="AI168" s="115">
        <v>0.25490196078431387</v>
      </c>
      <c r="AJ168" s="115">
        <v>0.14285714285714285</v>
      </c>
      <c r="AK168" s="115">
        <v>2.2727272727272728E-2</v>
      </c>
      <c r="AM168" s="115">
        <v>0.16551724137931026</v>
      </c>
      <c r="AO168" s="115">
        <v>0.13151927437641717</v>
      </c>
      <c r="AQ168" s="115">
        <v>2.4999999999999911E-2</v>
      </c>
      <c r="AR168" s="115">
        <v>0</v>
      </c>
      <c r="AS168" s="115">
        <v>-1.8691588785046665E-2</v>
      </c>
      <c r="AT168" s="115">
        <v>-0.25641025641025639</v>
      </c>
      <c r="AU168" s="115">
        <v>0</v>
      </c>
      <c r="AW168" s="115">
        <v>7.1428571428571397E-2</v>
      </c>
      <c r="AX168" s="115">
        <v>-1.8518518518518517E-2</v>
      </c>
      <c r="AY168" s="115">
        <v>0</v>
      </c>
      <c r="AZ168" s="115">
        <v>-0.14666666666666661</v>
      </c>
      <c r="BA168" s="115">
        <v>1.5625E-2</v>
      </c>
      <c r="BB168" s="115">
        <v>4.5454545454545456E-2</v>
      </c>
      <c r="BC168" s="115">
        <v>-9.0909090909090912E-2</v>
      </c>
      <c r="BD168" s="115">
        <v>-0.38260869565217392</v>
      </c>
      <c r="BE168" s="115">
        <v>9.3582887700535151E-3</v>
      </c>
      <c r="BF168" s="115">
        <v>5.8119658119658094E-2</v>
      </c>
      <c r="BG168" s="115">
        <v>-0.11688311688311688</v>
      </c>
      <c r="BH168" s="115">
        <v>1.6666666666666607E-2</v>
      </c>
      <c r="BK168" s="115">
        <v>-0.11278195488721804</v>
      </c>
      <c r="BL168" s="115">
        <v>-0.26363636363636367</v>
      </c>
      <c r="BM168" s="115">
        <v>-0.126984126984127</v>
      </c>
      <c r="BO168" s="116">
        <f t="shared" si="2"/>
        <v>-1.8090660780291853E-2</v>
      </c>
    </row>
    <row r="169" spans="1:67" x14ac:dyDescent="0.2">
      <c r="A169" t="s">
        <v>1523</v>
      </c>
      <c r="C169" s="115">
        <v>-5.2380952380952452E-2</v>
      </c>
      <c r="F169" s="115">
        <v>-4.4943820224719142E-2</v>
      </c>
      <c r="G169" s="115">
        <v>4.0540540540540543E-2</v>
      </c>
      <c r="H169" s="115">
        <v>-0.14649681528662414</v>
      </c>
      <c r="J169" s="115">
        <v>-1.3986013986014061E-2</v>
      </c>
      <c r="K169" s="115">
        <v>-1.0256410256410256E-2</v>
      </c>
      <c r="L169" s="115">
        <v>-5.6022408963585436E-2</v>
      </c>
      <c r="M169" s="115">
        <v>-0.22182468694096599</v>
      </c>
      <c r="N169" s="115">
        <v>0.18181818181818182</v>
      </c>
      <c r="O169" s="115">
        <v>-0.19230769230769229</v>
      </c>
      <c r="P169" s="115">
        <v>9.5588235294117696E-2</v>
      </c>
      <c r="Q169" s="115">
        <v>1.2033694344163659E-2</v>
      </c>
      <c r="R169" s="115">
        <v>-0.02</v>
      </c>
      <c r="S169" s="115">
        <v>0.19856459330143553</v>
      </c>
      <c r="T169" s="115">
        <v>0.16666666666666666</v>
      </c>
      <c r="U169" s="115">
        <v>-1.6086956521739082E-2</v>
      </c>
      <c r="V169" s="115">
        <v>2.1423106350420901E-2</v>
      </c>
      <c r="X169" s="115">
        <v>6.8750000000000089E-2</v>
      </c>
      <c r="Y169" s="115">
        <v>-4.5810055865921726E-2</v>
      </c>
      <c r="Z169" s="115">
        <v>0</v>
      </c>
      <c r="AA169" s="115">
        <v>-0.27999999999999997</v>
      </c>
      <c r="AB169" s="115">
        <v>-5.2631578947368418E-2</v>
      </c>
      <c r="AC169" s="115">
        <v>0</v>
      </c>
      <c r="AD169" s="115">
        <v>-0.12445414847161564</v>
      </c>
      <c r="AE169" s="115">
        <v>0.25</v>
      </c>
      <c r="AF169" s="115">
        <v>-0.18382352941176472</v>
      </c>
      <c r="AG169" s="115">
        <v>0</v>
      </c>
      <c r="AH169" s="115">
        <v>-0.10714285714285718</v>
      </c>
      <c r="AI169" s="115">
        <v>-0.3544303797468355</v>
      </c>
      <c r="AJ169" s="115">
        <v>0.1</v>
      </c>
      <c r="AK169" s="115">
        <v>0.17857142857142858</v>
      </c>
      <c r="AM169" s="115">
        <v>-3.3333333333333333E-2</v>
      </c>
      <c r="AO169" s="115">
        <v>-0.30221518987341772</v>
      </c>
      <c r="AQ169" s="115">
        <v>-0.12087912087912084</v>
      </c>
      <c r="AR169" s="115">
        <v>-6.818181818181808E-2</v>
      </c>
      <c r="AS169" s="115">
        <v>5.9405940594059375E-2</v>
      </c>
      <c r="AT169" s="115">
        <v>-2.0100502512562745E-2</v>
      </c>
      <c r="AU169" s="115">
        <v>-8.1081081081081086E-2</v>
      </c>
      <c r="AW169" s="115">
        <v>0</v>
      </c>
      <c r="AX169" s="115">
        <v>0.08</v>
      </c>
      <c r="AY169" s="115">
        <v>3.7735849056603807E-2</v>
      </c>
      <c r="AZ169" s="115">
        <v>0</v>
      </c>
      <c r="BA169" s="115">
        <v>0</v>
      </c>
      <c r="BB169" s="115">
        <v>-7.3684210526315783E-2</v>
      </c>
      <c r="BC169" s="115">
        <v>-8.3333333333333329E-2</v>
      </c>
      <c r="BD169" s="115">
        <v>0</v>
      </c>
      <c r="BE169" s="115">
        <v>1.0810810810810773E-2</v>
      </c>
      <c r="BF169" s="115">
        <v>-5.6451612903225805E-2</v>
      </c>
      <c r="BG169" s="115">
        <v>0.203125</v>
      </c>
      <c r="BH169" s="115">
        <v>7.1428571428571494E-2</v>
      </c>
      <c r="BK169" s="115">
        <v>0</v>
      </c>
      <c r="BL169" s="115">
        <v>-8.3333333333333329E-2</v>
      </c>
      <c r="BM169" s="115">
        <v>-9.2592592592592587E-2</v>
      </c>
      <c r="BO169" s="116">
        <f t="shared" si="2"/>
        <v>-2.1911732381664144E-2</v>
      </c>
    </row>
    <row r="170" spans="1:67" x14ac:dyDescent="0.2">
      <c r="A170" t="s">
        <v>1524</v>
      </c>
      <c r="C170" s="115">
        <v>-1.8691588785046665E-2</v>
      </c>
      <c r="F170" s="115">
        <v>-0.10999999999999996</v>
      </c>
      <c r="G170" s="115">
        <v>-3.896103896103896E-2</v>
      </c>
      <c r="H170" s="115">
        <v>0.10563380281690142</v>
      </c>
      <c r="J170" s="115">
        <v>-5.921052631578938E-2</v>
      </c>
      <c r="K170" s="115">
        <v>0</v>
      </c>
      <c r="L170" s="115">
        <v>9.5764272559852634E-2</v>
      </c>
      <c r="M170" s="115">
        <v>0.12136409227683043</v>
      </c>
      <c r="N170" s="115">
        <v>-8.3333333333333329E-2</v>
      </c>
      <c r="O170" s="115">
        <v>-0.1333333333333333</v>
      </c>
      <c r="P170" s="115">
        <v>7.4074074074073808E-3</v>
      </c>
      <c r="Q170" s="115">
        <v>-0.15117466802860072</v>
      </c>
      <c r="R170" s="115">
        <v>-3.8461538461538464E-2</v>
      </c>
      <c r="S170" s="115">
        <v>-5.0000000000000065E-2</v>
      </c>
      <c r="T170" s="115">
        <v>-2.7027027027027029E-2</v>
      </c>
      <c r="U170" s="115">
        <v>-2.9535864978902954E-2</v>
      </c>
      <c r="V170" s="115">
        <v>0.117094017094017</v>
      </c>
      <c r="X170" s="115">
        <v>6.6666666666666666E-2</v>
      </c>
      <c r="Y170" s="115">
        <v>-1.9715224534501613E-2</v>
      </c>
      <c r="Z170" s="115">
        <v>0</v>
      </c>
      <c r="AA170" s="115">
        <v>0.23966942148760334</v>
      </c>
      <c r="AB170" s="115">
        <v>-3.8461538461538436E-2</v>
      </c>
      <c r="AC170" s="115">
        <v>0</v>
      </c>
      <c r="AD170" s="115">
        <v>9.8321342925659333E-2</v>
      </c>
      <c r="AE170" s="115">
        <v>-0.2</v>
      </c>
      <c r="AF170" s="115">
        <v>0.1333333333333333</v>
      </c>
      <c r="AG170" s="115">
        <v>0</v>
      </c>
      <c r="AH170" s="115">
        <v>0.20000000000000004</v>
      </c>
      <c r="AI170" s="115">
        <v>0.11267605633802827</v>
      </c>
      <c r="AJ170" s="115">
        <v>-7.8947368421052627E-2</v>
      </c>
      <c r="AK170" s="115">
        <v>-0.104</v>
      </c>
      <c r="AM170" s="115">
        <v>-4.4585987261146452E-2</v>
      </c>
      <c r="AO170" s="115">
        <v>0.21538461538461545</v>
      </c>
      <c r="AQ170" s="115">
        <v>-0.2416666666666667</v>
      </c>
      <c r="AR170" s="115">
        <v>3.937007874015748E-2</v>
      </c>
      <c r="AS170" s="115">
        <v>-1.9417475728155442E-2</v>
      </c>
      <c r="AT170" s="115">
        <v>-5.0000000000000712E-3</v>
      </c>
      <c r="AU170" s="115">
        <v>2.2099447513812074E-2</v>
      </c>
      <c r="AW170" s="115">
        <v>0.10250000000000004</v>
      </c>
      <c r="AX170" s="115">
        <v>0</v>
      </c>
      <c r="AY170" s="115">
        <v>-0.15200000000000002</v>
      </c>
      <c r="AZ170" s="115">
        <v>-5.6603773584905683E-2</v>
      </c>
      <c r="BA170" s="115">
        <v>-1.5384615384615385E-2</v>
      </c>
      <c r="BB170" s="115">
        <v>-3.0612244897959183E-2</v>
      </c>
      <c r="BC170" s="115">
        <v>1.6949152542372819E-2</v>
      </c>
      <c r="BD170" s="115">
        <v>0</v>
      </c>
      <c r="BE170" s="115">
        <v>0</v>
      </c>
      <c r="BF170" s="115">
        <v>-0.1388888888888889</v>
      </c>
      <c r="BG170" s="115">
        <v>-5.8823529411764705E-2</v>
      </c>
      <c r="BH170" s="115">
        <v>-0.20000000000000004</v>
      </c>
      <c r="BK170" s="115">
        <v>0</v>
      </c>
      <c r="BL170" s="115">
        <v>-7.6923076923076927E-2</v>
      </c>
      <c r="BM170" s="115">
        <v>0.31351351351351353</v>
      </c>
      <c r="BO170" s="116">
        <f t="shared" si="2"/>
        <v>-4.0190960148700347E-3</v>
      </c>
    </row>
    <row r="171" spans="1:67" x14ac:dyDescent="0.2">
      <c r="A171" t="s">
        <v>1525</v>
      </c>
      <c r="C171" s="115">
        <v>-4.6511627906977403E-3</v>
      </c>
      <c r="F171" s="115">
        <v>-4.3062200956937732E-2</v>
      </c>
      <c r="G171" s="115">
        <v>-6.097560975609756E-2</v>
      </c>
      <c r="H171" s="115">
        <v>-2.7397260273972629E-2</v>
      </c>
      <c r="J171" s="115">
        <v>-0.11627906976744186</v>
      </c>
      <c r="K171" s="115">
        <v>7.7519379844961239E-3</v>
      </c>
      <c r="L171" s="115">
        <v>-0.14622641509433965</v>
      </c>
      <c r="M171" s="115">
        <v>-4.1346153846153817E-2</v>
      </c>
      <c r="N171" s="115">
        <v>-1.6393442622950762E-2</v>
      </c>
      <c r="O171" s="115">
        <v>-0.16666666666666669</v>
      </c>
      <c r="P171" s="115">
        <v>-0.19642857142857145</v>
      </c>
      <c r="Q171" s="115">
        <v>0.22375000000000006</v>
      </c>
      <c r="R171" s="115">
        <v>-3.255813953488372E-2</v>
      </c>
      <c r="S171" s="115">
        <v>-1.1235955056179775E-2</v>
      </c>
      <c r="T171" s="115">
        <v>-2.6315789473684209E-2</v>
      </c>
      <c r="U171" s="115">
        <v>-4.2016806722689074E-3</v>
      </c>
      <c r="V171" s="115">
        <v>-3.7037037037037035E-2</v>
      </c>
      <c r="X171" s="115">
        <v>-0.14285714285714285</v>
      </c>
      <c r="Y171" s="115">
        <v>5.0632911392404958E-2</v>
      </c>
      <c r="Z171" s="115">
        <v>0</v>
      </c>
      <c r="AA171" s="115">
        <v>-0.28823529411764709</v>
      </c>
      <c r="AB171" s="115">
        <v>-5.9047619047619078E-2</v>
      </c>
      <c r="AC171" s="115">
        <v>0</v>
      </c>
      <c r="AD171" s="115">
        <v>0</v>
      </c>
      <c r="AE171" s="115">
        <v>-4.7619047619047616E-2</v>
      </c>
      <c r="AF171" s="115">
        <v>-5.5118110236220416E-2</v>
      </c>
      <c r="AG171" s="115">
        <v>7.8431372549019607E-2</v>
      </c>
      <c r="AH171" s="115">
        <v>-0.125</v>
      </c>
      <c r="AI171" s="115">
        <v>-0.11250000000000004</v>
      </c>
      <c r="AJ171" s="115">
        <v>-0.15555555555555556</v>
      </c>
      <c r="AK171" s="115">
        <v>-9.0247452692867575E-2</v>
      </c>
      <c r="AM171" s="115">
        <v>6.4406779661016905E-2</v>
      </c>
      <c r="AO171" s="115">
        <v>0.04</v>
      </c>
      <c r="AQ171" s="115">
        <v>-0.16083916083916089</v>
      </c>
      <c r="AR171" s="115">
        <v>-0.20625000000000004</v>
      </c>
      <c r="AS171" s="115">
        <v>-6.3636363636363574E-2</v>
      </c>
      <c r="AT171" s="115">
        <v>2.5062656641604369E-3</v>
      </c>
      <c r="AU171" s="115">
        <v>-6.8587105624142658E-3</v>
      </c>
      <c r="AW171" s="115">
        <v>-0.14893617021276595</v>
      </c>
      <c r="AX171" s="115">
        <v>-3.4749034749034693E-2</v>
      </c>
      <c r="AY171" s="115">
        <v>-3.8461538461538464E-2</v>
      </c>
      <c r="AZ171" s="115">
        <v>-3.6363636363636341E-2</v>
      </c>
      <c r="BA171" s="115">
        <v>-9.1463414634145486E-3</v>
      </c>
      <c r="BB171" s="115">
        <v>1.1351909184726464E-2</v>
      </c>
      <c r="BC171" s="115">
        <v>-4.065040650406504E-2</v>
      </c>
      <c r="BD171" s="115">
        <v>-0.11538461538461539</v>
      </c>
      <c r="BE171" s="115">
        <v>-4.8843187660668343E-2</v>
      </c>
      <c r="BF171" s="115">
        <v>-2.1739130434782532E-2</v>
      </c>
      <c r="BG171" s="115">
        <v>-1.7341040462427786E-2</v>
      </c>
      <c r="BH171" s="115">
        <v>-2.0979020979021028E-2</v>
      </c>
      <c r="BK171" s="115">
        <v>0</v>
      </c>
      <c r="BL171" s="115">
        <v>-0.13333333333333333</v>
      </c>
      <c r="BM171" s="115">
        <v>5.7142857142857141E-2</v>
      </c>
      <c r="BO171" s="116">
        <f t="shared" si="2"/>
        <v>-4.8575340274953666E-2</v>
      </c>
    </row>
    <row r="172" spans="1:67" x14ac:dyDescent="0.2">
      <c r="A172" t="s">
        <v>1526</v>
      </c>
      <c r="C172" s="115">
        <v>0</v>
      </c>
      <c r="F172" s="115">
        <v>5.5555555555555448E-2</v>
      </c>
      <c r="G172" s="115">
        <v>1.2345679012345678E-2</v>
      </c>
      <c r="H172" s="115">
        <v>5.0359712230215778E-2</v>
      </c>
      <c r="J172" s="115">
        <v>0.11688311688311681</v>
      </c>
      <c r="K172" s="115">
        <v>-3.2258064516128976E-2</v>
      </c>
      <c r="L172" s="115">
        <v>-8.9694656488549546E-2</v>
      </c>
      <c r="M172" s="115">
        <v>-5.4545454545454543E-2</v>
      </c>
      <c r="N172" s="115">
        <v>-0.12857142857142861</v>
      </c>
      <c r="O172" s="115">
        <v>-0.19999999999999998</v>
      </c>
      <c r="P172" s="115">
        <v>0.20863309352517986</v>
      </c>
      <c r="Q172" s="115">
        <v>2.564102564102564E-2</v>
      </c>
      <c r="R172" s="115">
        <v>3.864734299516908E-2</v>
      </c>
      <c r="S172" s="115">
        <v>-8.247422680412371E-2</v>
      </c>
      <c r="T172" s="115">
        <v>-7.3170731707317069E-2</v>
      </c>
      <c r="U172" s="115">
        <v>3.0303030303030304E-2</v>
      </c>
      <c r="V172" s="115">
        <v>-1.2195121951219513E-2</v>
      </c>
      <c r="X172" s="115">
        <v>4.1666666666666623E-2</v>
      </c>
      <c r="Y172" s="115">
        <v>3.2066508313539223E-2</v>
      </c>
      <c r="Z172" s="115">
        <v>0</v>
      </c>
      <c r="AA172" s="115">
        <v>9.6774193548387094E-2</v>
      </c>
      <c r="AB172" s="115">
        <v>-6.0822898032200333E-2</v>
      </c>
      <c r="AC172" s="115">
        <v>0</v>
      </c>
      <c r="AD172" s="115">
        <v>0</v>
      </c>
      <c r="AE172" s="115">
        <v>0.05</v>
      </c>
      <c r="AF172" s="115">
        <v>1.5999999999999945E-2</v>
      </c>
      <c r="AG172" s="115">
        <v>0</v>
      </c>
      <c r="AH172" s="115">
        <v>-5.3254437869822403E-2</v>
      </c>
      <c r="AI172" s="115">
        <v>8.108108108108103E-2</v>
      </c>
      <c r="AJ172" s="115">
        <v>1.8099547511312153E-2</v>
      </c>
      <c r="AK172" s="115">
        <v>0.16440677966101699</v>
      </c>
      <c r="AM172" s="115">
        <v>0.11320754716981132</v>
      </c>
      <c r="AO172" s="115">
        <v>-3.4749034749034693E-2</v>
      </c>
      <c r="AQ172" s="115">
        <v>7.0422535211268613E-3</v>
      </c>
      <c r="AR172" s="115">
        <v>3.2258064516129031E-2</v>
      </c>
      <c r="AS172" s="115">
        <v>-8.3333333333333329E-2</v>
      </c>
      <c r="AT172" s="115">
        <v>0</v>
      </c>
      <c r="AU172" s="115">
        <v>3.6984352773826584E-2</v>
      </c>
      <c r="AW172" s="115">
        <v>-8.2926829268292687E-2</v>
      </c>
      <c r="AX172" s="115">
        <v>7.9166666666666607E-2</v>
      </c>
      <c r="AY172" s="115">
        <v>-3.8314176245211272E-3</v>
      </c>
      <c r="AZ172" s="115">
        <v>6.4516129032258063E-2</v>
      </c>
      <c r="BA172" s="115">
        <v>0</v>
      </c>
      <c r="BB172" s="115">
        <v>3.0851063829787296E-2</v>
      </c>
      <c r="BC172" s="115">
        <v>-4.6511627906976716E-2</v>
      </c>
      <c r="BD172" s="115">
        <v>0.3</v>
      </c>
      <c r="BE172" s="115">
        <v>-0.1634408602150538</v>
      </c>
      <c r="BF172" s="115">
        <v>0.17197452229299359</v>
      </c>
      <c r="BG172" s="115">
        <v>-3.8888888888888848E-2</v>
      </c>
      <c r="BH172" s="115">
        <v>-6.9444444444444198E-3</v>
      </c>
      <c r="BK172" s="115">
        <v>0</v>
      </c>
      <c r="BL172" s="115">
        <v>-0.11764705882352941</v>
      </c>
      <c r="BM172" s="115">
        <v>0</v>
      </c>
      <c r="BO172" s="116">
        <f t="shared" si="2"/>
        <v>9.6076116413192705E-3</v>
      </c>
    </row>
    <row r="173" spans="1:67" x14ac:dyDescent="0.2">
      <c r="A173" t="s">
        <v>1527</v>
      </c>
      <c r="C173" s="115">
        <v>-0.13306451612903228</v>
      </c>
      <c r="F173" s="115">
        <v>4.2105263157894778E-2</v>
      </c>
      <c r="G173" s="115">
        <v>-6.5743944636678237E-2</v>
      </c>
      <c r="H173" s="115">
        <v>-7.1428571428571175E-3</v>
      </c>
      <c r="J173" s="115">
        <v>-2.5316455696202552E-2</v>
      </c>
      <c r="K173" s="115">
        <v>3.6010362694300461E-2</v>
      </c>
      <c r="L173" s="115">
        <v>8.0412371134020583E-2</v>
      </c>
      <c r="M173" s="115">
        <v>-2.1352313167259836E-2</v>
      </c>
      <c r="N173" s="115">
        <v>1.4492753623188354E-2</v>
      </c>
      <c r="O173" s="115">
        <v>0.87500000000000011</v>
      </c>
      <c r="P173" s="115">
        <v>1.4598540145985481E-2</v>
      </c>
      <c r="Q173" s="115">
        <v>1.8276762402088847E-2</v>
      </c>
      <c r="R173" s="115">
        <v>-5.909090909090909E-2</v>
      </c>
      <c r="S173" s="115">
        <v>-1.020408163265306E-2</v>
      </c>
      <c r="T173" s="115">
        <v>-8.482142857142852E-2</v>
      </c>
      <c r="U173" s="115">
        <v>1.7621145374449341E-2</v>
      </c>
      <c r="V173" s="115">
        <v>8.1967213114754103E-3</v>
      </c>
      <c r="X173" s="115">
        <v>-3.4482758620689537E-2</v>
      </c>
      <c r="Y173" s="115">
        <v>3.694581280788177E-2</v>
      </c>
      <c r="Z173" s="115">
        <v>0</v>
      </c>
      <c r="AA173" s="115">
        <v>-0.1091954022988505</v>
      </c>
      <c r="AB173" s="115">
        <v>0.11799999999999997</v>
      </c>
      <c r="AC173" s="115">
        <v>0</v>
      </c>
      <c r="AD173" s="115">
        <v>0</v>
      </c>
      <c r="AE173" s="115">
        <v>0</v>
      </c>
      <c r="AF173" s="115">
        <v>4.1666666666666664E-2</v>
      </c>
      <c r="AG173" s="115">
        <v>0</v>
      </c>
      <c r="AH173" s="115">
        <v>0.12666666666666657</v>
      </c>
      <c r="AI173" s="115">
        <v>-6.3291139240506319E-2</v>
      </c>
      <c r="AJ173" s="115">
        <v>-2.8571428571428508E-2</v>
      </c>
      <c r="AK173" s="115">
        <v>-0.10606060606060606</v>
      </c>
      <c r="AM173" s="115">
        <v>-7.1803852889667272E-2</v>
      </c>
      <c r="AO173" s="115">
        <v>3.5999999999999942E-2</v>
      </c>
      <c r="AQ173" s="115">
        <v>-0.1744186046511628</v>
      </c>
      <c r="AR173" s="115">
        <v>-9.6209912536443079E-2</v>
      </c>
      <c r="AS173" s="115">
        <v>5.263157894736839E-2</v>
      </c>
      <c r="AT173" s="115">
        <v>0</v>
      </c>
      <c r="AU173" s="115">
        <v>0.19152542372881351</v>
      </c>
      <c r="AW173" s="115">
        <v>-0.10869565217391304</v>
      </c>
      <c r="AX173" s="115">
        <v>-0.04</v>
      </c>
      <c r="AY173" s="115">
        <v>-6.785714285714281E-2</v>
      </c>
      <c r="AZ173" s="115">
        <v>1.3071895424836555E-2</v>
      </c>
      <c r="BA173" s="115">
        <v>-6.0606060606061465E-3</v>
      </c>
      <c r="BB173" s="115">
        <v>1.0752688172043012E-2</v>
      </c>
      <c r="BC173" s="115">
        <v>7.8124999999999722E-3</v>
      </c>
      <c r="BD173" s="115">
        <v>-0.23076923076923078</v>
      </c>
      <c r="BE173" s="115">
        <v>5.8020477815699592E-2</v>
      </c>
      <c r="BF173" s="115">
        <v>3.2894736842105261E-2</v>
      </c>
      <c r="BG173" s="115">
        <v>-9.5477386934673308E-2</v>
      </c>
      <c r="BH173" s="115">
        <v>-3.9999999999999973E-2</v>
      </c>
      <c r="BK173" s="115">
        <v>-1.4814814814814762E-2</v>
      </c>
      <c r="BL173" s="115">
        <v>-0.10526315789473684</v>
      </c>
      <c r="BM173" s="115">
        <v>-3.3149171270718307E-2</v>
      </c>
      <c r="BO173" s="116">
        <f t="shared" si="2"/>
        <v>-2.9246565420004649E-6</v>
      </c>
    </row>
    <row r="174" spans="1:67" x14ac:dyDescent="0.2">
      <c r="A174" t="s">
        <v>1528</v>
      </c>
      <c r="C174" s="115">
        <v>0.45882352941176474</v>
      </c>
      <c r="F174" s="115">
        <v>-3.0612244897959252E-2</v>
      </c>
      <c r="G174" s="115">
        <v>1.0489510489510556E-2</v>
      </c>
      <c r="H174" s="115">
        <v>-6.6666666666666666E-2</v>
      </c>
      <c r="J174" s="115">
        <v>-0.22549019607843129</v>
      </c>
      <c r="K174" s="115">
        <v>-4.9261083743842367E-2</v>
      </c>
      <c r="L174" s="115">
        <v>-0.20524375256042604</v>
      </c>
      <c r="M174" s="115">
        <v>-0.19541875447387247</v>
      </c>
      <c r="N174" s="115">
        <v>-0.14814814814814806</v>
      </c>
      <c r="O174" s="115">
        <v>-4.0000000000000036E-2</v>
      </c>
      <c r="P174" s="115">
        <v>-0.21264367816091953</v>
      </c>
      <c r="Q174" s="115">
        <v>-0.15638766519823794</v>
      </c>
      <c r="R174" s="115">
        <v>-5.9829059829059832E-2</v>
      </c>
      <c r="S174" s="115">
        <v>-7.5471698113207544E-2</v>
      </c>
      <c r="T174" s="115">
        <v>-6.651884700665283E-3</v>
      </c>
      <c r="U174" s="115">
        <v>1.3392857142857142E-2</v>
      </c>
      <c r="V174" s="115">
        <v>-0.11401597676107472</v>
      </c>
      <c r="X174" s="115">
        <v>8.7499999999999911E-2</v>
      </c>
      <c r="Y174" s="115">
        <v>-6.1271676300578004E-2</v>
      </c>
      <c r="Z174" s="115">
        <v>-5.1724137931034482E-2</v>
      </c>
      <c r="AA174" s="115">
        <v>-0.10769230769230777</v>
      </c>
      <c r="AB174" s="115">
        <v>0</v>
      </c>
      <c r="AC174" s="115">
        <v>-7.1428571428571425E-2</v>
      </c>
      <c r="AD174" s="115">
        <v>-0.14020618556701026</v>
      </c>
      <c r="AE174" s="115">
        <v>-0.16666666666666666</v>
      </c>
      <c r="AF174" s="115">
        <v>-0.04</v>
      </c>
      <c r="AG174" s="115">
        <v>0</v>
      </c>
      <c r="AH174" s="115">
        <v>-0.12790697674418602</v>
      </c>
      <c r="AI174" s="115">
        <v>2.5974025974025997E-2</v>
      </c>
      <c r="AJ174" s="115">
        <v>-0.18604651162790695</v>
      </c>
      <c r="AK174" s="115">
        <v>3.7735849056603751E-2</v>
      </c>
      <c r="AM174" s="115">
        <v>-4.8333333333333311E-2</v>
      </c>
      <c r="AO174" s="115">
        <v>1.0101010101010102E-2</v>
      </c>
      <c r="AQ174" s="115">
        <v>-0.21818181818181823</v>
      </c>
      <c r="AR174" s="115">
        <v>7.1874999999999911E-2</v>
      </c>
      <c r="AS174" s="115">
        <v>-7.3170731707317097E-2</v>
      </c>
      <c r="AT174" s="115">
        <v>0</v>
      </c>
      <c r="AU174" s="115">
        <v>4.240282685512365E-2</v>
      </c>
      <c r="AW174" s="115">
        <v>-0.13501316284317405</v>
      </c>
      <c r="AX174" s="115">
        <v>-9.7472924187725615E-2</v>
      </c>
      <c r="AY174" s="115">
        <v>-0.125</v>
      </c>
      <c r="AZ174" s="115">
        <v>-0.21134020618556693</v>
      </c>
      <c r="BA174" s="115">
        <v>0</v>
      </c>
      <c r="BB174" s="115">
        <v>-8.8235294117647065E-2</v>
      </c>
      <c r="BC174" s="115">
        <v>-0.23809523809523808</v>
      </c>
      <c r="BD174" s="115">
        <v>0</v>
      </c>
      <c r="BE174" s="115">
        <v>7.1951219512195186E-2</v>
      </c>
      <c r="BF174" s="115">
        <v>-1.9354838709677465E-2</v>
      </c>
      <c r="BG174" s="115">
        <v>-0.31379310344827593</v>
      </c>
      <c r="BH174" s="115">
        <v>3.4482758620689655E-2</v>
      </c>
      <c r="BK174" s="115">
        <v>-2.173913043478266E-2</v>
      </c>
      <c r="BL174" s="115">
        <v>0.10144927536231885</v>
      </c>
      <c r="BM174" s="115">
        <v>-0.35357142857142854</v>
      </c>
      <c r="BO174" s="116">
        <f t="shared" si="2"/>
        <v>-6.6337871520389793E-2</v>
      </c>
    </row>
    <row r="175" spans="1:67" x14ac:dyDescent="0.2">
      <c r="A175" t="s">
        <v>1529</v>
      </c>
      <c r="C175" s="115">
        <v>0</v>
      </c>
      <c r="F175" s="115">
        <v>-5.7692307692307654E-2</v>
      </c>
      <c r="G175" s="115">
        <v>-0.24868651488616467</v>
      </c>
      <c r="H175" s="115">
        <v>-1.9607843137254947E-2</v>
      </c>
      <c r="J175" s="115">
        <v>-7.2727272727272793E-2</v>
      </c>
      <c r="K175" s="115">
        <v>-4.6580044128462306E-3</v>
      </c>
      <c r="L175" s="115">
        <v>-0.12194244604316549</v>
      </c>
      <c r="M175" s="115">
        <v>-9.8709677419354908E-2</v>
      </c>
      <c r="N175" s="115">
        <v>0</v>
      </c>
      <c r="O175" s="115">
        <v>-0.2857142857142857</v>
      </c>
      <c r="P175" s="115">
        <v>-2.2471910112359668E-2</v>
      </c>
      <c r="Q175" s="115">
        <v>-3.404255319148939E-2</v>
      </c>
      <c r="R175" s="115">
        <v>0.18181818181818182</v>
      </c>
      <c r="S175" s="115">
        <v>-5.3571428571428568E-2</v>
      </c>
      <c r="T175" s="115">
        <v>-1.5283842794759733E-2</v>
      </c>
      <c r="U175" s="115">
        <v>-8.943089430894309E-2</v>
      </c>
      <c r="V175" s="115">
        <v>-0.16036585365853664</v>
      </c>
      <c r="X175" s="115">
        <v>-1.2345679012345635E-2</v>
      </c>
      <c r="Y175" s="115">
        <v>-1.4806378132118419E-2</v>
      </c>
      <c r="Z175" s="115">
        <v>0</v>
      </c>
      <c r="AA175" s="115">
        <v>-6.6985645933014287E-2</v>
      </c>
      <c r="AB175" s="115">
        <v>-0.20634920634920634</v>
      </c>
      <c r="AC175" s="115">
        <v>0</v>
      </c>
      <c r="AD175" s="115">
        <v>0</v>
      </c>
      <c r="AE175" s="115">
        <v>0.2</v>
      </c>
      <c r="AF175" s="115">
        <v>7.7586206896551754E-2</v>
      </c>
      <c r="AG175" s="115">
        <v>0</v>
      </c>
      <c r="AH175" s="115">
        <v>-4.4444444444444481E-2</v>
      </c>
      <c r="AI175" s="115">
        <v>-3.7499999999999978E-2</v>
      </c>
      <c r="AJ175" s="115">
        <v>-9.8387096774193578E-2</v>
      </c>
      <c r="AK175" s="115">
        <v>-5.9171597633135994E-2</v>
      </c>
      <c r="AM175" s="115">
        <v>-3.2258064516129031E-2</v>
      </c>
      <c r="AO175" s="115">
        <v>-0.01</v>
      </c>
      <c r="AQ175" s="115">
        <v>-0.13385826771653539</v>
      </c>
      <c r="AR175" s="115">
        <v>0.23076923076923078</v>
      </c>
      <c r="AS175" s="115">
        <v>-0.12142857142857137</v>
      </c>
      <c r="AT175" s="115">
        <v>0</v>
      </c>
      <c r="AU175" s="115">
        <v>1.071428571428574E-2</v>
      </c>
      <c r="AW175" s="115">
        <v>-0.1942424242424243</v>
      </c>
      <c r="AX175" s="115">
        <v>-9.4771241830065425E-2</v>
      </c>
      <c r="AY175" s="115">
        <v>6.2893081761006067E-3</v>
      </c>
      <c r="AZ175" s="115">
        <v>4.8648648648648575E-2</v>
      </c>
      <c r="BA175" s="115">
        <v>3.125E-2</v>
      </c>
      <c r="BB175" s="115">
        <v>-1.9230769230769232E-2</v>
      </c>
      <c r="BC175" s="115">
        <v>-1.1764705882352899E-2</v>
      </c>
      <c r="BD175" s="115">
        <v>-1.5151515151515098E-2</v>
      </c>
      <c r="BE175" s="115">
        <v>0.13730929264909855</v>
      </c>
      <c r="BF175" s="115">
        <v>-0.1091954022988505</v>
      </c>
      <c r="BG175" s="115">
        <v>4.6931407942238296E-2</v>
      </c>
      <c r="BH175" s="115">
        <v>2.8368794326241162E-2</v>
      </c>
      <c r="BK175" s="115">
        <v>0</v>
      </c>
      <c r="BL175" s="115">
        <v>1.4705882352941176E-2</v>
      </c>
      <c r="BM175" s="115">
        <v>5.2631578947368363E-2</v>
      </c>
      <c r="BO175" s="116">
        <f t="shared" si="2"/>
        <v>-2.8297604283112357E-2</v>
      </c>
    </row>
    <row r="176" spans="1:67" x14ac:dyDescent="0.2">
      <c r="A176" t="s">
        <v>1530</v>
      </c>
      <c r="C176" s="115">
        <v>-0.25438596491228072</v>
      </c>
      <c r="F176" s="115">
        <v>-4.5871559633027519E-2</v>
      </c>
      <c r="G176" s="115">
        <v>0.17008196721311486</v>
      </c>
      <c r="H176" s="115">
        <v>-1.9230769230769162E-2</v>
      </c>
      <c r="J176" s="115">
        <v>-0.11290322580645164</v>
      </c>
      <c r="K176" s="115">
        <v>7.3421052631578887E-2</v>
      </c>
      <c r="L176" s="115">
        <v>1.4228383801532204E-2</v>
      </c>
      <c r="M176" s="115">
        <v>-1.5247776365946668E-2</v>
      </c>
      <c r="N176" s="115">
        <v>0</v>
      </c>
      <c r="O176" s="115">
        <v>-0.16666666666666671</v>
      </c>
      <c r="P176" s="115">
        <v>-6.3157894736842066E-2</v>
      </c>
      <c r="Q176" s="115">
        <v>-0.27075252133436778</v>
      </c>
      <c r="R176" s="115">
        <v>-0.2851985559566787</v>
      </c>
      <c r="S176" s="115">
        <v>3.7037037037037035E-2</v>
      </c>
      <c r="T176" s="115">
        <v>1.3274336283185714E-2</v>
      </c>
      <c r="U176" s="115">
        <v>-3.5294117647058823E-2</v>
      </c>
      <c r="V176" s="115">
        <v>-8.533184606804245E-2</v>
      </c>
      <c r="X176" s="115">
        <v>-0.19000000000000003</v>
      </c>
      <c r="Y176" s="115">
        <v>-0.13412228796844189</v>
      </c>
      <c r="Z176" s="115">
        <v>4.5045045045045043E-2</v>
      </c>
      <c r="AA176" s="115">
        <v>0.12972972972972965</v>
      </c>
      <c r="AB176" s="115">
        <v>0.26</v>
      </c>
      <c r="AC176" s="115">
        <v>0</v>
      </c>
      <c r="AD176" s="115">
        <v>-9.6834264432029846E-2</v>
      </c>
      <c r="AE176" s="115">
        <v>0</v>
      </c>
      <c r="AF176" s="115">
        <v>5.4545454545454515E-2</v>
      </c>
      <c r="AG176" s="115">
        <v>0</v>
      </c>
      <c r="AH176" s="115">
        <v>8.4337349397590272E-2</v>
      </c>
      <c r="AI176" s="115">
        <v>-4.7619047619047658E-2</v>
      </c>
      <c r="AJ176" s="115">
        <v>-0.19270833333333331</v>
      </c>
      <c r="AK176" s="115">
        <v>5.9561128526645725E-2</v>
      </c>
      <c r="AM176" s="115">
        <v>-1.5873015873015872E-2</v>
      </c>
      <c r="AO176" s="115">
        <v>-3.8461538461538464E-2</v>
      </c>
      <c r="AQ176" s="115">
        <v>-0.12110726643598617</v>
      </c>
      <c r="AR176" s="115">
        <v>-6.8100358422939017E-2</v>
      </c>
      <c r="AS176" s="115">
        <v>2.941176470588238E-2</v>
      </c>
      <c r="AT176" s="115">
        <v>0</v>
      </c>
      <c r="AU176" s="115">
        <v>-2.4390243902439001E-2</v>
      </c>
      <c r="AW176" s="115">
        <v>-2.3668639053254437E-2</v>
      </c>
      <c r="AX176" s="115">
        <v>6.5789473684211468E-3</v>
      </c>
      <c r="AY176" s="115">
        <v>-6.4705882352941155E-2</v>
      </c>
      <c r="AZ176" s="115">
        <v>-0.12735849056603771</v>
      </c>
      <c r="BA176" s="115">
        <v>8.4745762711864403E-2</v>
      </c>
      <c r="BB176" s="115">
        <v>-0.10499139414802068</v>
      </c>
      <c r="BC176" s="115">
        <v>-8.3557951482479825E-2</v>
      </c>
      <c r="BD176" s="115">
        <v>-5.7142857142857197E-2</v>
      </c>
      <c r="BE176" s="115">
        <v>-5.5172413793104233E-3</v>
      </c>
      <c r="BF176" s="115">
        <v>5.2950075642965208E-2</v>
      </c>
      <c r="BG176" s="115">
        <v>-0.21194879089615931</v>
      </c>
      <c r="BH176" s="115">
        <v>-2.7586206896551748E-2</v>
      </c>
      <c r="BK176" s="115">
        <v>-1.4285714285714235E-2</v>
      </c>
      <c r="BL176" s="115">
        <v>6.9182389937106889E-2</v>
      </c>
      <c r="BM176" s="115">
        <v>-0.2035928143712574</v>
      </c>
      <c r="BO176" s="116">
        <f t="shared" si="2"/>
        <v>-3.8178920996308173E-2</v>
      </c>
    </row>
    <row r="177" spans="1:67" x14ac:dyDescent="0.2">
      <c r="A177" t="s">
        <v>1531</v>
      </c>
      <c r="C177" s="115">
        <v>-8.6956521739130124E-3</v>
      </c>
      <c r="F177" s="115">
        <v>4.608294930875642E-3</v>
      </c>
      <c r="G177" s="115">
        <v>6.1855670103092199E-3</v>
      </c>
      <c r="H177" s="115">
        <v>-4.8780487804877988E-2</v>
      </c>
      <c r="J177" s="115">
        <v>-3.875968992248062E-2</v>
      </c>
      <c r="K177" s="115">
        <v>-9.0909090909090912E-2</v>
      </c>
      <c r="L177" s="115">
        <v>3.1226486079759259E-2</v>
      </c>
      <c r="M177" s="115">
        <v>5.8507061197041139E-2</v>
      </c>
      <c r="N177" s="115">
        <v>-0.11956521739130432</v>
      </c>
      <c r="O177" s="115">
        <v>-6.6666666666666624E-2</v>
      </c>
      <c r="P177" s="115">
        <v>-6.4039408866995107E-2</v>
      </c>
      <c r="Q177" s="115">
        <v>-2.3484848484848442E-2</v>
      </c>
      <c r="R177" s="115">
        <v>-0.13220551378446113</v>
      </c>
      <c r="S177" s="115">
        <v>0.125</v>
      </c>
      <c r="T177" s="115">
        <v>-0.1171875</v>
      </c>
      <c r="U177" s="115">
        <v>-0.12671232876712329</v>
      </c>
      <c r="V177" s="115">
        <v>7.0447761194029915E-2</v>
      </c>
      <c r="X177" s="115">
        <v>-0.1111111111111111</v>
      </c>
      <c r="Y177" s="115">
        <v>3.5750766087844735E-2</v>
      </c>
      <c r="Z177" s="115">
        <v>0.26136363636363635</v>
      </c>
      <c r="AA177" s="115">
        <v>2.7777777777777776E-2</v>
      </c>
      <c r="AB177" s="115">
        <v>0.15606936416184972</v>
      </c>
      <c r="AC177" s="115">
        <v>0</v>
      </c>
      <c r="AD177" s="115">
        <v>0.21493212669683256</v>
      </c>
      <c r="AE177" s="115">
        <v>-9.9009900990098664E-3</v>
      </c>
      <c r="AF177" s="115">
        <v>3.7735849056603807E-2</v>
      </c>
      <c r="AG177" s="115">
        <v>-3.9062500000000555E-3</v>
      </c>
      <c r="AH177" s="115">
        <v>0</v>
      </c>
      <c r="AI177" s="115">
        <v>-0.14285714285714288</v>
      </c>
      <c r="AJ177" s="115">
        <v>-2.5974025974026343E-3</v>
      </c>
      <c r="AK177" s="115">
        <v>2.2435897435897415E-2</v>
      </c>
      <c r="AM177" s="115">
        <v>-0.13875598086124408</v>
      </c>
      <c r="AO177" s="115">
        <v>-0.10034602076124563</v>
      </c>
      <c r="AQ177" s="115">
        <v>2.482269503546097E-2</v>
      </c>
      <c r="AR177" s="115">
        <v>-7.0000000000000048E-2</v>
      </c>
      <c r="AS177" s="115">
        <v>-4.2253521126760542E-2</v>
      </c>
      <c r="AT177" s="115">
        <v>-2.6829268292682961E-2</v>
      </c>
      <c r="AU177" s="115">
        <v>-0.10312500000000002</v>
      </c>
      <c r="AW177" s="115">
        <v>-2.8735632183908046E-2</v>
      </c>
      <c r="AX177" s="115">
        <v>-0.10059171597633133</v>
      </c>
      <c r="AY177" s="115">
        <v>-0.10526315789473684</v>
      </c>
      <c r="AZ177" s="115">
        <v>9.52380952380949E-3</v>
      </c>
      <c r="BA177" s="115">
        <v>-2.960526315789469E-2</v>
      </c>
      <c r="BB177" s="115">
        <v>-9.3603744149765883E-2</v>
      </c>
      <c r="BC177" s="115">
        <v>0.1310975609756099</v>
      </c>
      <c r="BD177" s="115">
        <v>0</v>
      </c>
      <c r="BE177" s="115">
        <v>-2.0270270270270271E-2</v>
      </c>
      <c r="BF177" s="115">
        <v>6.4412238325281687E-2</v>
      </c>
      <c r="BG177" s="115">
        <v>-0.15301204819277112</v>
      </c>
      <c r="BH177" s="115">
        <v>-7.6433121019108236E-2</v>
      </c>
      <c r="BK177" s="115">
        <v>0</v>
      </c>
      <c r="BL177" s="115">
        <v>-9.1428571428571415E-2</v>
      </c>
      <c r="BM177" s="115">
        <v>-0.12105263157894741</v>
      </c>
      <c r="BO177" s="116">
        <f t="shared" si="2"/>
        <v>-2.1260157669397123E-2</v>
      </c>
    </row>
    <row r="178" spans="1:67" x14ac:dyDescent="0.2">
      <c r="A178" t="s">
        <v>1532</v>
      </c>
    </row>
    <row r="179" spans="1:67" x14ac:dyDescent="0.2">
      <c r="A179" t="s">
        <v>1533</v>
      </c>
    </row>
    <row r="180" spans="1:67" x14ac:dyDescent="0.2">
      <c r="A180" t="s">
        <v>1534</v>
      </c>
    </row>
    <row r="181" spans="1:67" x14ac:dyDescent="0.2">
      <c r="A181" t="s">
        <v>1535</v>
      </c>
    </row>
  </sheetData>
  <conditionalFormatting sqref="B1:S1">
    <cfRule type="duplicateValues" dxfId="49" priority="2"/>
  </conditionalFormatting>
  <conditionalFormatting sqref="T1:BM1">
    <cfRule type="duplicateValues" dxfId="48" priority="1"/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K181"/>
  <sheetViews>
    <sheetView topLeftCell="BA1" workbookViewId="0">
      <selection activeCell="BL8" sqref="BL8"/>
    </sheetView>
  </sheetViews>
  <sheetFormatPr defaultRowHeight="12.75" x14ac:dyDescent="0.2"/>
  <cols>
    <col min="63" max="63" width="21.85546875" bestFit="1" customWidth="1"/>
  </cols>
  <sheetData>
    <row r="1" spans="1:63" ht="15.75" x14ac:dyDescent="0.25">
      <c r="B1" s="62" t="s">
        <v>429</v>
      </c>
      <c r="C1" s="62" t="s">
        <v>433</v>
      </c>
      <c r="D1" s="31" t="s">
        <v>1037</v>
      </c>
      <c r="E1" s="31" t="s">
        <v>765</v>
      </c>
      <c r="F1" s="31" t="s">
        <v>810</v>
      </c>
      <c r="G1" s="62" t="s">
        <v>450</v>
      </c>
      <c r="H1" s="62" t="s">
        <v>935</v>
      </c>
      <c r="I1" s="62" t="s">
        <v>874</v>
      </c>
      <c r="J1" s="31" t="s">
        <v>242</v>
      </c>
      <c r="K1" s="31" t="s">
        <v>914</v>
      </c>
      <c r="L1" s="31" t="s">
        <v>900</v>
      </c>
      <c r="M1" s="62" t="s">
        <v>556</v>
      </c>
      <c r="N1" s="31" t="s">
        <v>912</v>
      </c>
      <c r="O1" s="31" t="s">
        <v>152</v>
      </c>
      <c r="P1" s="62" t="s">
        <v>460</v>
      </c>
      <c r="Q1" s="31" t="s">
        <v>814</v>
      </c>
      <c r="R1" s="62" t="s">
        <v>931</v>
      </c>
      <c r="S1" s="62" t="s">
        <v>472</v>
      </c>
      <c r="T1" s="62" t="s">
        <v>949</v>
      </c>
      <c r="U1" s="62" t="s">
        <v>897</v>
      </c>
      <c r="V1" s="31" t="s">
        <v>920</v>
      </c>
      <c r="W1" s="62" t="s">
        <v>1003</v>
      </c>
      <c r="X1" s="31" t="s">
        <v>1080</v>
      </c>
      <c r="Y1" s="31" t="s">
        <v>806</v>
      </c>
      <c r="Z1" s="31" t="s">
        <v>1025</v>
      </c>
      <c r="AA1" s="31" t="s">
        <v>804</v>
      </c>
      <c r="AB1" s="31" t="s">
        <v>645</v>
      </c>
      <c r="AC1" s="62" t="s">
        <v>939</v>
      </c>
      <c r="AD1" s="62" t="s">
        <v>754</v>
      </c>
      <c r="AE1" s="62" t="s">
        <v>1016</v>
      </c>
      <c r="AF1" s="62" t="s">
        <v>1076</v>
      </c>
      <c r="AG1" s="62" t="s">
        <v>957</v>
      </c>
      <c r="AH1" s="62" t="s">
        <v>244</v>
      </c>
      <c r="AI1" s="31" t="s">
        <v>1074</v>
      </c>
      <c r="AJ1" s="31" t="s">
        <v>704</v>
      </c>
      <c r="AK1" s="31" t="s">
        <v>781</v>
      </c>
      <c r="AL1" s="31" t="s">
        <v>700</v>
      </c>
      <c r="AM1" s="31" t="s">
        <v>980</v>
      </c>
      <c r="AN1" s="31" t="s">
        <v>154</v>
      </c>
      <c r="AO1" s="31" t="s">
        <v>248</v>
      </c>
      <c r="AP1" s="62" t="s">
        <v>750</v>
      </c>
      <c r="AQ1" s="62" t="s">
        <v>140</v>
      </c>
      <c r="AR1" s="62" t="s">
        <v>733</v>
      </c>
      <c r="AS1" s="31" t="s">
        <v>904</v>
      </c>
      <c r="AT1" s="62" t="s">
        <v>464</v>
      </c>
      <c r="AU1" s="62" t="s">
        <v>1041</v>
      </c>
      <c r="AV1" s="31" t="s">
        <v>819</v>
      </c>
      <c r="AW1" s="31" t="s">
        <v>682</v>
      </c>
      <c r="AX1" s="62" t="s">
        <v>986</v>
      </c>
      <c r="AY1" s="31" t="s">
        <v>673</v>
      </c>
      <c r="AZ1" s="31" t="s">
        <v>160</v>
      </c>
      <c r="BA1" s="31" t="s">
        <v>999</v>
      </c>
      <c r="BB1" s="62" t="s">
        <v>320</v>
      </c>
      <c r="BC1" s="31" t="s">
        <v>51</v>
      </c>
      <c r="BD1" s="62" t="s">
        <v>356</v>
      </c>
      <c r="BE1" s="62" t="s">
        <v>752</v>
      </c>
      <c r="BF1" s="62" t="s">
        <v>508</v>
      </c>
      <c r="BG1" s="31" t="s">
        <v>93</v>
      </c>
      <c r="BH1" s="31" t="s">
        <v>55</v>
      </c>
      <c r="BI1" s="31" t="s">
        <v>594</v>
      </c>
      <c r="BK1" s="126" t="s">
        <v>1536</v>
      </c>
    </row>
    <row r="2" spans="1:63" x14ac:dyDescent="0.2">
      <c r="A2" t="s">
        <v>1356</v>
      </c>
      <c r="B2" s="115">
        <v>2.0887728459530044E-2</v>
      </c>
      <c r="C2" s="115">
        <v>0.27968337730870702</v>
      </c>
      <c r="D2" s="115">
        <v>0.31682304167575825</v>
      </c>
      <c r="E2" s="115">
        <v>3.9723502304147486E-2</v>
      </c>
      <c r="F2" s="115">
        <v>6.815519193970393E-2</v>
      </c>
      <c r="G2" s="115">
        <v>0.42985971943887763</v>
      </c>
      <c r="H2" s="115">
        <v>-1.6278888327300903E-2</v>
      </c>
      <c r="I2" s="115">
        <v>0.13921195652173918</v>
      </c>
      <c r="J2" s="115">
        <v>0.37323076923076931</v>
      </c>
      <c r="K2" s="115">
        <v>-9.9463158515721711E-2</v>
      </c>
      <c r="L2" s="115">
        <v>1.9296422740091967E-2</v>
      </c>
      <c r="M2" s="115">
        <v>0</v>
      </c>
      <c r="N2" s="115">
        <v>0.17752808988764041</v>
      </c>
      <c r="O2" s="115">
        <v>-2.8510334996436109E-2</v>
      </c>
      <c r="P2" s="115">
        <v>0.26909562679063731</v>
      </c>
      <c r="Q2" s="115">
        <v>0.16672028826973809</v>
      </c>
      <c r="R2" s="115">
        <v>3.4769767754060994E-2</v>
      </c>
      <c r="S2" s="115">
        <v>9.94992731384267E-2</v>
      </c>
      <c r="T2" s="115">
        <v>7.2513052067165212E-2</v>
      </c>
      <c r="U2" s="115">
        <v>4.9221545305096252E-2</v>
      </c>
      <c r="V2" s="115">
        <v>6.0553191489361662E-2</v>
      </c>
      <c r="W2" s="115">
        <v>0.24941543257989096</v>
      </c>
      <c r="X2" s="115">
        <v>0.21289954337899547</v>
      </c>
      <c r="Y2" s="115">
        <v>-2.4891566265060203E-2</v>
      </c>
      <c r="Z2" s="115">
        <v>5.8947646050375828E-2</v>
      </c>
      <c r="AA2" s="115">
        <v>0.12021167634004794</v>
      </c>
      <c r="AB2" s="115">
        <v>0.11340441736481328</v>
      </c>
      <c r="AC2" s="115">
        <v>0.1323115420706914</v>
      </c>
      <c r="AD2" s="115">
        <v>-1.6663721059407886E-3</v>
      </c>
      <c r="AE2" s="115">
        <v>0.1426712328767123</v>
      </c>
      <c r="AF2" s="115">
        <v>5.3818181818181793E-2</v>
      </c>
      <c r="AG2" s="115">
        <v>-3.8461538461538436E-2</v>
      </c>
      <c r="AH2" s="115">
        <v>7.1724137931034423E-2</v>
      </c>
      <c r="AI2" s="115">
        <v>0.15842062852538275</v>
      </c>
      <c r="AJ2" s="115">
        <v>8.0050825921219246E-3</v>
      </c>
      <c r="AK2" s="115">
        <v>0.15231284236153386</v>
      </c>
      <c r="AL2" s="115">
        <v>-5.1637764932562613E-2</v>
      </c>
      <c r="AM2" s="115">
        <v>9.7903069018191943E-2</v>
      </c>
      <c r="AN2" s="115">
        <v>1.2210526315789474</v>
      </c>
      <c r="AO2" s="115">
        <v>5.2511769879455772E-2</v>
      </c>
      <c r="AP2" s="115">
        <v>-1.621264410015431E-2</v>
      </c>
      <c r="AQ2" s="115">
        <v>5.0442404696932064E-3</v>
      </c>
      <c r="AR2" s="115">
        <v>3.8707474546808944E-2</v>
      </c>
      <c r="AS2" s="115">
        <v>-1.9727756954034326E-2</v>
      </c>
      <c r="AT2" s="115">
        <v>-1.9727756954034326E-2</v>
      </c>
      <c r="AU2" s="115">
        <v>0.14078437789777987</v>
      </c>
      <c r="AV2" s="115">
        <v>9.7189695550351285E-2</v>
      </c>
      <c r="AW2" s="115">
        <v>5.0822778959045967E-2</v>
      </c>
      <c r="AX2" s="115">
        <v>1.0933470861268718E-2</v>
      </c>
      <c r="AY2" s="115">
        <v>5.130890052356004E-2</v>
      </c>
      <c r="AZ2" s="115">
        <v>0.16250000000000001</v>
      </c>
      <c r="BA2" s="115">
        <v>0.37050359712230213</v>
      </c>
      <c r="BB2" s="115">
        <v>-2.5810560227762222E-2</v>
      </c>
      <c r="BC2" s="115">
        <v>-0.18122676579925645</v>
      </c>
      <c r="BD2" s="115">
        <v>7.9355427181514115E-2</v>
      </c>
      <c r="BE2" s="115">
        <v>4.4068819800784739E-2</v>
      </c>
      <c r="BF2" s="115">
        <v>0.39056210964607913</v>
      </c>
      <c r="BG2" s="115">
        <v>0.1</v>
      </c>
      <c r="BH2" s="115">
        <v>0.15633937082936133</v>
      </c>
      <c r="BI2" s="115">
        <v>-2.4172661870503695E-2</v>
      </c>
      <c r="BK2" s="116">
        <f>AVERAGE(B2:BI2)</f>
        <v>0.11021191454276784</v>
      </c>
    </row>
    <row r="3" spans="1:63" x14ac:dyDescent="0.2">
      <c r="A3" t="s">
        <v>1357</v>
      </c>
      <c r="B3" s="115">
        <v>7.2829131652661139E-2</v>
      </c>
      <c r="C3" s="115">
        <v>0.12797619047619052</v>
      </c>
      <c r="D3" s="115">
        <v>-0.4581247783076498</v>
      </c>
      <c r="E3" s="115">
        <v>0.66923076923076918</v>
      </c>
      <c r="F3" s="115">
        <v>0.11798991464559369</v>
      </c>
      <c r="G3" s="115">
        <v>-4.0384615384615373E-2</v>
      </c>
      <c r="H3" s="115">
        <v>3.9855379188712445E-2</v>
      </c>
      <c r="I3" s="115">
        <v>0.22421823020625406</v>
      </c>
      <c r="J3" s="115">
        <v>0.28636453591925587</v>
      </c>
      <c r="K3" s="115">
        <v>0.44744257535650234</v>
      </c>
      <c r="L3" s="115">
        <v>3.3873240419090789E-2</v>
      </c>
      <c r="M3" s="115">
        <v>-4.6300569143208771E-2</v>
      </c>
      <c r="N3" s="115">
        <v>0.14049394221808018</v>
      </c>
      <c r="O3" s="115">
        <v>-0.14137086903304777</v>
      </c>
      <c r="P3" s="115">
        <v>-2.600958247775495E-2</v>
      </c>
      <c r="Q3" s="115">
        <v>-2.965784215784216E-2</v>
      </c>
      <c r="R3" s="115">
        <v>-5.7088607594936773E-2</v>
      </c>
      <c r="S3" s="115">
        <v>0.12257479601087938</v>
      </c>
      <c r="T3" s="115">
        <v>1.5824327036092191E-2</v>
      </c>
      <c r="U3" s="115">
        <v>-2.110942824687622E-2</v>
      </c>
      <c r="V3" s="115">
        <v>-2.9446991285672967E-2</v>
      </c>
      <c r="W3" s="115">
        <v>0.12052401746724899</v>
      </c>
      <c r="X3" s="115">
        <v>8.5501858736059422E-2</v>
      </c>
      <c r="Y3" s="115">
        <v>-3.3382165758063026E-3</v>
      </c>
      <c r="Z3" s="115">
        <v>-0.12182976259409377</v>
      </c>
      <c r="AA3" s="115">
        <v>-7.2895894660209626E-2</v>
      </c>
      <c r="AB3" s="115">
        <v>6.5159064775777908E-3</v>
      </c>
      <c r="AC3" s="115">
        <v>2.205882352941169E-2</v>
      </c>
      <c r="AD3" s="115">
        <v>0.24327463351853595</v>
      </c>
      <c r="AE3" s="115">
        <v>1.280574940688433E-2</v>
      </c>
      <c r="AF3" s="115">
        <v>7.5720566682951221E-3</v>
      </c>
      <c r="AG3" s="115">
        <v>1.2795832861510537E-2</v>
      </c>
      <c r="AH3" s="115">
        <v>-6.4516129032258063E-2</v>
      </c>
      <c r="AI3" s="115">
        <v>7.4272853185595553E-2</v>
      </c>
      <c r="AJ3" s="115">
        <v>-3.7426614481409028E-2</v>
      </c>
      <c r="AK3" s="115">
        <v>7.1056062581486307E-2</v>
      </c>
      <c r="AL3" s="115">
        <v>3.7999999999999971E-2</v>
      </c>
      <c r="AM3" s="115">
        <v>4.0356368889959041E-2</v>
      </c>
      <c r="AN3" s="115">
        <v>-5.0000000000000044E-2</v>
      </c>
      <c r="AO3" s="115">
        <v>-2.5363049616780965E-2</v>
      </c>
      <c r="AP3" s="115">
        <v>9.5179889669813708E-2</v>
      </c>
      <c r="AQ3" s="115">
        <v>-3.7564663748507747E-2</v>
      </c>
      <c r="AR3" s="115">
        <v>-1.0230729054656008E-2</v>
      </c>
      <c r="AS3" s="115">
        <v>4.1076196344218524E-2</v>
      </c>
      <c r="AT3" s="115">
        <v>4.1076196344218524E-2</v>
      </c>
      <c r="AU3" s="115">
        <v>-3.5088334883068124E-2</v>
      </c>
      <c r="AV3" s="115">
        <v>-2.6136933813802811E-2</v>
      </c>
      <c r="AW3" s="115">
        <v>0.21648672964462437</v>
      </c>
      <c r="AX3" s="115">
        <v>-1.951860841423941E-2</v>
      </c>
      <c r="AY3" s="115">
        <v>-9.9056603773584814E-2</v>
      </c>
      <c r="AZ3" s="115">
        <v>-6.9767441860465115E-2</v>
      </c>
      <c r="BA3" s="115">
        <v>-3.3984293557578614E-2</v>
      </c>
      <c r="BB3" s="115">
        <v>6.7779999999999979E-2</v>
      </c>
      <c r="BC3" s="115">
        <v>0.35858585858585856</v>
      </c>
      <c r="BD3" s="115">
        <v>-5.6782334384857962E-2</v>
      </c>
      <c r="BE3" s="115">
        <v>6.379107353098569E-2</v>
      </c>
      <c r="BF3" s="115">
        <v>-7.5096277278562357E-2</v>
      </c>
      <c r="BG3" s="115">
        <v>0.14942528735632193</v>
      </c>
      <c r="BH3" s="115">
        <v>5.8526740665993955E-2</v>
      </c>
      <c r="BI3" s="115">
        <v>-3.7396121883656548E-2</v>
      </c>
      <c r="BK3" s="116">
        <f t="shared" ref="BK3:BK66" si="0">AVERAGE(B3:BI3)</f>
        <v>3.9997497909659001E-2</v>
      </c>
    </row>
    <row r="4" spans="1:63" x14ac:dyDescent="0.2">
      <c r="A4" t="s">
        <v>1358</v>
      </c>
      <c r="B4" s="115">
        <v>-2.4590163934426312E-2</v>
      </c>
      <c r="C4" s="115">
        <v>2.1276595744680802E-2</v>
      </c>
      <c r="D4" s="115">
        <v>0.48767259828207898</v>
      </c>
      <c r="E4" s="115">
        <v>1.3865352025882517E-3</v>
      </c>
      <c r="F4" s="115">
        <v>5.8861600693441145E-2</v>
      </c>
      <c r="G4" s="115">
        <v>0.23515439429928747</v>
      </c>
      <c r="H4" s="115">
        <v>-7.0491803278688522E-2</v>
      </c>
      <c r="I4" s="115">
        <v>0.10498456109395678</v>
      </c>
      <c r="J4" s="115">
        <v>7.4877685598808835E-2</v>
      </c>
      <c r="K4" s="115">
        <v>-5.5564516129032265E-2</v>
      </c>
      <c r="L4" s="115">
        <v>-6.5024000834811677E-2</v>
      </c>
      <c r="M4" s="115">
        <v>-2.5337331334332799E-2</v>
      </c>
      <c r="N4" s="115">
        <v>9.3283582089550242E-4</v>
      </c>
      <c r="O4" s="115">
        <v>-7.6314301865460787E-2</v>
      </c>
      <c r="P4" s="115">
        <v>-3.6842105263154302E-4</v>
      </c>
      <c r="Q4" s="115">
        <v>-6.284376828554715E-2</v>
      </c>
      <c r="R4" s="115">
        <v>-4.1785432712717487E-2</v>
      </c>
      <c r="S4" s="115">
        <v>-0.1774794929157345</v>
      </c>
      <c r="T4" s="115">
        <v>-3.5835210547409534E-2</v>
      </c>
      <c r="U4" s="115">
        <v>-2.1761274192054769E-2</v>
      </c>
      <c r="V4" s="115">
        <v>-5.5323631539932139E-2</v>
      </c>
      <c r="W4" s="115">
        <v>0.37537537537537541</v>
      </c>
      <c r="X4" s="115">
        <v>0.25995316159250587</v>
      </c>
      <c r="Y4" s="115">
        <v>-0.40052405015908671</v>
      </c>
      <c r="Z4" s="115">
        <v>-6.2737436231412147E-2</v>
      </c>
      <c r="AA4" s="115">
        <v>0.22008959604541597</v>
      </c>
      <c r="AB4" s="115">
        <v>0.11724905789653976</v>
      </c>
      <c r="AC4" s="115">
        <v>-0.30349588065018918</v>
      </c>
      <c r="AD4" s="115">
        <v>-0.24389433460707757</v>
      </c>
      <c r="AE4" s="115">
        <v>-4.7495077374423558E-2</v>
      </c>
      <c r="AF4" s="115">
        <v>-2.6859995246018602E-2</v>
      </c>
      <c r="AG4" s="115">
        <v>0.17044400265076207</v>
      </c>
      <c r="AH4" s="115">
        <v>3.3333333333333333E-2</v>
      </c>
      <c r="AI4" s="115">
        <v>0.10630147481325411</v>
      </c>
      <c r="AJ4" s="115">
        <v>4.2059648228396786E-2</v>
      </c>
      <c r="AK4" s="115">
        <v>-4.5426260112009981E-2</v>
      </c>
      <c r="AL4" s="115">
        <v>-2.9126213592233011E-2</v>
      </c>
      <c r="AM4" s="115">
        <v>0.1671631723905346</v>
      </c>
      <c r="AN4" s="115">
        <v>3.0927835051546421E-2</v>
      </c>
      <c r="AO4" s="115">
        <v>-9.4305155957437117E-2</v>
      </c>
      <c r="AP4" s="115">
        <v>-9.1988433903849545E-2</v>
      </c>
      <c r="AQ4" s="115">
        <v>1.4124293785310734E-2</v>
      </c>
      <c r="AR4" s="115">
        <v>-4.6825582757408953E-2</v>
      </c>
      <c r="AS4" s="115">
        <v>-6.9558570609592987E-2</v>
      </c>
      <c r="AT4" s="115">
        <v>-6.9558570609592987E-2</v>
      </c>
      <c r="AU4" s="115">
        <v>-4.1227922624053809E-2</v>
      </c>
      <c r="AV4" s="115">
        <v>-9.0331950207468925E-2</v>
      </c>
      <c r="AW4" s="115">
        <v>0.41423459244532806</v>
      </c>
      <c r="AX4" s="115">
        <v>1.9381443298969025E-2</v>
      </c>
      <c r="AY4" s="115">
        <v>1.7274472168905923E-2</v>
      </c>
      <c r="AZ4" s="115">
        <v>-4.6296296296296953E-3</v>
      </c>
      <c r="BA4" s="115">
        <v>-1.9488926746167045E-2</v>
      </c>
      <c r="BB4" s="115">
        <v>-9.0909090909090912E-2</v>
      </c>
      <c r="BC4" s="115">
        <v>-0.31130434782608696</v>
      </c>
      <c r="BD4" s="115">
        <v>9.5851665619107393E-2</v>
      </c>
      <c r="BE4" s="115">
        <v>-9.8166023166023048E-2</v>
      </c>
      <c r="BF4" s="115">
        <v>3.2195750160978749E-3</v>
      </c>
      <c r="BG4" s="115">
        <v>-0.26271186440677974</v>
      </c>
      <c r="BH4" s="115">
        <v>-5.4389312977099265E-2</v>
      </c>
      <c r="BI4" s="115">
        <v>1.604278074866311E-2</v>
      </c>
      <c r="BK4" s="116">
        <f t="shared" si="0"/>
        <v>-2.1583615288287817E-3</v>
      </c>
    </row>
    <row r="5" spans="1:63" x14ac:dyDescent="0.2">
      <c r="A5" t="s">
        <v>1359</v>
      </c>
      <c r="B5" s="115">
        <v>-2.659574468085097E-2</v>
      </c>
      <c r="C5" s="115">
        <v>-0.14766839378238339</v>
      </c>
      <c r="D5" s="115">
        <v>0.55403189066059233</v>
      </c>
      <c r="E5" s="115">
        <v>-0.11699088559379688</v>
      </c>
      <c r="F5" s="115">
        <v>-2.4201824722851931E-2</v>
      </c>
      <c r="G5" s="115">
        <v>-0.12016718913270641</v>
      </c>
      <c r="H5" s="115">
        <v>-6.1538461538461542E-2</v>
      </c>
      <c r="I5" s="115">
        <v>0.22051236035712701</v>
      </c>
      <c r="J5" s="115">
        <v>0</v>
      </c>
      <c r="K5" s="115">
        <v>-0.23456790123456789</v>
      </c>
      <c r="L5" s="115">
        <v>-1.5628255886643643E-3</v>
      </c>
      <c r="M5" s="115">
        <v>5.873015873015873E-2</v>
      </c>
      <c r="N5" s="115">
        <v>3.2756200280767561E-3</v>
      </c>
      <c r="O5" s="115">
        <v>0.12388818297331645</v>
      </c>
      <c r="P5" s="115">
        <v>-3.8023391220697644E-2</v>
      </c>
      <c r="Q5" s="115">
        <v>-4.4771113967916783E-2</v>
      </c>
      <c r="R5" s="115">
        <v>-5.2410780989598331E-2</v>
      </c>
      <c r="S5" s="115">
        <v>0.13509395632300655</v>
      </c>
      <c r="T5" s="115">
        <v>-5.9539901221731147E-2</v>
      </c>
      <c r="U5" s="115">
        <v>-1.8516803999639136E-4</v>
      </c>
      <c r="V5" s="115">
        <v>-1.6311022413263741E-2</v>
      </c>
      <c r="W5" s="115">
        <v>0.20129870129870125</v>
      </c>
      <c r="X5" s="115">
        <v>5.00000000000001E-2</v>
      </c>
      <c r="Y5" s="115">
        <v>0.26289090909090918</v>
      </c>
      <c r="Z5" s="115">
        <v>-3.9512093411176043E-2</v>
      </c>
      <c r="AA5" s="115">
        <v>-0.20438763596140844</v>
      </c>
      <c r="AB5" s="115">
        <v>-0.14001620387419905</v>
      </c>
      <c r="AC5" s="115">
        <v>0.3024941995359629</v>
      </c>
      <c r="AD5" s="115">
        <v>-1.5446090573444907E-2</v>
      </c>
      <c r="AE5" s="115">
        <v>7.6967963223887451E-2</v>
      </c>
      <c r="AF5" s="115">
        <v>1.2027904738994467E-2</v>
      </c>
      <c r="AG5" s="115">
        <v>3.2147742818057573E-2</v>
      </c>
      <c r="AH5" s="115">
        <v>-0.2038216560509554</v>
      </c>
      <c r="AI5" s="115">
        <v>6.878198567041964E-2</v>
      </c>
      <c r="AJ5" s="115">
        <v>-8.2231839981284374E-2</v>
      </c>
      <c r="AK5" s="115">
        <v>-6.0783167738164771E-2</v>
      </c>
      <c r="AL5" s="115">
        <v>-4.4881305637982226E-2</v>
      </c>
      <c r="AM5" s="115">
        <v>-2.2633631818930969E-2</v>
      </c>
      <c r="AN5" s="115">
        <v>-1.0204081632653071E-2</v>
      </c>
      <c r="AO5" s="115">
        <v>-2.2368068577551529E-2</v>
      </c>
      <c r="AP5" s="115">
        <v>-5.1828466193107159E-2</v>
      </c>
      <c r="AQ5" s="115">
        <v>-4.0130151843817838E-2</v>
      </c>
      <c r="AR5" s="115">
        <v>-5.5537116937714306E-2</v>
      </c>
      <c r="AS5" s="115">
        <v>6.2538071065989811E-2</v>
      </c>
      <c r="AT5" s="115">
        <v>6.2538071065989811E-2</v>
      </c>
      <c r="AU5" s="115">
        <v>2.1565426583039699E-2</v>
      </c>
      <c r="AV5" s="115">
        <v>2.7806209484817514E-2</v>
      </c>
      <c r="AW5" s="115">
        <v>-7.1338896684144421E-2</v>
      </c>
      <c r="AX5" s="115">
        <v>0.25974025974025972</v>
      </c>
      <c r="AY5" s="115">
        <v>0.91017415215398711</v>
      </c>
      <c r="AZ5" s="115">
        <v>0.25217391304347836</v>
      </c>
      <c r="BA5" s="115">
        <v>-8.2812499999999997E-2</v>
      </c>
      <c r="BB5" s="115">
        <v>6.8999028182701649E-2</v>
      </c>
      <c r="BC5" s="115">
        <v>6.7780872794800412E-2</v>
      </c>
      <c r="BD5" s="115">
        <v>6.0666666666666674E-2</v>
      </c>
      <c r="BE5" s="115">
        <v>-9.7167755991285451E-2</v>
      </c>
      <c r="BF5" s="115">
        <v>-4.6537328094302458E-2</v>
      </c>
      <c r="BG5" s="115">
        <v>0.68571428571428583</v>
      </c>
      <c r="BH5" s="115">
        <v>8.7136929460580895E-2</v>
      </c>
      <c r="BI5" s="115">
        <v>-6.1538461538461217E-3</v>
      </c>
      <c r="BK5" s="116">
        <f t="shared" si="0"/>
        <v>4.044415033537254E-2</v>
      </c>
    </row>
    <row r="6" spans="1:63" x14ac:dyDescent="0.2">
      <c r="A6" t="s">
        <v>1360</v>
      </c>
      <c r="B6" s="115">
        <v>2.6666666666666098E-3</v>
      </c>
      <c r="C6" s="115">
        <v>0.12865497076023391</v>
      </c>
      <c r="D6" s="115">
        <v>6.2902522880247974E-2</v>
      </c>
      <c r="E6" s="115">
        <v>-0.11015615542912474</v>
      </c>
      <c r="F6" s="115">
        <v>3.8569654946239151E-2</v>
      </c>
      <c r="G6" s="115">
        <v>0.17495395948434633</v>
      </c>
      <c r="H6" s="115">
        <v>0.41304347826086957</v>
      </c>
      <c r="I6" s="115">
        <v>6.4727237986051317E-2</v>
      </c>
      <c r="J6" s="115">
        <v>-0.32262247838616726</v>
      </c>
      <c r="K6" s="115">
        <v>0.47406733393994532</v>
      </c>
      <c r="L6" s="115">
        <v>0.22092542534584203</v>
      </c>
      <c r="M6" s="115">
        <v>-3.8167938931297711E-2</v>
      </c>
      <c r="N6" s="115">
        <v>1.9927323877622985E-3</v>
      </c>
      <c r="O6" s="115">
        <v>5.4959785522788226E-2</v>
      </c>
      <c r="P6" s="115">
        <v>9.5816688859298602E-2</v>
      </c>
      <c r="Q6" s="115">
        <v>0.22197937299364798</v>
      </c>
      <c r="R6" s="115">
        <v>6.2137581639504225E-2</v>
      </c>
      <c r="S6" s="115">
        <v>0.19068736141906875</v>
      </c>
      <c r="T6" s="115">
        <v>1.2368421052631549E-2</v>
      </c>
      <c r="U6" s="115">
        <v>-2.4652338811630755E-2</v>
      </c>
      <c r="V6" s="115">
        <v>3.3107331192260392E-2</v>
      </c>
      <c r="W6" s="115">
        <v>0.11325301204819278</v>
      </c>
      <c r="X6" s="115">
        <v>0.29925452609158665</v>
      </c>
      <c r="Y6" s="115">
        <v>-3.5329287073105268E-3</v>
      </c>
      <c r="Z6" s="115">
        <v>-2.0324788070677099E-2</v>
      </c>
      <c r="AA6" s="115">
        <v>8.1729650679695467E-2</v>
      </c>
      <c r="AB6" s="115">
        <v>0.13188828678616096</v>
      </c>
      <c r="AC6" s="115">
        <v>7.5483468496568756E-2</v>
      </c>
      <c r="AD6" s="115">
        <v>5.0546213330060083E-2</v>
      </c>
      <c r="AE6" s="115">
        <v>3.3279411764705877E-2</v>
      </c>
      <c r="AF6" s="115">
        <v>-1.0002381519409423E-2</v>
      </c>
      <c r="AG6" s="115">
        <v>0.16068593204191803</v>
      </c>
      <c r="AH6" s="115">
        <v>0.2076923076923077</v>
      </c>
      <c r="AI6" s="115">
        <v>-4.0463563150657932E-2</v>
      </c>
      <c r="AJ6" s="115">
        <v>5.8437538690107704E-2</v>
      </c>
      <c r="AK6" s="115">
        <v>0.20556632023956303</v>
      </c>
      <c r="AL6" s="115">
        <v>1.3533834586466143E-2</v>
      </c>
      <c r="AM6" s="115">
        <v>0.38805856336739381</v>
      </c>
      <c r="AN6" s="115">
        <v>0.25641025641025633</v>
      </c>
      <c r="AO6" s="115">
        <v>5.5414192818772925E-2</v>
      </c>
      <c r="AP6" s="115">
        <v>5.1184454714166265E-2</v>
      </c>
      <c r="AQ6" s="115">
        <v>-2.8451001053740786E-2</v>
      </c>
      <c r="AR6" s="115">
        <v>6.4100300194243426E-2</v>
      </c>
      <c r="AS6" s="115">
        <v>6.8677443853748493E-2</v>
      </c>
      <c r="AT6" s="115">
        <v>6.8677443853748493E-2</v>
      </c>
      <c r="AU6" s="115">
        <v>2.4037023350754163E-2</v>
      </c>
      <c r="AV6" s="115">
        <v>9.060465116279065E-2</v>
      </c>
      <c r="AW6" s="115">
        <v>0.14270042194092825</v>
      </c>
      <c r="AX6" s="115">
        <v>0</v>
      </c>
      <c r="AY6" s="115">
        <v>4.9038461538461517E-2</v>
      </c>
      <c r="AZ6" s="115">
        <v>3.2934131736526991E-2</v>
      </c>
      <c r="BA6" s="115">
        <v>-3.1773721263472117E-3</v>
      </c>
      <c r="BB6" s="115">
        <v>-8.9380530973451333E-2</v>
      </c>
      <c r="BC6" s="115">
        <v>0</v>
      </c>
      <c r="BD6" s="115">
        <v>5.300105300105306E-2</v>
      </c>
      <c r="BE6" s="115">
        <v>1.745962461807096E-3</v>
      </c>
      <c r="BF6" s="115">
        <v>4.4102564102564072E-2</v>
      </c>
      <c r="BG6" s="115">
        <v>0</v>
      </c>
      <c r="BH6" s="115">
        <v>6.2630480167015137E-3</v>
      </c>
      <c r="BI6" s="115">
        <v>6.4752252252251365E-3</v>
      </c>
      <c r="BK6" s="116">
        <f t="shared" si="0"/>
        <v>7.3290079139567713E-2</v>
      </c>
    </row>
    <row r="7" spans="1:63" x14ac:dyDescent="0.2">
      <c r="A7" t="s">
        <v>1361</v>
      </c>
      <c r="B7" s="115">
        <v>0.25418060200668885</v>
      </c>
      <c r="C7" s="115">
        <v>3.6363636363636397E-2</v>
      </c>
      <c r="D7" s="115">
        <v>-3.2694739800459123E-2</v>
      </c>
      <c r="E7" s="115">
        <v>0.71283433547584496</v>
      </c>
      <c r="F7" s="115">
        <v>0.20904610853064462</v>
      </c>
      <c r="G7" s="115">
        <v>2.646502835538752E-2</v>
      </c>
      <c r="H7" s="115">
        <v>2.6785714285714284E-2</v>
      </c>
      <c r="I7" s="115">
        <v>0.13969947735191635</v>
      </c>
      <c r="J7" s="115">
        <v>-0.35740740740740734</v>
      </c>
      <c r="K7" s="115">
        <v>0.18083163210486744</v>
      </c>
      <c r="L7" s="115">
        <v>-5.1432880844645583E-2</v>
      </c>
      <c r="M7" s="115">
        <v>0.13889275281680344</v>
      </c>
      <c r="N7" s="115">
        <v>0.10148482892188508</v>
      </c>
      <c r="O7" s="115">
        <v>-5.7485786481364508E-2</v>
      </c>
      <c r="P7" s="115">
        <v>0.13451249449235225</v>
      </c>
      <c r="Q7" s="115">
        <v>0.17513444096636963</v>
      </c>
      <c r="R7" s="115">
        <v>0.13992485388254949</v>
      </c>
      <c r="S7" s="115">
        <v>0.12955373406193071</v>
      </c>
      <c r="T7" s="115">
        <v>9.3981661412675735E-2</v>
      </c>
      <c r="U7" s="115">
        <v>6.8188017092462956E-3</v>
      </c>
      <c r="V7" s="115">
        <v>0.26592380665562426</v>
      </c>
      <c r="W7" s="115">
        <v>0.11659192825112098</v>
      </c>
      <c r="X7" s="115">
        <v>0.17669172932330829</v>
      </c>
      <c r="Y7" s="115">
        <v>0.47975871313672935</v>
      </c>
      <c r="Z7" s="115">
        <v>2.9764408918805198E-2</v>
      </c>
      <c r="AA7" s="115">
        <v>0.55343866171003719</v>
      </c>
      <c r="AB7" s="115">
        <v>0.37604680509349547</v>
      </c>
      <c r="AC7" s="115">
        <v>7.4036850921273059E-2</v>
      </c>
      <c r="AD7" s="115">
        <v>0.16176596412172384</v>
      </c>
      <c r="AE7" s="115">
        <v>-0.1664010591610072</v>
      </c>
      <c r="AF7" s="115">
        <v>0.13455822750607954</v>
      </c>
      <c r="AG7" s="115">
        <v>7.7502138579982782E-2</v>
      </c>
      <c r="AH7" s="115">
        <v>-2.5000000000000022E-2</v>
      </c>
      <c r="AI7" s="115">
        <v>0.23718104495747261</v>
      </c>
      <c r="AJ7" s="115">
        <v>0.11406896551724133</v>
      </c>
      <c r="AK7" s="115">
        <v>0.42352056168505514</v>
      </c>
      <c r="AL7" s="115">
        <v>9.6907216494845419E-2</v>
      </c>
      <c r="AM7" s="115">
        <v>0.11941954758856151</v>
      </c>
      <c r="AN7" s="115">
        <v>-2.5000000000000022E-2</v>
      </c>
      <c r="AO7" s="115">
        <v>0.17274535809018562</v>
      </c>
      <c r="AP7" s="115">
        <v>0.11110661868758327</v>
      </c>
      <c r="AQ7" s="115">
        <v>3.8617886178861881E-2</v>
      </c>
      <c r="AR7" s="115">
        <v>0.11330275229357793</v>
      </c>
      <c r="AS7" s="115">
        <v>0.12677261613691937</v>
      </c>
      <c r="AT7" s="115">
        <v>0.12677261613691937</v>
      </c>
      <c r="AU7" s="115">
        <v>-2.0189655172413855E-2</v>
      </c>
      <c r="AV7" s="115">
        <v>0.18131868131868131</v>
      </c>
      <c r="AW7" s="115">
        <v>0.28804347826086957</v>
      </c>
      <c r="AX7" s="115">
        <v>1.5161502966381092E-2</v>
      </c>
      <c r="AY7" s="115">
        <v>0.21779859484777533</v>
      </c>
      <c r="AZ7" s="115">
        <v>0.12837837837837829</v>
      </c>
      <c r="BA7" s="115">
        <v>9.1160568338990861E-3</v>
      </c>
      <c r="BB7" s="115">
        <v>-2.5862068965517241E-2</v>
      </c>
      <c r="BC7" s="115">
        <v>-2.7777777777778828E-3</v>
      </c>
      <c r="BD7" s="115">
        <v>0.26565970679697898</v>
      </c>
      <c r="BE7" s="115">
        <v>5.0917431192660526E-2</v>
      </c>
      <c r="BF7" s="115">
        <v>1.5757260059903549E-2</v>
      </c>
      <c r="BG7" s="115">
        <v>-0.125</v>
      </c>
      <c r="BH7" s="115">
        <v>0.10241657077100122</v>
      </c>
      <c r="BI7" s="115">
        <v>0.20406779661016961</v>
      </c>
      <c r="BK7" s="116">
        <f t="shared" si="0"/>
        <v>0.12037314338583369</v>
      </c>
    </row>
    <row r="8" spans="1:63" x14ac:dyDescent="0.2">
      <c r="A8" t="s">
        <v>1362</v>
      </c>
      <c r="B8" s="115">
        <v>3.1034482758620793E-2</v>
      </c>
      <c r="C8" s="115">
        <v>-8.5872576177285331E-2</v>
      </c>
      <c r="D8" s="115">
        <v>-1.390300230946878E-2</v>
      </c>
      <c r="E8" s="115">
        <v>-9.0000000000000052E-2</v>
      </c>
      <c r="F8" s="115">
        <v>-5.1421202514641988E-2</v>
      </c>
      <c r="G8" s="115">
        <v>0.56973293768545996</v>
      </c>
      <c r="H8" s="115">
        <v>1.8181818181818181E-2</v>
      </c>
      <c r="I8" s="115">
        <v>0.15572893726797959</v>
      </c>
      <c r="J8" s="115">
        <v>0</v>
      </c>
      <c r="K8" s="115">
        <v>1.1630434782608622E-2</v>
      </c>
      <c r="L8" s="115">
        <v>0.32876382876382881</v>
      </c>
      <c r="M8" s="115">
        <v>6.5037037037037046E-2</v>
      </c>
      <c r="N8" s="115">
        <v>0.16291291291291304</v>
      </c>
      <c r="O8" s="115">
        <v>-4.0024257125530531E-2</v>
      </c>
      <c r="P8" s="115">
        <v>-0.1810824742268041</v>
      </c>
      <c r="Q8" s="115">
        <v>0.10736823393476133</v>
      </c>
      <c r="R8" s="115">
        <v>0.12412983965584673</v>
      </c>
      <c r="S8" s="115">
        <v>2.9777256740914495E-2</v>
      </c>
      <c r="T8" s="115">
        <v>-6.0378006381181437E-3</v>
      </c>
      <c r="U8" s="115">
        <v>4.2914536157779301E-3</v>
      </c>
      <c r="V8" s="115">
        <v>-8.1151050482924612E-3</v>
      </c>
      <c r="W8" s="115">
        <v>-0.1710037174721189</v>
      </c>
      <c r="X8" s="115">
        <v>6.3051702395965593E-3</v>
      </c>
      <c r="Y8" s="115">
        <v>-3.1168831168831169E-2</v>
      </c>
      <c r="Z8" s="115">
        <v>0.18849999999999997</v>
      </c>
      <c r="AA8" s="115">
        <v>6.3007683863885944E-2</v>
      </c>
      <c r="AB8" s="115">
        <v>1.7237416685820005E-3</v>
      </c>
      <c r="AC8" s="115">
        <v>7.9956584659913205E-2</v>
      </c>
      <c r="AD8" s="115">
        <v>0.10601854772569559</v>
      </c>
      <c r="AE8" s="115">
        <v>0.16534285714285715</v>
      </c>
      <c r="AF8" s="115">
        <v>-2.3225125362892653E-2</v>
      </c>
      <c r="AG8" s="115">
        <v>-2.5833333333333285E-2</v>
      </c>
      <c r="AH8" s="115">
        <v>0</v>
      </c>
      <c r="AI8" s="115">
        <v>1.0311809477043991E-2</v>
      </c>
      <c r="AJ8" s="115">
        <v>-7.2415557830092084E-2</v>
      </c>
      <c r="AK8" s="115">
        <v>-2.086913822735071E-2</v>
      </c>
      <c r="AL8" s="115">
        <v>1.2949039264828684E-2</v>
      </c>
      <c r="AM8" s="115">
        <v>-1.8926388074700536E-2</v>
      </c>
      <c r="AN8" s="115">
        <v>0</v>
      </c>
      <c r="AO8" s="115">
        <v>-0.19780122351272278</v>
      </c>
      <c r="AP8" s="115">
        <v>-1.0097746183051941E-3</v>
      </c>
      <c r="AQ8" s="115">
        <v>3.2362198369784566E-2</v>
      </c>
      <c r="AR8" s="115">
        <v>0.13007738734402191</v>
      </c>
      <c r="AS8" s="115">
        <v>6.8582625734813843E-2</v>
      </c>
      <c r="AT8" s="115">
        <v>6.8582625734813843E-2</v>
      </c>
      <c r="AU8" s="115">
        <v>-8.5470085470085479E-3</v>
      </c>
      <c r="AV8" s="115">
        <v>7.0273448985592402E-2</v>
      </c>
      <c r="AW8" s="115">
        <v>-2.200488997555005E-2</v>
      </c>
      <c r="AX8" s="115">
        <v>-5.1875000000000074E-2</v>
      </c>
      <c r="AY8" s="115">
        <v>-9.1489361702127778E-2</v>
      </c>
      <c r="AZ8" s="115">
        <v>-1.3333333333333286E-2</v>
      </c>
      <c r="BA8" s="115">
        <v>-4.1807228915662638E-2</v>
      </c>
      <c r="BB8" s="115">
        <v>-9.7978227060653192E-2</v>
      </c>
      <c r="BC8" s="115">
        <v>3.7174721189591939E-3</v>
      </c>
      <c r="BD8" s="115">
        <v>-3.8034188034187906E-2</v>
      </c>
      <c r="BE8" s="115">
        <v>-4.8865619546247768E-2</v>
      </c>
      <c r="BF8" s="115">
        <v>0.11289855072463777</v>
      </c>
      <c r="BG8" s="115">
        <v>0.26984126984126988</v>
      </c>
      <c r="BH8" s="115">
        <v>-8.5263157894736888E-2</v>
      </c>
      <c r="BI8" s="115">
        <v>0.10486891385767794</v>
      </c>
      <c r="BK8" s="116">
        <f t="shared" si="0"/>
        <v>2.6100026290692413E-2</v>
      </c>
    </row>
    <row r="9" spans="1:63" x14ac:dyDescent="0.2">
      <c r="A9" t="s">
        <v>1363</v>
      </c>
      <c r="B9" s="115">
        <v>-0.11585365853658534</v>
      </c>
      <c r="C9" s="115">
        <v>0.39382239382239387</v>
      </c>
      <c r="D9" s="115">
        <v>3.0952380952380953E-2</v>
      </c>
      <c r="E9" s="115">
        <v>0.26642771804062121</v>
      </c>
      <c r="F9" s="115">
        <v>6.366805738126545E-2</v>
      </c>
      <c r="G9" s="115">
        <v>0.12834821428571411</v>
      </c>
      <c r="H9" s="115">
        <v>1.8164989008446143E-2</v>
      </c>
      <c r="I9" s="115">
        <v>8.9681179293795085E-2</v>
      </c>
      <c r="J9" s="115">
        <v>-9.1743119266055051E-3</v>
      </c>
      <c r="K9" s="115">
        <v>0.15</v>
      </c>
      <c r="L9" s="115">
        <v>9.4930875576036855E-2</v>
      </c>
      <c r="M9" s="115">
        <v>7.462686567164179E-3</v>
      </c>
      <c r="N9" s="115">
        <v>6.0003183192742261E-2</v>
      </c>
      <c r="O9" s="115">
        <v>0.99636803874091995</v>
      </c>
      <c r="P9" s="115">
        <v>-6.8598341353537599E-3</v>
      </c>
      <c r="Q9" s="115">
        <v>0.36029500664974023</v>
      </c>
      <c r="R9" s="115">
        <v>-4.5325567502986809E-2</v>
      </c>
      <c r="S9" s="115">
        <v>7.0800903841325646E-2</v>
      </c>
      <c r="T9" s="115">
        <v>3.8112495729796324E-2</v>
      </c>
      <c r="U9" s="115">
        <v>-2.0305930763037928E-2</v>
      </c>
      <c r="V9" s="115">
        <v>8.327041311616884E-2</v>
      </c>
      <c r="W9" s="115">
        <v>0.16652211621856028</v>
      </c>
      <c r="X9" s="115">
        <v>5.7333333333333299E-2</v>
      </c>
      <c r="Y9" s="115">
        <v>0.1425349437635397</v>
      </c>
      <c r="Z9" s="115">
        <v>-4.6597544988678311E-2</v>
      </c>
      <c r="AA9" s="115">
        <v>6.4252336448598138E-2</v>
      </c>
      <c r="AB9" s="115">
        <v>-5.4644215100488877E-2</v>
      </c>
      <c r="AC9" s="115">
        <v>8.0233406272793156E-3</v>
      </c>
      <c r="AD9" s="115">
        <v>-2.2031977842126571E-3</v>
      </c>
      <c r="AE9" s="115">
        <v>-2.3369375653993722E-2</v>
      </c>
      <c r="AF9" s="115">
        <v>9.3233883857219355E-3</v>
      </c>
      <c r="AG9" s="115">
        <v>2.9866117404737418E-2</v>
      </c>
      <c r="AH9" s="115">
        <v>-2.4390243902438939E-2</v>
      </c>
      <c r="AI9" s="115">
        <v>-5.6520731989807844E-2</v>
      </c>
      <c r="AJ9" s="115">
        <v>-7.184419902624388E-2</v>
      </c>
      <c r="AK9" s="115">
        <v>-4.0292177191328958E-2</v>
      </c>
      <c r="AL9" s="115">
        <v>-2.4999999999999467E-3</v>
      </c>
      <c r="AM9" s="115">
        <v>0.14607927824167385</v>
      </c>
      <c r="AN9" s="115">
        <v>0.1764705882352941</v>
      </c>
      <c r="AO9" s="115">
        <v>-8.8491999353483022E-2</v>
      </c>
      <c r="AP9" s="115">
        <v>5.8124626036413364E-2</v>
      </c>
      <c r="AQ9" s="115">
        <v>-3.074155193992496E-2</v>
      </c>
      <c r="AR9" s="115">
        <v>5.5125800906391562E-2</v>
      </c>
      <c r="AS9" s="115">
        <v>-3.565129755605944E-2</v>
      </c>
      <c r="AT9" s="115">
        <v>-3.565129755605944E-2</v>
      </c>
      <c r="AU9" s="115">
        <v>-1.679019815459085E-2</v>
      </c>
      <c r="AV9" s="115">
        <v>-3.4519956850053851E-2</v>
      </c>
      <c r="AW9" s="115">
        <v>-9.3301204819277173E-2</v>
      </c>
      <c r="AX9" s="115">
        <v>6.6666666666666666E-2</v>
      </c>
      <c r="AY9" s="115">
        <v>-2.792140641158217E-2</v>
      </c>
      <c r="AZ9" s="115">
        <v>7.1428571428571425E-2</v>
      </c>
      <c r="BA9" s="115">
        <v>7.7782106219971364E-2</v>
      </c>
      <c r="BB9" s="115">
        <v>-3.8863976083707022E-2</v>
      </c>
      <c r="BC9" s="115">
        <v>9.3023255813951509E-4</v>
      </c>
      <c r="BD9" s="115">
        <v>8.4337349397590383E-2</v>
      </c>
      <c r="BE9" s="115">
        <v>8.7699316628701549E-2</v>
      </c>
      <c r="BF9" s="115">
        <v>-0.11561138169700072</v>
      </c>
      <c r="BG9" s="115">
        <v>-0.27586206896551718</v>
      </c>
      <c r="BH9" s="115">
        <v>2.8138528138528116E-2</v>
      </c>
      <c r="BI9" s="115">
        <v>4.4192412983965548E-2</v>
      </c>
      <c r="BK9" s="116">
        <f t="shared" si="0"/>
        <v>4.8564204365552845E-2</v>
      </c>
    </row>
    <row r="10" spans="1:63" x14ac:dyDescent="0.2">
      <c r="A10" t="s">
        <v>1364</v>
      </c>
      <c r="B10" s="115">
        <v>0.31199999999999994</v>
      </c>
      <c r="C10" s="115">
        <v>-6.4981949458483818E-2</v>
      </c>
      <c r="D10" s="115">
        <v>0.11500477859190823</v>
      </c>
      <c r="E10" s="115">
        <v>0.25788999098286736</v>
      </c>
      <c r="F10" s="115">
        <v>0.28829657990649044</v>
      </c>
      <c r="G10" s="115">
        <v>6.1611374407583103E-2</v>
      </c>
      <c r="H10" s="115">
        <v>5.4538799414348464E-2</v>
      </c>
      <c r="I10" s="115">
        <v>0.31230879971207481</v>
      </c>
      <c r="J10" s="115">
        <v>0</v>
      </c>
      <c r="K10" s="115">
        <v>-8.0459770114942528E-2</v>
      </c>
      <c r="L10" s="115">
        <v>0.43180318597417294</v>
      </c>
      <c r="M10" s="115">
        <v>0.21610890527509927</v>
      </c>
      <c r="N10" s="115">
        <v>0.39158361018826138</v>
      </c>
      <c r="O10" s="115">
        <v>-3.3918128654970868E-2</v>
      </c>
      <c r="P10" s="115">
        <v>1.0135484538214955E-2</v>
      </c>
      <c r="Q10" s="115">
        <v>-0.1629389737880782</v>
      </c>
      <c r="R10" s="115">
        <v>7.1445715657252523E-2</v>
      </c>
      <c r="S10" s="115">
        <v>0.11070831009481313</v>
      </c>
      <c r="T10" s="115">
        <v>0.32973218517933323</v>
      </c>
      <c r="U10" s="115">
        <v>0.20191377271261154</v>
      </c>
      <c r="V10" s="115">
        <v>0.18214854956965248</v>
      </c>
      <c r="W10" s="115">
        <v>0.16700404858299581</v>
      </c>
      <c r="X10" s="115">
        <v>0.18858954041204445</v>
      </c>
      <c r="Y10" s="115">
        <v>0.10481967213114764</v>
      </c>
      <c r="Z10" s="115">
        <v>9.4145260138218792E-2</v>
      </c>
      <c r="AA10" s="115">
        <v>0.29197796392725078</v>
      </c>
      <c r="AB10" s="115">
        <v>0.6618523199133417</v>
      </c>
      <c r="AC10" s="115">
        <v>0.60538641686182693</v>
      </c>
      <c r="AD10" s="115">
        <v>0.21170054536440278</v>
      </c>
      <c r="AE10" s="115">
        <v>0.11528646562723685</v>
      </c>
      <c r="AF10" s="115">
        <v>7.8735632183908111E-2</v>
      </c>
      <c r="AG10" s="115">
        <v>0.20123711340206182</v>
      </c>
      <c r="AH10" s="115">
        <v>0.4909090909090908</v>
      </c>
      <c r="AI10" s="115">
        <v>0.16079591287980652</v>
      </c>
      <c r="AJ10" s="115">
        <v>0.23348469313021822</v>
      </c>
      <c r="AK10" s="115">
        <v>0.35461219278646666</v>
      </c>
      <c r="AL10" s="115">
        <v>6.6666666666666666E-2</v>
      </c>
      <c r="AM10" s="115">
        <v>0.23535688878349531</v>
      </c>
      <c r="AN10" s="115">
        <v>9.6774193548387177E-2</v>
      </c>
      <c r="AO10" s="115">
        <v>0.74798700381409777</v>
      </c>
      <c r="AP10" s="115">
        <v>0.31287173156772535</v>
      </c>
      <c r="AQ10" s="115">
        <v>0.23338157260009645</v>
      </c>
      <c r="AR10" s="115">
        <v>8.4530316512012274E-2</v>
      </c>
      <c r="AS10" s="115">
        <v>1.2629161882893161E-2</v>
      </c>
      <c r="AT10" s="115">
        <v>1.2629161882893161E-2</v>
      </c>
      <c r="AU10" s="115">
        <v>-4.5985857905623088E-2</v>
      </c>
      <c r="AV10" s="115">
        <v>9.9095163806552228E-2</v>
      </c>
      <c r="AW10" s="115">
        <v>0.33294790261450513</v>
      </c>
      <c r="AX10" s="115">
        <v>0</v>
      </c>
      <c r="AY10" s="115">
        <v>0.25584415584415582</v>
      </c>
      <c r="AZ10" s="115">
        <v>0.37389597644749761</v>
      </c>
      <c r="BA10" s="115">
        <v>-0.10448281876853305</v>
      </c>
      <c r="BB10" s="115">
        <v>0.55944055944055948</v>
      </c>
      <c r="BC10" s="115">
        <v>-8.5106382978723402E-2</v>
      </c>
      <c r="BD10" s="115">
        <v>0.34790755777638954</v>
      </c>
      <c r="BE10" s="115">
        <v>0.36848941420963771</v>
      </c>
      <c r="BF10" s="115">
        <v>-0.20598412375330763</v>
      </c>
      <c r="BG10" s="115">
        <v>-6.8493150684932076E-3</v>
      </c>
      <c r="BH10" s="115">
        <v>2.7808676307007785E-2</v>
      </c>
      <c r="BI10" s="115">
        <v>-3.5094339622641496E-2</v>
      </c>
      <c r="BK10" s="116">
        <f t="shared" si="0"/>
        <v>0.17750368923409124</v>
      </c>
    </row>
    <row r="11" spans="1:63" x14ac:dyDescent="0.2">
      <c r="A11" t="s">
        <v>1365</v>
      </c>
      <c r="B11" s="115">
        <v>-0.2857142857142857</v>
      </c>
      <c r="C11" s="115">
        <v>-0.30576441102756896</v>
      </c>
      <c r="D11" s="115">
        <v>-0.32855614973262032</v>
      </c>
      <c r="E11" s="115">
        <v>-0.2078571428571428</v>
      </c>
      <c r="F11" s="115">
        <v>-0.18155385148470102</v>
      </c>
      <c r="G11" s="115">
        <v>-0.29783693843594011</v>
      </c>
      <c r="H11" s="115">
        <v>8.8626292466765146E-3</v>
      </c>
      <c r="I11" s="115">
        <v>-0.20648293588462088</v>
      </c>
      <c r="J11" s="115">
        <v>2.232226599137118E-2</v>
      </c>
      <c r="K11" s="115">
        <v>0</v>
      </c>
      <c r="L11" s="115">
        <v>-0.13957826439578264</v>
      </c>
      <c r="M11" s="115">
        <v>-0.16047619047619047</v>
      </c>
      <c r="N11" s="115">
        <v>-0.192885234179478</v>
      </c>
      <c r="O11" s="115">
        <v>-0.36336559940431862</v>
      </c>
      <c r="P11" s="115">
        <v>-9.8155705946168176E-4</v>
      </c>
      <c r="Q11" s="115">
        <v>-0.43160377358490565</v>
      </c>
      <c r="R11" s="115">
        <v>-0.24248484848484853</v>
      </c>
      <c r="S11" s="115">
        <v>-0.32517877305231468</v>
      </c>
      <c r="T11" s="115">
        <v>-0.26837656238711072</v>
      </c>
      <c r="U11" s="115">
        <v>-0.10187331015836228</v>
      </c>
      <c r="V11" s="115">
        <v>-0.10350937357110204</v>
      </c>
      <c r="W11" s="115">
        <v>-0.23882896764252692</v>
      </c>
      <c r="X11" s="115">
        <v>-0.23236009732360108</v>
      </c>
      <c r="Y11" s="115">
        <v>-0.25334769517001643</v>
      </c>
      <c r="Z11" s="115">
        <v>-0.32054576060955087</v>
      </c>
      <c r="AA11" s="115">
        <v>-0.32063573442707005</v>
      </c>
      <c r="AB11" s="115">
        <v>-2.7392449517120318E-2</v>
      </c>
      <c r="AC11" s="115">
        <v>-0.11639937920331092</v>
      </c>
      <c r="AD11" s="115">
        <v>-0.28975025732704923</v>
      </c>
      <c r="AE11" s="115">
        <v>-0.2779101123595506</v>
      </c>
      <c r="AF11" s="115">
        <v>-0.21034717494894492</v>
      </c>
      <c r="AG11" s="115">
        <v>-0.13392857142857142</v>
      </c>
      <c r="AH11" s="115">
        <v>-0.31506849315068486</v>
      </c>
      <c r="AI11" s="115">
        <v>-0.13410942956926669</v>
      </c>
      <c r="AJ11" s="115">
        <v>-0.24421565371415924</v>
      </c>
      <c r="AK11" s="115">
        <v>-0.19210933470861274</v>
      </c>
      <c r="AL11" s="115">
        <v>-0.27066450567260941</v>
      </c>
      <c r="AM11" s="115">
        <v>-3.8531691746465979E-2</v>
      </c>
      <c r="AN11" s="115">
        <v>-0.17333333333333334</v>
      </c>
      <c r="AO11" s="115">
        <v>-0.31768674698795174</v>
      </c>
      <c r="AP11" s="115">
        <v>-0.26019709259366874</v>
      </c>
      <c r="AQ11" s="115">
        <v>-0.25178661661733914</v>
      </c>
      <c r="AR11" s="115">
        <v>-0.28207702135426177</v>
      </c>
      <c r="AS11" s="115">
        <v>-0.1834375</v>
      </c>
      <c r="AT11" s="115">
        <v>-0.1834375</v>
      </c>
      <c r="AU11" s="115">
        <v>-1.3180379746835507E-2</v>
      </c>
      <c r="AV11" s="115">
        <v>-0.13378378378378378</v>
      </c>
      <c r="AW11" s="115">
        <v>-0.33071069263510905</v>
      </c>
      <c r="AX11" s="115">
        <v>-6.3904143784323561E-2</v>
      </c>
      <c r="AY11" s="115">
        <v>-0.20041536863966775</v>
      </c>
      <c r="AZ11" s="115">
        <v>-0.25073529411764706</v>
      </c>
      <c r="BA11" s="115">
        <v>9.290207790557288E-2</v>
      </c>
      <c r="BB11" s="115">
        <v>-0.38600257621296696</v>
      </c>
      <c r="BC11" s="115">
        <v>0</v>
      </c>
      <c r="BD11" s="115">
        <v>-0.35651125401929251</v>
      </c>
      <c r="BE11" s="115">
        <v>-0.34543444992348249</v>
      </c>
      <c r="BF11" s="115">
        <v>1.8660584698320666E-2</v>
      </c>
      <c r="BG11" s="115">
        <v>5.2884615384615322E-2</v>
      </c>
      <c r="BH11" s="115">
        <v>6.1393152302243154E-2</v>
      </c>
      <c r="BI11" s="115">
        <v>-0.13143231727302529</v>
      </c>
      <c r="BK11" s="116">
        <f t="shared" si="0"/>
        <v>-0.18945442093172929</v>
      </c>
    </row>
    <row r="12" spans="1:63" x14ac:dyDescent="0.2">
      <c r="A12" t="s">
        <v>1366</v>
      </c>
      <c r="B12" s="115">
        <v>-0.24892703862660948</v>
      </c>
      <c r="C12" s="115">
        <v>-1.2376237623762332E-2</v>
      </c>
      <c r="D12" s="115">
        <v>-0.16268656716417909</v>
      </c>
      <c r="E12" s="115">
        <v>-0.1242702251876564</v>
      </c>
      <c r="F12" s="115">
        <v>-9.0676201435695172E-2</v>
      </c>
      <c r="G12" s="115">
        <v>-0.13462922966162713</v>
      </c>
      <c r="H12" s="115">
        <v>-0.17336535135025127</v>
      </c>
      <c r="I12" s="115">
        <v>-1.3731427364270042E-2</v>
      </c>
      <c r="J12" s="115">
        <v>0.1465749005269385</v>
      </c>
      <c r="K12" s="115">
        <v>0</v>
      </c>
      <c r="L12" s="115">
        <v>-9.8552419944436323E-2</v>
      </c>
      <c r="M12" s="115">
        <v>-9.433962264150943E-3</v>
      </c>
      <c r="N12" s="115">
        <v>-0.22305555555555559</v>
      </c>
      <c r="O12" s="115">
        <v>-0.40548915449313855</v>
      </c>
      <c r="P12" s="115">
        <v>-9.4409356725146235E-2</v>
      </c>
      <c r="Q12" s="115">
        <v>-0.263296181718015</v>
      </c>
      <c r="R12" s="115">
        <v>-8.5467243099434584E-2</v>
      </c>
      <c r="S12" s="115">
        <v>-8.3318958081766398E-2</v>
      </c>
      <c r="T12" s="115">
        <v>-1.2823804633116526E-2</v>
      </c>
      <c r="U12" s="115">
        <v>-1.5027582271257355E-2</v>
      </c>
      <c r="V12" s="115">
        <v>-8.1815796378903183E-2</v>
      </c>
      <c r="W12" s="115">
        <v>-7.1530758226037189E-2</v>
      </c>
      <c r="X12" s="115">
        <v>-0.15605749486652973</v>
      </c>
      <c r="Y12" s="115">
        <v>-0.1080809624664294</v>
      </c>
      <c r="Z12" s="115">
        <v>-0.16780948167809476</v>
      </c>
      <c r="AA12" s="115">
        <v>-5.3660666634321487E-2</v>
      </c>
      <c r="AB12" s="115">
        <v>-1.0253736531108729E-2</v>
      </c>
      <c r="AC12" s="115">
        <v>-0.12731376975169303</v>
      </c>
      <c r="AD12" s="115">
        <v>-0.12999010227647634</v>
      </c>
      <c r="AE12" s="115">
        <v>-1.1111111111111112E-2</v>
      </c>
      <c r="AF12" s="115">
        <v>5.2543587294005323E-2</v>
      </c>
      <c r="AG12" s="115">
        <v>-4.2735042735042736E-2</v>
      </c>
      <c r="AH12" s="115">
        <v>7.7852348993288481E-2</v>
      </c>
      <c r="AI12" s="115">
        <v>-0.1578431372549019</v>
      </c>
      <c r="AJ12" s="115">
        <v>-7.2206244864420718E-2</v>
      </c>
      <c r="AK12" s="115">
        <v>-0.12083427794150982</v>
      </c>
      <c r="AL12" s="115">
        <v>8.2456140350877241E-2</v>
      </c>
      <c r="AM12" s="115">
        <v>-0.26514199547625034</v>
      </c>
      <c r="AN12" s="115">
        <v>-0.18478260869565222</v>
      </c>
      <c r="AO12" s="115">
        <v>1.7206725819893087E-2</v>
      </c>
      <c r="AP12" s="115">
        <v>-0.11341169889370593</v>
      </c>
      <c r="AQ12" s="115">
        <v>-0.15664190916839152</v>
      </c>
      <c r="AR12" s="115">
        <v>-1.4331974094506995E-2</v>
      </c>
      <c r="AS12" s="115">
        <v>-4.7688160895707418E-3</v>
      </c>
      <c r="AT12" s="115">
        <v>-4.7688160895707418E-3</v>
      </c>
      <c r="AU12" s="115">
        <v>-7.8381334305504924E-2</v>
      </c>
      <c r="AV12" s="115">
        <v>-8.8669950738916259E-2</v>
      </c>
      <c r="AW12" s="115">
        <v>-0.10885057471264367</v>
      </c>
      <c r="AX12" s="115">
        <v>-0.16078349219650145</v>
      </c>
      <c r="AY12" s="115">
        <v>-0.13243243243243233</v>
      </c>
      <c r="AZ12" s="115">
        <v>-5.4242002781641242E-2</v>
      </c>
      <c r="BA12" s="115">
        <v>-0.12572222222222221</v>
      </c>
      <c r="BB12" s="115">
        <v>0.30464008962748595</v>
      </c>
      <c r="BC12" s="115">
        <v>-0.06</v>
      </c>
      <c r="BD12" s="115">
        <v>-0.11142857142857146</v>
      </c>
      <c r="BE12" s="115">
        <v>-0.14755761704594858</v>
      </c>
      <c r="BF12" s="115">
        <v>5.9999999999999928E-2</v>
      </c>
      <c r="BG12" s="115">
        <v>-7.1599045346062637E-3</v>
      </c>
      <c r="BH12" s="115">
        <v>-3.529411764705807E-3</v>
      </c>
      <c r="BI12" s="115">
        <v>-8.9525514771709835E-2</v>
      </c>
      <c r="BK12" s="116">
        <f t="shared" si="0"/>
        <v>-7.8893935579120236E-2</v>
      </c>
    </row>
    <row r="13" spans="1:63" x14ac:dyDescent="0.2">
      <c r="A13" t="s">
        <v>1367</v>
      </c>
      <c r="B13" s="115">
        <v>-0.10384615384615385</v>
      </c>
      <c r="C13" s="115">
        <v>0.26249999999999996</v>
      </c>
      <c r="D13" s="115">
        <v>6.214331008243508E-2</v>
      </c>
      <c r="E13" s="115">
        <v>-1.9222903885480525E-2</v>
      </c>
      <c r="F13" s="115">
        <v>3.6256778626387778E-2</v>
      </c>
      <c r="G13" s="115">
        <v>0.11031175059952045</v>
      </c>
      <c r="H13" s="115">
        <v>4.5510638297872261E-2</v>
      </c>
      <c r="I13" s="115">
        <v>0.14247787610619464</v>
      </c>
      <c r="J13" s="115">
        <v>4.6713192255740561E-2</v>
      </c>
      <c r="K13" s="115">
        <v>2.8004253810705478E-2</v>
      </c>
      <c r="L13" s="115">
        <v>-8.1561394869958365E-2</v>
      </c>
      <c r="M13" s="115">
        <v>0.11578947368421053</v>
      </c>
      <c r="N13" s="115">
        <v>-3.7433155080213866E-2</v>
      </c>
      <c r="O13" s="115">
        <v>-0.34654324558866068</v>
      </c>
      <c r="P13" s="115">
        <v>-1.9144564811355836E-3</v>
      </c>
      <c r="Q13" s="115">
        <v>-8.5294117647058878E-3</v>
      </c>
      <c r="R13" s="115">
        <v>3.3807013522805275E-2</v>
      </c>
      <c r="S13" s="115">
        <v>-1.3781223083548372E-3</v>
      </c>
      <c r="T13" s="115">
        <v>3.8808624138697401E-2</v>
      </c>
      <c r="U13" s="115">
        <v>3.6168325613481836E-2</v>
      </c>
      <c r="V13" s="115">
        <v>9.5899120483204526E-3</v>
      </c>
      <c r="W13" s="115">
        <v>-0.13221601489757909</v>
      </c>
      <c r="X13" s="115">
        <v>-2.2088353413654681E-2</v>
      </c>
      <c r="Y13" s="115">
        <v>-6.1014864172219359E-2</v>
      </c>
      <c r="Z13" s="115">
        <v>-7.8412719983692286E-2</v>
      </c>
      <c r="AA13" s="115">
        <v>-5.8600529825522905E-2</v>
      </c>
      <c r="AB13" s="115">
        <v>8.4637134778510884E-2</v>
      </c>
      <c r="AC13" s="115">
        <v>-5.8248299319727935E-2</v>
      </c>
      <c r="AD13" s="115">
        <v>-5.0098495702005842E-2</v>
      </c>
      <c r="AE13" s="115">
        <v>0.15856955279215254</v>
      </c>
      <c r="AF13" s="115">
        <v>-7.3672566371681528E-2</v>
      </c>
      <c r="AG13" s="115">
        <v>2.5596072931276314E-2</v>
      </c>
      <c r="AH13" s="115">
        <v>-0.15532879818594106</v>
      </c>
      <c r="AI13" s="115">
        <v>3.0303030303030304E-2</v>
      </c>
      <c r="AJ13" s="115">
        <v>4.2956614890198239E-2</v>
      </c>
      <c r="AK13" s="115">
        <v>7.6641444959726648E-2</v>
      </c>
      <c r="AL13" s="115">
        <v>-5.2841475573280158E-2</v>
      </c>
      <c r="AM13" s="115">
        <v>-1.6964506299925901E-2</v>
      </c>
      <c r="AN13" s="115">
        <v>0.12195121951219524</v>
      </c>
      <c r="AO13" s="115">
        <v>-4.9019607843092672E-5</v>
      </c>
      <c r="AP13" s="115">
        <v>3.7012441798336015E-2</v>
      </c>
      <c r="AQ13" s="115">
        <v>6.5170870890344221E-2</v>
      </c>
      <c r="AR13" s="115">
        <v>-9.8107084910762657E-2</v>
      </c>
      <c r="AS13" s="115">
        <v>4.8478260869565151E-2</v>
      </c>
      <c r="AT13" s="115">
        <v>4.8478260869565151E-2</v>
      </c>
      <c r="AU13" s="115">
        <v>1.8945022288261514E-2</v>
      </c>
      <c r="AV13" s="115">
        <v>1.4999999999999999E-2</v>
      </c>
      <c r="AW13" s="115">
        <v>-3.6900369003690037E-2</v>
      </c>
      <c r="AX13" s="115">
        <v>6.0777777777777764E-2</v>
      </c>
      <c r="AY13" s="115">
        <v>-2.2026431718061675E-2</v>
      </c>
      <c r="AZ13" s="115">
        <v>-0.11289327575570635</v>
      </c>
      <c r="BA13" s="115">
        <v>4.9562682215743441E-2</v>
      </c>
      <c r="BB13" s="115">
        <v>-4.3643636493508907E-2</v>
      </c>
      <c r="BC13" s="115">
        <v>0.19047619047619047</v>
      </c>
      <c r="BD13" s="115">
        <v>1.7441860465116296E-2</v>
      </c>
      <c r="BE13" s="115">
        <v>-3.0494659921304131E-2</v>
      </c>
      <c r="BF13" s="115">
        <v>0.23106060606060602</v>
      </c>
      <c r="BG13" s="115">
        <v>0.28923076923076935</v>
      </c>
      <c r="BH13" s="115">
        <v>2.7811366384522421E-2</v>
      </c>
      <c r="BI13" s="115">
        <v>-0.12392156862745103</v>
      </c>
      <c r="BK13" s="116">
        <f t="shared" si="0"/>
        <v>1.3003846911200625E-2</v>
      </c>
    </row>
    <row r="14" spans="1:63" x14ac:dyDescent="0.2">
      <c r="A14" t="s">
        <v>1368</v>
      </c>
      <c r="B14" s="115">
        <v>-0.20610687022900759</v>
      </c>
      <c r="C14" s="115">
        <v>4.5751633986928143E-2</v>
      </c>
      <c r="D14" s="115">
        <v>0.2676848874598069</v>
      </c>
      <c r="E14" s="115">
        <v>-0.15689655172413797</v>
      </c>
      <c r="F14" s="115">
        <v>-3.922638369840966E-2</v>
      </c>
      <c r="G14" s="115">
        <v>-7.9470198675496692E-2</v>
      </c>
      <c r="H14" s="115">
        <v>0.15592720118052139</v>
      </c>
      <c r="I14" s="115">
        <v>0.12907621037333086</v>
      </c>
      <c r="J14" s="115">
        <v>0</v>
      </c>
      <c r="K14" s="115">
        <v>-7.0000000000000048E-2</v>
      </c>
      <c r="L14" s="115">
        <v>-1.194214693263752E-2</v>
      </c>
      <c r="M14" s="115">
        <v>4.3956043956043959E-2</v>
      </c>
      <c r="N14" s="115">
        <v>0.35753176043557161</v>
      </c>
      <c r="O14" s="115">
        <v>1.1300061614294516</v>
      </c>
      <c r="P14" s="115">
        <v>3.5339618080734846E-2</v>
      </c>
      <c r="Q14" s="115">
        <v>0.18584952665670162</v>
      </c>
      <c r="R14" s="115">
        <v>-3.617385541503277E-2</v>
      </c>
      <c r="S14" s="115">
        <v>5.2202283849918353E-2</v>
      </c>
      <c r="T14" s="115">
        <v>6.913705422917886E-2</v>
      </c>
      <c r="U14" s="115">
        <v>-4.6065620005640739E-2</v>
      </c>
      <c r="V14" s="115">
        <v>2.7324188983235412E-2</v>
      </c>
      <c r="W14" s="115">
        <v>0.23165137614678893</v>
      </c>
      <c r="X14" s="115">
        <v>-0.15306122448979584</v>
      </c>
      <c r="Y14" s="115">
        <v>4.5215900567877478E-2</v>
      </c>
      <c r="Z14" s="115">
        <v>0.2235616893914199</v>
      </c>
      <c r="AA14" s="115">
        <v>-2.1322247552635152E-2</v>
      </c>
      <c r="AB14" s="115">
        <v>1.4146434716115368E-2</v>
      </c>
      <c r="AC14" s="115">
        <v>0.12914066250600104</v>
      </c>
      <c r="AD14" s="115">
        <v>5.9833926453143602E-2</v>
      </c>
      <c r="AE14" s="115">
        <v>-0.1066208181431347</v>
      </c>
      <c r="AF14" s="115">
        <v>-9.3825180433039279E-2</v>
      </c>
      <c r="AG14" s="115">
        <v>-1.6551724137931049E-2</v>
      </c>
      <c r="AH14" s="115">
        <v>0.17600000000000005</v>
      </c>
      <c r="AI14" s="115">
        <v>-4.5691150954308805E-2</v>
      </c>
      <c r="AJ14" s="115">
        <v>2.8196937988765148E-2</v>
      </c>
      <c r="AK14" s="115">
        <v>-5.8593750000000097E-2</v>
      </c>
      <c r="AL14" s="115">
        <v>0.31684901531728654</v>
      </c>
      <c r="AM14" s="115">
        <v>-7.9378316906747529E-2</v>
      </c>
      <c r="AN14" s="115">
        <v>-8.8888888888888962E-2</v>
      </c>
      <c r="AO14" s="115">
        <v>0.15856428895956376</v>
      </c>
      <c r="AP14" s="115">
        <v>7.1770413213675097E-2</v>
      </c>
      <c r="AQ14" s="115">
        <v>4.6271795915598227E-2</v>
      </c>
      <c r="AR14" s="115">
        <v>1.8873123019699747E-2</v>
      </c>
      <c r="AS14" s="115">
        <v>-4.9783102664738621E-2</v>
      </c>
      <c r="AT14" s="115">
        <v>-4.9783102664738621E-2</v>
      </c>
      <c r="AU14" s="115">
        <v>-5.9084194977843431E-3</v>
      </c>
      <c r="AV14" s="115">
        <v>0.15413468751803341</v>
      </c>
      <c r="AW14" s="115">
        <v>-7.1917808219178078E-2</v>
      </c>
      <c r="AX14" s="115">
        <v>-7.7177508269019052E-3</v>
      </c>
      <c r="AY14" s="115">
        <v>3.1818181818181787E-2</v>
      </c>
      <c r="AZ14" s="115">
        <v>-7.3714285714285663E-2</v>
      </c>
      <c r="BA14" s="115">
        <v>-1.442445836446176E-2</v>
      </c>
      <c r="BB14" s="115">
        <v>0.34248315872749507</v>
      </c>
      <c r="BC14" s="115">
        <v>2.4390243902439025E-2</v>
      </c>
      <c r="BD14" s="115">
        <v>-0.12718046305106254</v>
      </c>
      <c r="BE14" s="115">
        <v>7.793683253805947E-2</v>
      </c>
      <c r="BF14" s="115">
        <v>-1.6105417276720269E-2</v>
      </c>
      <c r="BG14" s="115">
        <v>-4.4117647058823505E-2</v>
      </c>
      <c r="BH14" s="115">
        <v>-1.3126491646778185E-2</v>
      </c>
      <c r="BI14" s="115">
        <v>1.190476190476198E-2</v>
      </c>
      <c r="BK14" s="116">
        <f t="shared" si="0"/>
        <v>4.7982268767566866E-2</v>
      </c>
    </row>
    <row r="15" spans="1:63" x14ac:dyDescent="0.2">
      <c r="A15" t="s">
        <v>1369</v>
      </c>
      <c r="B15" s="115">
        <v>0.81944444444444431</v>
      </c>
      <c r="C15" s="115">
        <v>0.28033472803347276</v>
      </c>
      <c r="D15" s="115">
        <v>0.10577777777777783</v>
      </c>
      <c r="E15" s="115">
        <v>0.46095717884130971</v>
      </c>
      <c r="F15" s="115">
        <v>0.24259372245949426</v>
      </c>
      <c r="G15" s="115">
        <v>0.1984126984126984</v>
      </c>
      <c r="H15" s="115">
        <v>7.7040443318958707E-2</v>
      </c>
      <c r="I15" s="115">
        <v>0.22731326644370123</v>
      </c>
      <c r="J15" s="115">
        <v>-0.24991556906450518</v>
      </c>
      <c r="K15" s="115">
        <v>0.21333333333333335</v>
      </c>
      <c r="L15" s="115">
        <v>0.43603912601626021</v>
      </c>
      <c r="M15" s="115">
        <v>3.644646924829157E-2</v>
      </c>
      <c r="N15" s="115">
        <v>0.44733385868137643</v>
      </c>
      <c r="O15" s="115">
        <v>1.4665653495440729</v>
      </c>
      <c r="P15" s="115">
        <v>3.6166908781245302E-2</v>
      </c>
      <c r="Q15" s="115">
        <v>1.2971281481855314E-2</v>
      </c>
      <c r="R15" s="115">
        <v>0.23176870748299316</v>
      </c>
      <c r="S15" s="115">
        <v>0.22763684913217633</v>
      </c>
      <c r="T15" s="115">
        <v>0.21386538461538468</v>
      </c>
      <c r="U15" s="115">
        <v>0.12967289719626177</v>
      </c>
      <c r="V15" s="115">
        <v>6.1719833564493801E-2</v>
      </c>
      <c r="W15" s="115">
        <v>0.24452901998097054</v>
      </c>
      <c r="X15" s="115">
        <v>0.21991701244813269</v>
      </c>
      <c r="Y15" s="115">
        <v>0.71960791539226876</v>
      </c>
      <c r="Z15" s="115">
        <v>1.0386440677966102</v>
      </c>
      <c r="AA15" s="115">
        <v>0.6696022091200835</v>
      </c>
      <c r="AB15" s="115">
        <v>0.43158182813355239</v>
      </c>
      <c r="AC15" s="115">
        <v>0.43457300275482086</v>
      </c>
      <c r="AD15" s="115">
        <v>7.5117969646728705E-2</v>
      </c>
      <c r="AE15" s="115">
        <v>8.2676528083871825E-2</v>
      </c>
      <c r="AF15" s="115">
        <v>-2.6921576277799366E-2</v>
      </c>
      <c r="AG15" s="115">
        <v>0.11538461538461539</v>
      </c>
      <c r="AH15" s="115">
        <v>7.1428571428571425E-2</v>
      </c>
      <c r="AI15" s="115">
        <v>0.30720766129032251</v>
      </c>
      <c r="AJ15" s="115">
        <v>0.25435203094777581</v>
      </c>
      <c r="AK15" s="115">
        <v>0.26548415236987505</v>
      </c>
      <c r="AL15" s="115">
        <v>0.11463414634146349</v>
      </c>
      <c r="AM15" s="115">
        <v>1.0223857712358173</v>
      </c>
      <c r="AN15" s="115">
        <v>3.4482758620689689E-2</v>
      </c>
      <c r="AO15" s="115">
        <v>0.29718579637542358</v>
      </c>
      <c r="AP15" s="115">
        <v>0.12256292990237926</v>
      </c>
      <c r="AQ15" s="115">
        <v>6.4341421143847471E-2</v>
      </c>
      <c r="AR15" s="115">
        <v>0.20158246705952454</v>
      </c>
      <c r="AS15" s="115">
        <v>7.5777777777777708E-2</v>
      </c>
      <c r="AT15" s="115">
        <v>7.5777777777777708E-2</v>
      </c>
      <c r="AU15" s="115">
        <v>-1.167883211678832E-2</v>
      </c>
      <c r="AV15" s="115">
        <v>0.35382812499999994</v>
      </c>
      <c r="AW15" s="115">
        <v>0.39806568993584213</v>
      </c>
      <c r="AX15" s="115">
        <v>1.6930149119856543E-2</v>
      </c>
      <c r="AY15" s="115">
        <v>0.22630992196209579</v>
      </c>
      <c r="AZ15" s="115">
        <v>1.744186046511632E-2</v>
      </c>
      <c r="BA15" s="115">
        <v>0.17558438048912295</v>
      </c>
      <c r="BB15" s="115">
        <v>-7.3044444444444454E-2</v>
      </c>
      <c r="BC15" s="115">
        <v>-0.21153846153846154</v>
      </c>
      <c r="BD15" s="115">
        <v>0.14779759737895895</v>
      </c>
      <c r="BE15" s="115">
        <v>2.5316455696202458E-2</v>
      </c>
      <c r="BF15" s="115">
        <v>-6.95975232198143E-2</v>
      </c>
      <c r="BG15" s="115">
        <v>0.14478114478114468</v>
      </c>
      <c r="BH15" s="115">
        <v>0.39666666666666678</v>
      </c>
      <c r="BI15" s="115">
        <v>0.14580175810851759</v>
      </c>
      <c r="BK15" s="116">
        <f t="shared" si="0"/>
        <v>0.23783431721273685</v>
      </c>
    </row>
    <row r="16" spans="1:63" x14ac:dyDescent="0.2">
      <c r="A16" t="s">
        <v>1370</v>
      </c>
      <c r="B16" s="115">
        <v>0.50000000000000011</v>
      </c>
      <c r="C16" s="115">
        <v>0.21319796954314729</v>
      </c>
      <c r="D16" s="115">
        <v>-2.2172949002217295E-3</v>
      </c>
      <c r="E16" s="115">
        <v>0.30163934426229516</v>
      </c>
      <c r="F16" s="115">
        <v>-0.15698937021373871</v>
      </c>
      <c r="G16" s="115">
        <v>0.34042553191489344</v>
      </c>
      <c r="H16" s="115">
        <v>-4.9676526117054788E-2</v>
      </c>
      <c r="I16" s="115">
        <v>7.7477477477477505E-2</v>
      </c>
      <c r="J16" s="115">
        <v>0</v>
      </c>
      <c r="K16" s="115">
        <v>0.21477162293488819</v>
      </c>
      <c r="L16" s="115">
        <v>-0.10514948277821985</v>
      </c>
      <c r="M16" s="115">
        <v>-8.1589958158995821E-2</v>
      </c>
      <c r="N16" s="115">
        <v>0.57379082265398917</v>
      </c>
      <c r="O16" s="115">
        <v>0.24150943396226421</v>
      </c>
      <c r="P16" s="115">
        <v>-9.2803970223325292E-3</v>
      </c>
      <c r="Q16" s="115">
        <v>9.7339720721638795E-3</v>
      </c>
      <c r="R16" s="115">
        <v>-6.6666666666666666E-2</v>
      </c>
      <c r="S16" s="115">
        <v>2.2991122239927112E-2</v>
      </c>
      <c r="T16" s="115">
        <v>6.1224489795918366E-2</v>
      </c>
      <c r="U16" s="115">
        <v>1.2146619370095618E-2</v>
      </c>
      <c r="V16" s="115">
        <v>0.25191723339603528</v>
      </c>
      <c r="W16" s="115">
        <v>0.19026047565118909</v>
      </c>
      <c r="X16" s="115">
        <v>0.21410579345088163</v>
      </c>
      <c r="Y16" s="115">
        <v>5.0740740740740911E-3</v>
      </c>
      <c r="Z16" s="115">
        <v>-6.793048973143756E-2</v>
      </c>
      <c r="AA16" s="115">
        <v>1.0101771579344164E-2</v>
      </c>
      <c r="AB16" s="115">
        <v>0.29666430092264018</v>
      </c>
      <c r="AC16" s="115">
        <v>3.6402569593147735E-2</v>
      </c>
      <c r="AD16" s="115">
        <v>3.1982100552777136E-2</v>
      </c>
      <c r="AE16" s="115">
        <v>0.49155910483796067</v>
      </c>
      <c r="AF16" s="115">
        <v>0.27990012484394511</v>
      </c>
      <c r="AG16" s="115">
        <v>3.6269430051813475E-2</v>
      </c>
      <c r="AH16" s="115">
        <v>0.10236220472440952</v>
      </c>
      <c r="AI16" s="115">
        <v>-2.6735344616139401E-2</v>
      </c>
      <c r="AJ16" s="115">
        <v>2.3038869257950467E-2</v>
      </c>
      <c r="AK16" s="115">
        <v>0.22909220872051467</v>
      </c>
      <c r="AL16" s="115">
        <v>-0.21695951107715813</v>
      </c>
      <c r="AM16" s="115">
        <v>-1.4952424105119997E-2</v>
      </c>
      <c r="AN16" s="115">
        <v>0.11538461538461534</v>
      </c>
      <c r="AO16" s="115">
        <v>-6.8998628257887523E-2</v>
      </c>
      <c r="AP16" s="115">
        <v>0.21103029494194595</v>
      </c>
      <c r="AQ16" s="115">
        <v>0.1444628099173553</v>
      </c>
      <c r="AR16" s="115">
        <v>-1.9285714285714278E-2</v>
      </c>
      <c r="AS16" s="115">
        <v>-1.5963262628471395E-2</v>
      </c>
      <c r="AT16" s="115">
        <v>-1.5963262628471395E-2</v>
      </c>
      <c r="AU16" s="115">
        <v>-1.4388489208633094E-2</v>
      </c>
      <c r="AV16" s="115">
        <v>-0.2</v>
      </c>
      <c r="AW16" s="115">
        <v>0.30537500000000006</v>
      </c>
      <c r="AX16" s="115">
        <v>-0.14108243451463795</v>
      </c>
      <c r="AY16" s="115">
        <v>0.29811866859623742</v>
      </c>
      <c r="AZ16" s="115">
        <v>7.4999999999999956E-2</v>
      </c>
      <c r="BA16" s="115">
        <v>-0.22070127408655357</v>
      </c>
      <c r="BB16" s="115">
        <v>-4.2553191489361701E-2</v>
      </c>
      <c r="BC16" s="115">
        <v>0</v>
      </c>
      <c r="BD16" s="115">
        <v>-0.62625850340136058</v>
      </c>
      <c r="BE16" s="115">
        <v>4.6655287328293986E-2</v>
      </c>
      <c r="BF16" s="115">
        <v>-7.0236039147956189E-2</v>
      </c>
      <c r="BG16" s="115">
        <v>0.2638297872340426</v>
      </c>
      <c r="BH16" s="115">
        <v>-0.23469387755102039</v>
      </c>
      <c r="BI16" s="115">
        <v>0.13367697594501721</v>
      </c>
      <c r="BK16" s="116">
        <f t="shared" si="0"/>
        <v>6.4881666077401617E-2</v>
      </c>
    </row>
    <row r="17" spans="1:63" x14ac:dyDescent="0.2">
      <c r="A17" t="s">
        <v>1371</v>
      </c>
      <c r="B17" s="115">
        <v>-0.15789473684210531</v>
      </c>
      <c r="C17" s="115">
        <v>0.23899371069182382</v>
      </c>
      <c r="D17" s="115">
        <v>-0.10515873015873016</v>
      </c>
      <c r="E17" s="115">
        <v>-8.9552238805970144E-2</v>
      </c>
      <c r="F17" s="115">
        <v>4.9544145873320483E-2</v>
      </c>
      <c r="G17" s="115">
        <v>9.7276264591439801E-2</v>
      </c>
      <c r="H17" s="115">
        <v>0.18937125748502995</v>
      </c>
      <c r="I17" s="115">
        <v>1.6980210114830203E-2</v>
      </c>
      <c r="J17" s="115">
        <v>0</v>
      </c>
      <c r="K17" s="115">
        <v>6.4482758620689695E-2</v>
      </c>
      <c r="L17" s="115">
        <v>4.4154302670623133E-2</v>
      </c>
      <c r="M17" s="115">
        <v>2.3006955591225255E-2</v>
      </c>
      <c r="N17" s="115">
        <v>-5.5078125000000006E-2</v>
      </c>
      <c r="O17" s="115">
        <v>0.20454545454545442</v>
      </c>
      <c r="P17" s="115">
        <v>4.9479166666666664E-2</v>
      </c>
      <c r="Q17" s="115">
        <v>-7.4739472815579744E-2</v>
      </c>
      <c r="R17" s="115">
        <v>1.5015789134497729E-2</v>
      </c>
      <c r="S17" s="115">
        <v>0.10045090180360716</v>
      </c>
      <c r="T17" s="115">
        <v>6.7561384779624811E-2</v>
      </c>
      <c r="U17" s="115">
        <v>1.8836929142481643E-2</v>
      </c>
      <c r="V17" s="115">
        <v>4.8232974366752501E-2</v>
      </c>
      <c r="W17" s="115">
        <v>0.12627551020408168</v>
      </c>
      <c r="X17" s="115">
        <v>-0.10383747178329561</v>
      </c>
      <c r="Y17" s="115">
        <v>-4.7619047619047616E-2</v>
      </c>
      <c r="Z17" s="115">
        <v>2.4106131693900579E-2</v>
      </c>
      <c r="AA17" s="115">
        <v>2.9891304347826039E-2</v>
      </c>
      <c r="AB17" s="115">
        <v>6.0993975903614502E-2</v>
      </c>
      <c r="AC17" s="115">
        <v>5.8956916099773195E-2</v>
      </c>
      <c r="AD17" s="115">
        <v>3.026522753159399E-2</v>
      </c>
      <c r="AE17" s="115">
        <v>7.5824175824175916E-2</v>
      </c>
      <c r="AF17" s="115">
        <v>0.19910179640718559</v>
      </c>
      <c r="AG17" s="115">
        <v>3.5999999999999943E-3</v>
      </c>
      <c r="AH17" s="115">
        <v>-7.837445573294631E-2</v>
      </c>
      <c r="AI17" s="115">
        <v>3.8726114649681606E-2</v>
      </c>
      <c r="AJ17" s="115">
        <v>7.6373041229271202E-2</v>
      </c>
      <c r="AK17" s="115">
        <v>0.2149370386452453</v>
      </c>
      <c r="AL17" s="115">
        <v>-0.18187500000000001</v>
      </c>
      <c r="AM17" s="115">
        <v>0.11277310924369738</v>
      </c>
      <c r="AN17" s="115">
        <v>8.3333333333333412E-2</v>
      </c>
      <c r="AO17" s="115">
        <v>1.9580419580419658E-2</v>
      </c>
      <c r="AP17" s="115">
        <v>7.7871014145288797E-2</v>
      </c>
      <c r="AQ17" s="115">
        <v>4.0860215053763443E-2</v>
      </c>
      <c r="AR17" s="115">
        <v>0.18923510560253287</v>
      </c>
      <c r="AS17" s="115">
        <v>-0.1077073170731708</v>
      </c>
      <c r="AT17" s="115">
        <v>-0.1077073170731708</v>
      </c>
      <c r="AU17" s="115">
        <v>-9.3872229465449805E-2</v>
      </c>
      <c r="AV17" s="115">
        <v>-8.9097637346996897E-2</v>
      </c>
      <c r="AW17" s="115">
        <v>9.5890410958904104E-2</v>
      </c>
      <c r="AX17" s="115">
        <v>-2.4060150375939868E-2</v>
      </c>
      <c r="AY17" s="115">
        <v>-3.4916201117318434E-2</v>
      </c>
      <c r="AZ17" s="115">
        <v>0</v>
      </c>
      <c r="BA17" s="115">
        <v>1.1987852309659545E-2</v>
      </c>
      <c r="BB17" s="115">
        <v>0</v>
      </c>
      <c r="BC17" s="115">
        <v>4.8387096774193519E-2</v>
      </c>
      <c r="BD17" s="115">
        <v>0.17038216560509559</v>
      </c>
      <c r="BE17" s="115">
        <v>0.17664498852333588</v>
      </c>
      <c r="BF17" s="115">
        <v>3.3928571428571364E-2</v>
      </c>
      <c r="BG17" s="115">
        <v>0</v>
      </c>
      <c r="BH17" s="115">
        <v>0.10734463276836155</v>
      </c>
      <c r="BI17" s="115">
        <v>2.4647887323943764E-2</v>
      </c>
      <c r="BK17" s="116">
        <f t="shared" si="0"/>
        <v>3.347266850092994E-2</v>
      </c>
    </row>
    <row r="18" spans="1:63" x14ac:dyDescent="0.2">
      <c r="A18" t="s">
        <v>1372</v>
      </c>
      <c r="B18" s="115">
        <v>-4.9999999999999968E-2</v>
      </c>
      <c r="C18" s="115">
        <v>0.19548872180451127</v>
      </c>
      <c r="D18" s="115">
        <v>0.22926829268292684</v>
      </c>
      <c r="E18" s="115">
        <v>-9.45945945945946E-2</v>
      </c>
      <c r="F18" s="115">
        <v>-0.15078506029619629</v>
      </c>
      <c r="G18" s="115">
        <v>-0.12881355932203387</v>
      </c>
      <c r="H18" s="115">
        <v>-0.14138817480719795</v>
      </c>
      <c r="I18" s="115">
        <v>-7.6384971228703552E-2</v>
      </c>
      <c r="J18" s="115">
        <v>0</v>
      </c>
      <c r="K18" s="115">
        <v>0</v>
      </c>
      <c r="L18" s="115">
        <v>-8.7388631624556512E-2</v>
      </c>
      <c r="M18" s="115">
        <v>0.43328220858895705</v>
      </c>
      <c r="N18" s="115">
        <v>1.4263074484944651E-2</v>
      </c>
      <c r="O18" s="115">
        <v>9.7256857855361742E-2</v>
      </c>
      <c r="P18" s="115">
        <v>-5.1813471502590676E-3</v>
      </c>
      <c r="Q18" s="115">
        <v>9.1288015231822048E-2</v>
      </c>
      <c r="R18" s="115">
        <v>-1.8408400809716757E-2</v>
      </c>
      <c r="S18" s="115">
        <v>-1.9999999999999575E-3</v>
      </c>
      <c r="T18" s="115">
        <v>-8.8401191658391248E-2</v>
      </c>
      <c r="U18" s="115">
        <v>-4.1465462943523018E-2</v>
      </c>
      <c r="V18" s="115">
        <v>3.1953743152770536E-3</v>
      </c>
      <c r="W18" s="115">
        <v>-0.13846153846153844</v>
      </c>
      <c r="X18" s="115">
        <v>3.9906103286384963E-2</v>
      </c>
      <c r="Y18" s="115">
        <v>-8.1516985620823015E-3</v>
      </c>
      <c r="Z18" s="115">
        <v>3.0166666666666706E-2</v>
      </c>
      <c r="AA18" s="115">
        <v>-5.0427602477145207E-2</v>
      </c>
      <c r="AB18" s="115">
        <v>1.7234775947912652E-2</v>
      </c>
      <c r="AC18" s="115">
        <v>-7.157894736842102E-2</v>
      </c>
      <c r="AD18" s="115">
        <v>-9.2778939598966617E-2</v>
      </c>
      <c r="AE18" s="115">
        <v>0.12471910112359551</v>
      </c>
      <c r="AF18" s="115">
        <v>-2.9069767441860465E-2</v>
      </c>
      <c r="AG18" s="115">
        <v>-3.1758326878388858E-2</v>
      </c>
      <c r="AH18" s="115">
        <v>-0.11666666666666668</v>
      </c>
      <c r="AI18" s="115">
        <v>1.948051948051948E-2</v>
      </c>
      <c r="AJ18" s="115">
        <v>-6.58044343376918E-2</v>
      </c>
      <c r="AK18" s="115">
        <v>0.20198329853862218</v>
      </c>
      <c r="AL18" s="115">
        <v>0.1053540587219344</v>
      </c>
      <c r="AM18" s="115">
        <v>0.2025060630557802</v>
      </c>
      <c r="AN18" s="115">
        <v>0.10769230769230762</v>
      </c>
      <c r="AO18" s="115">
        <v>-7.6764155206920953E-2</v>
      </c>
      <c r="AP18" s="115">
        <v>-0.10731101789230371</v>
      </c>
      <c r="AQ18" s="115">
        <v>1.6437877065664033E-2</v>
      </c>
      <c r="AR18" s="115">
        <v>-3.7641200951248496E-2</v>
      </c>
      <c r="AS18" s="115">
        <v>2.3669230000998749E-2</v>
      </c>
      <c r="AT18" s="115">
        <v>2.3669230000998749E-2</v>
      </c>
      <c r="AU18" s="115">
        <v>3.6962928913284523E-2</v>
      </c>
      <c r="AV18" s="115">
        <v>7.1096840777478878E-3</v>
      </c>
      <c r="AW18" s="115">
        <v>-2.6666666666666668E-2</v>
      </c>
      <c r="AX18" s="115">
        <v>0</v>
      </c>
      <c r="AY18" s="115">
        <v>6.5476190476190535E-2</v>
      </c>
      <c r="AZ18" s="115">
        <v>-3.6144578313253094E-2</v>
      </c>
      <c r="BA18" s="115">
        <v>-2.448024948024952E-2</v>
      </c>
      <c r="BB18" s="115">
        <v>0</v>
      </c>
      <c r="BC18" s="115">
        <v>6.8965517241379379E-2</v>
      </c>
      <c r="BD18" s="115">
        <v>3.801652892561979E-2</v>
      </c>
      <c r="BE18" s="115">
        <v>-0.17448286751934308</v>
      </c>
      <c r="BF18" s="115">
        <v>-1.1764705882352941E-2</v>
      </c>
      <c r="BG18" s="115">
        <v>-0.21404682274247494</v>
      </c>
      <c r="BH18" s="115">
        <v>-8.0519480519480532E-2</v>
      </c>
      <c r="BI18" s="115">
        <v>-5.016722408026756E-2</v>
      </c>
      <c r="BK18" s="116">
        <f t="shared" si="0"/>
        <v>-2.2684276550514614E-3</v>
      </c>
    </row>
    <row r="19" spans="1:63" x14ac:dyDescent="0.2">
      <c r="A19" t="s">
        <v>1373</v>
      </c>
      <c r="B19" s="115">
        <v>0</v>
      </c>
      <c r="C19" s="115">
        <v>-0.27717391304347827</v>
      </c>
      <c r="D19" s="115">
        <v>-0.1446215471918551</v>
      </c>
      <c r="E19" s="115">
        <v>-8.0428954423591732E-3</v>
      </c>
      <c r="F19" s="115">
        <v>-8.9392147313249418E-2</v>
      </c>
      <c r="G19" s="115">
        <v>-8.0041580041580004E-2</v>
      </c>
      <c r="H19" s="115">
        <v>-6.2650602409638559E-2</v>
      </c>
      <c r="I19" s="115">
        <v>-7.6482234031468199E-2</v>
      </c>
      <c r="J19" s="115">
        <v>0</v>
      </c>
      <c r="K19" s="115">
        <v>-4.840032813781793E-2</v>
      </c>
      <c r="L19" s="115">
        <v>-0.22199983145120514</v>
      </c>
      <c r="M19" s="115">
        <v>0.15283966334252788</v>
      </c>
      <c r="N19" s="115">
        <v>-0.24656716417910451</v>
      </c>
      <c r="O19" s="115">
        <v>-0.16458333333333336</v>
      </c>
      <c r="P19" s="115">
        <v>-2.2230264178256052E-3</v>
      </c>
      <c r="Q19" s="115">
        <v>-0.11607914487150321</v>
      </c>
      <c r="R19" s="115">
        <v>-1.5077881619937616E-2</v>
      </c>
      <c r="S19" s="115">
        <v>-9.6453580302688108E-2</v>
      </c>
      <c r="T19" s="115">
        <v>-5.4406821041561075E-2</v>
      </c>
      <c r="U19" s="115">
        <v>9.2431192660550485E-2</v>
      </c>
      <c r="V19" s="115">
        <v>-0.10316593886462885</v>
      </c>
      <c r="W19" s="115">
        <v>-0.11650485436893214</v>
      </c>
      <c r="X19" s="115">
        <v>-0.17201166180758015</v>
      </c>
      <c r="Y19" s="115">
        <v>-0.1123291925465839</v>
      </c>
      <c r="Z19" s="115">
        <v>-0.25475096261334002</v>
      </c>
      <c r="AA19" s="115">
        <v>-8.5490830636461748E-2</v>
      </c>
      <c r="AB19" s="115">
        <v>-0.15665374677002589</v>
      </c>
      <c r="AC19" s="115">
        <v>-0.11214953271028041</v>
      </c>
      <c r="AD19" s="115">
        <v>1.3796841508783224E-3</v>
      </c>
      <c r="AE19" s="115">
        <v>-9.7948593205221757E-2</v>
      </c>
      <c r="AF19" s="115">
        <v>-6.3945578231292557E-2</v>
      </c>
      <c r="AG19" s="115">
        <v>9.7770825185764573E-3</v>
      </c>
      <c r="AH19" s="115">
        <v>-8.127208480565376E-2</v>
      </c>
      <c r="AI19" s="115">
        <v>-0.12400455062571109</v>
      </c>
      <c r="AJ19" s="115">
        <v>-0.10653968253968255</v>
      </c>
      <c r="AK19" s="115">
        <v>-0.23847376788553259</v>
      </c>
      <c r="AL19" s="115">
        <v>-0.13167366526694671</v>
      </c>
      <c r="AM19" s="115">
        <v>-0.38640873015873023</v>
      </c>
      <c r="AN19" s="115">
        <v>-0.20731707317073164</v>
      </c>
      <c r="AO19" s="115">
        <v>1.9013157894736753E-2</v>
      </c>
      <c r="AP19" s="115">
        <v>-7.4158104881456036E-2</v>
      </c>
      <c r="AQ19" s="115">
        <v>2.8137360661632596E-2</v>
      </c>
      <c r="AR19" s="115">
        <v>-6.7207375827527602E-2</v>
      </c>
      <c r="AS19" s="115">
        <v>-7.3361752751066626E-3</v>
      </c>
      <c r="AT19" s="115">
        <v>-7.3361752751066626E-3</v>
      </c>
      <c r="AU19" s="115">
        <v>-3.1402231417945653E-2</v>
      </c>
      <c r="AV19" s="115">
        <v>-0.12777555511102226</v>
      </c>
      <c r="AW19" s="115">
        <v>-0.18699186991869918</v>
      </c>
      <c r="AX19" s="115">
        <v>-5.840707964601765E-2</v>
      </c>
      <c r="AY19" s="115">
        <v>-0.28128342245989307</v>
      </c>
      <c r="AZ19" s="115">
        <v>7.4433656957928945E-2</v>
      </c>
      <c r="BA19" s="115">
        <v>-3.6554832248372478E-2</v>
      </c>
      <c r="BB19" s="115">
        <v>-0.06</v>
      </c>
      <c r="BC19" s="115">
        <v>4.504504504504505E-2</v>
      </c>
      <c r="BD19" s="115">
        <v>0</v>
      </c>
      <c r="BE19" s="115">
        <v>-3.6732831394022454E-2</v>
      </c>
      <c r="BF19" s="115">
        <v>-0.18269230769230768</v>
      </c>
      <c r="BG19" s="115">
        <v>0</v>
      </c>
      <c r="BH19" s="115">
        <v>-5.1724137931034371E-2</v>
      </c>
      <c r="BI19" s="115">
        <v>6.7340067340067103E-3</v>
      </c>
      <c r="BK19" s="116">
        <f t="shared" si="0"/>
        <v>-8.3910795435809524E-2</v>
      </c>
    </row>
    <row r="20" spans="1:63" x14ac:dyDescent="0.2">
      <c r="A20" t="s">
        <v>1374</v>
      </c>
      <c r="B20" s="115">
        <v>0.1538461538461538</v>
      </c>
      <c r="C20" s="115">
        <v>0</v>
      </c>
      <c r="D20" s="115">
        <v>-0.11237037037037038</v>
      </c>
      <c r="E20" s="115">
        <v>-0.23893083044276681</v>
      </c>
      <c r="F20" s="115">
        <v>-3.4786238563992436E-5</v>
      </c>
      <c r="G20" s="115">
        <v>0.12383177570093443</v>
      </c>
      <c r="H20" s="115">
        <v>6.0277275467148883E-4</v>
      </c>
      <c r="I20" s="115">
        <v>2.0631713282994766E-2</v>
      </c>
      <c r="J20" s="115">
        <v>0</v>
      </c>
      <c r="K20" s="115">
        <v>-3.5601265822784806E-2</v>
      </c>
      <c r="L20" s="115">
        <v>3.4884458445209776E-3</v>
      </c>
      <c r="M20" s="115">
        <v>-5.740000000000009E-2</v>
      </c>
      <c r="N20" s="115">
        <v>-0.11818899710450123</v>
      </c>
      <c r="O20" s="115">
        <v>0.27320954907161799</v>
      </c>
      <c r="P20" s="115">
        <v>1.7999052681437904E-2</v>
      </c>
      <c r="Q20" s="115">
        <v>-7.6260504201680693E-2</v>
      </c>
      <c r="R20" s="115">
        <v>-4.0473485980749742E-2</v>
      </c>
      <c r="S20" s="115">
        <v>3.5313376987839221E-2</v>
      </c>
      <c r="T20" s="115">
        <v>-1.2701179262775388E-2</v>
      </c>
      <c r="U20" s="115">
        <v>-5.4229934924078092E-2</v>
      </c>
      <c r="V20" s="115">
        <v>-8.0205849127651566E-2</v>
      </c>
      <c r="W20" s="115">
        <v>-6.3636363636363574E-2</v>
      </c>
      <c r="X20" s="115">
        <v>5.8651026392960628E-3</v>
      </c>
      <c r="Y20" s="115">
        <v>-3.1666315821128839E-2</v>
      </c>
      <c r="Z20" s="115">
        <v>-0.11972446971353586</v>
      </c>
      <c r="AA20" s="115">
        <v>-0.19343085540268637</v>
      </c>
      <c r="AB20" s="115">
        <v>-7.5544938787697843E-2</v>
      </c>
      <c r="AC20" s="115">
        <v>5.1769331585845409E-2</v>
      </c>
      <c r="AD20" s="115">
        <v>-8.7580083174103707E-2</v>
      </c>
      <c r="AE20" s="115">
        <v>-1.0252191882511112E-2</v>
      </c>
      <c r="AF20" s="115">
        <v>1.0726072607260741E-2</v>
      </c>
      <c r="AG20" s="115">
        <v>0</v>
      </c>
      <c r="AH20" s="115">
        <v>4.2997542997542951E-2</v>
      </c>
      <c r="AI20" s="115">
        <v>-1.013513513513504E-2</v>
      </c>
      <c r="AJ20" s="115">
        <v>-1.0056568196103044E-2</v>
      </c>
      <c r="AK20" s="115">
        <v>-9.658886894075408E-2</v>
      </c>
      <c r="AL20" s="115">
        <v>2.6477832512315475E-2</v>
      </c>
      <c r="AM20" s="115">
        <v>-0.12632719393282771</v>
      </c>
      <c r="AN20" s="115">
        <v>0</v>
      </c>
      <c r="AO20" s="115">
        <v>-9.6528768426058065E-2</v>
      </c>
      <c r="AP20" s="115">
        <v>-0.11748710326134476</v>
      </c>
      <c r="AQ20" s="115">
        <v>-2.0688440883880697E-2</v>
      </c>
      <c r="AR20" s="115">
        <v>-5.5830088032202123E-2</v>
      </c>
      <c r="AS20" s="115">
        <v>1.9712899312575846E-2</v>
      </c>
      <c r="AT20" s="115">
        <v>1.9712899312575846E-2</v>
      </c>
      <c r="AU20" s="115">
        <v>-3.9917524736292891E-2</v>
      </c>
      <c r="AV20" s="115">
        <v>-1.5000750037502442E-4</v>
      </c>
      <c r="AW20" s="115">
        <v>-6.8181818181818177E-2</v>
      </c>
      <c r="AX20" s="115">
        <v>0</v>
      </c>
      <c r="AY20" s="115">
        <v>-8.1532416502946958E-2</v>
      </c>
      <c r="AZ20" s="115">
        <v>1.3732718894009217</v>
      </c>
      <c r="BA20" s="115">
        <v>-8.0056039227471734E-4</v>
      </c>
      <c r="BB20" s="115">
        <v>2.0408163265306121E-2</v>
      </c>
      <c r="BC20" s="115">
        <v>2.710027100270945E-3</v>
      </c>
      <c r="BD20" s="115">
        <v>-4.7705214673465892E-3</v>
      </c>
      <c r="BE20" s="115">
        <v>-3.8394032470381742E-2</v>
      </c>
      <c r="BF20" s="115">
        <v>0.47916370359835009</v>
      </c>
      <c r="BG20" s="115">
        <v>0</v>
      </c>
      <c r="BH20" s="115">
        <v>8.4112149532710151E-2</v>
      </c>
      <c r="BI20" s="115">
        <v>-8.6153846153846178E-2</v>
      </c>
      <c r="BK20" s="116">
        <f t="shared" si="0"/>
        <v>8.4012522987934081E-3</v>
      </c>
    </row>
    <row r="21" spans="1:63" x14ac:dyDescent="0.2">
      <c r="A21" t="s">
        <v>1375</v>
      </c>
      <c r="B21" s="115">
        <v>-0.34837092731829578</v>
      </c>
      <c r="C21" s="115">
        <v>-0.18942731277533037</v>
      </c>
      <c r="D21" s="115">
        <v>-6.5743944636678195E-2</v>
      </c>
      <c r="E21" s="115">
        <v>8.7419569558464555E-2</v>
      </c>
      <c r="F21" s="115">
        <v>-5.0972235977683196E-2</v>
      </c>
      <c r="G21" s="115">
        <v>-0.17613089509143406</v>
      </c>
      <c r="H21" s="115">
        <v>6.4280215550423403E-2</v>
      </c>
      <c r="I21" s="115">
        <v>-4.3535754246770433E-2</v>
      </c>
      <c r="J21" s="115">
        <v>0</v>
      </c>
      <c r="K21" s="115">
        <v>-0.23058193328463597</v>
      </c>
      <c r="L21" s="115">
        <v>-3.9224050375787127E-2</v>
      </c>
      <c r="M21" s="115">
        <v>0</v>
      </c>
      <c r="N21" s="115">
        <v>8.8538681948424167E-2</v>
      </c>
      <c r="O21" s="115">
        <v>-0.13729977116704808</v>
      </c>
      <c r="P21" s="115">
        <v>-2.5589743589743637E-2</v>
      </c>
      <c r="Q21" s="115">
        <v>-8.3333333333333332E-3</v>
      </c>
      <c r="R21" s="115">
        <v>-2.7499999999999941E-2</v>
      </c>
      <c r="S21" s="115">
        <v>-2.9064486830154432E-2</v>
      </c>
      <c r="T21" s="115">
        <v>-0.17753987861042481</v>
      </c>
      <c r="U21" s="115">
        <v>-0.11269367722067168</v>
      </c>
      <c r="V21" s="115">
        <v>-0.1406073027344803</v>
      </c>
      <c r="W21" s="115">
        <v>-0.17664670658682632</v>
      </c>
      <c r="X21" s="115">
        <v>-0.14464882943143814</v>
      </c>
      <c r="Y21" s="115">
        <v>-0.15062579821200517</v>
      </c>
      <c r="Z21" s="115">
        <v>-0.28802740152576689</v>
      </c>
      <c r="AA21" s="115">
        <v>-5.9674780118633745E-2</v>
      </c>
      <c r="AB21" s="115">
        <v>-0.25061535019019909</v>
      </c>
      <c r="AC21" s="115">
        <v>-0.1870005327650506</v>
      </c>
      <c r="AD21" s="115">
        <v>4.7988126649076528E-2</v>
      </c>
      <c r="AE21" s="115">
        <v>-0.15520338983050846</v>
      </c>
      <c r="AF21" s="115">
        <v>-1.8888289260658466E-2</v>
      </c>
      <c r="AG21" s="115">
        <v>-7.8558558558558547E-2</v>
      </c>
      <c r="AH21" s="115">
        <v>-4.2352941176470524E-2</v>
      </c>
      <c r="AI21" s="115">
        <v>-9.1653027823240668E-2</v>
      </c>
      <c r="AJ21" s="115">
        <v>7.616341991341985E-2</v>
      </c>
      <c r="AK21" s="115">
        <v>-0.13131628197130382</v>
      </c>
      <c r="AL21" s="115">
        <v>4.7741935483870866E-2</v>
      </c>
      <c r="AM21" s="115">
        <v>-0.17003866558762698</v>
      </c>
      <c r="AN21" s="115">
        <v>-0.22641509433962273</v>
      </c>
      <c r="AO21" s="115">
        <v>6.7919258600990337E-2</v>
      </c>
      <c r="AP21" s="115">
        <v>-2.0788027192246417E-2</v>
      </c>
      <c r="AQ21" s="115">
        <v>-4.0868023304905875E-2</v>
      </c>
      <c r="AR21" s="115">
        <v>-0.15003755111123473</v>
      </c>
      <c r="AS21" s="115">
        <v>-6.1480075901328306E-2</v>
      </c>
      <c r="AT21" s="115">
        <v>-6.1480075901328306E-2</v>
      </c>
      <c r="AU21" s="115">
        <v>2.6309677419354822E-2</v>
      </c>
      <c r="AV21" s="115">
        <v>-0.13424242424242419</v>
      </c>
      <c r="AW21" s="115">
        <v>-0.14285714285714285</v>
      </c>
      <c r="AX21" s="115">
        <v>-1.0854341736694634E-2</v>
      </c>
      <c r="AY21" s="115">
        <v>-0.10070671378091878</v>
      </c>
      <c r="AZ21" s="115">
        <v>-0.15564202334630353</v>
      </c>
      <c r="BA21" s="115">
        <v>-5.930528099406944E-2</v>
      </c>
      <c r="BB21" s="115">
        <v>0</v>
      </c>
      <c r="BC21" s="115">
        <v>6.3636363636363899E-3</v>
      </c>
      <c r="BD21" s="115">
        <v>0</v>
      </c>
      <c r="BE21" s="115">
        <v>-2.8697258133257509E-2</v>
      </c>
      <c r="BF21" s="115">
        <v>0</v>
      </c>
      <c r="BG21" s="115">
        <v>-3.3333333333332624E-3</v>
      </c>
      <c r="BH21" s="115">
        <v>-5.5485498108448869E-2</v>
      </c>
      <c r="BI21" s="115">
        <v>-1.5151515151515152E-2</v>
      </c>
      <c r="BK21" s="116">
        <f t="shared" si="0"/>
        <v>-7.5041427636297856E-2</v>
      </c>
    </row>
    <row r="22" spans="1:63" x14ac:dyDescent="0.2">
      <c r="A22" t="s">
        <v>1376</v>
      </c>
      <c r="B22" s="115">
        <v>-2.6829268292682791E-2</v>
      </c>
      <c r="C22" s="115">
        <v>-0.11673151750972756</v>
      </c>
      <c r="D22" s="115">
        <v>5.0909090909090911E-2</v>
      </c>
      <c r="E22" s="115">
        <v>-0.20999123575810688</v>
      </c>
      <c r="F22" s="115">
        <v>1.5284062342885945E-2</v>
      </c>
      <c r="G22" s="115">
        <v>-0.10431034482758612</v>
      </c>
      <c r="H22" s="115">
        <v>-2.5749999999999999E-2</v>
      </c>
      <c r="I22" s="115">
        <v>-7.6901408450704201E-2</v>
      </c>
      <c r="J22" s="115">
        <v>0</v>
      </c>
      <c r="K22" s="115">
        <v>-0.1731427420978458</v>
      </c>
      <c r="L22" s="115">
        <v>-0.22780104465672199</v>
      </c>
      <c r="M22" s="115">
        <v>-1.9607843137254902E-2</v>
      </c>
      <c r="N22" s="115">
        <v>-0.15903614457831328</v>
      </c>
      <c r="O22" s="115">
        <v>-0.19372693726937265</v>
      </c>
      <c r="P22" s="115">
        <v>1.0415047411782946E-2</v>
      </c>
      <c r="Q22" s="115">
        <v>5.9518819683124632E-3</v>
      </c>
      <c r="R22" s="115">
        <v>-0.1272579663080983</v>
      </c>
      <c r="T22" s="115">
        <v>-1.27965795495604E-2</v>
      </c>
      <c r="U22" s="115">
        <v>-5.2651732720658357E-3</v>
      </c>
      <c r="V22" s="115">
        <v>-0.21711776379681633</v>
      </c>
      <c r="W22" s="115">
        <v>3.5658914728682101E-2</v>
      </c>
      <c r="X22" s="115">
        <v>-4.6251993620414537E-2</v>
      </c>
      <c r="Y22" s="115">
        <v>-9.1116173120729498E-3</v>
      </c>
      <c r="Z22" s="115">
        <v>-9.5861486486486513E-2</v>
      </c>
      <c r="AA22" s="115">
        <v>-0.18503083847307886</v>
      </c>
      <c r="AB22" s="115">
        <v>-0.28860235593759953</v>
      </c>
      <c r="AC22" s="115">
        <v>-5.9619238476953967E-2</v>
      </c>
      <c r="AD22" s="115">
        <v>-5.091112353269979E-2</v>
      </c>
      <c r="AE22" s="115">
        <v>-0.11278195488721804</v>
      </c>
      <c r="AF22" s="115">
        <v>9.1926929876252353E-2</v>
      </c>
      <c r="AG22" s="115">
        <v>-7.4999999999999997E-2</v>
      </c>
      <c r="AH22" s="115">
        <v>0</v>
      </c>
      <c r="AI22" s="115">
        <v>-1.4317402702157709E-2</v>
      </c>
      <c r="AJ22" s="115">
        <v>8.0458202645575273E-3</v>
      </c>
      <c r="AK22" s="115">
        <v>-0.17921146953405018</v>
      </c>
      <c r="AL22" s="115">
        <v>-0.16216216216216217</v>
      </c>
      <c r="AM22" s="115">
        <v>-0.21683098591549299</v>
      </c>
      <c r="AN22" s="115">
        <v>-7.0175438596491099E-2</v>
      </c>
      <c r="AO22" s="115">
        <v>-0.16211041378576757</v>
      </c>
      <c r="AP22" s="115">
        <v>-6.2044264559442348E-2</v>
      </c>
      <c r="AQ22" s="115">
        <v>-7.7432421905429594E-2</v>
      </c>
      <c r="AR22" s="115">
        <v>-9.7841907151819341E-2</v>
      </c>
      <c r="AS22" s="115">
        <v>4.0884850878925544E-2</v>
      </c>
      <c r="AT22" s="115">
        <v>4.0884850878925544E-2</v>
      </c>
      <c r="AU22" s="115">
        <v>-7.6824583866837385E-3</v>
      </c>
      <c r="AV22" s="115">
        <v>2.0633588123536373E-2</v>
      </c>
      <c r="AW22" s="115">
        <v>-0.13157894736842105</v>
      </c>
      <c r="AX22" s="115">
        <v>-0.10750000000000004</v>
      </c>
      <c r="AY22" s="115">
        <v>-0.10015898251192368</v>
      </c>
      <c r="AZ22" s="115">
        <v>-2.4050632911392453E-2</v>
      </c>
      <c r="BA22" s="115">
        <v>6.8873572470694755E-2</v>
      </c>
      <c r="BB22" s="115">
        <v>-1.8036072144288578E-2</v>
      </c>
      <c r="BC22" s="115">
        <v>-7.2202166064982013E-3</v>
      </c>
      <c r="BD22" s="115">
        <v>5.1366309235558613E-2</v>
      </c>
      <c r="BE22" s="115">
        <v>-4.588275160962392E-2</v>
      </c>
      <c r="BF22" s="115">
        <v>-0.1528915662650602</v>
      </c>
      <c r="BG22" s="115">
        <v>-0.24812030075187974</v>
      </c>
      <c r="BH22" s="115">
        <v>6.157965194109772E-2</v>
      </c>
      <c r="BI22" s="115">
        <v>-2.9411764705882353E-2</v>
      </c>
      <c r="BK22" s="116">
        <f t="shared" si="0"/>
        <v>-6.8333596047043144E-2</v>
      </c>
    </row>
    <row r="23" spans="1:63" x14ac:dyDescent="0.2">
      <c r="A23" t="s">
        <v>1377</v>
      </c>
      <c r="B23" s="115">
        <v>9.333333333333324E-2</v>
      </c>
      <c r="C23" s="115">
        <v>-0.11072664359861602</v>
      </c>
      <c r="D23" s="115">
        <v>0.22222222222222221</v>
      </c>
      <c r="E23" s="115">
        <v>-0.10015772870662464</v>
      </c>
      <c r="F23" s="115">
        <v>8.2560263186540708E-2</v>
      </c>
      <c r="G23" s="115">
        <v>-9.0909090909090925E-2</v>
      </c>
      <c r="H23" s="115">
        <v>-4.9751243781094526E-3</v>
      </c>
      <c r="I23" s="115">
        <v>-3.733164602729816E-2</v>
      </c>
      <c r="J23" s="115">
        <v>0</v>
      </c>
      <c r="K23" s="115">
        <v>-0.11831010916836779</v>
      </c>
      <c r="L23" s="115">
        <v>-2.2687903361795513E-2</v>
      </c>
      <c r="M23" s="115">
        <v>-0.11304347826086956</v>
      </c>
      <c r="N23" s="115">
        <v>-6.8462401795735067E-2</v>
      </c>
      <c r="O23" s="115">
        <v>2.2641509433962283E-2</v>
      </c>
      <c r="P23" s="115">
        <v>7.4650240133639946E-3</v>
      </c>
      <c r="Q23" s="115">
        <v>2.2018505825908221E-2</v>
      </c>
      <c r="R23" s="115">
        <v>1.9818887451487775E-2</v>
      </c>
      <c r="T23" s="115">
        <v>-2.3808124154958622E-2</v>
      </c>
      <c r="U23" s="115">
        <v>-2.5014000373343354E-2</v>
      </c>
      <c r="V23" s="115">
        <v>-6.0310280522160017E-2</v>
      </c>
      <c r="W23" s="115">
        <v>-0.30905195500803434</v>
      </c>
      <c r="X23" s="115">
        <v>-8.2662765179224634E-2</v>
      </c>
      <c r="Y23" s="115">
        <v>-0.12328584742377846</v>
      </c>
      <c r="Z23" s="115">
        <v>-6.8327868852458937E-2</v>
      </c>
      <c r="AA23" s="115">
        <v>7.8181164629762781E-2</v>
      </c>
      <c r="AB23" s="115">
        <v>-0.11057624238991924</v>
      </c>
      <c r="AC23" s="115">
        <v>-0.14882729211087414</v>
      </c>
      <c r="AD23" s="115">
        <v>-4.9839604002464323E-2</v>
      </c>
      <c r="AE23" s="115">
        <v>-0.14008250035560502</v>
      </c>
      <c r="AF23" s="115">
        <v>-5.0894854586129766E-2</v>
      </c>
      <c r="AG23" s="115">
        <v>-8.2644628099173556E-3</v>
      </c>
      <c r="AH23" s="115">
        <v>-9.1880341880341831E-2</v>
      </c>
      <c r="AI23" s="115">
        <v>1.7230769230769299E-2</v>
      </c>
      <c r="AJ23" s="115">
        <v>-0.15576790237163252</v>
      </c>
      <c r="AK23" s="115">
        <v>4.7184986595174401E-2</v>
      </c>
      <c r="AL23" s="115">
        <v>-1.5957446808510675E-2</v>
      </c>
      <c r="AM23" s="115">
        <v>-7.5581016860881534E-2</v>
      </c>
      <c r="AN23" s="115">
        <v>-0.18571428571428572</v>
      </c>
      <c r="AO23" s="115">
        <v>-7.6522593320235685E-2</v>
      </c>
      <c r="AP23" s="115">
        <v>-5.0688785039604195E-2</v>
      </c>
      <c r="AQ23" s="115">
        <v>0.10883648613630482</v>
      </c>
      <c r="AR23" s="115">
        <v>-4.4524899896899783E-2</v>
      </c>
      <c r="AS23" s="115">
        <v>-4.8844636483186071E-2</v>
      </c>
      <c r="AT23" s="115">
        <v>-4.8844636483186071E-2</v>
      </c>
      <c r="AU23" s="115">
        <v>-1.124221400719096E-2</v>
      </c>
      <c r="AV23" s="115">
        <v>-8.5535353535353478E-2</v>
      </c>
      <c r="AW23" s="115">
        <v>-0.13071895424836602</v>
      </c>
      <c r="AX23" s="115">
        <v>-1.5384615384615385E-2</v>
      </c>
      <c r="AY23" s="115">
        <v>-1.718750000000005E-2</v>
      </c>
      <c r="AZ23" s="115">
        <v>-6.3981042654028333E-2</v>
      </c>
      <c r="BA23" s="115">
        <v>-4.99928308559957E-2</v>
      </c>
      <c r="BB23" s="115">
        <v>5.0526315789473683E-2</v>
      </c>
      <c r="BC23" s="115">
        <v>7.2727272727272788E-3</v>
      </c>
      <c r="BD23" s="115">
        <v>-0.26155810983397187</v>
      </c>
      <c r="BE23" s="115">
        <v>-1.0793778492893438E-2</v>
      </c>
      <c r="BF23" s="115">
        <v>0.17066290550070512</v>
      </c>
      <c r="BG23" s="115">
        <v>0.16326530612244899</v>
      </c>
      <c r="BH23" s="115">
        <v>-5.9193954659949699E-2</v>
      </c>
      <c r="BI23" s="115">
        <v>-2.8571428571428571E-2</v>
      </c>
      <c r="BK23" s="116">
        <f t="shared" si="0"/>
        <v>-3.8691793971758426E-2</v>
      </c>
    </row>
    <row r="24" spans="1:63" x14ac:dyDescent="0.2">
      <c r="A24" t="s">
        <v>1378</v>
      </c>
      <c r="B24" s="115">
        <v>-0.16666666666666666</v>
      </c>
      <c r="C24" s="115">
        <v>-7.9617834394904455E-2</v>
      </c>
      <c r="D24" s="115">
        <v>-0.10025192945975124</v>
      </c>
      <c r="E24" s="115">
        <v>-0.23253843360367996</v>
      </c>
      <c r="F24" s="115">
        <v>-6.599563945278529E-2</v>
      </c>
      <c r="G24" s="115">
        <v>-0.11265646731571634</v>
      </c>
      <c r="H24" s="115">
        <v>5.0000000000000001E-3</v>
      </c>
      <c r="I24" s="115">
        <v>5.3619047619047573E-2</v>
      </c>
      <c r="J24" s="115">
        <v>0</v>
      </c>
      <c r="K24" s="115">
        <v>-0.14116929644027743</v>
      </c>
      <c r="L24" s="115">
        <v>-5.4607904233271908E-2</v>
      </c>
      <c r="M24" s="115">
        <v>0.15</v>
      </c>
      <c r="N24" s="115">
        <v>-0.13343707449912467</v>
      </c>
      <c r="O24" s="115">
        <v>-0.10169491525423738</v>
      </c>
      <c r="P24" s="115">
        <v>1.9478445981905249E-2</v>
      </c>
      <c r="Q24" s="115">
        <v>1.2096249729026629E-2</v>
      </c>
      <c r="R24" s="115">
        <v>-0.12536773025571391</v>
      </c>
      <c r="T24" s="115">
        <v>-9.8372820268193009E-2</v>
      </c>
      <c r="U24" s="115">
        <v>3.3714178685146979E-3</v>
      </c>
      <c r="V24" s="115">
        <v>-4.2802886441321721E-2</v>
      </c>
      <c r="W24" s="115">
        <v>-0.23231907894736836</v>
      </c>
      <c r="X24" s="115">
        <v>-0.17650602409638561</v>
      </c>
      <c r="Y24" s="115">
        <v>-2.8163546967997933E-2</v>
      </c>
      <c r="Z24" s="115">
        <v>-9.6349845935055647E-2</v>
      </c>
      <c r="AA24" s="115">
        <v>-6.9059271343121231E-2</v>
      </c>
      <c r="AB24" s="115">
        <v>3.6238262910798104E-2</v>
      </c>
      <c r="AC24" s="115">
        <v>-0.16130185979971393</v>
      </c>
      <c r="AD24" s="115">
        <v>-3.7251042394227099E-3</v>
      </c>
      <c r="AE24" s="115">
        <v>-2.5345331720104874E-2</v>
      </c>
      <c r="AF24" s="115">
        <v>0.25078698845750258</v>
      </c>
      <c r="AG24" s="115">
        <v>-2.4193548387096774E-2</v>
      </c>
      <c r="AH24" s="115">
        <v>-1.8867924528301858E-2</v>
      </c>
      <c r="AI24" s="115">
        <v>-4.5988258317025466E-2</v>
      </c>
      <c r="AJ24" s="115">
        <v>-6.6222317781122308E-2</v>
      </c>
      <c r="AK24" s="115">
        <v>-0.12870824573697745</v>
      </c>
      <c r="AL24" s="115">
        <v>3.0136986301369902E-2</v>
      </c>
      <c r="AM24" s="115">
        <v>-9.6092738613628242E-2</v>
      </c>
      <c r="AN24" s="115">
        <v>-0.12500000000000011</v>
      </c>
      <c r="AO24" s="115">
        <v>-1.6425120772946888E-2</v>
      </c>
      <c r="AP24" s="115">
        <v>1.4509230685940115E-2</v>
      </c>
      <c r="AQ24" s="115">
        <v>-8.626677190213107E-2</v>
      </c>
      <c r="AR24" s="115">
        <v>-8.1505461592670872E-2</v>
      </c>
      <c r="AS24" s="115">
        <v>0.14843581445523182</v>
      </c>
      <c r="AT24" s="115">
        <v>0.14843581445523182</v>
      </c>
      <c r="AU24" s="115">
        <v>-1.4522407425890791E-2</v>
      </c>
      <c r="AV24" s="115">
        <v>0.12510228202563875</v>
      </c>
      <c r="AW24" s="115">
        <v>-7.4102090834821055E-2</v>
      </c>
      <c r="AX24" s="115">
        <v>0</v>
      </c>
      <c r="AY24" s="115">
        <v>-8.571428571428566E-2</v>
      </c>
      <c r="AZ24" s="115">
        <v>4.1975308641975295E-2</v>
      </c>
      <c r="BA24" s="115">
        <v>4.5836249125262359E-2</v>
      </c>
      <c r="BB24" s="115">
        <v>-0.05</v>
      </c>
      <c r="BC24" s="115">
        <v>-0.13385826771653539</v>
      </c>
      <c r="BD24" s="115">
        <v>1.5695939810610893E-2</v>
      </c>
      <c r="BE24" s="115">
        <v>-8.5083754320659476E-3</v>
      </c>
      <c r="BF24" s="115">
        <v>-4.0465556908918593E-2</v>
      </c>
      <c r="BG24" s="115">
        <v>0</v>
      </c>
      <c r="BH24" s="115">
        <v>-2.696078431372546E-2</v>
      </c>
      <c r="BI24" s="115">
        <v>-5.4054054054054057E-2</v>
      </c>
      <c r="BK24" s="116">
        <f t="shared" si="0"/>
        <v>-3.9401488699982314E-2</v>
      </c>
    </row>
    <row r="25" spans="1:63" x14ac:dyDescent="0.2">
      <c r="A25" t="s">
        <v>1379</v>
      </c>
      <c r="B25" s="115">
        <v>-1.746724890829696E-2</v>
      </c>
      <c r="C25" s="115">
        <v>0.12544802867383514</v>
      </c>
      <c r="D25" s="115">
        <v>0.15186549976969138</v>
      </c>
      <c r="E25" s="115">
        <v>0.26877591767777609</v>
      </c>
      <c r="F25" s="115">
        <v>6.3967114989362889E-2</v>
      </c>
      <c r="G25" s="115">
        <v>0.245021645021645</v>
      </c>
      <c r="H25" s="115">
        <v>-0.12664136837830411</v>
      </c>
      <c r="I25" s="115">
        <v>-4.4325111495403698E-2</v>
      </c>
      <c r="J25" s="115">
        <v>0</v>
      </c>
      <c r="K25" s="115">
        <v>5.3734939759036128E-2</v>
      </c>
      <c r="L25" s="115">
        <v>9.3431582283495823E-2</v>
      </c>
      <c r="M25" s="115">
        <v>0</v>
      </c>
      <c r="N25" s="115">
        <v>2.9023218574859802E-2</v>
      </c>
      <c r="O25" s="115">
        <v>9.6654275092936892E-2</v>
      </c>
      <c r="P25" s="115">
        <v>0.14538250533373967</v>
      </c>
      <c r="Q25" s="115">
        <v>9.9837982221833033E-3</v>
      </c>
      <c r="R25" s="115">
        <v>3.1271878646441022E-2</v>
      </c>
      <c r="T25" s="115">
        <v>-4.9964122512179535E-2</v>
      </c>
      <c r="U25" s="115">
        <v>0.15002692514808841</v>
      </c>
      <c r="V25" s="115">
        <v>7.2112056679832268E-2</v>
      </c>
      <c r="W25" s="115">
        <v>-5.4799844539448118E-2</v>
      </c>
      <c r="X25" s="115">
        <v>0.14561766735679788</v>
      </c>
      <c r="Y25" s="115">
        <v>-0.15954689623923873</v>
      </c>
      <c r="Z25" s="115">
        <v>0.27984225693917769</v>
      </c>
      <c r="AA25" s="115">
        <v>0.35419734904270989</v>
      </c>
      <c r="AB25" s="115">
        <v>-2.1392677674084839E-2</v>
      </c>
      <c r="AC25" s="115">
        <v>-2.9503644567858311E-2</v>
      </c>
      <c r="AD25" s="115">
        <v>0.11216515229979765</v>
      </c>
      <c r="AE25" s="115">
        <v>9.4188708387345985E-2</v>
      </c>
      <c r="AF25" s="115">
        <v>-1.2435233160621742E-2</v>
      </c>
      <c r="AG25" s="115">
        <v>-1.5716780441339926E-2</v>
      </c>
      <c r="AH25" s="115">
        <v>3.135135135135126E-2</v>
      </c>
      <c r="AI25" s="115">
        <v>5.4695562435500486E-2</v>
      </c>
      <c r="AJ25" s="115">
        <v>8.4275556591677223E-2</v>
      </c>
      <c r="AK25" s="115">
        <v>5.8343634116192811E-2</v>
      </c>
      <c r="AL25" s="115">
        <v>-1.3513513513513514E-2</v>
      </c>
      <c r="AM25" s="115">
        <v>-8.6915942367147472E-3</v>
      </c>
      <c r="AN25" s="115">
        <v>0.36752136752136766</v>
      </c>
      <c r="AO25" s="115">
        <v>2.8929317029525763E-2</v>
      </c>
      <c r="AP25" s="115">
        <v>4.6210735843865917E-2</v>
      </c>
      <c r="AQ25" s="115">
        <v>0.1399010346378767</v>
      </c>
      <c r="AR25" s="115">
        <v>5.2377862241587012E-2</v>
      </c>
      <c r="AS25" s="115">
        <v>-0.24951424870466316</v>
      </c>
      <c r="AT25" s="115">
        <v>-0.24951424870466316</v>
      </c>
      <c r="AU25" s="115">
        <v>-1.419329446781291E-2</v>
      </c>
      <c r="AV25" s="115">
        <v>-9.3222247241613217E-3</v>
      </c>
      <c r="AW25" s="115">
        <v>1.0672782874617764E-2</v>
      </c>
      <c r="AX25" s="115">
        <v>-2.8037383177570093E-2</v>
      </c>
      <c r="AY25" s="115">
        <v>5.2631578947368363E-2</v>
      </c>
      <c r="AZ25" s="115">
        <v>1.2499999999999956E-2</v>
      </c>
      <c r="BA25" s="115">
        <v>-8.8315712723295636E-2</v>
      </c>
      <c r="BB25" s="115">
        <v>-1.1857707509881422E-2</v>
      </c>
      <c r="BC25" s="115">
        <v>0.19360902255639084</v>
      </c>
      <c r="BD25" s="115">
        <v>2.0248808893594508E-2</v>
      </c>
      <c r="BE25" s="115">
        <v>0.17531249999999998</v>
      </c>
      <c r="BF25" s="115">
        <v>-2.6097271648873124E-2</v>
      </c>
      <c r="BG25" s="115">
        <v>8.8235294117647786E-3</v>
      </c>
      <c r="BH25" s="115">
        <v>1.2406947890818814E-2</v>
      </c>
      <c r="BI25" s="115">
        <v>0</v>
      </c>
      <c r="BK25" s="116">
        <f t="shared" si="0"/>
        <v>4.4774101439225882E-2</v>
      </c>
    </row>
    <row r="26" spans="1:63" x14ac:dyDescent="0.2">
      <c r="A26" t="s">
        <v>1380</v>
      </c>
      <c r="B26" s="115">
        <v>4.0909090909090839E-2</v>
      </c>
      <c r="C26" s="115">
        <v>-0.22284122562674091</v>
      </c>
      <c r="D26" s="115">
        <v>-8.4082183689828324E-2</v>
      </c>
      <c r="E26" s="115">
        <v>-0.20188771757783769</v>
      </c>
      <c r="F26" s="115">
        <v>-0.15522860885192968</v>
      </c>
      <c r="G26" s="115">
        <v>-8.0414012738853485E-2</v>
      </c>
      <c r="H26" s="115">
        <v>-5.4379155138951814E-2</v>
      </c>
      <c r="I26" s="115">
        <v>-6.46973695411594E-2</v>
      </c>
      <c r="J26" s="115">
        <v>0</v>
      </c>
      <c r="K26" s="115">
        <v>-5.2367179174912432E-2</v>
      </c>
      <c r="L26" s="115">
        <v>0.10130890052356013</v>
      </c>
      <c r="M26" s="115">
        <v>-0.12528792605767275</v>
      </c>
      <c r="N26" s="115">
        <v>-5.2890995260663494E-2</v>
      </c>
      <c r="O26" s="115">
        <v>-0.15673981191222572</v>
      </c>
      <c r="P26" s="115">
        <v>-6.25714285714285E-2</v>
      </c>
      <c r="Q26" s="115">
        <v>-7.5499959517448006E-2</v>
      </c>
      <c r="R26" s="115">
        <v>-7.2510822510822512E-2</v>
      </c>
      <c r="T26" s="115">
        <v>0.12161131819722128</v>
      </c>
      <c r="U26" s="115">
        <v>-5.7934253246753324E-2</v>
      </c>
      <c r="V26" s="115">
        <v>-4.9095907383745613E-2</v>
      </c>
      <c r="W26" s="115">
        <v>-0.15528562048588312</v>
      </c>
      <c r="X26" s="115">
        <v>-0.22138635142396557</v>
      </c>
      <c r="Y26" s="115">
        <v>-7.83891227366873E-2</v>
      </c>
      <c r="Z26" s="115">
        <v>-0.18594888257809591</v>
      </c>
      <c r="AA26" s="115">
        <v>-0.14706734950236738</v>
      </c>
      <c r="AB26" s="115">
        <v>-0.11409310607987787</v>
      </c>
      <c r="AC26" s="115">
        <v>-0.15932302305223239</v>
      </c>
      <c r="AD26" s="115">
        <v>-0.12588477366255146</v>
      </c>
      <c r="AE26" s="115">
        <v>1.9310344827584326E-4</v>
      </c>
      <c r="AF26" s="115">
        <v>-3.5000000000000024E-2</v>
      </c>
      <c r="AG26" s="115">
        <v>0</v>
      </c>
      <c r="AH26" s="115">
        <v>-0.1748438893844782</v>
      </c>
      <c r="AI26" s="115">
        <v>-0.13203152991759221</v>
      </c>
      <c r="AJ26" s="115">
        <v>-9.4755724385353915E-2</v>
      </c>
      <c r="AK26" s="115">
        <v>-0.17110655737704908</v>
      </c>
      <c r="AL26" s="115">
        <v>-2.6315789473684209E-2</v>
      </c>
      <c r="AM26" s="115">
        <v>-1.1132902630364597E-2</v>
      </c>
      <c r="AN26" s="115">
        <v>-2.5000000000000022E-2</v>
      </c>
      <c r="AO26" s="115">
        <v>-0.12297833384192851</v>
      </c>
      <c r="AP26" s="115">
        <v>-0.11172923359998854</v>
      </c>
      <c r="AQ26" s="115">
        <v>-0.11785714285714281</v>
      </c>
      <c r="AR26" s="115">
        <v>-0.10087728437766982</v>
      </c>
      <c r="AS26" s="115">
        <v>0.49539951573849883</v>
      </c>
      <c r="AT26" s="115">
        <v>0.49539951573849883</v>
      </c>
      <c r="AU26" s="115">
        <v>1.6324999999999933E-2</v>
      </c>
      <c r="AV26" s="115">
        <v>1.3926940639269459E-2</v>
      </c>
      <c r="AW26" s="115">
        <v>-0.28289473684210525</v>
      </c>
      <c r="AX26" s="115">
        <v>0.108119304059652</v>
      </c>
      <c r="AY26" s="115">
        <v>-0.1127418278852568</v>
      </c>
      <c r="AZ26" s="115">
        <v>-0.14346895074946467</v>
      </c>
      <c r="BA26" s="115">
        <v>3.9999999999999987E-2</v>
      </c>
      <c r="BB26" s="115">
        <v>-9.6428571428571433E-2</v>
      </c>
      <c r="BC26" s="115">
        <v>0</v>
      </c>
      <c r="BD26" s="115">
        <v>7.4058280028429402E-2</v>
      </c>
      <c r="BE26" s="115">
        <v>-0.13243866070218241</v>
      </c>
      <c r="BF26" s="115">
        <v>0.26450000000000007</v>
      </c>
      <c r="BG26" s="115">
        <v>0</v>
      </c>
      <c r="BH26" s="115">
        <v>7.4666666666666728E-2</v>
      </c>
      <c r="BI26" s="115">
        <v>-5.128205128205128E-2</v>
      </c>
      <c r="BK26" s="116">
        <f t="shared" si="0"/>
        <v>-4.8343598934039909E-2</v>
      </c>
    </row>
    <row r="27" spans="1:63" x14ac:dyDescent="0.2">
      <c r="A27" t="s">
        <v>1381</v>
      </c>
      <c r="B27" s="115">
        <v>0.22222222222222229</v>
      </c>
      <c r="C27" s="115">
        <v>-7.7120822622108037E-2</v>
      </c>
      <c r="D27" s="115">
        <v>8.01093643198907E-2</v>
      </c>
      <c r="E27" s="115">
        <v>2.0515386539904937E-2</v>
      </c>
      <c r="F27" s="115">
        <v>-1.0429540316503387E-2</v>
      </c>
      <c r="G27" s="115">
        <v>3.2894736842105289E-2</v>
      </c>
      <c r="H27" s="115">
        <v>8.0628823610782455E-2</v>
      </c>
      <c r="I27" s="115">
        <v>-1.6148223695393313E-3</v>
      </c>
      <c r="J27" s="115">
        <v>-0.16296819787985867</v>
      </c>
      <c r="K27" s="115">
        <v>3.7674749229918619E-2</v>
      </c>
      <c r="L27" s="115">
        <v>2.4421639789752151E-2</v>
      </c>
      <c r="M27" s="115">
        <v>3.9303030303030388E-2</v>
      </c>
      <c r="N27" s="115">
        <v>1.899335232668593E-3</v>
      </c>
      <c r="O27" s="115">
        <v>0.36616702355460384</v>
      </c>
      <c r="P27" s="115">
        <v>0.1065444198545684</v>
      </c>
      <c r="Q27" s="115">
        <v>-0.11957800192465333</v>
      </c>
      <c r="R27" s="115">
        <v>-6.8510827049477835E-2</v>
      </c>
      <c r="T27" s="115">
        <v>0.15716036271546452</v>
      </c>
      <c r="U27" s="115">
        <v>3.5637918745546129E-3</v>
      </c>
      <c r="V27" s="115">
        <v>-0.12135129618289453</v>
      </c>
      <c r="W27" s="115">
        <v>-0.10543318649045512</v>
      </c>
      <c r="X27" s="115">
        <v>3.5614913745130809E-2</v>
      </c>
      <c r="Y27" s="115">
        <v>-0.19206477732793528</v>
      </c>
      <c r="Z27" s="115">
        <v>-0.12129760225669965</v>
      </c>
      <c r="AA27" s="115">
        <v>-0.12114135280879794</v>
      </c>
      <c r="AB27" s="115">
        <v>3.0541355354568072E-2</v>
      </c>
      <c r="AC27" s="115">
        <v>-7.9505774912704649E-2</v>
      </c>
      <c r="AD27" s="115">
        <v>-0.10738883685051523</v>
      </c>
      <c r="AE27" s="115">
        <v>-2.1882841801354559E-2</v>
      </c>
      <c r="AF27" s="115">
        <v>-0.15942841131969734</v>
      </c>
      <c r="AG27" s="115">
        <v>2.0411469301798237E-2</v>
      </c>
      <c r="AH27" s="115">
        <v>-0.2526666666666666</v>
      </c>
      <c r="AI27" s="115">
        <v>-3.5701535166012643E-3</v>
      </c>
      <c r="AJ27" s="115">
        <v>2.4097687486492214E-2</v>
      </c>
      <c r="AK27" s="115">
        <v>-8.2879158052997629E-2</v>
      </c>
      <c r="AL27" s="115">
        <v>4.1095890410958902E-2</v>
      </c>
      <c r="AM27" s="115">
        <v>3.7276371686711052E-2</v>
      </c>
      <c r="AN27" s="115">
        <v>-0.33333333333333337</v>
      </c>
      <c r="AO27" s="115">
        <v>-0.1658242117895197</v>
      </c>
      <c r="AP27" s="115">
        <v>-5.6738983050847493E-2</v>
      </c>
      <c r="AQ27" s="115">
        <v>6.5088757396449731E-2</v>
      </c>
      <c r="AR27" s="115">
        <v>1.1508547098623569E-2</v>
      </c>
      <c r="AS27" s="115">
        <v>0.18968745499063785</v>
      </c>
      <c r="AT27" s="115">
        <v>0.18968745499063785</v>
      </c>
      <c r="AU27" s="115">
        <v>5.6803170409511231E-2</v>
      </c>
      <c r="AV27" s="115">
        <v>4.1369472182596234E-2</v>
      </c>
      <c r="AW27" s="115">
        <v>-0.25708699902248283</v>
      </c>
      <c r="AX27" s="115">
        <v>-6.9749518304431574E-2</v>
      </c>
      <c r="AY27" s="115">
        <v>-8.5975609756097471E-2</v>
      </c>
      <c r="AZ27" s="115">
        <v>3.893214682981086E-2</v>
      </c>
      <c r="BA27" s="115">
        <v>3.9408866995073892E-2</v>
      </c>
      <c r="BB27" s="115">
        <v>0.2296881862099254</v>
      </c>
      <c r="BC27" s="115">
        <v>3.7735849056604646E-3</v>
      </c>
      <c r="BD27" s="115">
        <v>0.34486713821449039</v>
      </c>
      <c r="BE27" s="115">
        <v>-7.172517931294832E-2</v>
      </c>
      <c r="BF27" s="115">
        <v>-0.16666666666666666</v>
      </c>
      <c r="BG27" s="115">
        <v>-0.18465227817745805</v>
      </c>
      <c r="BH27" s="115">
        <v>-1.3157894736842059E-2</v>
      </c>
      <c r="BI27" s="115">
        <v>-2.524368907773052E-2</v>
      </c>
      <c r="BK27" s="116">
        <f t="shared" si="0"/>
        <v>-1.1288631852191098E-2</v>
      </c>
    </row>
    <row r="28" spans="1:63" x14ac:dyDescent="0.2">
      <c r="A28" t="s">
        <v>1382</v>
      </c>
      <c r="B28" s="115">
        <v>-0.10669975186104222</v>
      </c>
      <c r="C28" s="115">
        <v>6.8681318681318673E-2</v>
      </c>
      <c r="D28" s="115">
        <v>-8.5625000000000048E-2</v>
      </c>
      <c r="E28" s="115">
        <v>-0.18611280798208105</v>
      </c>
      <c r="F28" s="115">
        <v>-1.8636296405857098E-2</v>
      </c>
      <c r="G28" s="115">
        <v>-0.11046086320409655</v>
      </c>
      <c r="H28" s="115">
        <v>-6.624583333333324E-2</v>
      </c>
      <c r="I28" s="115">
        <v>-2.2676302018440102E-2</v>
      </c>
      <c r="J28" s="115">
        <v>0</v>
      </c>
      <c r="K28" s="115">
        <v>-0.32076180257510734</v>
      </c>
      <c r="L28" s="115">
        <v>-9.3525646219917227E-2</v>
      </c>
      <c r="M28" s="115">
        <v>0.30434782608695654</v>
      </c>
      <c r="N28" s="115">
        <v>-0.22777940745086545</v>
      </c>
      <c r="O28" s="115">
        <v>-4.6938775510204166E-2</v>
      </c>
      <c r="P28" s="115">
        <v>-6.9705882352941145E-2</v>
      </c>
      <c r="Q28" s="115">
        <v>-4.2847883191757932E-2</v>
      </c>
      <c r="R28" s="115">
        <v>-0.15361774744027301</v>
      </c>
      <c r="T28" s="115">
        <v>-0.19316354240818381</v>
      </c>
      <c r="U28" s="115">
        <v>5.837771405161749E-3</v>
      </c>
      <c r="V28" s="115">
        <v>-6.9604026208337319E-2</v>
      </c>
      <c r="W28" s="115">
        <v>8.3359847279669025E-2</v>
      </c>
      <c r="X28" s="115">
        <v>-4.6684350132626125E-2</v>
      </c>
      <c r="Y28" s="115">
        <v>5.0438036914178849E-2</v>
      </c>
      <c r="Z28" s="115">
        <v>-0.12252475247524756</v>
      </c>
      <c r="AA28" s="115">
        <v>-7.5379843743865638E-2</v>
      </c>
      <c r="AB28" s="115">
        <v>-5.2886405959031546E-2</v>
      </c>
      <c r="AC28" s="115">
        <v>0.32302771855010648</v>
      </c>
      <c r="AD28" s="115">
        <v>-8.5764230307001765E-3</v>
      </c>
      <c r="AE28" s="115">
        <v>7.0923913043478629E-3</v>
      </c>
      <c r="AF28" s="115">
        <v>2.0297312750142966E-2</v>
      </c>
      <c r="AG28" s="115">
        <v>1.1801344041960316E-2</v>
      </c>
      <c r="AH28" s="115">
        <v>-0.47552447552447558</v>
      </c>
      <c r="AI28" s="115">
        <v>-7.0207468879668E-2</v>
      </c>
      <c r="AJ28" s="115">
        <v>5.7962730078884271E-2</v>
      </c>
      <c r="AK28" s="115">
        <v>8.7471898630696931E-2</v>
      </c>
      <c r="AL28" s="115">
        <v>-1.2979989183342264E-2</v>
      </c>
      <c r="AM28" s="115">
        <v>-3.4153952843273216E-2</v>
      </c>
      <c r="AN28" s="115">
        <v>5.2631578947368467E-2</v>
      </c>
      <c r="AO28" s="115">
        <v>-1.9992872416250938E-2</v>
      </c>
      <c r="AP28" s="115">
        <v>-5.3473911174141506E-2</v>
      </c>
      <c r="AQ28" s="115">
        <v>0.11027686532144533</v>
      </c>
      <c r="AR28" s="115">
        <v>6.8897149938042093E-2</v>
      </c>
      <c r="AS28" s="115">
        <v>4.2492492492492685E-2</v>
      </c>
      <c r="AT28" s="115">
        <v>4.2492492492492685E-2</v>
      </c>
      <c r="AU28" s="115">
        <v>-7.6829268292682926E-2</v>
      </c>
      <c r="AV28" s="115">
        <v>-0.10696844876640196</v>
      </c>
      <c r="AW28" s="115">
        <v>-3.4905660377358559E-2</v>
      </c>
      <c r="AX28" s="115">
        <v>-7.6512455516014238E-2</v>
      </c>
      <c r="AY28" s="115">
        <v>-9.5421952564809731E-2</v>
      </c>
      <c r="AZ28" s="115">
        <v>1.0112359550561782E-2</v>
      </c>
      <c r="BA28" s="115">
        <v>-0.14705882352941177</v>
      </c>
      <c r="BB28" s="115">
        <v>-1.0000000000000049E-2</v>
      </c>
      <c r="BC28" s="115">
        <v>-0.41339236303265081</v>
      </c>
      <c r="BD28" s="115">
        <v>4.8021513638109867E-3</v>
      </c>
      <c r="BE28" s="115">
        <v>3.8891430812471324E-2</v>
      </c>
      <c r="BF28" s="115">
        <v>-4.5978534517026617E-2</v>
      </c>
      <c r="BG28" s="115">
        <v>0</v>
      </c>
      <c r="BH28" s="115">
        <v>-3.9190897597977309E-2</v>
      </c>
      <c r="BI28" s="115">
        <v>6.5408805031446039E-3</v>
      </c>
      <c r="BK28" s="116">
        <f t="shared" si="0"/>
        <v>-4.1281166450409155E-2</v>
      </c>
    </row>
    <row r="29" spans="1:63" x14ac:dyDescent="0.2">
      <c r="A29" t="s">
        <v>1383</v>
      </c>
      <c r="B29" s="115">
        <v>-0.14437367303609336</v>
      </c>
      <c r="C29" s="115">
        <v>-0.15151515151515149</v>
      </c>
      <c r="D29" s="115">
        <v>-0.04</v>
      </c>
      <c r="E29" s="115">
        <v>-0.15582294800171892</v>
      </c>
      <c r="F29" s="115">
        <v>-0.19151938392366019</v>
      </c>
      <c r="G29" s="115">
        <v>-2.0773638968481441E-2</v>
      </c>
      <c r="H29" s="115">
        <v>-0.17041133771171793</v>
      </c>
      <c r="I29" s="115">
        <v>7.2421165152324912E-2</v>
      </c>
      <c r="J29" s="115">
        <v>0</v>
      </c>
      <c r="K29" s="115">
        <v>-6.566416040100248E-2</v>
      </c>
      <c r="L29" s="115">
        <v>-6.220553816225427E-2</v>
      </c>
      <c r="M29" s="115">
        <v>-4.1666666666666664E-2</v>
      </c>
      <c r="N29" s="115">
        <v>-0.17983880668831936</v>
      </c>
      <c r="O29" s="115">
        <v>-6.1302681992337051E-2</v>
      </c>
      <c r="P29" s="115">
        <v>-2.9957203994293864E-2</v>
      </c>
      <c r="Q29" s="115">
        <v>4.7005036253884226E-2</v>
      </c>
      <c r="R29" s="115">
        <v>-2.3333333333333334E-2</v>
      </c>
      <c r="T29" s="115">
        <v>-2.0390769270503716E-2</v>
      </c>
      <c r="U29" s="115">
        <v>1.5386193455739635E-3</v>
      </c>
      <c r="V29" s="115">
        <v>6.3067367415194087E-3</v>
      </c>
      <c r="W29" s="115">
        <v>-0.2797891842346471</v>
      </c>
      <c r="X29" s="115">
        <v>-0.22075237701529557</v>
      </c>
      <c r="Y29" s="115">
        <v>-6.1317365269461133E-2</v>
      </c>
      <c r="Z29" s="115">
        <v>-0.15880515736365819</v>
      </c>
      <c r="AA29" s="115">
        <v>-9.9582861990950178E-2</v>
      </c>
      <c r="AB29" s="115">
        <v>-5.3132714235335561E-2</v>
      </c>
      <c r="AC29" s="115">
        <v>2.7382256297918947E-2</v>
      </c>
      <c r="AD29" s="115">
        <v>-0.14625501352485781</v>
      </c>
      <c r="AE29" s="115">
        <v>-3.2444654782562907E-2</v>
      </c>
      <c r="AF29" s="115">
        <v>-9.5188825659596479E-2</v>
      </c>
      <c r="AG29" s="115">
        <v>-7.1602929210741219E-3</v>
      </c>
      <c r="AH29" s="115">
        <v>-3.0508474576271139E-2</v>
      </c>
      <c r="AI29" s="115">
        <v>-3.445512820512818E-2</v>
      </c>
      <c r="AJ29" s="115">
        <v>-5.3150032474561557E-2</v>
      </c>
      <c r="AK29" s="115">
        <v>-0.15433805737988246</v>
      </c>
      <c r="AL29" s="115">
        <v>-7.2950614189019894E-2</v>
      </c>
      <c r="AM29" s="115">
        <v>-4.6821637104770303E-2</v>
      </c>
      <c r="AN29" s="115">
        <v>-6.0439560439560489E-2</v>
      </c>
      <c r="AO29" s="115">
        <v>-1.1971830985915413E-2</v>
      </c>
      <c r="AP29" s="115">
        <v>1.7439051461850874E-2</v>
      </c>
      <c r="AQ29" s="115">
        <v>-5.7413305024770073E-2</v>
      </c>
      <c r="AR29" s="115">
        <v>-0.28402051877661627</v>
      </c>
      <c r="AS29" s="115">
        <v>-7.2423398328690852E-2</v>
      </c>
      <c r="AT29" s="115">
        <v>-7.2423398328690852E-2</v>
      </c>
      <c r="AU29" s="115">
        <v>2.5064066504156452E-2</v>
      </c>
      <c r="AV29" s="115">
        <v>1.0123107279200504E-2</v>
      </c>
      <c r="AW29" s="115">
        <v>3.1630170316301706E-2</v>
      </c>
      <c r="AX29" s="115">
        <v>1.8115942028985508E-2</v>
      </c>
      <c r="AY29" s="115">
        <v>-7.0256410256410301E-2</v>
      </c>
      <c r="AZ29" s="115">
        <v>-1.1111111111111072E-2</v>
      </c>
      <c r="BA29" s="115">
        <v>-4.8000000000000001E-2</v>
      </c>
      <c r="BB29" s="115">
        <v>4.3887421122731736E-3</v>
      </c>
      <c r="BC29" s="115">
        <v>0.56993918331885318</v>
      </c>
      <c r="BD29" s="115">
        <v>-5.1039008384979899E-2</v>
      </c>
      <c r="BE29" s="115">
        <v>3.4763216581398474E-3</v>
      </c>
      <c r="BF29" s="115">
        <v>-9.4541091781643619E-2</v>
      </c>
      <c r="BG29" s="115">
        <v>0</v>
      </c>
      <c r="BH29" s="115">
        <v>-1.0012515644555704E-2</v>
      </c>
      <c r="BI29" s="115">
        <v>-5.5819477434679368E-2</v>
      </c>
      <c r="BK29" s="116">
        <f t="shared" si="0"/>
        <v>-5.0340151061343201E-2</v>
      </c>
    </row>
    <row r="30" spans="1:63" x14ac:dyDescent="0.2">
      <c r="A30" t="s">
        <v>1384</v>
      </c>
      <c r="B30" s="115">
        <v>-0.10964083175803403</v>
      </c>
      <c r="C30" s="115">
        <v>-0.22563176895306858</v>
      </c>
      <c r="D30" s="115">
        <v>-1.1740522591611648E-2</v>
      </c>
      <c r="E30" s="115">
        <v>-6.6136929127538394E-2</v>
      </c>
      <c r="F30" s="115">
        <v>6.28262048396937E-2</v>
      </c>
      <c r="G30" s="115">
        <v>5.9180576631259571E-2</v>
      </c>
      <c r="H30" s="115">
        <v>-8.1587301587301583E-2</v>
      </c>
      <c r="I30" s="115">
        <v>-4.116843184147586E-2</v>
      </c>
      <c r="J30" s="115">
        <v>0</v>
      </c>
      <c r="K30" s="115">
        <v>-3.6231884057971016E-2</v>
      </c>
      <c r="L30" s="115">
        <v>-4.6391976695314412E-2</v>
      </c>
      <c r="M30" s="115">
        <v>-3.8111769367193348E-3</v>
      </c>
      <c r="N30" s="115">
        <v>7.2228241242328496E-4</v>
      </c>
      <c r="O30" s="115">
        <v>-8.7412587412587422E-2</v>
      </c>
      <c r="P30" s="115">
        <v>3.0882352941176472E-2</v>
      </c>
      <c r="Q30" s="115">
        <v>-0.13104069027592405</v>
      </c>
      <c r="R30" s="115">
        <v>-6.1913696060037555E-2</v>
      </c>
      <c r="T30" s="115">
        <v>3.0699481865285034E-3</v>
      </c>
      <c r="U30" s="115">
        <v>-2.0889826252887399E-2</v>
      </c>
      <c r="V30" s="115">
        <v>-6.4009301770914157E-2</v>
      </c>
      <c r="W30" s="115">
        <v>0.39692701664532659</v>
      </c>
      <c r="X30" s="115">
        <v>4.8093587521663914E-2</v>
      </c>
      <c r="Y30" s="115">
        <v>2E-3</v>
      </c>
      <c r="Z30" s="115">
        <v>4.3234888675383366E-2</v>
      </c>
      <c r="AA30" s="115">
        <v>-3.3470739527181365E-3</v>
      </c>
      <c r="AB30" s="115">
        <v>-8.2902112979732767E-2</v>
      </c>
      <c r="AC30" s="115">
        <v>0.34992607195662895</v>
      </c>
      <c r="AD30" s="115">
        <v>-2.8689638510554769E-2</v>
      </c>
      <c r="AE30" s="115">
        <v>-3.7113924050632977E-2</v>
      </c>
      <c r="AF30" s="115">
        <v>5.4555373704309879E-2</v>
      </c>
      <c r="AG30" s="115">
        <v>-3.6833855799372955E-2</v>
      </c>
      <c r="AH30" s="115">
        <v>2.7874564459930338E-2</v>
      </c>
      <c r="AI30" s="115">
        <v>-8.42205625297952E-3</v>
      </c>
      <c r="AJ30" s="115">
        <v>-3.650396328744264E-2</v>
      </c>
      <c r="AK30" s="115">
        <v>-0.10001555451858775</v>
      </c>
      <c r="AL30" s="115">
        <v>0.11238148354712775</v>
      </c>
      <c r="AM30" s="115">
        <v>0.22414025623735656</v>
      </c>
      <c r="AN30" s="115">
        <v>-6.1855670103092723E-2</v>
      </c>
      <c r="AO30" s="115">
        <v>-6.993006993006993E-3</v>
      </c>
      <c r="AP30" s="115">
        <v>4.4832526093184936E-2</v>
      </c>
      <c r="AQ30" s="115">
        <v>-3.0614870079752964E-2</v>
      </c>
      <c r="AR30" s="115">
        <v>0.11731521366905162</v>
      </c>
      <c r="AS30" s="115">
        <v>0.15526950925181013</v>
      </c>
      <c r="AT30" s="115">
        <v>0.15526950925181013</v>
      </c>
      <c r="AU30" s="115">
        <v>7.520161290322587E-2</v>
      </c>
      <c r="AV30" s="115">
        <v>-5.3163837218747477E-2</v>
      </c>
      <c r="AW30" s="115">
        <v>-2.1428571428571429E-2</v>
      </c>
      <c r="AX30" s="115">
        <v>-7.3370738023306728E-3</v>
      </c>
      <c r="AY30" s="115">
        <v>-0.12438257745846429</v>
      </c>
      <c r="AZ30" s="115">
        <v>4.6511627906976785E-2</v>
      </c>
      <c r="BA30" s="115">
        <v>-5.1197388895214274E-2</v>
      </c>
      <c r="BB30" s="115">
        <v>-0.25533713802578734</v>
      </c>
      <c r="BC30" s="115">
        <v>9.6190476190476173E-2</v>
      </c>
      <c r="BD30" s="115">
        <v>4.9952153110047838E-2</v>
      </c>
      <c r="BE30" s="115">
        <v>7.8667283664969768E-3</v>
      </c>
      <c r="BF30" s="115">
        <v>-3.081395348837216E-2</v>
      </c>
      <c r="BG30" s="115">
        <v>0</v>
      </c>
      <c r="BH30" s="115">
        <v>-1.2499999999999734E-3</v>
      </c>
      <c r="BI30" s="115">
        <v>2.6829268292682961E-2</v>
      </c>
      <c r="BK30" s="116">
        <f t="shared" si="0"/>
        <v>3.8176956038614433E-3</v>
      </c>
    </row>
    <row r="31" spans="1:63" x14ac:dyDescent="0.2">
      <c r="A31" t="s">
        <v>1385</v>
      </c>
      <c r="B31" s="115">
        <v>0.25952380952380949</v>
      </c>
      <c r="C31" s="115">
        <v>0.35452322738386316</v>
      </c>
      <c r="D31" s="115">
        <v>-4.5396226415094346E-2</v>
      </c>
      <c r="E31" s="115">
        <v>6.8158436213991799E-2</v>
      </c>
      <c r="F31" s="115">
        <v>-6.5821591502112156E-3</v>
      </c>
      <c r="G31" s="115">
        <v>1.8547140649149939E-2</v>
      </c>
      <c r="H31" s="115">
        <v>3.1756113051762465E-4</v>
      </c>
      <c r="I31" s="115">
        <v>0.15668840150167951</v>
      </c>
      <c r="J31" s="115">
        <v>0</v>
      </c>
      <c r="K31" s="115">
        <v>3.5000000000000003E-2</v>
      </c>
      <c r="L31" s="115">
        <v>7.2846715328467289E-3</v>
      </c>
      <c r="M31" s="115">
        <v>0.19073508267433495</v>
      </c>
      <c r="N31" s="115">
        <v>3.5398230088495436E-2</v>
      </c>
      <c r="O31" s="115">
        <v>3.5087719298244864E-3</v>
      </c>
      <c r="P31" s="115">
        <v>-3.2661886878343059E-2</v>
      </c>
      <c r="Q31" s="115">
        <v>0.13057056635553363</v>
      </c>
      <c r="R31" s="115">
        <v>-5.625351584474242E-4</v>
      </c>
      <c r="T31" s="115">
        <v>-3.6805988771054274E-2</v>
      </c>
      <c r="U31" s="115">
        <v>6.8763272322782138E-3</v>
      </c>
      <c r="V31" s="115">
        <v>-1.2017673048600836E-2</v>
      </c>
      <c r="W31" s="115">
        <v>6.6939890710382421E-2</v>
      </c>
      <c r="X31" s="115">
        <v>9.5916429249762569E-2</v>
      </c>
      <c r="Y31" s="115">
        <v>-7.1448911119089811E-2</v>
      </c>
      <c r="Z31" s="115">
        <v>0.17112665720855139</v>
      </c>
      <c r="AA31" s="115">
        <v>-0.10291096431619205</v>
      </c>
      <c r="AB31" s="115">
        <v>-4.5973464979944451E-2</v>
      </c>
      <c r="AC31" s="115">
        <v>5.1295336787564684E-2</v>
      </c>
      <c r="AD31" s="115">
        <v>-1.4185980738028212E-2</v>
      </c>
      <c r="AE31" s="115">
        <v>6.3950673902519574E-3</v>
      </c>
      <c r="AF31" s="115">
        <v>-6.0000000000000088E-2</v>
      </c>
      <c r="AG31" s="115">
        <v>-6.8749087724419899E-2</v>
      </c>
      <c r="AH31" s="115">
        <v>0.5065616797900262</v>
      </c>
      <c r="AI31" s="115">
        <v>2.0265888456549936E-2</v>
      </c>
      <c r="AJ31" s="115">
        <v>4.0364583333333322E-2</v>
      </c>
      <c r="AK31" s="115">
        <v>4.6727450341908248E-2</v>
      </c>
      <c r="AL31" s="115">
        <v>-5.5072463768116031E-2</v>
      </c>
      <c r="AM31" s="115">
        <v>3.2082956364395669E-2</v>
      </c>
      <c r="AN31" s="115">
        <v>3.1914893617021309E-2</v>
      </c>
      <c r="AO31" s="115">
        <v>-6.9444444444444441E-3</v>
      </c>
      <c r="AP31" s="115">
        <v>-2.6743151548951634E-2</v>
      </c>
      <c r="AQ31" s="115">
        <v>5.2626827947282885E-2</v>
      </c>
      <c r="AR31" s="115">
        <v>-5.9594230410684873E-2</v>
      </c>
      <c r="AS31" s="115">
        <v>2.7272727272727251E-2</v>
      </c>
      <c r="AT31" s="115">
        <v>2.7272727272727251E-2</v>
      </c>
      <c r="AU31" s="115">
        <v>2.6206896551724139E-2</v>
      </c>
      <c r="AV31" s="115">
        <v>-0.16535593220338984</v>
      </c>
      <c r="AW31" s="115">
        <v>1.7967942088934857E-2</v>
      </c>
      <c r="AX31" s="115">
        <v>0.15753538717735235</v>
      </c>
      <c r="AY31" s="115">
        <v>2.532228360957646E-2</v>
      </c>
      <c r="AZ31" s="115">
        <v>-7.6262083780880854E-2</v>
      </c>
      <c r="BA31" s="115">
        <v>-7.0516438549456772E-2</v>
      </c>
      <c r="BB31" s="115">
        <v>-1.3806041947277298E-2</v>
      </c>
      <c r="BC31" s="115">
        <v>-8.6956521739130432E-2</v>
      </c>
      <c r="BD31" s="115">
        <v>-0.05</v>
      </c>
      <c r="BE31" s="115">
        <v>-2.7952705307801015E-2</v>
      </c>
      <c r="BF31" s="115">
        <v>-2.2727272727272728E-2</v>
      </c>
      <c r="BG31" s="115">
        <v>-0.10322580645161299</v>
      </c>
      <c r="BH31" s="115">
        <v>-8.4668192219679653E-2</v>
      </c>
      <c r="BI31" s="115">
        <v>1.2345679012345678E-2</v>
      </c>
      <c r="BK31" s="116">
        <f t="shared" si="0"/>
        <v>2.2646667237298638E-2</v>
      </c>
    </row>
    <row r="32" spans="1:63" x14ac:dyDescent="0.2">
      <c r="A32" t="s">
        <v>1386</v>
      </c>
      <c r="B32" s="115">
        <v>-0.10828025477707003</v>
      </c>
      <c r="C32" s="115">
        <v>-0.11663066954643629</v>
      </c>
      <c r="D32" s="115">
        <v>-8.6206896551724144E-2</v>
      </c>
      <c r="E32" s="115">
        <v>-0.17859154929577464</v>
      </c>
      <c r="F32" s="115">
        <v>-3.2768600760394367E-2</v>
      </c>
      <c r="G32" s="115">
        <v>-1.6717325227963573E-2</v>
      </c>
      <c r="H32" s="115">
        <v>4.9666666666666665E-2</v>
      </c>
      <c r="I32" s="115">
        <v>8.2914304054776941E-2</v>
      </c>
      <c r="J32" s="115">
        <v>0</v>
      </c>
      <c r="K32" s="115">
        <v>-0.10414333706606943</v>
      </c>
      <c r="L32" s="115">
        <v>-2.3228621540304247E-2</v>
      </c>
      <c r="M32" s="115">
        <v>-0.12388300594417982</v>
      </c>
      <c r="N32" s="115">
        <v>9.5633572417265014E-3</v>
      </c>
      <c r="O32" s="115">
        <v>-8.0645161290322578E-2</v>
      </c>
      <c r="P32" s="115">
        <v>2.3350608513364117E-2</v>
      </c>
      <c r="Q32" s="115">
        <v>8.0206201197786473E-2</v>
      </c>
      <c r="R32" s="115">
        <v>7.4010673648172431E-2</v>
      </c>
      <c r="T32" s="115">
        <v>-9.9438202247191007E-2</v>
      </c>
      <c r="U32" s="115">
        <v>5.8997050147492451E-3</v>
      </c>
      <c r="V32" s="115">
        <v>4.5194261437103651E-2</v>
      </c>
      <c r="W32" s="115">
        <v>2.4851242562128135E-2</v>
      </c>
      <c r="X32" s="115">
        <v>-0.11176718684099544</v>
      </c>
      <c r="Y32" s="115">
        <v>-0.17099280516468057</v>
      </c>
      <c r="Z32" s="115">
        <v>0.24435380775552434</v>
      </c>
      <c r="AA32" s="115">
        <v>-0.20904477388065301</v>
      </c>
      <c r="AB32" s="115">
        <v>-0.14031830238726783</v>
      </c>
      <c r="AC32" s="115">
        <v>-5.1546391752576226E-3</v>
      </c>
      <c r="AD32" s="115">
        <v>-1.0210396039604054E-2</v>
      </c>
      <c r="AE32" s="115">
        <v>-8.4571428571428547E-2</v>
      </c>
      <c r="AF32" s="115">
        <v>5.4054054054054057E-2</v>
      </c>
      <c r="AG32" s="115">
        <v>0.12922366902917429</v>
      </c>
      <c r="AH32" s="115">
        <v>-0.12814645308924488</v>
      </c>
      <c r="AI32" s="115">
        <v>1.3973368403748174E-2</v>
      </c>
      <c r="AJ32" s="115">
        <v>-6.7300880477684497E-2</v>
      </c>
      <c r="AK32" s="115">
        <v>-0.10972604725322502</v>
      </c>
      <c r="AL32" s="115">
        <v>-2.5924024640657031E-2</v>
      </c>
      <c r="AM32" s="115">
        <v>-7.2848109433475236E-2</v>
      </c>
      <c r="AN32" s="115">
        <v>-0.12149532710280384</v>
      </c>
      <c r="AO32" s="115">
        <v>-2.4918743228602429E-2</v>
      </c>
      <c r="AP32" s="115">
        <v>-9.3462861502641003E-3</v>
      </c>
      <c r="AQ32" s="115">
        <v>-8.4235760932462572E-2</v>
      </c>
      <c r="AR32" s="115">
        <v>-1.5994529503986176E-2</v>
      </c>
      <c r="AS32" s="115">
        <v>-2.3405972558514978E-2</v>
      </c>
      <c r="AT32" s="115">
        <v>-2.3405972558514978E-2</v>
      </c>
      <c r="AU32" s="115">
        <v>-4.7306176084099871E-2</v>
      </c>
      <c r="AV32" s="115">
        <v>-7.8125E-2</v>
      </c>
      <c r="AW32" s="115">
        <v>-5.945288753799393E-2</v>
      </c>
      <c r="AX32" s="115">
        <v>-9.6992481203007561E-2</v>
      </c>
      <c r="AY32" s="115">
        <v>-1.6304347826086932E-2</v>
      </c>
      <c r="AZ32" s="115">
        <v>-9.7868217054263545E-2</v>
      </c>
      <c r="BA32" s="115">
        <v>-1.5694444444444382E-2</v>
      </c>
      <c r="BB32" s="115">
        <v>0.21885627174295422</v>
      </c>
      <c r="BC32" s="115">
        <v>0</v>
      </c>
      <c r="BD32" s="115">
        <v>-5.4249547920433485E-3</v>
      </c>
      <c r="BE32" s="115">
        <v>-4.198473282442744E-2</v>
      </c>
      <c r="BF32" s="115">
        <v>-4.0348964013086179E-2</v>
      </c>
      <c r="BG32" s="115">
        <v>0.19230769230769243</v>
      </c>
      <c r="BH32" s="115">
        <v>5.8111380145278502E-2</v>
      </c>
      <c r="BI32" s="115">
        <v>-5.0632911392404986E-2</v>
      </c>
      <c r="BK32" s="116">
        <f t="shared" si="0"/>
        <v>-2.8015917231079841E-2</v>
      </c>
    </row>
    <row r="33" spans="1:63" x14ac:dyDescent="0.2">
      <c r="A33" t="s">
        <v>1387</v>
      </c>
      <c r="B33" s="115">
        <v>-0.14363636363636365</v>
      </c>
      <c r="C33" s="115">
        <v>-0.21922428330522764</v>
      </c>
      <c r="D33" s="115">
        <v>-9.375E-2</v>
      </c>
      <c r="E33" s="115">
        <v>2.8985507246376812E-2</v>
      </c>
      <c r="F33" s="115">
        <v>-6.4265961742098254E-2</v>
      </c>
      <c r="G33" s="115">
        <v>-0.12208138759172782</v>
      </c>
      <c r="H33" s="115">
        <v>1.1463250168577209E-2</v>
      </c>
      <c r="I33" s="115">
        <v>-4.1922919229192328E-2</v>
      </c>
      <c r="J33" s="115">
        <v>0</v>
      </c>
      <c r="K33" s="115">
        <v>-3.1453362255965296E-2</v>
      </c>
      <c r="L33" s="115">
        <v>-2.868421052631584E-2</v>
      </c>
      <c r="M33" s="115">
        <v>-4.3115274565907356E-3</v>
      </c>
      <c r="N33" s="115">
        <v>-8.0208333333333409E-2</v>
      </c>
      <c r="O33" s="115">
        <v>-0.14482758620689654</v>
      </c>
      <c r="P33" s="115">
        <v>-2.1481481481481539E-2</v>
      </c>
      <c r="Q33" s="115">
        <v>5.9603180978391852E-2</v>
      </c>
      <c r="R33" s="115">
        <v>-9.7181818181818161E-2</v>
      </c>
      <c r="T33" s="115">
        <v>-9.1955558524257908E-3</v>
      </c>
      <c r="U33" s="115">
        <v>-1.453488372093026E-2</v>
      </c>
      <c r="V33" s="115">
        <v>-8.727661009328988E-2</v>
      </c>
      <c r="W33" s="115">
        <v>-0.1787870077608508</v>
      </c>
      <c r="X33" s="115">
        <v>0.15828041035661955</v>
      </c>
      <c r="Y33" s="115">
        <v>-0.17080000000000004</v>
      </c>
      <c r="Z33" s="115">
        <v>0.60435589413028623</v>
      </c>
      <c r="AA33" s="115">
        <v>-0.16924195223260646</v>
      </c>
      <c r="AB33" s="115">
        <v>-8.3542662669151627E-2</v>
      </c>
      <c r="AC33" s="115">
        <v>-1.5728056823947349E-2</v>
      </c>
      <c r="AD33" s="115">
        <v>-8.9794356203908791E-4</v>
      </c>
      <c r="AE33" s="115">
        <v>1.3593380614657211E-2</v>
      </c>
      <c r="AF33" s="115">
        <v>0.15552779512804485</v>
      </c>
      <c r="AG33" s="115">
        <v>-6.1417079207920777E-2</v>
      </c>
      <c r="AH33" s="115">
        <v>-0.14313725490196072</v>
      </c>
      <c r="AI33" s="115">
        <v>-0.10530960435358137</v>
      </c>
      <c r="AJ33" s="115">
        <v>-4.1238113720163012E-2</v>
      </c>
      <c r="AK33" s="115">
        <v>3.6041447664814409E-2</v>
      </c>
      <c r="AL33" s="115">
        <v>-4.7432762836185763E-2</v>
      </c>
      <c r="AM33" s="115">
        <v>-0.1194818476222942</v>
      </c>
      <c r="AN33" s="115">
        <v>0.27380952380952395</v>
      </c>
      <c r="AO33" s="115">
        <v>-3.1606557377049135E-2</v>
      </c>
      <c r="AP33" s="115">
        <v>-1.1314938970860692E-2</v>
      </c>
      <c r="AQ33" s="115">
        <v>-9.4196929988768344E-2</v>
      </c>
      <c r="AR33" s="115">
        <v>-4.8285714285714224E-2</v>
      </c>
      <c r="AS33" s="115">
        <v>-8.8836593616708232E-2</v>
      </c>
      <c r="AT33" s="115">
        <v>-8.8836593616708232E-2</v>
      </c>
      <c r="AU33" s="115">
        <v>-2.4358974358974359E-2</v>
      </c>
      <c r="AV33" s="115">
        <v>-3.0303030303030304E-2</v>
      </c>
      <c r="AW33" s="115">
        <v>-0.18004187020237267</v>
      </c>
      <c r="AX33" s="115">
        <v>-0.05</v>
      </c>
      <c r="AY33" s="115">
        <v>-6.874736398144253E-2</v>
      </c>
      <c r="AZ33" s="115">
        <v>3.2000000000000028E-2</v>
      </c>
      <c r="BA33" s="115">
        <v>3.6605118237771357E-2</v>
      </c>
      <c r="BB33" s="115">
        <v>0.11230434782608702</v>
      </c>
      <c r="BC33" s="115">
        <v>8.4905660377358527E-2</v>
      </c>
      <c r="BD33" s="115">
        <v>4.8738858334913718E-2</v>
      </c>
      <c r="BE33" s="115">
        <v>-2.5730222515444084E-2</v>
      </c>
      <c r="BF33" s="115">
        <v>9.1406807902880347E-2</v>
      </c>
      <c r="BG33" s="115">
        <v>-2.5000000000000022E-2</v>
      </c>
      <c r="BH33" s="115">
        <v>1.9753086419753103E-2</v>
      </c>
      <c r="BI33" s="115">
        <v>5.5940594059405893E-2</v>
      </c>
      <c r="BK33" s="116">
        <f t="shared" si="0"/>
        <v>-2.1779567733321507E-2</v>
      </c>
    </row>
    <row r="34" spans="1:63" x14ac:dyDescent="0.2">
      <c r="A34" t="s">
        <v>1388</v>
      </c>
      <c r="B34" s="115">
        <v>0</v>
      </c>
      <c r="C34" s="115">
        <v>-4.0453074433656963E-2</v>
      </c>
      <c r="D34" s="115">
        <v>0.14285714285714285</v>
      </c>
      <c r="E34" s="115">
        <v>-1.2451696006869966E-2</v>
      </c>
      <c r="F34" s="115">
        <v>2.3636108425091375E-2</v>
      </c>
      <c r="G34" s="115">
        <v>-2.7885862516212691E-2</v>
      </c>
      <c r="H34" s="115">
        <v>-5.8152569122265546E-2</v>
      </c>
      <c r="I34" s="115">
        <v>9.7288346098116096E-3</v>
      </c>
      <c r="J34" s="115">
        <v>2.9770343067762081E-3</v>
      </c>
      <c r="K34" s="115">
        <v>2.1739130434782609E-3</v>
      </c>
      <c r="L34" s="115">
        <v>1.5119779167996447E-3</v>
      </c>
      <c r="M34" s="115">
        <v>0.10926086956521737</v>
      </c>
      <c r="N34" s="115">
        <v>3.3677853907793085E-3</v>
      </c>
      <c r="O34" s="115">
        <v>0.36022514071294559</v>
      </c>
      <c r="P34" s="115">
        <v>5.0709453391606291E-2</v>
      </c>
      <c r="Q34" s="115">
        <v>-2.3148148148148171E-2</v>
      </c>
      <c r="R34" s="115">
        <v>4.4436004557538995E-2</v>
      </c>
      <c r="T34" s="115">
        <v>5.5075936431868616E-2</v>
      </c>
      <c r="U34" s="115">
        <v>6.0712387028176586E-2</v>
      </c>
      <c r="V34" s="115">
        <v>1.2144136969938232E-2</v>
      </c>
      <c r="W34" s="115">
        <v>0.27716593245227611</v>
      </c>
      <c r="X34" s="115">
        <v>6.0621761658030987E-2</v>
      </c>
      <c r="Y34" s="115">
        <v>1.2660409718092626E-2</v>
      </c>
      <c r="Z34" s="115">
        <v>0.2122898413450155</v>
      </c>
      <c r="AA34" s="115">
        <v>8.7572278555267044E-3</v>
      </c>
      <c r="AB34" s="115">
        <v>-3.8113795791114687E-2</v>
      </c>
      <c r="AC34" s="115">
        <v>-2.7147087857848008E-2</v>
      </c>
      <c r="AD34" s="115">
        <v>4.4223438268568768E-2</v>
      </c>
      <c r="AE34" s="115">
        <v>6.5437239738251043E-3</v>
      </c>
      <c r="AF34" s="115">
        <v>0.34877843302443157</v>
      </c>
      <c r="AG34" s="115">
        <v>3.2752835916280511E-2</v>
      </c>
      <c r="AH34" s="115">
        <v>0.15909090909090909</v>
      </c>
      <c r="AI34" s="115">
        <v>2.9371688115064312E-2</v>
      </c>
      <c r="AJ34" s="115">
        <v>2.5472636815920421E-2</v>
      </c>
      <c r="AK34" s="115">
        <v>-9.2779291553133539E-2</v>
      </c>
      <c r="AL34" s="115">
        <v>4.3367346938775399E-2</v>
      </c>
      <c r="AM34" s="115">
        <v>3.0744905130007029E-2</v>
      </c>
      <c r="AN34" s="115">
        <v>3.7037037037036931E-2</v>
      </c>
      <c r="AO34" s="115">
        <v>4.4627872726649899E-2</v>
      </c>
      <c r="AP34" s="115">
        <v>3.8654292970227495E-2</v>
      </c>
      <c r="AQ34" s="115">
        <v>1.9932793645944812E-2</v>
      </c>
      <c r="AR34" s="115">
        <v>9.6510312418414498E-2</v>
      </c>
      <c r="AS34" s="115">
        <v>0.13316666666666657</v>
      </c>
      <c r="AT34" s="115">
        <v>0.13316666666666657</v>
      </c>
      <c r="AU34" s="115">
        <v>-3.4259041440192109E-2</v>
      </c>
      <c r="AV34" s="115">
        <v>4.7619047619047616E-2</v>
      </c>
      <c r="AW34" s="115">
        <v>0.20955610822217191</v>
      </c>
      <c r="AX34" s="115">
        <v>0.37254901960784315</v>
      </c>
      <c r="AY34" s="115">
        <v>-3.4609120521172557E-2</v>
      </c>
      <c r="AZ34" s="115">
        <v>-9.9009900990098664E-3</v>
      </c>
      <c r="BA34" s="115">
        <v>0.11127554897804086</v>
      </c>
      <c r="BB34" s="115">
        <v>-1.5516318887105404E-2</v>
      </c>
      <c r="BC34" s="115">
        <v>5.9999999999999963E-2</v>
      </c>
      <c r="BD34" s="115">
        <v>-4.9909909909909969E-2</v>
      </c>
      <c r="BE34" s="115">
        <v>-4.2221966911764837E-2</v>
      </c>
      <c r="BF34" s="115">
        <v>-3.5693790887180069E-2</v>
      </c>
      <c r="BG34" s="115">
        <v>0</v>
      </c>
      <c r="BH34" s="115">
        <v>1.2499999999999956E-2</v>
      </c>
      <c r="BI34" s="115">
        <v>9.5147736513960371E-2</v>
      </c>
      <c r="BK34" s="116">
        <f t="shared" si="0"/>
        <v>5.1528106008423398E-2</v>
      </c>
    </row>
    <row r="35" spans="1:63" x14ac:dyDescent="0.2">
      <c r="A35" t="s">
        <v>1389</v>
      </c>
      <c r="B35" s="115">
        <v>0.14583333333333337</v>
      </c>
      <c r="C35" s="115">
        <v>0.51100244498777503</v>
      </c>
      <c r="D35" s="115">
        <v>0</v>
      </c>
      <c r="E35" s="115">
        <v>0.13989721837017705</v>
      </c>
      <c r="F35" s="115">
        <v>-6.7510180337405579E-2</v>
      </c>
      <c r="G35" s="115">
        <v>-0.12136752136752141</v>
      </c>
      <c r="H35" s="115">
        <v>4.9710000000000039E-2</v>
      </c>
      <c r="I35" s="115">
        <v>9.5961887477314073E-2</v>
      </c>
      <c r="J35" s="115">
        <v>0</v>
      </c>
      <c r="K35" s="115">
        <v>-0.13207547169811321</v>
      </c>
      <c r="L35" s="115">
        <v>0.10469054076832304</v>
      </c>
      <c r="M35" s="115">
        <v>0.36498516320474778</v>
      </c>
      <c r="N35" s="115">
        <v>-5.7877461706783435E-2</v>
      </c>
      <c r="O35" s="115">
        <v>3.4951456310679557E-2</v>
      </c>
      <c r="P35" s="115">
        <v>-8.1192584850651811E-2</v>
      </c>
      <c r="Q35" s="115">
        <v>0.36877718704688245</v>
      </c>
      <c r="R35" s="115">
        <v>7.0542793250660679E-2</v>
      </c>
      <c r="T35" s="115">
        <v>0.11765014768624878</v>
      </c>
      <c r="U35" s="115">
        <v>6.0674410736438429E-2</v>
      </c>
      <c r="V35" s="115">
        <v>-2.7304415182029446E-2</v>
      </c>
      <c r="W35" s="115">
        <v>0.13832010029251979</v>
      </c>
      <c r="X35" s="115">
        <v>0.28838451268357812</v>
      </c>
      <c r="Y35" s="115">
        <v>-4.8926229508196764E-2</v>
      </c>
      <c r="Z35" s="115">
        <v>-1.6420170024455696E-2</v>
      </c>
      <c r="AA35" s="115">
        <v>5.1381401617250624E-3</v>
      </c>
      <c r="AB35" s="115">
        <v>1.6398637407906261E-2</v>
      </c>
      <c r="AC35" s="115">
        <v>0.1744927536231885</v>
      </c>
      <c r="AD35" s="115">
        <v>4.1712702758962952E-2</v>
      </c>
      <c r="AE35" s="115">
        <v>5.1939924906132667E-2</v>
      </c>
      <c r="AF35" s="115">
        <v>-0.12720588235294122</v>
      </c>
      <c r="AG35" s="115">
        <v>0.10739561217268223</v>
      </c>
      <c r="AH35" s="115">
        <v>4.7619047619047616E-2</v>
      </c>
      <c r="AI35" s="115">
        <v>-3.5062089116143252E-2</v>
      </c>
      <c r="AJ35" s="115">
        <v>2.4987251402345773E-2</v>
      </c>
      <c r="AK35" s="115">
        <v>-1.1847065158858312E-2</v>
      </c>
      <c r="AL35" s="115">
        <v>-6.0627845674574507E-2</v>
      </c>
      <c r="AM35" s="115">
        <v>-6.2736703441462247E-2</v>
      </c>
      <c r="AN35" s="115">
        <v>3.1847133757961811E-2</v>
      </c>
      <c r="AO35" s="115">
        <v>-4.4819576667648076E-2</v>
      </c>
      <c r="AP35" s="115">
        <v>5.8903858304627686E-3</v>
      </c>
      <c r="AQ35" s="115">
        <v>8.2148760330578496E-2</v>
      </c>
      <c r="AR35" s="115">
        <v>1.771322292091046E-2</v>
      </c>
      <c r="AS35" s="115">
        <v>1.6949152542372881E-2</v>
      </c>
      <c r="AT35" s="115">
        <v>1.6949152542372881E-2</v>
      </c>
      <c r="AU35" s="115">
        <v>4.0101477083950378E-2</v>
      </c>
      <c r="AV35" s="115">
        <v>4.9720074646760919E-2</v>
      </c>
      <c r="AW35" s="115">
        <v>-1.6402323411682039E-3</v>
      </c>
      <c r="AX35" s="115">
        <v>0.27118644067796616</v>
      </c>
      <c r="AY35" s="115">
        <v>6.3203463203463081E-2</v>
      </c>
      <c r="AZ35" s="115">
        <v>-3.8095238095238126E-2</v>
      </c>
      <c r="BA35" s="115">
        <v>-6.6255835667600405E-2</v>
      </c>
      <c r="BB35" s="115">
        <v>0.05</v>
      </c>
      <c r="BC35" s="115">
        <v>0</v>
      </c>
      <c r="BD35" s="115">
        <v>3.7383177570093455E-2</v>
      </c>
      <c r="BE35" s="115">
        <v>6.6535963729935144E-2</v>
      </c>
      <c r="BF35" s="115">
        <v>3.7261904761904704E-2</v>
      </c>
      <c r="BG35" s="115">
        <v>0</v>
      </c>
      <c r="BH35" s="115">
        <v>0</v>
      </c>
      <c r="BI35" s="115">
        <v>0.10119402985074628</v>
      </c>
      <c r="BK35" s="116">
        <f t="shared" si="0"/>
        <v>4.8274323770497583E-2</v>
      </c>
    </row>
    <row r="36" spans="1:63" x14ac:dyDescent="0.2">
      <c r="A36" t="s">
        <v>1390</v>
      </c>
      <c r="B36" s="115">
        <v>-4.3824701195219078E-2</v>
      </c>
      <c r="C36" s="115">
        <v>-0.13163481953290873</v>
      </c>
      <c r="D36" s="115">
        <v>1.0830324909747292E-2</v>
      </c>
      <c r="E36" s="115">
        <v>-1.4312133151081459E-2</v>
      </c>
      <c r="F36" s="115">
        <v>4.2062908713409959E-2</v>
      </c>
      <c r="G36" s="115">
        <v>0.13225806451612906</v>
      </c>
      <c r="H36" s="115">
        <v>7.1428571428571425E-2</v>
      </c>
      <c r="I36" s="115">
        <v>2.5116279069767402E-2</v>
      </c>
      <c r="J36" s="115">
        <v>0</v>
      </c>
      <c r="K36" s="115">
        <v>0.13006396588486141</v>
      </c>
      <c r="L36" s="115">
        <v>-0.10060778125387615</v>
      </c>
      <c r="M36" s="115">
        <v>0.37472464714040965</v>
      </c>
      <c r="N36" s="115">
        <v>-4.2488288484584438E-3</v>
      </c>
      <c r="O36" s="115">
        <v>-0.18641390205371244</v>
      </c>
      <c r="P36" s="115">
        <v>3.3114410287543149E-3</v>
      </c>
      <c r="Q36" s="115">
        <v>3.8654618473895619E-2</v>
      </c>
      <c r="R36" s="115">
        <v>0.21406828465651992</v>
      </c>
      <c r="T36" s="115">
        <v>-6.318792812957337E-2</v>
      </c>
      <c r="U36" s="115">
        <v>-1.9354125193541252E-2</v>
      </c>
      <c r="V36" s="115">
        <v>-4.5546959575423124E-2</v>
      </c>
      <c r="W36" s="115">
        <v>-2.802599512591394E-2</v>
      </c>
      <c r="X36" s="115">
        <v>-5.5485498108448869E-2</v>
      </c>
      <c r="Y36" s="115">
        <v>7.1218467103934438E-2</v>
      </c>
      <c r="Z36" s="115">
        <v>0.38993201683392686</v>
      </c>
      <c r="AA36" s="115">
        <v>-0.10659592881062567</v>
      </c>
      <c r="AB36" s="115">
        <v>-7.9889204752532944E-2</v>
      </c>
      <c r="AC36" s="115">
        <v>-5.7636887608069976E-3</v>
      </c>
      <c r="AD36" s="115">
        <v>0.10766038204359633</v>
      </c>
      <c r="AE36" s="115">
        <v>-0.14545454545454545</v>
      </c>
      <c r="AF36" s="115">
        <v>3.6585365853658569E-2</v>
      </c>
      <c r="AG36" s="115">
        <v>0.11106742677413026</v>
      </c>
      <c r="AH36" s="115">
        <v>0.23529411764705882</v>
      </c>
      <c r="AI36" s="115">
        <v>-3.5915492957746438E-2</v>
      </c>
      <c r="AJ36" s="115">
        <v>-7.3901599514072077E-3</v>
      </c>
      <c r="AK36" s="115">
        <v>-1.6940179989412402E-2</v>
      </c>
      <c r="AL36" s="115">
        <v>2.7832512315270824E-2</v>
      </c>
      <c r="AM36" s="115">
        <v>-9.1774675972083733E-2</v>
      </c>
      <c r="AN36" s="115">
        <v>0</v>
      </c>
      <c r="AO36" s="115">
        <v>-0.12241968361517036</v>
      </c>
      <c r="AP36" s="115">
        <v>-5.7405237171235822E-2</v>
      </c>
      <c r="AQ36" s="115">
        <v>-8.8466579292267224E-3</v>
      </c>
      <c r="AR36" s="115">
        <v>-3.643966547192358E-2</v>
      </c>
      <c r="AS36" s="115">
        <v>-6.3492063492063489E-2</v>
      </c>
      <c r="AT36" s="115">
        <v>-6.3492063492063489E-2</v>
      </c>
      <c r="AU36" s="115">
        <v>-1.698841698841708E-2</v>
      </c>
      <c r="AV36" s="115">
        <v>-0.1174117647058824</v>
      </c>
      <c r="AW36" s="115">
        <v>-0.29188999115581749</v>
      </c>
      <c r="AX36" s="115">
        <v>-0.16987378439892409</v>
      </c>
      <c r="AY36" s="115">
        <v>-4.977375565610849E-2</v>
      </c>
      <c r="AZ36" s="115">
        <v>-5.4905490549054858E-2</v>
      </c>
      <c r="BA36" s="115">
        <v>0.13936170212765958</v>
      </c>
      <c r="BB36" s="115">
        <v>0</v>
      </c>
      <c r="BC36" s="115">
        <v>-0.16666666666666666</v>
      </c>
      <c r="BD36" s="115">
        <v>-2.9390420899854816E-2</v>
      </c>
      <c r="BE36" s="115">
        <v>-8.3237134698341611E-3</v>
      </c>
      <c r="BF36" s="115">
        <v>-0.104</v>
      </c>
      <c r="BG36" s="115">
        <v>-2.4937655860348597E-3</v>
      </c>
      <c r="BH36" s="115">
        <v>0</v>
      </c>
      <c r="BI36" s="115">
        <v>1.5151515151515152E-2</v>
      </c>
      <c r="BK36" s="116">
        <f t="shared" si="0"/>
        <v>-6.2636792947928675E-3</v>
      </c>
    </row>
    <row r="37" spans="1:63" x14ac:dyDescent="0.2">
      <c r="A37" t="s">
        <v>1391</v>
      </c>
      <c r="B37" s="115">
        <v>0.1952380952380951</v>
      </c>
      <c r="C37" s="115">
        <v>0.12679425837320582</v>
      </c>
      <c r="D37" s="115">
        <v>7.2727272727272727E-3</v>
      </c>
      <c r="E37" s="115">
        <v>0.16222782917484346</v>
      </c>
      <c r="F37" s="115">
        <v>0.12637095328730055</v>
      </c>
      <c r="G37" s="115">
        <v>5.7298772169167796E-2</v>
      </c>
      <c r="H37" s="115">
        <v>0</v>
      </c>
      <c r="I37" s="115">
        <v>0.16341991341991338</v>
      </c>
      <c r="J37" s="115">
        <v>0</v>
      </c>
      <c r="K37" s="115">
        <v>5.0391937290033592E-2</v>
      </c>
      <c r="L37" s="115">
        <v>4.0108370006163928E-2</v>
      </c>
      <c r="M37" s="115">
        <v>9.2911279536335142E-2</v>
      </c>
      <c r="N37" s="115">
        <v>6.7325581395348916E-2</v>
      </c>
      <c r="O37" s="115">
        <v>0.2339181286549708</v>
      </c>
      <c r="P37" s="115">
        <v>-3.6223404255319162E-2</v>
      </c>
      <c r="Q37" s="115">
        <v>-2.8608582574772438E-2</v>
      </c>
      <c r="R37" s="115">
        <v>0.12286374133949189</v>
      </c>
      <c r="T37" s="115">
        <v>5.8831955205416953E-2</v>
      </c>
      <c r="U37" s="115">
        <v>0.14296549108835802</v>
      </c>
      <c r="V37" s="115">
        <v>0.20285206123356414</v>
      </c>
      <c r="W37" s="115">
        <v>0.48941318814277068</v>
      </c>
      <c r="X37" s="115">
        <v>7.6714188730481941E-2</v>
      </c>
      <c r="Y37" s="115">
        <v>0.11111219512195132</v>
      </c>
      <c r="Z37" s="115">
        <v>0.34920288272548594</v>
      </c>
      <c r="AA37" s="115">
        <v>3.7333385374992673E-2</v>
      </c>
      <c r="AB37" s="115">
        <v>0.23694887746821749</v>
      </c>
      <c r="AC37" s="115">
        <v>0.34809634809634826</v>
      </c>
      <c r="AD37" s="115">
        <v>-5.1240197893178151E-2</v>
      </c>
      <c r="AE37" s="115">
        <v>0.24666666666666667</v>
      </c>
      <c r="AF37" s="115">
        <v>0.31134432783608179</v>
      </c>
      <c r="AG37" s="115">
        <v>5.1250258317834196E-2</v>
      </c>
      <c r="AH37" s="115">
        <v>0</v>
      </c>
      <c r="AI37" s="115">
        <v>0.10764430577223098</v>
      </c>
      <c r="AJ37" s="115">
        <v>8.5494505494505504E-2</v>
      </c>
      <c r="AK37" s="115">
        <v>0.30051635111876074</v>
      </c>
      <c r="AL37" s="115">
        <v>-5.6252905625290596E-2</v>
      </c>
      <c r="AM37" s="115">
        <v>8.040201005025097E-3</v>
      </c>
      <c r="AN37" s="115">
        <v>6.8027210884353803E-2</v>
      </c>
      <c r="AO37" s="115">
        <v>0.18921779507665001</v>
      </c>
      <c r="AP37" s="115">
        <v>7.6271478492215078E-2</v>
      </c>
      <c r="AQ37" s="115">
        <v>9.1169109760457667E-2</v>
      </c>
      <c r="AR37" s="115">
        <v>0.12009635237439767</v>
      </c>
      <c r="AS37" s="115">
        <v>-8.1766506340183634E-2</v>
      </c>
      <c r="AT37" s="115">
        <v>-8.1766506340183634E-2</v>
      </c>
      <c r="AU37" s="115">
        <v>1.7530978694901736E-2</v>
      </c>
      <c r="AV37" s="115">
        <v>6.9115149990566699E-2</v>
      </c>
      <c r="AW37" s="115">
        <v>-0.43489832661933753</v>
      </c>
      <c r="AX37" s="115">
        <v>5.408778864156397E-3</v>
      </c>
      <c r="AY37" s="115">
        <v>0.10499999999999994</v>
      </c>
      <c r="AZ37" s="115">
        <v>0.18191489361702118</v>
      </c>
      <c r="BA37" s="115">
        <v>0.14634146341463414</v>
      </c>
      <c r="BB37" s="115">
        <v>1.3875281948463181E-2</v>
      </c>
      <c r="BC37" s="115">
        <v>-3.9231385108086485E-2</v>
      </c>
      <c r="BD37" s="115">
        <v>0</v>
      </c>
      <c r="BE37" s="115">
        <v>1.1057190245101121E-2</v>
      </c>
      <c r="BF37" s="115">
        <v>-0.24969987995198081</v>
      </c>
      <c r="BG37" s="115">
        <v>2.4999999999999467E-3</v>
      </c>
      <c r="BH37" s="115">
        <v>-1.2345679012345635E-2</v>
      </c>
      <c r="BI37" s="115">
        <v>-7.2251897666572959E-2</v>
      </c>
      <c r="BK37" s="116">
        <f t="shared" si="0"/>
        <v>7.7352698110711104E-2</v>
      </c>
    </row>
    <row r="38" spans="1:63" x14ac:dyDescent="0.2">
      <c r="A38" t="s">
        <v>1392</v>
      </c>
      <c r="B38" s="115">
        <v>-0.19694072657743789</v>
      </c>
      <c r="C38" s="115">
        <v>-0.24684684684684688</v>
      </c>
      <c r="D38" s="115">
        <v>-1.4266255645566054E-2</v>
      </c>
      <c r="E38" s="115">
        <v>4.471346285267986E-2</v>
      </c>
      <c r="F38" s="115">
        <v>8.4262893341597745E-3</v>
      </c>
      <c r="G38" s="115">
        <v>-8.2603254067584495E-2</v>
      </c>
      <c r="H38" s="115">
        <v>0.22004357298474944</v>
      </c>
      <c r="I38" s="115">
        <v>2.6239067055393594E-2</v>
      </c>
      <c r="J38" s="115">
        <v>0</v>
      </c>
      <c r="K38" s="115">
        <v>-0.23281786941580757</v>
      </c>
      <c r="L38" s="115">
        <v>2.4165015048080506E-2</v>
      </c>
      <c r="M38" s="115">
        <v>-1.6228070175438546E-2</v>
      </c>
      <c r="N38" s="115">
        <v>-0.11649886994041507</v>
      </c>
      <c r="O38" s="115">
        <v>-5.0000000000000079E-2</v>
      </c>
      <c r="P38" s="115">
        <v>8.2325849165227477E-2</v>
      </c>
      <c r="Q38" s="115">
        <v>-2.9295745016567575E-2</v>
      </c>
      <c r="R38" s="115">
        <v>-3.8632326820603857E-2</v>
      </c>
      <c r="T38" s="115">
        <v>-3.7656641604009965E-2</v>
      </c>
      <c r="U38" s="115">
        <v>-2.417663747378801E-2</v>
      </c>
      <c r="V38" s="115">
        <v>-3.9270130900436344E-2</v>
      </c>
      <c r="W38" s="115">
        <v>-0.27942458587619878</v>
      </c>
      <c r="X38" s="115">
        <v>-4.226267880364111E-2</v>
      </c>
      <c r="Y38" s="115">
        <v>-1.4423076923076924E-2</v>
      </c>
      <c r="Z38" s="115">
        <v>-7.3826860841423925E-2</v>
      </c>
      <c r="AA38" s="115">
        <v>-7.0205044456541563E-2</v>
      </c>
      <c r="AB38" s="115">
        <v>0.18544249679350144</v>
      </c>
      <c r="AC38" s="115">
        <v>-6.1269146608315214E-2</v>
      </c>
      <c r="AD38" s="115">
        <v>-1.0160570324472021E-2</v>
      </c>
      <c r="AE38" s="115">
        <v>-3.8461538461538464E-2</v>
      </c>
      <c r="AF38" s="115">
        <v>-0.12999999999999992</v>
      </c>
      <c r="AG38" s="115">
        <v>1.873684210526317E-2</v>
      </c>
      <c r="AH38" s="115">
        <v>0</v>
      </c>
      <c r="AI38" s="115">
        <v>-1.3846153846153933E-2</v>
      </c>
      <c r="AJ38" s="115">
        <v>-6.8100358422939128E-2</v>
      </c>
      <c r="AK38" s="115">
        <v>2.8136612988851593E-2</v>
      </c>
      <c r="AL38" s="115">
        <v>-2.2272727272727201E-2</v>
      </c>
      <c r="AM38" s="115">
        <v>1.5306122448979591E-2</v>
      </c>
      <c r="AN38" s="115">
        <v>-0.11976047904191614</v>
      </c>
      <c r="AO38" s="115">
        <v>-2.4902620101874415E-2</v>
      </c>
      <c r="AP38" s="115">
        <v>-2.6261744966443026E-2</v>
      </c>
      <c r="AQ38" s="115">
        <v>1.0842067220816666E-2</v>
      </c>
      <c r="AR38" s="115">
        <v>-9.8137931034482692E-2</v>
      </c>
      <c r="AS38" s="115">
        <v>8.6977186311787108E-2</v>
      </c>
      <c r="AT38" s="115">
        <v>8.6977186311787108E-2</v>
      </c>
      <c r="AU38" s="115">
        <v>3.525803440458735E-2</v>
      </c>
      <c r="AV38" s="115">
        <v>-6.464705882352946E-2</v>
      </c>
      <c r="AW38" s="115">
        <v>0.1078785857238159</v>
      </c>
      <c r="AX38" s="115">
        <v>-4.9248417721519028E-2</v>
      </c>
      <c r="AY38" s="115">
        <v>3.3834586466165356E-2</v>
      </c>
      <c r="AZ38" s="115">
        <v>-0.13364055299539165</v>
      </c>
      <c r="BA38" s="115">
        <v>-2.7191192521235658E-2</v>
      </c>
      <c r="BB38" s="115">
        <v>0</v>
      </c>
      <c r="BC38" s="115">
        <v>8.6086956521739144E-2</v>
      </c>
      <c r="BD38" s="115">
        <v>0</v>
      </c>
      <c r="BE38" s="115">
        <v>4.6948356807511624E-2</v>
      </c>
      <c r="BF38" s="115">
        <v>0.10575221238938055</v>
      </c>
      <c r="BG38" s="115">
        <v>2.0408163265306142E-2</v>
      </c>
      <c r="BH38" s="115">
        <v>-4.7058823529411806E-2</v>
      </c>
      <c r="BI38" s="115">
        <v>-5.1466666666666661E-2</v>
      </c>
      <c r="BK38" s="116">
        <f t="shared" si="0"/>
        <v>-2.2327168432613866E-2</v>
      </c>
    </row>
    <row r="39" spans="1:63" x14ac:dyDescent="0.2">
      <c r="A39" t="s">
        <v>1393</v>
      </c>
      <c r="B39" s="115">
        <v>-5.424954792043396E-2</v>
      </c>
      <c r="C39" s="115">
        <v>7.3500967117988369E-2</v>
      </c>
      <c r="D39" s="115">
        <v>-8.8002615233736384E-2</v>
      </c>
      <c r="E39" s="115">
        <v>1.7078740939330882E-2</v>
      </c>
      <c r="F39" s="115">
        <v>3.9789507598131171E-2</v>
      </c>
      <c r="G39" s="115">
        <v>0.19164802386278898</v>
      </c>
      <c r="H39" s="115">
        <v>-1.0775862068965518E-2</v>
      </c>
      <c r="I39" s="115">
        <v>3.5508913168487616E-2</v>
      </c>
      <c r="J39" s="115">
        <v>-0.16663713154941215</v>
      </c>
      <c r="K39" s="115">
        <v>0.10827588833453938</v>
      </c>
      <c r="L39" s="115">
        <v>-8.0148548278190443E-2</v>
      </c>
      <c r="M39" s="115">
        <v>0.26991199732650112</v>
      </c>
      <c r="N39" s="115">
        <v>-2.6599999999999967E-2</v>
      </c>
      <c r="O39" s="115">
        <v>-0.18429003021148033</v>
      </c>
      <c r="P39" s="115">
        <v>-1.3068181818181883E-2</v>
      </c>
      <c r="Q39" s="115">
        <v>0.50621880693971311</v>
      </c>
      <c r="R39" s="115">
        <v>-5.3781512605042062E-2</v>
      </c>
      <c r="T39" s="115">
        <v>2.1897810218978131E-2</v>
      </c>
      <c r="U39" s="115">
        <v>1.23626373626373E-2</v>
      </c>
      <c r="V39" s="115">
        <v>7.2450014725612896E-2</v>
      </c>
      <c r="W39" s="115">
        <v>-4.8527581916217262E-2</v>
      </c>
      <c r="X39" s="115">
        <v>2.1248339973439594E-2</v>
      </c>
      <c r="Y39" s="115">
        <v>5.0505050505050504E-2</v>
      </c>
      <c r="Z39" s="115">
        <v>2.785862785862778E-2</v>
      </c>
      <c r="AA39" s="115">
        <v>6.4762935198423396E-2</v>
      </c>
      <c r="AB39" s="115">
        <v>-9.2091217855409954E-2</v>
      </c>
      <c r="AC39" s="115">
        <v>0.11372867587327379</v>
      </c>
      <c r="AD39" s="115">
        <v>1.7231738931530453E-2</v>
      </c>
      <c r="AE39" s="115">
        <v>-0.1225800645691081</v>
      </c>
      <c r="AF39" s="115">
        <v>-1.9607843137254936E-2</v>
      </c>
      <c r="AG39" s="115">
        <v>2.414833980163858E-2</v>
      </c>
      <c r="AH39" s="115">
        <v>9.6774193548387094E-2</v>
      </c>
      <c r="AI39" s="115">
        <v>7.3315719947159796E-2</v>
      </c>
      <c r="AJ39" s="115">
        <v>-4.833836858006036E-2</v>
      </c>
      <c r="AK39" s="115">
        <v>-3.6158962988231354E-2</v>
      </c>
      <c r="AL39" s="115">
        <v>-0.10112359550561803</v>
      </c>
      <c r="AM39" s="115">
        <v>0.11344657160711241</v>
      </c>
      <c r="AN39" s="115">
        <v>-8.2417582417582486E-2</v>
      </c>
      <c r="AO39" s="115">
        <v>-2.3821904452388638E-2</v>
      </c>
      <c r="AP39" s="115">
        <v>2.7586206896551724E-2</v>
      </c>
      <c r="AQ39" s="115">
        <v>-3.4037353813929055E-2</v>
      </c>
      <c r="AR39" s="115">
        <v>-4.9180327868852458E-2</v>
      </c>
      <c r="AS39" s="115">
        <v>-6.071428571428579E-2</v>
      </c>
      <c r="AT39" s="115">
        <v>-6.071428571428579E-2</v>
      </c>
      <c r="AU39" s="115">
        <v>2.5267041884466605E-3</v>
      </c>
      <c r="AV39" s="115">
        <v>0.15254237288135594</v>
      </c>
      <c r="AW39" s="115">
        <v>-7.7254539858417973E-2</v>
      </c>
      <c r="AX39" s="115">
        <v>0.29674275455244936</v>
      </c>
      <c r="AY39" s="115">
        <v>-3.9277652370203045E-2</v>
      </c>
      <c r="AZ39" s="115">
        <v>5.135658914728676E-2</v>
      </c>
      <c r="BA39" s="115">
        <v>-1.5280373831775749E-2</v>
      </c>
      <c r="BB39" s="115">
        <v>-4.999891777234252E-2</v>
      </c>
      <c r="BC39" s="115">
        <v>-0.10852713178294576</v>
      </c>
      <c r="BD39" s="115">
        <v>5.9999999999999949E-2</v>
      </c>
      <c r="BE39" s="115">
        <v>8.2497911445280028E-2</v>
      </c>
      <c r="BF39" s="115">
        <v>1.8018018018018018E-2</v>
      </c>
      <c r="BG39" s="115">
        <v>1.8181818181818139E-2</v>
      </c>
      <c r="BH39" s="115">
        <v>8.8348271446863053E-2</v>
      </c>
      <c r="BI39" s="115">
        <v>-8.5142717736033227E-2</v>
      </c>
      <c r="BK39" s="116">
        <f t="shared" si="0"/>
        <v>1.5544339153000622E-2</v>
      </c>
    </row>
    <row r="40" spans="1:63" x14ac:dyDescent="0.2">
      <c r="A40" t="s">
        <v>1394</v>
      </c>
      <c r="B40" s="115">
        <v>-0.16212121212121203</v>
      </c>
      <c r="C40" s="115">
        <v>-0.3960280373831776</v>
      </c>
      <c r="D40" s="115">
        <v>3.6316823633037371E-2</v>
      </c>
      <c r="E40" s="115">
        <v>-0.11564805057955745</v>
      </c>
      <c r="F40" s="115">
        <v>-0.10487146416297484</v>
      </c>
      <c r="G40" s="115">
        <v>2.2883295194508064E-2</v>
      </c>
      <c r="H40" s="115">
        <v>5.4545454545454543E-2</v>
      </c>
      <c r="I40" s="115">
        <v>-0.10291462470982723</v>
      </c>
      <c r="J40" s="115">
        <v>0</v>
      </c>
      <c r="K40" s="115">
        <v>1.54872840225199</v>
      </c>
      <c r="L40" s="115">
        <v>-6.1470215462610903E-2</v>
      </c>
      <c r="M40" s="115">
        <v>1.8031299614424914E-2</v>
      </c>
      <c r="N40" s="115">
        <v>-0.18949586642891875</v>
      </c>
      <c r="O40" s="115">
        <v>-0.23908045977011486</v>
      </c>
      <c r="P40" s="115">
        <v>-9.7667264803896495E-2</v>
      </c>
      <c r="Q40" s="115">
        <v>-0.21761497458782694</v>
      </c>
      <c r="R40" s="115">
        <v>-8.3333333333333332E-3</v>
      </c>
      <c r="T40" s="115">
        <v>-0.14526827346161428</v>
      </c>
      <c r="U40" s="115">
        <v>-3.6805388501323096E-2</v>
      </c>
      <c r="V40" s="115">
        <v>-0.24343929490988322</v>
      </c>
      <c r="W40" s="115">
        <v>-0.85972771701186868</v>
      </c>
      <c r="X40" s="115">
        <v>0.1504965622612682</v>
      </c>
      <c r="Y40" s="115">
        <v>-8.9655172413793102E-2</v>
      </c>
      <c r="Z40" s="115">
        <v>-0.17777777777777776</v>
      </c>
      <c r="AA40" s="115">
        <v>-4.0612430258206766E-2</v>
      </c>
      <c r="AB40" s="115">
        <v>-0.14110685114185703</v>
      </c>
      <c r="AC40" s="115">
        <v>-0.23540372670807458</v>
      </c>
      <c r="AD40" s="115">
        <v>0.10929629351176622</v>
      </c>
      <c r="AE40" s="115">
        <v>-2.5252192982456109E-2</v>
      </c>
      <c r="AF40" s="115">
        <v>0.26129032258064511</v>
      </c>
      <c r="AG40" s="115">
        <v>-1.3191489361702073E-2</v>
      </c>
      <c r="AH40" s="115">
        <v>-0.12131519274376421</v>
      </c>
      <c r="AI40" s="115">
        <v>-0.12988505747126428</v>
      </c>
      <c r="AJ40" s="115">
        <v>-8.2282443430820168E-2</v>
      </c>
      <c r="AK40" s="115">
        <v>2.4641733659559659E-2</v>
      </c>
      <c r="AL40" s="115">
        <v>0.10746606334841628</v>
      </c>
      <c r="AM40" s="115">
        <v>-0.11985</v>
      </c>
      <c r="AN40" s="115">
        <v>-0.14150943396226418</v>
      </c>
      <c r="AO40" s="115">
        <v>6.8106081643987806E-2</v>
      </c>
      <c r="AP40" s="115">
        <v>-3.6551252151148489E-2</v>
      </c>
      <c r="AQ40" s="115">
        <v>-7.1173800259403383E-2</v>
      </c>
      <c r="AR40" s="115">
        <v>-2.513863807073341E-2</v>
      </c>
      <c r="AS40" s="115">
        <v>-9.7380792478173273E-2</v>
      </c>
      <c r="AT40" s="115">
        <v>-9.7380792478173273E-2</v>
      </c>
      <c r="AU40" s="115">
        <v>-0.10952250568445614</v>
      </c>
      <c r="AV40" s="115">
        <v>-6.3492063492063489E-2</v>
      </c>
      <c r="AW40" s="115">
        <v>0.91119895528182682</v>
      </c>
      <c r="AX40" s="115">
        <v>-0.20752032520325203</v>
      </c>
      <c r="AY40" s="115">
        <v>-0.13813229571984439</v>
      </c>
      <c r="AZ40" s="115">
        <v>-0.16029292107404386</v>
      </c>
      <c r="BA40" s="115">
        <v>-0.17692307692307693</v>
      </c>
      <c r="BB40" s="115">
        <v>-0.11830152671755727</v>
      </c>
      <c r="BC40" s="115">
        <v>3.2000000000000028E-2</v>
      </c>
      <c r="BD40" s="115">
        <v>-0.14614121510673234</v>
      </c>
      <c r="BE40" s="115">
        <v>-3.3638320775026917E-2</v>
      </c>
      <c r="BF40" s="115">
        <v>-2.1574973031283254E-3</v>
      </c>
      <c r="BG40" s="115">
        <v>-0.23153692614770455</v>
      </c>
      <c r="BH40" s="115">
        <v>-0.13891951488423382</v>
      </c>
      <c r="BI40" s="115">
        <v>2.475000000000005E-2</v>
      </c>
      <c r="BK40" s="116">
        <f t="shared" si="0"/>
        <v>-4.7165764786813315E-2</v>
      </c>
    </row>
    <row r="41" spans="1:63" x14ac:dyDescent="0.2">
      <c r="A41" t="s">
        <v>1395</v>
      </c>
      <c r="B41" s="115">
        <v>9.8169717138103144E-2</v>
      </c>
      <c r="C41" s="115">
        <v>8.0808080808080884E-2</v>
      </c>
      <c r="D41" s="115">
        <v>5.0836596653613494E-2</v>
      </c>
      <c r="E41" s="115">
        <v>-8.3594566353187728E-3</v>
      </c>
      <c r="F41" s="115">
        <v>7.1926013069650407E-2</v>
      </c>
      <c r="G41" s="115">
        <v>-5.2060737527115014E-2</v>
      </c>
      <c r="H41" s="115">
        <v>-8.3333333333333329E-2</v>
      </c>
      <c r="I41" s="115">
        <v>-5.9893307468477174E-2</v>
      </c>
      <c r="J41" s="115">
        <v>0</v>
      </c>
      <c r="K41" s="115">
        <v>1.4371894960965221</v>
      </c>
      <c r="L41" s="115">
        <v>4.1776698003591406E-2</v>
      </c>
      <c r="M41" s="115">
        <v>6.1131167268351536E-2</v>
      </c>
      <c r="N41" s="115">
        <v>0.21820695102685619</v>
      </c>
      <c r="O41" s="115">
        <v>-5.7142857142857958E-3</v>
      </c>
      <c r="P41" s="115">
        <v>-9.2748499930229295E-2</v>
      </c>
      <c r="Q41" s="115">
        <v>3.4098192539417975E-2</v>
      </c>
      <c r="R41" s="115">
        <v>-3.9346755793939925E-2</v>
      </c>
      <c r="T41" s="115">
        <v>-7.6251303441084266E-3</v>
      </c>
      <c r="U41" s="115">
        <v>0.17329946373130117</v>
      </c>
      <c r="V41" s="115">
        <v>2.9069323074571413E-2</v>
      </c>
      <c r="W41" s="115">
        <v>0.19460661662496526</v>
      </c>
      <c r="X41" s="115">
        <v>-3.7499999999999985E-2</v>
      </c>
      <c r="Y41" s="115">
        <v>-5.7307062178725832E-2</v>
      </c>
      <c r="Z41" s="115">
        <v>0.23783326280152353</v>
      </c>
      <c r="AA41" s="115">
        <v>-1.9447827114269695E-2</v>
      </c>
      <c r="AB41" s="115">
        <v>-0.14998228834573149</v>
      </c>
      <c r="AC41" s="115">
        <v>4.274611398963743E-2</v>
      </c>
      <c r="AD41" s="115">
        <v>0.10751680925914357</v>
      </c>
      <c r="AE41" s="115">
        <v>2.523747962452931E-2</v>
      </c>
      <c r="AF41" s="115">
        <v>-2.9227557411273419E-2</v>
      </c>
      <c r="AG41" s="115">
        <v>-0.06</v>
      </c>
      <c r="AH41" s="115">
        <v>1.7888055395268453E-2</v>
      </c>
      <c r="AI41" s="115">
        <v>-2.1505376344086837E-3</v>
      </c>
      <c r="AJ41" s="115">
        <v>-1.1318418958351764E-2</v>
      </c>
      <c r="AK41" s="115">
        <v>-0.13916052354445616</v>
      </c>
      <c r="AL41" s="115">
        <v>-1.7777777777777715E-2</v>
      </c>
      <c r="AM41" s="115">
        <v>-9.5595550330107568E-2</v>
      </c>
      <c r="AN41" s="115">
        <v>3.9215686274509838E-2</v>
      </c>
      <c r="AO41" s="115">
        <v>-8.5460317460317514E-2</v>
      </c>
      <c r="AP41" s="115">
        <v>4.816659121774565E-2</v>
      </c>
      <c r="AQ41" s="115">
        <v>3.6377383852810204E-2</v>
      </c>
      <c r="AR41" s="115">
        <v>-1.4598425196850366E-2</v>
      </c>
      <c r="AS41" s="115">
        <v>-7.5729360645561697E-2</v>
      </c>
      <c r="AT41" s="115">
        <v>-7.5729360645561697E-2</v>
      </c>
      <c r="AU41" s="115">
        <v>5.0143767970996393E-2</v>
      </c>
      <c r="AV41" s="115">
        <v>-1.2539184952978056E-2</v>
      </c>
      <c r="AW41" s="115">
        <v>-3.4102272727272717E-2</v>
      </c>
      <c r="AX41" s="115">
        <v>-4.6604011239220894E-2</v>
      </c>
      <c r="AY41" s="115">
        <v>-0.20062208398133746</v>
      </c>
      <c r="AZ41" s="115">
        <v>-1.2851405622489973E-2</v>
      </c>
      <c r="BA41" s="115">
        <v>-2.2556390977443608E-2</v>
      </c>
      <c r="BB41" s="115">
        <v>-0.12666666666666668</v>
      </c>
      <c r="BC41" s="115">
        <v>8.601216333622938E-2</v>
      </c>
      <c r="BD41" s="115">
        <v>-1.5359741309620095E-2</v>
      </c>
      <c r="BE41" s="115">
        <v>5.3437278525868125E-2</v>
      </c>
      <c r="BF41" s="115">
        <v>-8.293487221764223E-2</v>
      </c>
      <c r="BG41" s="115">
        <v>-0.35686777920410784</v>
      </c>
      <c r="BH41" s="115">
        <v>7.7777777777778096E-3</v>
      </c>
      <c r="BI41" s="115">
        <v>7.3825503355704702E-2</v>
      </c>
      <c r="BK41" s="116">
        <f t="shared" si="0"/>
        <v>2.0103818076742178E-2</v>
      </c>
    </row>
    <row r="42" spans="1:63" x14ac:dyDescent="0.2">
      <c r="A42" t="s">
        <v>1396</v>
      </c>
      <c r="B42" s="115">
        <v>-0.10298507462686572</v>
      </c>
      <c r="C42" s="115">
        <v>-0.17671517671517667</v>
      </c>
      <c r="D42" s="115">
        <v>4.0177744862062451E-2</v>
      </c>
      <c r="E42" s="115">
        <v>-0.27431279620853077</v>
      </c>
      <c r="F42" s="115">
        <v>-0.1514151218374723</v>
      </c>
      <c r="G42" s="115">
        <v>-8.4712111184645889E-2</v>
      </c>
      <c r="H42" s="115">
        <v>3.4482758620689655E-2</v>
      </c>
      <c r="I42" s="115">
        <v>-1.6104020040558206E-2</v>
      </c>
      <c r="J42" s="115">
        <v>0</v>
      </c>
      <c r="K42" s="115"/>
      <c r="L42" s="115">
        <v>-0.15412794853466763</v>
      </c>
      <c r="M42" s="115">
        <v>-5.028571428571435E-2</v>
      </c>
      <c r="N42" s="115">
        <v>-0.1423490558048946</v>
      </c>
      <c r="O42" s="115">
        <v>-6.815761448349314E-2</v>
      </c>
      <c r="P42" s="115">
        <v>3.2364945978391402E-2</v>
      </c>
      <c r="Q42" s="115">
        <v>-0.30915692525681893</v>
      </c>
      <c r="R42" s="115">
        <v>-7.1884984025559082E-2</v>
      </c>
      <c r="T42" s="115">
        <v>-0.12580593089172287</v>
      </c>
      <c r="U42" s="115">
        <v>-0.11722935094057552</v>
      </c>
      <c r="V42" s="115">
        <v>-0.20171246110354085</v>
      </c>
      <c r="W42" s="115">
        <v>-0.27090301003344486</v>
      </c>
      <c r="X42" s="115">
        <v>-0.20234604105571852</v>
      </c>
      <c r="Y42" s="115">
        <v>-0.18072126583716838</v>
      </c>
      <c r="Z42" s="115">
        <v>-0.10066603235014271</v>
      </c>
      <c r="AA42" s="115">
        <v>-0.16165356250380924</v>
      </c>
      <c r="AB42" s="115">
        <v>-0.11204076497232009</v>
      </c>
      <c r="AC42" s="115">
        <v>-0.18779589689637041</v>
      </c>
      <c r="AD42" s="115">
        <v>-8.3806378367220612E-3</v>
      </c>
      <c r="AE42" s="115">
        <v>-0.34229205175600741</v>
      </c>
      <c r="AF42" s="115">
        <v>-6.5365853658536574E-2</v>
      </c>
      <c r="AG42" s="115">
        <v>-5.4462934947049971E-2</v>
      </c>
      <c r="AH42" s="115">
        <v>-3.7222222222222316E-2</v>
      </c>
      <c r="AI42" s="115">
        <v>-0.14918272749451089</v>
      </c>
      <c r="AJ42" s="115">
        <v>-8.4143181081956592E-2</v>
      </c>
      <c r="AK42" s="115">
        <v>-0.10041954256326975</v>
      </c>
      <c r="AL42" s="115">
        <v>-4.2553191489361701E-2</v>
      </c>
      <c r="AM42" s="115">
        <v>-0.10855806828717704</v>
      </c>
      <c r="AN42" s="115">
        <v>-0.11688311688311689</v>
      </c>
      <c r="AO42" s="115">
        <v>-4.455700809851678E-2</v>
      </c>
      <c r="AP42" s="115">
        <v>-0.1804368796269343</v>
      </c>
      <c r="AQ42" s="115">
        <v>-0.13116788321167883</v>
      </c>
      <c r="AR42" s="115">
        <v>-8.2250581723056423E-2</v>
      </c>
      <c r="AS42" s="115">
        <v>-0.24394593579876109</v>
      </c>
      <c r="AT42" s="115">
        <v>-0.24394593579876109</v>
      </c>
      <c r="AU42" s="115">
        <v>7.2712155348138657E-2</v>
      </c>
      <c r="AV42" s="115">
        <v>-0.21209277051893202</v>
      </c>
      <c r="AW42" s="115">
        <v>0.10275689223057644</v>
      </c>
      <c r="AX42" s="115">
        <v>-0.11110154164154686</v>
      </c>
      <c r="AY42" s="115">
        <v>-0.18172562993128025</v>
      </c>
      <c r="AZ42" s="115">
        <v>-0.12323943661971831</v>
      </c>
      <c r="BA42" s="115">
        <v>-6.6666666666666666E-2</v>
      </c>
      <c r="BB42" s="115">
        <v>-5.5118110236220472E-2</v>
      </c>
      <c r="BC42" s="115">
        <v>0.15099999999999997</v>
      </c>
      <c r="BD42" s="115">
        <v>1.3934426229508219E-2</v>
      </c>
      <c r="BE42" s="115">
        <v>-9.7883767022568902E-2</v>
      </c>
      <c r="BF42" s="115">
        <v>-9.308411214953273E-2</v>
      </c>
      <c r="BG42" s="115">
        <v>1.5645371577574983E-2</v>
      </c>
      <c r="BH42" s="115">
        <v>-3.1216361679224883E-2</v>
      </c>
      <c r="BI42" s="115">
        <v>-1.0361317747077593E-2</v>
      </c>
      <c r="BK42" s="116">
        <f t="shared" si="0"/>
        <v>-0.10031489709366682</v>
      </c>
    </row>
    <row r="43" spans="1:63" x14ac:dyDescent="0.2">
      <c r="A43" t="s">
        <v>1397</v>
      </c>
      <c r="B43" s="115">
        <v>-2.4745269286753992E-2</v>
      </c>
      <c r="C43" s="115">
        <v>0.36842105263157876</v>
      </c>
      <c r="D43" s="115">
        <v>-3.7014584744856097E-2</v>
      </c>
      <c r="E43" s="115">
        <v>4.8846765641569492E-2</v>
      </c>
      <c r="F43" s="115">
        <v>-1.5424463781613734E-3</v>
      </c>
      <c r="G43" s="115">
        <v>0.35759209344114989</v>
      </c>
      <c r="H43" s="115">
        <v>7.819287576020852E-3</v>
      </c>
      <c r="I43" s="115">
        <v>0.10535337552742609</v>
      </c>
      <c r="J43" s="115">
        <v>0</v>
      </c>
      <c r="K43" s="115"/>
      <c r="L43" s="115">
        <v>-4.1985876310721169E-2</v>
      </c>
      <c r="M43" s="115">
        <v>0</v>
      </c>
      <c r="N43" s="115">
        <v>-3.2049180327868826E-2</v>
      </c>
      <c r="O43" s="115">
        <v>0.14512195121951235</v>
      </c>
      <c r="P43" s="115">
        <v>-5.25908739365816E-2</v>
      </c>
      <c r="Q43" s="115">
        <v>-0.17555579892673312</v>
      </c>
      <c r="R43" s="115">
        <v>7.5429484618457832E-2</v>
      </c>
      <c r="T43" s="115">
        <v>-3.7842035539719376E-2</v>
      </c>
      <c r="U43" s="115">
        <v>-2.8678606001936162E-2</v>
      </c>
      <c r="V43" s="115">
        <v>-3.9630454314621706E-2</v>
      </c>
      <c r="W43" s="115">
        <v>1.4183823529411768</v>
      </c>
      <c r="X43" s="115">
        <v>-0.1105894627021388</v>
      </c>
      <c r="Y43" s="115">
        <v>7.4870229007633529E-2</v>
      </c>
      <c r="Z43" s="115">
        <v>4.3072647876141214E-2</v>
      </c>
      <c r="AA43" s="115">
        <v>-0.24364692459288464</v>
      </c>
      <c r="AB43" s="115">
        <v>-0.11086251258530033</v>
      </c>
      <c r="AC43" s="115">
        <v>3.596730245231608E-2</v>
      </c>
      <c r="AD43" s="115">
        <v>5.7404780093855752E-2</v>
      </c>
      <c r="AE43" s="115">
        <v>-1.9216823785351705E-2</v>
      </c>
      <c r="AF43" s="115">
        <v>0</v>
      </c>
      <c r="AG43" s="115">
        <v>-1.8875047187616896E-3</v>
      </c>
      <c r="AH43" s="115">
        <v>-1.3698630136986301E-2</v>
      </c>
      <c r="AI43" s="115">
        <v>-1.7262047470630516E-2</v>
      </c>
      <c r="AJ43" s="115">
        <v>5.1520054500553497E-2</v>
      </c>
      <c r="AK43" s="115">
        <v>-8.4726867335563019E-2</v>
      </c>
      <c r="AL43" s="115">
        <v>-5.5086449537595533E-2</v>
      </c>
      <c r="AM43" s="115">
        <v>4.3275296492556112E-2</v>
      </c>
      <c r="AN43" s="115">
        <v>9.4786729857819996E-2</v>
      </c>
      <c r="AO43" s="115">
        <v>4.0688131313131266E-2</v>
      </c>
      <c r="AP43" s="115">
        <v>0.11191008098296559</v>
      </c>
      <c r="AQ43" s="115">
        <v>4.6934584922263588E-3</v>
      </c>
      <c r="AR43" s="115">
        <v>0.10452883801861344</v>
      </c>
      <c r="AS43" s="115">
        <v>-3.6708860759493568E-2</v>
      </c>
      <c r="AT43" s="115">
        <v>-3.6708860759493568E-2</v>
      </c>
      <c r="AU43" s="115">
        <v>-3.3780369290573438E-2</v>
      </c>
      <c r="AV43" s="115">
        <v>-6.2583931465616985E-2</v>
      </c>
      <c r="AW43" s="115">
        <v>8.2209986709701921E-2</v>
      </c>
      <c r="AX43" s="115">
        <v>9.8277961384588223E-3</v>
      </c>
      <c r="AY43" s="115">
        <v>-1.7012759569677252E-2</v>
      </c>
      <c r="AZ43" s="115">
        <v>4.4117647058823505E-2</v>
      </c>
      <c r="BA43" s="115">
        <v>-8.0645161290322578E-2</v>
      </c>
      <c r="BB43" s="115">
        <v>-4.7021943573667714E-3</v>
      </c>
      <c r="BC43" s="115">
        <v>-4.8525214081826813E-2</v>
      </c>
      <c r="BD43" s="115">
        <v>-1.1345218800648343E-2</v>
      </c>
      <c r="BE43" s="115">
        <v>0.11173502025730328</v>
      </c>
      <c r="BF43" s="115">
        <v>0.33709887033889829</v>
      </c>
      <c r="BG43" s="115">
        <v>-3.1565656565656568E-2</v>
      </c>
      <c r="BH43" s="115">
        <v>-1.4846235418875989E-2</v>
      </c>
      <c r="BI43" s="115">
        <v>5.0734312416554793E-3</v>
      </c>
      <c r="BK43" s="116">
        <f t="shared" si="0"/>
        <v>3.9184652645462566E-2</v>
      </c>
    </row>
    <row r="44" spans="1:63" x14ac:dyDescent="0.2">
      <c r="A44" t="s">
        <v>1398</v>
      </c>
      <c r="B44" s="115">
        <v>-0.11583011583011577</v>
      </c>
      <c r="C44" s="115">
        <v>-2.9005524861878448E-2</v>
      </c>
      <c r="D44" s="115">
        <v>8.777294147271476E-3</v>
      </c>
      <c r="E44" s="115">
        <v>-0.19876798895438377</v>
      </c>
      <c r="F44" s="115">
        <v>-0.10004387027494219</v>
      </c>
      <c r="G44" s="115">
        <v>-0.12015810276679838</v>
      </c>
      <c r="H44" s="115">
        <v>5.2401746724890829E-3</v>
      </c>
      <c r="I44" s="115">
        <v>-0.14681066486668914</v>
      </c>
      <c r="J44" s="115">
        <v>0</v>
      </c>
      <c r="K44" s="115"/>
      <c r="L44" s="115">
        <v>2.1532407913433211E-2</v>
      </c>
      <c r="M44" s="115">
        <v>-7.9044311125144776E-2</v>
      </c>
      <c r="N44" s="115">
        <v>-0.10102424287082755</v>
      </c>
      <c r="O44" s="115">
        <v>-0.28571428571428581</v>
      </c>
      <c r="P44" s="115">
        <v>-8.6363636363635332E-4</v>
      </c>
      <c r="Q44" s="115">
        <v>0.34016634050880623</v>
      </c>
      <c r="R44" s="115">
        <v>-8.9751981962324548E-2</v>
      </c>
      <c r="T44" s="115">
        <v>-5.3951269263680192E-2</v>
      </c>
      <c r="U44" s="115">
        <v>-0.14167012879102617</v>
      </c>
      <c r="V44" s="115">
        <v>-0.15049445808721035</v>
      </c>
      <c r="W44" s="115">
        <v>0.15909090909090892</v>
      </c>
      <c r="X44" s="115">
        <v>-9.6181046676096144E-2</v>
      </c>
      <c r="Y44" s="115">
        <v>-0.13370674320025927</v>
      </c>
      <c r="Z44" s="115">
        <v>-0.13688538632859337</v>
      </c>
      <c r="AA44" s="115">
        <v>2.7388711690472939E-3</v>
      </c>
      <c r="AB44" s="115">
        <v>-3.3151262776485835E-2</v>
      </c>
      <c r="AC44" s="115">
        <v>-0.1745389113810166</v>
      </c>
      <c r="AD44" s="115">
        <v>-0.13401379831773932</v>
      </c>
      <c r="AE44" s="115">
        <v>-4.2028482111844394E-2</v>
      </c>
      <c r="AF44" s="115">
        <v>-0.1276595744680851</v>
      </c>
      <c r="AG44" s="115">
        <v>-4.135338345864774E-3</v>
      </c>
      <c r="AH44" s="115">
        <v>0</v>
      </c>
      <c r="AI44" s="115">
        <v>-9.4835069444444392E-2</v>
      </c>
      <c r="AJ44" s="115">
        <v>-0.11386960458798674</v>
      </c>
      <c r="AK44" s="115">
        <v>-0.11129458388375164</v>
      </c>
      <c r="AL44" s="115">
        <v>3.1308314327182361E-2</v>
      </c>
      <c r="AM44" s="115">
        <v>-0.14362889865302897</v>
      </c>
      <c r="AN44" s="115">
        <v>-0.18532818532818532</v>
      </c>
      <c r="AO44" s="115">
        <v>-9.9283520982599835E-2</v>
      </c>
      <c r="AP44" s="115">
        <v>-6.7795507120332693E-2</v>
      </c>
      <c r="AQ44" s="115">
        <v>-1.8710420264824369E-2</v>
      </c>
      <c r="AR44" s="115">
        <v>-7.4902163479288242E-2</v>
      </c>
      <c r="AS44" s="115">
        <v>-0.18340224453632609</v>
      </c>
      <c r="AT44" s="115">
        <v>-0.18340224453632609</v>
      </c>
      <c r="AU44" s="115">
        <v>2.4165936778405974E-2</v>
      </c>
      <c r="AV44" s="115">
        <v>-3.5786841694014755E-2</v>
      </c>
      <c r="AW44" s="115">
        <v>-0.10555555555555554</v>
      </c>
      <c r="AX44" s="115">
        <v>-0.26782985226693828</v>
      </c>
      <c r="AY44" s="115">
        <v>-0.12900414033558513</v>
      </c>
      <c r="AZ44" s="115">
        <v>-4.5614035087719322E-2</v>
      </c>
      <c r="BA44" s="115">
        <v>-6.1913696060037465E-2</v>
      </c>
      <c r="BB44" s="115">
        <v>-4.6801872074882997E-3</v>
      </c>
      <c r="BC44" s="115">
        <v>0</v>
      </c>
      <c r="BD44" s="115">
        <v>-0.11095100864553317</v>
      </c>
      <c r="BE44" s="115">
        <v>-0.20437708533619867</v>
      </c>
      <c r="BF44" s="115">
        <v>0.44593813240821034</v>
      </c>
      <c r="BG44" s="115">
        <v>0.15620437956204383</v>
      </c>
      <c r="BH44" s="115">
        <v>-7.3684210526316091E-3</v>
      </c>
      <c r="BI44" s="115">
        <v>-0.14105504587155959</v>
      </c>
      <c r="BK44" s="116">
        <f t="shared" si="0"/>
        <v>-6.3635459942956635E-2</v>
      </c>
    </row>
    <row r="45" spans="1:63" x14ac:dyDescent="0.2">
      <c r="A45" t="s">
        <v>1399</v>
      </c>
      <c r="B45" s="115">
        <v>4.0160642570281103E-2</v>
      </c>
      <c r="C45" s="115">
        <v>0.3923076923076923</v>
      </c>
      <c r="D45" s="115">
        <v>-8.2541254125412508E-2</v>
      </c>
      <c r="E45" s="115">
        <v>6.8061936362089501E-2</v>
      </c>
      <c r="F45" s="115">
        <v>3.8953175915154722E-2</v>
      </c>
      <c r="G45" s="115">
        <v>-0.10663841807909603</v>
      </c>
      <c r="H45" s="115">
        <v>4.0752977962396582E-2</v>
      </c>
      <c r="I45" s="115">
        <v>-2.0603790215954213E-2</v>
      </c>
      <c r="J45" s="115">
        <v>0</v>
      </c>
      <c r="K45" s="115"/>
      <c r="L45" s="115">
        <v>-4.3551894287864816E-2</v>
      </c>
      <c r="M45" s="115">
        <v>-0.12027777777777773</v>
      </c>
      <c r="N45" s="115">
        <v>-1.8585478738790809E-2</v>
      </c>
      <c r="O45" s="115">
        <v>-6.1324611610793132E-2</v>
      </c>
      <c r="P45" s="115">
        <v>3.0444964871194378E-2</v>
      </c>
      <c r="Q45" s="115">
        <v>0.71318414215069992</v>
      </c>
      <c r="R45" s="115">
        <v>-9.2295504060209879E-2</v>
      </c>
      <c r="T45" s="115">
        <v>3.3239562402321975E-2</v>
      </c>
      <c r="U45" s="115">
        <v>2.3945861530453305E-3</v>
      </c>
      <c r="V45" s="115">
        <v>-3.0000643790639443E-2</v>
      </c>
      <c r="W45" s="115">
        <v>-0.11999999999999993</v>
      </c>
      <c r="X45" s="115">
        <v>0.18161559888579396</v>
      </c>
      <c r="Y45" s="115">
        <v>-5.4881249999999965E-2</v>
      </c>
      <c r="Z45" s="115">
        <v>9.1844369622147329E-2</v>
      </c>
      <c r="AA45" s="115">
        <v>-6.2227713115287034E-2</v>
      </c>
      <c r="AB45" s="115">
        <v>-7.5496225188740537E-2</v>
      </c>
      <c r="AC45" s="115">
        <v>-2.6917900403767934E-3</v>
      </c>
      <c r="AD45" s="115">
        <v>0.16170044575217918</v>
      </c>
      <c r="AE45" s="115">
        <v>1.0175438596491228E-2</v>
      </c>
      <c r="AF45" s="115">
        <v>1.6875811337083539E-2</v>
      </c>
      <c r="AG45" s="115">
        <v>5.346534653465352E-2</v>
      </c>
      <c r="AH45" s="115">
        <v>0.23310810810810806</v>
      </c>
      <c r="AI45" s="115">
        <v>-0.40923076923076923</v>
      </c>
      <c r="AJ45" s="115">
        <v>2.1506205195406001E-2</v>
      </c>
      <c r="AK45" s="115">
        <v>0.25434962717481363</v>
      </c>
      <c r="AL45" s="115">
        <v>0.19086419753086412</v>
      </c>
      <c r="AM45" s="115">
        <v>-5.8428566584149896E-2</v>
      </c>
      <c r="AN45" s="115">
        <v>-0.35087719298245623</v>
      </c>
      <c r="AO45" s="115">
        <v>-5.3676648639922477E-2</v>
      </c>
      <c r="AP45" s="115">
        <v>7.3871000533685727E-2</v>
      </c>
      <c r="AQ45" s="115">
        <v>5.4244746225627839E-2</v>
      </c>
      <c r="AR45" s="115">
        <v>3.4369510425418165E-2</v>
      </c>
      <c r="AS45" s="115">
        <v>5.647425897035889E-2</v>
      </c>
      <c r="AT45" s="115">
        <v>5.647425897035889E-2</v>
      </c>
      <c r="AU45" s="115">
        <v>-9.3212205671614739E-3</v>
      </c>
      <c r="AV45" s="115">
        <v>0.15941916446653218</v>
      </c>
      <c r="AW45" s="115">
        <v>-6.7600122148455594E-2</v>
      </c>
      <c r="AX45" s="115">
        <v>0.27209396516808415</v>
      </c>
      <c r="AY45" s="115">
        <v>-6.461475743986958E-2</v>
      </c>
      <c r="AZ45" s="115">
        <v>-2.3972602739726005E-2</v>
      </c>
      <c r="BA45" s="115">
        <v>-8.4598337950138561E-2</v>
      </c>
      <c r="BB45" s="115">
        <v>-0.12077360949180435</v>
      </c>
      <c r="BC45" s="115">
        <v>-8.6086956521739144E-2</v>
      </c>
      <c r="BD45" s="115">
        <v>-5.730659025787844E-3</v>
      </c>
      <c r="BE45" s="115">
        <v>0.14542039124238904</v>
      </c>
      <c r="BF45" s="115">
        <v>0.40467005076142148</v>
      </c>
      <c r="BG45" s="115">
        <v>-0.23463687150837986</v>
      </c>
      <c r="BH45" s="115">
        <v>-2.7635619242579283E-2</v>
      </c>
      <c r="BI45" s="115">
        <v>-0.12765106042416957</v>
      </c>
      <c r="BK45" s="116">
        <f t="shared" si="0"/>
        <v>2.0967083287383444E-2</v>
      </c>
    </row>
    <row r="46" spans="1:63" x14ac:dyDescent="0.2">
      <c r="A46" t="s">
        <v>1400</v>
      </c>
      <c r="B46" s="115">
        <v>-6.7415730337078664E-2</v>
      </c>
      <c r="C46" s="115">
        <v>-6.976744186046506E-2</v>
      </c>
      <c r="D46" s="115">
        <v>2.364864864864865E-2</v>
      </c>
      <c r="E46" s="115">
        <v>0.17399121054734315</v>
      </c>
      <c r="F46" s="115">
        <v>0.11665058758289586</v>
      </c>
      <c r="G46" s="115">
        <v>5.988023952095814E-2</v>
      </c>
      <c r="H46" s="115">
        <v>6.812135922330094E-2</v>
      </c>
      <c r="I46" s="115">
        <v>8.6295631358468086E-2</v>
      </c>
      <c r="J46" s="115">
        <v>0</v>
      </c>
      <c r="K46" s="115"/>
      <c r="L46" s="115">
        <v>1.8115247887263961E-2</v>
      </c>
      <c r="M46" s="115">
        <v>0.1872045729361328</v>
      </c>
      <c r="N46" s="115">
        <v>-1.8803661392180555E-2</v>
      </c>
      <c r="O46" s="115">
        <v>-8.3895131086142272E-2</v>
      </c>
      <c r="P46" s="115">
        <v>-2.9501340970044133E-2</v>
      </c>
      <c r="Q46" s="115">
        <v>0.29039584685269315</v>
      </c>
      <c r="R46" s="115">
        <v>6.0157480314960619E-2</v>
      </c>
      <c r="T46" s="115">
        <v>3.4861004068611656E-3</v>
      </c>
      <c r="U46" s="115">
        <v>-7.2876447876447856E-2</v>
      </c>
      <c r="V46" s="115">
        <v>-1.6774275224711845E-2</v>
      </c>
      <c r="W46" s="115">
        <v>0.35869565217391297</v>
      </c>
      <c r="X46" s="115">
        <v>0.11283323000619966</v>
      </c>
      <c r="Y46" s="115">
        <v>0</v>
      </c>
      <c r="Z46" s="115">
        <v>-7.4766355140186924E-2</v>
      </c>
      <c r="AA46" s="115">
        <v>0.2271784232365146</v>
      </c>
      <c r="AB46" s="115">
        <v>4.6022697557659024E-2</v>
      </c>
      <c r="AC46" s="115">
        <v>-7.8544853245142709E-2</v>
      </c>
      <c r="AD46" s="115">
        <v>2.3278283338950708E-2</v>
      </c>
      <c r="AE46" s="115">
        <v>-2.8735788871016167E-2</v>
      </c>
      <c r="AF46" s="115">
        <v>-9.3725490196078454E-2</v>
      </c>
      <c r="AG46" s="115">
        <v>1.2226899178192011E-2</v>
      </c>
      <c r="AH46" s="115">
        <v>3.3519553072625725E-2</v>
      </c>
      <c r="AI46" s="115">
        <v>0.24184047126253777</v>
      </c>
      <c r="AJ46" s="115">
        <v>-1.0148023805890527E-2</v>
      </c>
      <c r="AK46" s="115">
        <v>-0.48649223569453309</v>
      </c>
      <c r="AL46" s="115">
        <v>1.2500000000000001E-2</v>
      </c>
      <c r="AM46" s="115">
        <v>-5.362924986508472E-3</v>
      </c>
      <c r="AN46" s="115">
        <v>0.78124999999999989</v>
      </c>
      <c r="AO46" s="115">
        <v>3.1099151084725177E-2</v>
      </c>
      <c r="AP46" s="115">
        <v>3.5179911474741365E-2</v>
      </c>
      <c r="AQ46" s="115">
        <v>-5.2826201796090004E-3</v>
      </c>
      <c r="AR46" s="115">
        <v>3.1285937081554555E-2</v>
      </c>
      <c r="AS46" s="115">
        <v>-2.8787878787878873E-2</v>
      </c>
      <c r="AT46" s="115">
        <v>-2.8787878787878873E-2</v>
      </c>
      <c r="AU46" s="115">
        <v>-1.2168831168831174E-2</v>
      </c>
      <c r="AV46" s="115">
        <v>0.33950488870397322</v>
      </c>
      <c r="AW46" s="115">
        <v>-0.11180648336966464</v>
      </c>
      <c r="AX46" s="115">
        <v>0.74265951439864475</v>
      </c>
      <c r="AY46" s="115">
        <v>0.10000000000000002</v>
      </c>
      <c r="AZ46" s="115">
        <v>-2.013422818791951E-2</v>
      </c>
      <c r="BA46" s="115">
        <v>6.1764705882352944E-2</v>
      </c>
      <c r="BB46" s="115">
        <v>-1.3013698630137609E-3</v>
      </c>
      <c r="BC46" s="115">
        <v>9.5238095238095233E-2</v>
      </c>
      <c r="BD46" s="115">
        <v>0.23539823008849553</v>
      </c>
      <c r="BE46" s="115">
        <v>4.0927786393365202E-2</v>
      </c>
      <c r="BF46" s="115">
        <v>-5.2884615384615384E-2</v>
      </c>
      <c r="BG46" s="115">
        <v>-0.11386138613861391</v>
      </c>
      <c r="BH46" s="115">
        <v>4.4919786096256679E-2</v>
      </c>
      <c r="BI46" s="115">
        <v>1.2355681588008902E-2</v>
      </c>
      <c r="BK46" s="116">
        <f t="shared" si="0"/>
        <v>5.5100014320377241E-2</v>
      </c>
    </row>
    <row r="47" spans="1:63" x14ac:dyDescent="0.2">
      <c r="A47" t="s">
        <v>1401</v>
      </c>
      <c r="B47" s="115">
        <v>-0.11978021978021977</v>
      </c>
      <c r="C47" s="115">
        <v>8.1237911025145049E-2</v>
      </c>
      <c r="D47" s="115">
        <v>-8.3591331269349839E-2</v>
      </c>
      <c r="E47" s="115">
        <v>0.41679245283018873</v>
      </c>
      <c r="F47" s="115">
        <v>0.14424664916642041</v>
      </c>
      <c r="G47" s="115">
        <v>0.52511415525114158</v>
      </c>
      <c r="H47" s="115">
        <v>6.2622511090477714E-2</v>
      </c>
      <c r="I47" s="115">
        <v>-8.1666300285777163E-2</v>
      </c>
      <c r="J47" s="115">
        <v>0</v>
      </c>
      <c r="K47" s="115"/>
      <c r="L47" s="115">
        <v>-6.4109971112660633E-2</v>
      </c>
      <c r="M47" s="115">
        <v>-5.2395833333333343E-2</v>
      </c>
      <c r="N47" s="115">
        <v>3.2076162577810291E-2</v>
      </c>
      <c r="O47" s="115">
        <v>-9.3686354378818781E-2</v>
      </c>
      <c r="P47" s="115">
        <v>-4.5844899375433699E-2</v>
      </c>
      <c r="Q47" s="115">
        <v>3.5618279569892393E-2</v>
      </c>
      <c r="R47" s="115">
        <v>0.24748974067929799</v>
      </c>
      <c r="T47" s="115">
        <v>8.3159417194886232E-2</v>
      </c>
      <c r="U47" s="115">
        <v>-4.1628122109158186E-2</v>
      </c>
      <c r="V47" s="115">
        <v>-3.7235663355475734E-2</v>
      </c>
      <c r="W47" s="115">
        <v>0.79896119767797158</v>
      </c>
      <c r="X47" s="115">
        <v>0.16884057971014479</v>
      </c>
      <c r="Y47" s="115">
        <v>5.9602649006622516E-2</v>
      </c>
      <c r="Z47" s="115">
        <v>-3.4102306920762271E-2</v>
      </c>
      <c r="AA47" s="115">
        <v>-2.9079076493982871E-2</v>
      </c>
      <c r="AB47" s="115">
        <v>6.2277777777777821E-2</v>
      </c>
      <c r="AC47" s="115">
        <v>0.34388888888888897</v>
      </c>
      <c r="AD47" s="115">
        <v>-6.3900048377258475E-2</v>
      </c>
      <c r="AE47" s="115">
        <v>1.8861111111111169E-2</v>
      </c>
      <c r="AF47" s="115">
        <v>0.10341843357853746</v>
      </c>
      <c r="AG47" s="115">
        <v>3.2919254658385168E-2</v>
      </c>
      <c r="AH47" s="115">
        <v>-7.61290322580645E-2</v>
      </c>
      <c r="AI47" s="115">
        <v>-4.8333333333333298E-2</v>
      </c>
      <c r="AJ47" s="115">
        <v>1.2223071046600198E-3</v>
      </c>
      <c r="AK47" s="115">
        <v>0.22656114106801178</v>
      </c>
      <c r="AL47" s="115">
        <v>-2.4390243902439025E-2</v>
      </c>
      <c r="AM47" s="115">
        <v>-3.6964849788291079E-3</v>
      </c>
      <c r="AN47" s="115">
        <v>6.6666666666666721E-2</v>
      </c>
      <c r="AO47" s="115">
        <v>1.5380281690140787E-2</v>
      </c>
      <c r="AP47" s="115">
        <v>0.13467910447761197</v>
      </c>
      <c r="AQ47" s="115">
        <v>-2.5446789733029402E-2</v>
      </c>
      <c r="AR47" s="115">
        <v>1.5859044936627782E-2</v>
      </c>
      <c r="AS47" s="115">
        <v>-1.1087803416242058E-2</v>
      </c>
      <c r="AT47" s="115">
        <v>-1.1087803416242058E-2</v>
      </c>
      <c r="AU47" s="115">
        <v>4.936084384965525E-2</v>
      </c>
      <c r="AV47" s="115">
        <v>4.0100973674720534E-2</v>
      </c>
      <c r="AW47" s="115">
        <v>-4.4617835617490123E-2</v>
      </c>
      <c r="AX47" s="115">
        <v>7.6813655761025076E-3</v>
      </c>
      <c r="AY47" s="115">
        <v>1.0879419764279329E-2</v>
      </c>
      <c r="AZ47" s="115">
        <v>2.7586206896551748E-2</v>
      </c>
      <c r="BA47" s="115">
        <v>3.0303030303030304E-2</v>
      </c>
      <c r="BB47" s="115">
        <v>2.0023195047997041E-2</v>
      </c>
      <c r="BC47" s="115">
        <v>-8.6161879895561372E-2</v>
      </c>
      <c r="BD47" s="115">
        <v>-0.12157960199004966</v>
      </c>
      <c r="BE47" s="115">
        <v>-5.8169810122563004E-2</v>
      </c>
      <c r="BF47" s="115">
        <v>-0.18737302703547432</v>
      </c>
      <c r="BG47" s="115">
        <v>-0.12173913043478264</v>
      </c>
      <c r="BH47" s="115">
        <v>-5.8408862034239686E-2</v>
      </c>
      <c r="BI47" s="115">
        <v>-1.260000000000005E-2</v>
      </c>
      <c r="BK47" s="116">
        <f t="shared" si="0"/>
        <v>3.8372223929141122E-2</v>
      </c>
    </row>
    <row r="48" spans="1:63" x14ac:dyDescent="0.2">
      <c r="A48" t="s">
        <v>1402</v>
      </c>
      <c r="B48" s="115">
        <v>-3.601694915254236E-2</v>
      </c>
      <c r="C48" s="115">
        <v>2.9880478087649476E-2</v>
      </c>
      <c r="D48" s="115">
        <v>-9.014084507042254E-2</v>
      </c>
      <c r="E48" s="115">
        <v>0.29284059031589227</v>
      </c>
      <c r="F48" s="115">
        <v>5.8302976781837684E-2</v>
      </c>
      <c r="G48" s="115">
        <v>1.0380622837370226E-2</v>
      </c>
      <c r="H48" s="115">
        <v>0.12057803468208088</v>
      </c>
      <c r="I48" s="115">
        <v>1.5288472268720059E-2</v>
      </c>
      <c r="J48" s="115">
        <v>0</v>
      </c>
      <c r="K48" s="115"/>
      <c r="L48" s="115">
        <v>1.6263082802039325E-3</v>
      </c>
      <c r="M48" s="115">
        <v>-6.3414634146341464E-2</v>
      </c>
      <c r="N48" s="115">
        <v>-0.17800385263664817</v>
      </c>
      <c r="O48" s="115">
        <v>0.49391480730223136</v>
      </c>
      <c r="P48" s="115">
        <v>-1.8893617021276586E-2</v>
      </c>
      <c r="Q48" s="115">
        <v>-3.3766233766233812E-2</v>
      </c>
      <c r="R48" s="115">
        <v>-0.30653022917865036</v>
      </c>
      <c r="T48" s="115">
        <v>-7.664246661288876E-2</v>
      </c>
      <c r="U48" s="115">
        <v>-6.6493955094991397E-2</v>
      </c>
      <c r="V48" s="115">
        <v>-4.4669238046721405E-2</v>
      </c>
      <c r="W48" s="115">
        <v>0.20998151571164494</v>
      </c>
      <c r="X48" s="115">
        <v>0.29699248120300753</v>
      </c>
      <c r="Y48" s="115">
        <v>-0.15830546265328874</v>
      </c>
      <c r="Z48" s="115">
        <v>-0.18855127509495387</v>
      </c>
      <c r="AA48" s="115">
        <v>6.154563149381815E-2</v>
      </c>
      <c r="AB48" s="115">
        <v>-6.1837455830388941E-3</v>
      </c>
      <c r="AC48" s="115">
        <v>-0.16897506925207756</v>
      </c>
      <c r="AD48" s="115">
        <v>-3.0110773373589816E-2</v>
      </c>
      <c r="AE48" s="115">
        <v>-2.3020089149416906E-2</v>
      </c>
      <c r="AF48" s="115">
        <v>-3.7885095753538725E-2</v>
      </c>
      <c r="AG48" s="115">
        <v>0.10450491653327237</v>
      </c>
      <c r="AH48" s="115">
        <v>-6.0606060606060608E-2</v>
      </c>
      <c r="AI48" s="115">
        <v>-7.0708590341507279E-3</v>
      </c>
      <c r="AJ48" s="115">
        <v>-5.3848933863389875E-2</v>
      </c>
      <c r="AK48" s="115">
        <v>0.10387864823348701</v>
      </c>
      <c r="AL48" s="115">
        <v>-2.3809523809523808E-2</v>
      </c>
      <c r="AM48" s="115">
        <v>-0.11639646059742263</v>
      </c>
      <c r="AN48" s="115">
        <v>-0.19540229885057464</v>
      </c>
      <c r="AO48" s="115">
        <v>-0.13149847094801223</v>
      </c>
      <c r="AP48" s="115">
        <v>3.7071434099527976E-2</v>
      </c>
      <c r="AQ48" s="115">
        <v>-8.1345855009796589E-2</v>
      </c>
      <c r="AR48" s="115">
        <v>-6.2121962567727777E-2</v>
      </c>
      <c r="AS48" s="115">
        <v>-0.24159090909090916</v>
      </c>
      <c r="AT48" s="115">
        <v>-0.24159090909090916</v>
      </c>
      <c r="AU48" s="115">
        <v>-0.17636098327533956</v>
      </c>
      <c r="AV48" s="115">
        <v>-0.12330066392665191</v>
      </c>
      <c r="AW48" s="115">
        <v>4.2032942305961503E-2</v>
      </c>
      <c r="AX48" s="115">
        <v>-2.3611111111111152E-2</v>
      </c>
      <c r="AY48" s="115">
        <v>0.18921832884097023</v>
      </c>
      <c r="AZ48" s="115">
        <v>-0.1217443973349486</v>
      </c>
      <c r="BA48" s="115">
        <v>0</v>
      </c>
      <c r="BB48" s="115">
        <v>0.17322950819672125</v>
      </c>
      <c r="BC48" s="115">
        <v>4.4545454545454562E-2</v>
      </c>
      <c r="BD48" s="115">
        <v>-0.17538461538461547</v>
      </c>
      <c r="BE48" s="115">
        <v>-1.9611505416511056E-2</v>
      </c>
      <c r="BF48" s="115">
        <v>0.11597488664108821</v>
      </c>
      <c r="BG48" s="115">
        <v>1.4364406779661019</v>
      </c>
      <c r="BH48" s="115">
        <v>0.14797687861271669</v>
      </c>
      <c r="BI48" s="115">
        <v>-0.13329866527994449</v>
      </c>
      <c r="BK48" s="116">
        <f t="shared" si="0"/>
        <v>8.1035841061299525E-3</v>
      </c>
    </row>
    <row r="49" spans="1:63" x14ac:dyDescent="0.2">
      <c r="A49" t="s">
        <v>1403</v>
      </c>
      <c r="B49" s="115">
        <v>5.9483726150392748E-2</v>
      </c>
      <c r="C49" s="115">
        <v>-8.7272727272727349E-2</v>
      </c>
      <c r="D49" s="115">
        <v>-4.3899811473202294E-2</v>
      </c>
      <c r="E49" s="115">
        <v>0.25635917866993546</v>
      </c>
      <c r="F49" s="115">
        <v>0.20164481683726479</v>
      </c>
      <c r="G49" s="115">
        <v>5.2184466019417439E-2</v>
      </c>
      <c r="H49" s="115">
        <v>-3.888888888888889E-2</v>
      </c>
      <c r="I49" s="115">
        <v>5.9219858156028433E-2</v>
      </c>
      <c r="J49" s="115">
        <v>0.10243553008595982</v>
      </c>
      <c r="K49" s="115"/>
      <c r="L49" s="115">
        <v>4.7205591950600201E-2</v>
      </c>
      <c r="M49" s="115">
        <v>0.12761276127612753</v>
      </c>
      <c r="N49" s="115">
        <v>-2.3742360131640761E-2</v>
      </c>
      <c r="O49" s="115">
        <v>-7.243650047036701E-2</v>
      </c>
      <c r="P49" s="115">
        <v>-7.1146245059288543E-2</v>
      </c>
      <c r="Q49" s="115">
        <v>-2.7061177213856934E-2</v>
      </c>
      <c r="R49" s="115">
        <v>3.8743356709330462E-2</v>
      </c>
      <c r="T49" s="115">
        <v>0.12273957714872251</v>
      </c>
      <c r="U49" s="115">
        <v>0.10951422822650179</v>
      </c>
      <c r="V49" s="115">
        <v>5.0872604353079727E-2</v>
      </c>
      <c r="W49" s="115">
        <v>1.2846283783783785</v>
      </c>
      <c r="X49" s="115">
        <v>-4.6594982078853008E-2</v>
      </c>
      <c r="Y49" s="115">
        <v>-1.0550815440702049E-2</v>
      </c>
      <c r="Z49" s="115">
        <v>0.44634098489307439</v>
      </c>
      <c r="AA49" s="115">
        <v>9.1080402010050215E-2</v>
      </c>
      <c r="AB49" s="115">
        <v>4.0680303378533747E-2</v>
      </c>
      <c r="AC49" s="115">
        <v>0.2808988764044944</v>
      </c>
      <c r="AD49" s="115">
        <v>-8.3105757360368127E-2</v>
      </c>
      <c r="AE49" s="115">
        <v>-1.5483164229749208E-2</v>
      </c>
      <c r="AF49" s="115">
        <v>7.7130044843049278E-2</v>
      </c>
      <c r="AG49" s="115">
        <v>-3.1912468657396987E-3</v>
      </c>
      <c r="AH49" s="115">
        <v>-8.3333333333333329E-2</v>
      </c>
      <c r="AI49" s="115">
        <v>-0.10175675675675677</v>
      </c>
      <c r="AJ49" s="115">
        <v>0.12042436022027851</v>
      </c>
      <c r="AK49" s="115">
        <v>0.18148820326678766</v>
      </c>
      <c r="AL49" s="115">
        <v>1.8181818181818181E-2</v>
      </c>
      <c r="AM49" s="115">
        <v>-3.5505059470975959E-3</v>
      </c>
      <c r="AN49" s="115">
        <v>0.18099547511312214</v>
      </c>
      <c r="AO49" s="115">
        <v>0.32758452694144019</v>
      </c>
      <c r="AP49" s="115">
        <v>-6.0229396833247392E-2</v>
      </c>
      <c r="AQ49" s="115">
        <v>2.5497124644910815E-2</v>
      </c>
      <c r="AR49" s="115">
        <v>-2.6803190090853354E-2</v>
      </c>
      <c r="AS49" s="115">
        <v>-8.0555845784139532E-2</v>
      </c>
      <c r="AT49" s="115">
        <v>-8.0555845784139532E-2</v>
      </c>
      <c r="AU49" s="115">
        <v>-3.9647292169713667E-2</v>
      </c>
      <c r="AV49" s="115">
        <v>-0.11645576692086371</v>
      </c>
      <c r="AW49" s="115">
        <v>-5.6669811320754764E-2</v>
      </c>
      <c r="AX49" s="115">
        <v>2.447353443369378E-2</v>
      </c>
      <c r="AY49" s="115">
        <v>-5.7897409852717144E-2</v>
      </c>
      <c r="AZ49" s="115">
        <v>6.516129032258075E-2</v>
      </c>
      <c r="BA49" s="115">
        <v>6.0975609756097563E-3</v>
      </c>
      <c r="BB49" s="115">
        <v>-0.15478516301561573</v>
      </c>
      <c r="BC49" s="115">
        <v>0</v>
      </c>
      <c r="BD49" s="115">
        <v>0.39285714285714285</v>
      </c>
      <c r="BE49" s="115">
        <v>-2.8605987299667311E-2</v>
      </c>
      <c r="BF49" s="115">
        <v>0.66202898550724643</v>
      </c>
      <c r="BG49" s="115">
        <v>0.17412935323383091</v>
      </c>
      <c r="BH49" s="115">
        <v>5.4878048780487937E-2</v>
      </c>
      <c r="BI49" s="115">
        <v>0.1993762993762993</v>
      </c>
      <c r="BK49" s="116">
        <f t="shared" si="0"/>
        <v>7.7029800478481167E-2</v>
      </c>
    </row>
    <row r="50" spans="1:63" x14ac:dyDescent="0.2">
      <c r="A50" t="s">
        <v>1404</v>
      </c>
      <c r="B50" s="115">
        <v>-6.2105263157894719E-2</v>
      </c>
      <c r="C50" s="115">
        <v>-5.9829059829059769E-2</v>
      </c>
      <c r="D50" s="115">
        <v>5.3662135701921243E-2</v>
      </c>
      <c r="E50" s="115">
        <v>-0.10773858353841941</v>
      </c>
      <c r="F50" s="115">
        <v>4.8698777024285621E-2</v>
      </c>
      <c r="G50" s="115">
        <v>-4.0745052386495888E-2</v>
      </c>
      <c r="H50" s="115">
        <v>0.1076923076923077</v>
      </c>
      <c r="I50" s="115">
        <v>6.4239828693789204E-3</v>
      </c>
      <c r="J50" s="115">
        <v>0.15276630883567294</v>
      </c>
      <c r="K50" s="115"/>
      <c r="L50" s="115">
        <v>7.659167604049498E-2</v>
      </c>
      <c r="M50" s="115">
        <v>-2.2685732716912151E-2</v>
      </c>
      <c r="N50" s="115">
        <v>0.15668547345523745</v>
      </c>
      <c r="O50" s="115">
        <v>-0.11637572734829582</v>
      </c>
      <c r="P50" s="115">
        <v>4.2739974446688395E-2</v>
      </c>
      <c r="Q50" s="115">
        <v>-5.8304412493802638E-2</v>
      </c>
      <c r="R50" s="115">
        <v>-4.38335577194019E-3</v>
      </c>
      <c r="T50" s="115">
        <v>0.24022464898595947</v>
      </c>
      <c r="U50" s="115">
        <v>-7.9840319361276415E-3</v>
      </c>
      <c r="V50" s="115">
        <v>0.23664598622985553</v>
      </c>
      <c r="W50" s="115">
        <v>-0.1524695776664281</v>
      </c>
      <c r="X50" s="115">
        <v>-0.16341829085457268</v>
      </c>
      <c r="Y50" s="115">
        <v>0.18457226483385833</v>
      </c>
      <c r="Z50" s="115">
        <v>0.15840909090909089</v>
      </c>
      <c r="AA50" s="115">
        <v>0.175796155942814</v>
      </c>
      <c r="AB50" s="115">
        <v>8.870261478793931E-2</v>
      </c>
      <c r="AC50" s="115">
        <v>-8.9391491653204105E-2</v>
      </c>
      <c r="AD50" s="115">
        <v>0.2376608945272711</v>
      </c>
      <c r="AE50" s="115">
        <v>-3.2749709264762929E-2</v>
      </c>
      <c r="AF50" s="115">
        <v>-6.6815144766146362E-3</v>
      </c>
      <c r="AG50" s="115">
        <v>7.5245098039215697E-2</v>
      </c>
      <c r="AH50" s="115">
        <v>5.8201058201058101E-2</v>
      </c>
      <c r="AI50" s="115">
        <v>-1.2477480483085371E-2</v>
      </c>
      <c r="AJ50" s="115">
        <v>0.16424665283801623</v>
      </c>
      <c r="AK50" s="115">
        <v>-7.4338513229735392E-2</v>
      </c>
      <c r="AL50" s="115">
        <v>-2.9411764705882353E-2</v>
      </c>
      <c r="AM50" s="115">
        <v>-7.4027397260273922E-2</v>
      </c>
      <c r="AN50" s="115">
        <v>-7.1428571428571397E-2</v>
      </c>
      <c r="AO50" s="115">
        <v>0.15167950923917115</v>
      </c>
      <c r="AP50" s="115">
        <v>0.31046150326921979</v>
      </c>
      <c r="AQ50" s="115">
        <v>7.236793223865079E-2</v>
      </c>
      <c r="AR50" s="115">
        <v>7.8345514112903247E-2</v>
      </c>
      <c r="AS50" s="115">
        <v>-0.10979863274891882</v>
      </c>
      <c r="AT50" s="115">
        <v>-0.10979863274891882</v>
      </c>
      <c r="AU50" s="115">
        <v>-2.4254791004901508E-2</v>
      </c>
      <c r="AV50" s="115">
        <v>0.10150769230769234</v>
      </c>
      <c r="AW50" s="115">
        <v>-7.4813434582720892E-3</v>
      </c>
      <c r="AX50" s="115">
        <v>0.13813765182186236</v>
      </c>
      <c r="AY50" s="115">
        <v>0.12353780313837391</v>
      </c>
      <c r="AZ50" s="115">
        <v>3.3333333333333333E-2</v>
      </c>
      <c r="BA50" s="115">
        <v>-6.0907245234992609E-3</v>
      </c>
      <c r="BB50" s="115">
        <v>-7.5690628962231415E-2</v>
      </c>
      <c r="BC50" s="115">
        <v>6.7961165048543618E-2</v>
      </c>
      <c r="BD50" s="115">
        <v>1.1012818198230717E-2</v>
      </c>
      <c r="BE50" s="115">
        <v>0.17236245036868975</v>
      </c>
      <c r="BF50" s="115">
        <v>-4.6961325966850903E-2</v>
      </c>
      <c r="BG50" s="115">
        <v>4.9999999999998934E-3</v>
      </c>
      <c r="BH50" s="115">
        <v>0.12328767123287664</v>
      </c>
      <c r="BI50" s="115">
        <v>1.3698630136986271E-2</v>
      </c>
      <c r="BK50" s="116">
        <f t="shared" si="0"/>
        <v>3.6224778727447032E-2</v>
      </c>
    </row>
    <row r="51" spans="1:63" x14ac:dyDescent="0.2">
      <c r="A51" t="s">
        <v>1405</v>
      </c>
      <c r="B51" s="115">
        <v>-3.1600407747196788E-2</v>
      </c>
      <c r="C51" s="115">
        <v>0.16999999999999993</v>
      </c>
      <c r="D51" s="115">
        <v>6.7848484848484811E-2</v>
      </c>
      <c r="E51" s="115">
        <v>0.21859380206597795</v>
      </c>
      <c r="F51" s="115">
        <v>0.26662849088186069</v>
      </c>
      <c r="G51" s="115">
        <v>0.41749174917491755</v>
      </c>
      <c r="H51" s="115">
        <v>1.5625E-2</v>
      </c>
      <c r="I51" s="115">
        <v>6.2839802756353508E-2</v>
      </c>
      <c r="J51" s="115">
        <v>-0.1184567533584806</v>
      </c>
      <c r="K51" s="115"/>
      <c r="L51" s="115">
        <v>0.10778816199376948</v>
      </c>
      <c r="M51" s="115">
        <v>-0.11419047619047615</v>
      </c>
      <c r="N51" s="115">
        <v>6.4625850340136098E-2</v>
      </c>
      <c r="O51" s="115">
        <v>0.51893939393939392</v>
      </c>
      <c r="P51" s="115">
        <v>3.7013292302431923E-2</v>
      </c>
      <c r="Q51" s="115">
        <v>0.39952817096863713</v>
      </c>
      <c r="R51" s="115">
        <v>6.5165916291478942E-2</v>
      </c>
      <c r="T51" s="115">
        <v>0.13843028046943812</v>
      </c>
      <c r="U51" s="115">
        <v>1.3876843018213335E-2</v>
      </c>
      <c r="V51" s="115">
        <v>7.2982627049845594E-2</v>
      </c>
      <c r="W51" s="115">
        <v>0.17890295358649799</v>
      </c>
      <c r="X51" s="115">
        <v>0.47078280044101428</v>
      </c>
      <c r="Y51" s="115">
        <v>0.13214888014438286</v>
      </c>
      <c r="Z51" s="115">
        <v>2.017157431022484E-2</v>
      </c>
      <c r="AA51" s="115">
        <v>5.2235215750129342E-2</v>
      </c>
      <c r="AB51" s="115">
        <v>0.26782456975176466</v>
      </c>
      <c r="AC51" s="115">
        <v>0.32737669764117228</v>
      </c>
      <c r="AD51" s="115">
        <v>8.9405059141005244E-2</v>
      </c>
      <c r="AE51" s="115">
        <v>0.27840228622401353</v>
      </c>
      <c r="AF51" s="115">
        <v>-2.3913043478260902E-2</v>
      </c>
      <c r="AG51" s="115">
        <v>0.14929577464788724</v>
      </c>
      <c r="AH51" s="115">
        <v>-0.24867491166077735</v>
      </c>
      <c r="AI51" s="115">
        <v>0.15284615384615388</v>
      </c>
      <c r="AJ51" s="115">
        <v>-6.2775227208844908E-3</v>
      </c>
      <c r="AK51" s="115">
        <v>0.10679837303893083</v>
      </c>
      <c r="AL51" s="115">
        <v>3.6585365853658534E-2</v>
      </c>
      <c r="AM51" s="115">
        <v>6.1478508695399246E-2</v>
      </c>
      <c r="AN51" s="115">
        <v>0.58666666666666656</v>
      </c>
      <c r="AO51" s="115">
        <v>0.330049751243781</v>
      </c>
      <c r="AP51" s="115">
        <v>7.4429083461341597E-2</v>
      </c>
      <c r="AQ51" s="115">
        <v>2.070377673289845E-2</v>
      </c>
      <c r="AR51" s="115">
        <v>9.5697495814852609E-2</v>
      </c>
      <c r="AS51" s="115">
        <v>0.15297587131367293</v>
      </c>
      <c r="AT51" s="115">
        <v>0.15297587131367293</v>
      </c>
      <c r="AU51" s="115">
        <v>-9.924300561824366E-2</v>
      </c>
      <c r="AV51" s="115">
        <v>0.12659456461453125</v>
      </c>
      <c r="AW51" s="115">
        <v>0.37194424818549676</v>
      </c>
      <c r="AX51" s="115">
        <v>-3.515625E-2</v>
      </c>
      <c r="AY51" s="115">
        <v>6.1799454710693709E-2</v>
      </c>
      <c r="AZ51" s="115">
        <v>8.6956521739130377E-2</v>
      </c>
      <c r="BA51" s="115">
        <v>6.1091283238481078E-2</v>
      </c>
      <c r="BB51" s="115">
        <v>0.58379310344827573</v>
      </c>
      <c r="BC51" s="115">
        <v>-1.904761904761898E-2</v>
      </c>
      <c r="BD51" s="115">
        <v>-0.12121212121212122</v>
      </c>
      <c r="BE51" s="115">
        <v>2.986772863035041E-3</v>
      </c>
      <c r="BF51" s="115">
        <v>-3.4666666666666589E-2</v>
      </c>
      <c r="BG51" s="115">
        <v>-0.33333333333333331</v>
      </c>
      <c r="BH51" s="115">
        <v>6.8965517241379067E-3</v>
      </c>
      <c r="BI51" s="115">
        <v>0.11647058823529419</v>
      </c>
      <c r="BK51" s="116">
        <f t="shared" si="0"/>
        <v>0.11392916505939783</v>
      </c>
    </row>
    <row r="52" spans="1:63" x14ac:dyDescent="0.2">
      <c r="A52" t="s">
        <v>1406</v>
      </c>
      <c r="B52" s="115">
        <v>1.0204081632652843E-3</v>
      </c>
      <c r="C52" s="115">
        <v>-5.3030303030303073E-2</v>
      </c>
      <c r="D52" s="115">
        <v>-0.12696103071509832</v>
      </c>
      <c r="E52" s="115">
        <v>-9.5130408563244312E-2</v>
      </c>
      <c r="F52" s="115">
        <v>3.0634186573977543E-3</v>
      </c>
      <c r="G52" s="115">
        <v>-0.29942196531791915</v>
      </c>
      <c r="H52" s="115">
        <v>-2.1406727828746176E-2</v>
      </c>
      <c r="I52" s="115">
        <v>0.12792355961209353</v>
      </c>
      <c r="J52" s="115">
        <v>0</v>
      </c>
      <c r="K52" s="115"/>
      <c r="L52" s="115">
        <v>-5.4213317619328225E-2</v>
      </c>
      <c r="M52" s="115">
        <v>-7.6029567053854274E-2</v>
      </c>
      <c r="N52" s="115">
        <v>-0.161986779064831</v>
      </c>
      <c r="O52" s="115">
        <v>0.15789473684210528</v>
      </c>
      <c r="P52" s="115">
        <v>0.12485576923076923</v>
      </c>
      <c r="Q52" s="115">
        <v>0.24198552223371247</v>
      </c>
      <c r="R52" s="115">
        <v>4.4773519163763147E-2</v>
      </c>
      <c r="T52" s="115">
        <v>7.9164047286833572E-2</v>
      </c>
      <c r="U52" s="115">
        <v>-2.0196191575303705E-3</v>
      </c>
      <c r="V52" s="115">
        <v>-0.14085440278988662</v>
      </c>
      <c r="W52" s="115">
        <v>0.10130111524163568</v>
      </c>
      <c r="X52" s="115">
        <v>-0.1090373280943025</v>
      </c>
      <c r="Y52" s="115">
        <v>-5.972194209329329E-2</v>
      </c>
      <c r="Z52" s="115">
        <v>-4.0489432703003342E-2</v>
      </c>
      <c r="AA52" s="115">
        <v>-0.11666830113432053</v>
      </c>
      <c r="AB52" s="115">
        <v>-1.9975128244986734E-2</v>
      </c>
      <c r="AC52" s="115">
        <v>-0.12343358395989978</v>
      </c>
      <c r="AD52" s="115">
        <v>-1.1960828287358928E-2</v>
      </c>
      <c r="AE52" s="115">
        <v>-5.2881493823973398E-2</v>
      </c>
      <c r="AF52" s="115">
        <v>-7.4446680080482955E-2</v>
      </c>
      <c r="AG52" s="115">
        <v>-0.17499419009993031</v>
      </c>
      <c r="AH52" s="115">
        <v>0.19157894736842107</v>
      </c>
      <c r="AI52" s="115">
        <v>0.1523801081464409</v>
      </c>
      <c r="AJ52" s="115">
        <v>-0.1043886884282957</v>
      </c>
      <c r="AK52" s="115">
        <v>6.3150508712430361E-3</v>
      </c>
      <c r="AL52" s="115">
        <v>0.10155830198817843</v>
      </c>
      <c r="AM52" s="115">
        <v>-0.10685714285714282</v>
      </c>
      <c r="AN52" s="115">
        <v>-0.18478260869565222</v>
      </c>
      <c r="AO52" s="115">
        <v>-9.852216748768473E-3</v>
      </c>
      <c r="AP52" s="115">
        <v>2.3016563125307771E-2</v>
      </c>
      <c r="AQ52" s="115">
        <v>-8.2731648616124719E-3</v>
      </c>
      <c r="AR52" s="115">
        <v>0.11428846153846144</v>
      </c>
      <c r="AS52" s="115">
        <v>-0.13801072286929197</v>
      </c>
      <c r="AT52" s="115">
        <v>-0.13801072286929197</v>
      </c>
      <c r="AU52" s="115">
        <v>-8.0311242005472058E-2</v>
      </c>
      <c r="AV52" s="115">
        <v>-5.6871057801674329E-3</v>
      </c>
      <c r="AW52" s="115">
        <v>-0.18473252063172885</v>
      </c>
      <c r="AX52" s="115">
        <v>-5.1992297437416748E-2</v>
      </c>
      <c r="AY52" s="115">
        <v>-0.14148244473342014</v>
      </c>
      <c r="AZ52" s="115">
        <v>-1.4285714285714235E-2</v>
      </c>
      <c r="BA52" s="115">
        <v>-0.11114604172620746</v>
      </c>
      <c r="BB52" s="115">
        <v>-3.3333333333333333E-2</v>
      </c>
      <c r="BC52" s="115">
        <v>0.10526315789473684</v>
      </c>
      <c r="BD52" s="115">
        <v>0.16034609720176732</v>
      </c>
      <c r="BE52" s="115">
        <v>-4.3191956383203658E-3</v>
      </c>
      <c r="BF52" s="115">
        <v>-5.3269376420095924E-2</v>
      </c>
      <c r="BG52" s="115">
        <v>2</v>
      </c>
      <c r="BH52" s="115">
        <v>1.3812154696132301E-3</v>
      </c>
      <c r="BI52" s="115">
        <v>2.0163226116178674E-2</v>
      </c>
      <c r="BK52" s="116">
        <f t="shared" si="0"/>
        <v>9.8771665028913568E-3</v>
      </c>
    </row>
    <row r="53" spans="1:63" x14ac:dyDescent="0.2">
      <c r="A53" t="s">
        <v>1407</v>
      </c>
      <c r="B53" s="115">
        <v>0.19658119658119674</v>
      </c>
      <c r="C53" s="115">
        <v>-0.2884097035040431</v>
      </c>
      <c r="D53" s="115">
        <v>0.32155094049367189</v>
      </c>
      <c r="E53" s="115">
        <v>0.37329192546583856</v>
      </c>
      <c r="F53" s="115">
        <v>0.21838214183175433</v>
      </c>
      <c r="G53" s="115">
        <v>1.0023148148148147</v>
      </c>
      <c r="H53" s="115">
        <v>0.1065989847715736</v>
      </c>
      <c r="I53" s="115">
        <v>7.6946705575180546E-2</v>
      </c>
      <c r="J53" s="115">
        <v>0</v>
      </c>
      <c r="K53" s="115"/>
      <c r="L53" s="115">
        <v>6.726874795602629E-2</v>
      </c>
      <c r="M53" s="115">
        <v>0.26266666666666666</v>
      </c>
      <c r="N53" s="115">
        <v>4.3145441892832245E-2</v>
      </c>
      <c r="O53" s="115">
        <v>0.80474934036939305</v>
      </c>
      <c r="P53" s="115">
        <v>0.15376081650765475</v>
      </c>
      <c r="Q53" s="115">
        <v>0.54761269671912505</v>
      </c>
      <c r="R53" s="115">
        <v>1.9719310712382348E-2</v>
      </c>
      <c r="T53" s="115">
        <v>0.22327675138328815</v>
      </c>
      <c r="U53" s="115">
        <v>-6.290555155010806E-2</v>
      </c>
      <c r="V53" s="115">
        <v>1.2660462980947432E-2</v>
      </c>
      <c r="W53" s="115">
        <v>0.23112128146453084</v>
      </c>
      <c r="X53" s="115">
        <v>0.1199119911991199</v>
      </c>
      <c r="Y53" s="115">
        <v>0.44007651937021741</v>
      </c>
      <c r="Z53" s="115">
        <v>3.0490600641907506E-2</v>
      </c>
      <c r="AA53" s="115">
        <v>0.33291213699047967</v>
      </c>
      <c r="AB53" s="115">
        <v>3.6410504269373256E-2</v>
      </c>
      <c r="AC53" s="115">
        <v>0.92057761732851984</v>
      </c>
      <c r="AD53" s="115">
        <v>1.5434832114572057E-2</v>
      </c>
      <c r="AE53" s="115">
        <v>0.11917248141760262</v>
      </c>
      <c r="AF53" s="115">
        <v>0.12494341330918975</v>
      </c>
      <c r="AG53" s="115">
        <v>0.20532212885154055</v>
      </c>
      <c r="AH53" s="115">
        <v>1.010101010101017E-2</v>
      </c>
      <c r="AI53" s="115">
        <v>0.11197634302612124</v>
      </c>
      <c r="AJ53" s="115">
        <v>-4.2272763802941454E-2</v>
      </c>
      <c r="AK53" s="115">
        <v>7.1822511907746356E-2</v>
      </c>
      <c r="AL53" s="115">
        <v>3.1596452328159663E-2</v>
      </c>
      <c r="AM53" s="115">
        <v>2.4535632550960744E-2</v>
      </c>
      <c r="AN53" s="115">
        <v>0.50819672131147553</v>
      </c>
      <c r="AO53" s="115">
        <v>-1.6663437318349145E-2</v>
      </c>
      <c r="AP53" s="115">
        <v>-1.1484849112487346E-2</v>
      </c>
      <c r="AQ53" s="115">
        <v>-0.10759111349755017</v>
      </c>
      <c r="AR53" s="115">
        <v>-2.4993751562108596E-4</v>
      </c>
      <c r="AS53" s="115">
        <v>-0.10224066390041488</v>
      </c>
      <c r="AT53" s="115">
        <v>-0.10224066390041488</v>
      </c>
      <c r="AU53" s="115">
        <v>-5.4287456532129047E-2</v>
      </c>
      <c r="AV53" s="115">
        <v>0.21612105461709352</v>
      </c>
      <c r="AW53" s="115">
        <v>0.87080467877505452</v>
      </c>
      <c r="AX53" s="115">
        <v>-3.5571428571428497E-2</v>
      </c>
      <c r="AY53" s="115">
        <v>0.12756598240469211</v>
      </c>
      <c r="AZ53" s="115">
        <v>-2.1382751247326702E-3</v>
      </c>
      <c r="BA53" s="115">
        <v>3.520710059171591E-2</v>
      </c>
      <c r="BB53" s="115">
        <v>5.2631578947368418E-2</v>
      </c>
      <c r="BC53" s="115">
        <v>0.11764705882352941</v>
      </c>
      <c r="BD53" s="115">
        <v>-6.2478425957887426E-2</v>
      </c>
      <c r="BE53" s="115">
        <v>7.6341324200912761E-3</v>
      </c>
      <c r="BF53" s="115">
        <v>-2.79754601226994E-2</v>
      </c>
      <c r="BG53" s="115">
        <v>0</v>
      </c>
      <c r="BH53" s="115">
        <v>0.10365853658536595</v>
      </c>
      <c r="BI53" s="115">
        <v>8.0674448767833973E-2</v>
      </c>
      <c r="BK53" s="116">
        <f t="shared" si="0"/>
        <v>0.14587179249011742</v>
      </c>
    </row>
    <row r="54" spans="1:63" x14ac:dyDescent="0.2">
      <c r="A54" t="s">
        <v>1408</v>
      </c>
      <c r="B54" s="115">
        <v>0.10675675675675664</v>
      </c>
      <c r="C54" s="115">
        <v>1.7179487179487178</v>
      </c>
      <c r="D54" s="115">
        <v>1.3536498936924143E-2</v>
      </c>
      <c r="E54" s="115">
        <v>0.14563567362428845</v>
      </c>
      <c r="F54" s="115">
        <v>-2.5972664033278591E-2</v>
      </c>
      <c r="G54" s="115">
        <v>9.3670886075949394E-2</v>
      </c>
      <c r="H54" s="115">
        <v>-1.1705685618729096E-2</v>
      </c>
      <c r="I54" s="115">
        <v>2.0532915360501603E-2</v>
      </c>
      <c r="J54" s="115">
        <v>0</v>
      </c>
      <c r="K54" s="115"/>
      <c r="L54" s="115">
        <v>1.88514821032667E-2</v>
      </c>
      <c r="M54" s="115">
        <v>-4.3570669500531289E-2</v>
      </c>
      <c r="N54" s="115">
        <v>-1.3172680734174139E-2</v>
      </c>
      <c r="O54" s="115">
        <v>0.5099601593625499</v>
      </c>
      <c r="P54" s="115">
        <v>-4.4114528101802719E-2</v>
      </c>
      <c r="Q54" s="115">
        <v>0.13606060606060613</v>
      </c>
      <c r="R54" s="115">
        <v>1.9746376811594163E-2</v>
      </c>
      <c r="T54" s="115">
        <v>0.14503242987844159</v>
      </c>
      <c r="U54" s="115">
        <v>-2.392681210415212E-2</v>
      </c>
      <c r="V54" s="115">
        <v>-9.4796676869260323E-3</v>
      </c>
      <c r="W54" s="115">
        <v>3.0660377358490538E-2</v>
      </c>
      <c r="X54" s="115">
        <v>0.14195979899497485</v>
      </c>
      <c r="Y54" s="115">
        <v>0.10870023874299051</v>
      </c>
      <c r="Z54" s="115">
        <v>-6.8728522336772367E-4</v>
      </c>
      <c r="AA54" s="115">
        <v>0.14847248980408831</v>
      </c>
      <c r="AB54" s="115">
        <v>-5.1135060765879474E-2</v>
      </c>
      <c r="AC54" s="115">
        <v>0.16061452513966484</v>
      </c>
      <c r="AD54" s="115">
        <v>0.13429194650134885</v>
      </c>
      <c r="AE54" s="115">
        <v>0.3517278106508876</v>
      </c>
      <c r="AF54" s="115">
        <v>2.7441860465116274E-2</v>
      </c>
      <c r="AG54" s="115">
        <v>0.14975845410628025</v>
      </c>
      <c r="AH54" s="115">
        <v>0.13999999999999993</v>
      </c>
      <c r="AI54" s="115">
        <v>8.3983331552516291E-2</v>
      </c>
      <c r="AJ54" s="115">
        <v>-5.7491289198606292E-2</v>
      </c>
      <c r="AK54" s="115">
        <v>5.9354667374850602E-2</v>
      </c>
      <c r="AL54" s="115">
        <v>-1.150684931506854E-2</v>
      </c>
      <c r="AM54" s="115">
        <v>4.3891327295960757E-2</v>
      </c>
      <c r="AN54" s="115">
        <v>7.0175438596491294E-2</v>
      </c>
      <c r="AO54" s="115">
        <v>1.1167711598746088E-2</v>
      </c>
      <c r="AP54" s="115">
        <v>-6.134337882624216E-3</v>
      </c>
      <c r="AQ54" s="115">
        <v>-1.2657388999337287E-2</v>
      </c>
      <c r="AR54" s="115">
        <v>8.9779584311096269E-2</v>
      </c>
      <c r="AS54" s="115">
        <v>-0.10641453466814976</v>
      </c>
      <c r="AT54" s="115">
        <v>-0.10641453466814976</v>
      </c>
      <c r="AU54" s="115">
        <v>0.67384827586206897</v>
      </c>
      <c r="AV54" s="115">
        <v>0.11988921748110591</v>
      </c>
      <c r="AW54" s="115">
        <v>0.47086455331412097</v>
      </c>
      <c r="AX54" s="115">
        <v>-1.3806706114398477E-2</v>
      </c>
      <c r="AY54" s="115">
        <v>0.14583333333333331</v>
      </c>
      <c r="AZ54" s="115">
        <v>2.142857142857097E-3</v>
      </c>
      <c r="BA54" s="115">
        <v>0.25650557620817843</v>
      </c>
      <c r="BB54" s="115">
        <v>-8.4120982986767484E-2</v>
      </c>
      <c r="BC54" s="115">
        <v>-0.16992187500000003</v>
      </c>
      <c r="BD54" s="115">
        <v>9.4076655052264656E-3</v>
      </c>
      <c r="BE54" s="115">
        <v>2.6662760035159581E-2</v>
      </c>
      <c r="BF54" s="115">
        <v>-5.8550866064894357E-3</v>
      </c>
      <c r="BG54" s="115">
        <v>-0.33333333333333331</v>
      </c>
      <c r="BH54" s="115">
        <v>-4.7895500725689419E-2</v>
      </c>
      <c r="BI54" s="115">
        <v>5.7396295330028402E-3</v>
      </c>
      <c r="BK54" s="116">
        <f t="shared" si="0"/>
        <v>8.9849801044149954E-2</v>
      </c>
    </row>
    <row r="55" spans="1:63" x14ac:dyDescent="0.2">
      <c r="A55" t="s">
        <v>1409</v>
      </c>
      <c r="B55" s="115">
        <v>2.6352288488210873E-2</v>
      </c>
      <c r="C55" s="115">
        <v>-9.9009900990098959E-2</v>
      </c>
      <c r="D55" s="115">
        <v>-4.6621621621621659E-2</v>
      </c>
      <c r="E55" s="115">
        <v>3.4855179185075955E-2</v>
      </c>
      <c r="F55" s="115">
        <v>3.3143358176238253E-3</v>
      </c>
      <c r="G55" s="115">
        <v>-2.5252525252524713E-3</v>
      </c>
      <c r="H55" s="115">
        <v>-1.9672131147540985E-2</v>
      </c>
      <c r="I55" s="115">
        <v>0.10687022900763353</v>
      </c>
      <c r="J55" s="115">
        <v>0</v>
      </c>
      <c r="L55" s="115">
        <v>3.4893899204243961E-2</v>
      </c>
      <c r="M55" s="115">
        <v>-4.949494949494955E-2</v>
      </c>
      <c r="N55" s="115">
        <v>8.5631532552576106E-3</v>
      </c>
      <c r="O55" s="115">
        <v>9.1304347826086943E-2</v>
      </c>
      <c r="P55" s="115">
        <v>4.5454545454545393E-2</v>
      </c>
      <c r="Q55" s="115">
        <v>5.6000000000000001E-2</v>
      </c>
      <c r="R55" s="115">
        <v>6.1538461538461542E-2</v>
      </c>
      <c r="T55" s="115">
        <v>4.6290054379578498E-2</v>
      </c>
      <c r="U55" s="115">
        <v>-9.0655509065550206E-3</v>
      </c>
      <c r="V55" s="115">
        <v>6.6399328546115868E-2</v>
      </c>
      <c r="W55" s="115">
        <v>0.13066666666666674</v>
      </c>
      <c r="X55" s="115">
        <v>3.7809647979139507E-2</v>
      </c>
      <c r="Y55" s="115">
        <v>-6.0978280137222007E-2</v>
      </c>
      <c r="Z55" s="115">
        <v>2.585193889541719E-2</v>
      </c>
      <c r="AA55" s="115">
        <v>0.11300788103261034</v>
      </c>
      <c r="AB55" s="115">
        <v>9.4170778623400689E-2</v>
      </c>
      <c r="AC55" s="115">
        <v>0.18739635157545603</v>
      </c>
      <c r="AD55" s="115">
        <v>2.7051916657073721E-3</v>
      </c>
      <c r="AE55" s="115">
        <v>-4.4387899349731412E-2</v>
      </c>
      <c r="AF55" s="115">
        <v>9.1370558375634556E-2</v>
      </c>
      <c r="AG55" s="115">
        <v>3.5000000000000024E-2</v>
      </c>
      <c r="AH55" s="115">
        <v>-8.5872576177285359E-2</v>
      </c>
      <c r="AI55" s="115">
        <v>-8.3704174613264681E-3</v>
      </c>
      <c r="AJ55" s="115">
        <v>9.9616858237547956E-2</v>
      </c>
      <c r="AK55" s="115">
        <v>0.12085131716029178</v>
      </c>
      <c r="AL55" s="115">
        <v>-4.0927694406548048E-3</v>
      </c>
      <c r="AM55" s="115">
        <v>5.3281446586886029E-2</v>
      </c>
      <c r="AN55" s="115">
        <v>4.5871559633027359E-2</v>
      </c>
      <c r="AO55" s="115">
        <v>6.9908814589665677E-2</v>
      </c>
      <c r="AP55" s="115">
        <v>6.9762832793816495E-2</v>
      </c>
      <c r="AQ55" s="115">
        <v>1.3636058305904487E-2</v>
      </c>
      <c r="AR55" s="115">
        <v>9.0825981624537075E-2</v>
      </c>
      <c r="AS55" s="115">
        <v>-0.14364640883977903</v>
      </c>
      <c r="AT55" s="115">
        <v>-0.14364640883977903</v>
      </c>
      <c r="AU55" s="115">
        <v>0.17312017604893126</v>
      </c>
      <c r="AV55" s="115">
        <v>9.1062740076824591E-2</v>
      </c>
      <c r="AW55" s="115">
        <v>8.4375000000000006E-2</v>
      </c>
      <c r="AX55" s="115">
        <v>4.6131171702284597E-2</v>
      </c>
      <c r="AY55" s="115">
        <v>8.8135593220339519E-3</v>
      </c>
      <c r="AZ55" s="115">
        <v>1.4492753623188354E-2</v>
      </c>
      <c r="BA55" s="115">
        <v>7.4906367041198503E-3</v>
      </c>
      <c r="BB55" s="115">
        <v>2.1038409573441375E-2</v>
      </c>
      <c r="BC55" s="115">
        <v>-9.7560975609754016E-4</v>
      </c>
      <c r="BD55" s="115">
        <v>-5.108282360720786E-2</v>
      </c>
      <c r="BE55" s="115">
        <v>-1.1226189613963808E-2</v>
      </c>
      <c r="BF55" s="115">
        <v>-8.6268390548372653E-2</v>
      </c>
      <c r="BG55" s="115">
        <v>-0.25</v>
      </c>
      <c r="BH55" s="115">
        <v>-8.633093525179927E-3</v>
      </c>
      <c r="BI55" s="115">
        <v>2.6513122656668314E-2</v>
      </c>
      <c r="BK55" s="116">
        <f t="shared" si="0"/>
        <v>2.0879948313334774E-2</v>
      </c>
    </row>
    <row r="56" spans="1:63" x14ac:dyDescent="0.2">
      <c r="A56" t="s">
        <v>1410</v>
      </c>
      <c r="B56" s="115">
        <v>-0.12393681652490891</v>
      </c>
      <c r="C56" s="115">
        <v>-3.1948881789137407E-2</v>
      </c>
      <c r="D56" s="115">
        <v>-5.7324840764331211E-2</v>
      </c>
      <c r="E56" s="115">
        <v>-0.18519999999999995</v>
      </c>
      <c r="F56" s="115">
        <v>-1.4703849609509972E-2</v>
      </c>
      <c r="G56" s="115">
        <v>-0.1081081081081082</v>
      </c>
      <c r="H56" s="115">
        <v>3.0405405405405407E-2</v>
      </c>
      <c r="I56" s="115">
        <v>1.1405509738550597E-2</v>
      </c>
      <c r="J56" s="115">
        <v>0</v>
      </c>
      <c r="L56" s="115">
        <v>0.14233770168926604</v>
      </c>
      <c r="M56" s="115">
        <v>-4.4585987261146535E-2</v>
      </c>
      <c r="N56" s="115">
        <v>8.0334671110808803E-2</v>
      </c>
      <c r="O56" s="115">
        <v>1.3215859030836918E-2</v>
      </c>
      <c r="P56" s="115">
        <v>6.3594778533973828E-3</v>
      </c>
      <c r="Q56" s="115">
        <v>-3.1897926634769191E-3</v>
      </c>
      <c r="R56" s="115">
        <v>-4.0413360398597484E-2</v>
      </c>
      <c r="T56" s="115">
        <v>1.1340135899825033E-2</v>
      </c>
      <c r="U56" s="115">
        <v>1.2890693978456593E-2</v>
      </c>
      <c r="V56" s="115">
        <v>0.13567040881169234</v>
      </c>
      <c r="W56" s="115">
        <v>-1.5748031496063006E-2</v>
      </c>
      <c r="X56" s="115">
        <v>-5.8895705521472441E-2</v>
      </c>
      <c r="Y56" s="115">
        <v>-0.11301943157330081</v>
      </c>
      <c r="Z56" s="115">
        <v>-3.0309936189608144E-2</v>
      </c>
      <c r="AA56" s="115">
        <v>0.22589785606991655</v>
      </c>
      <c r="AB56" s="115">
        <v>6.3317029791018137E-2</v>
      </c>
      <c r="AC56" s="115">
        <v>-0.14346590909090906</v>
      </c>
      <c r="AD56" s="115">
        <v>8.0357401874040172E-3</v>
      </c>
      <c r="AE56" s="115">
        <v>8.4982637823776963E-2</v>
      </c>
      <c r="AF56" s="115">
        <v>-3.5731767009300072E-2</v>
      </c>
      <c r="AG56" s="115">
        <v>-5.6307014784523407E-2</v>
      </c>
      <c r="AH56" s="115">
        <v>-0.14047619047619045</v>
      </c>
      <c r="AI56" s="115">
        <v>3.5322509872751193E-2</v>
      </c>
      <c r="AJ56" s="115">
        <v>4.3455588388666783E-2</v>
      </c>
      <c r="AK56" s="115">
        <v>-5.7908020190689788E-2</v>
      </c>
      <c r="AL56" s="115">
        <v>4.6843758926021155E-2</v>
      </c>
      <c r="AM56" s="115">
        <v>3.5572523709965789E-2</v>
      </c>
      <c r="AN56" s="115">
        <v>-9.0909090909090974E-3</v>
      </c>
      <c r="AO56" s="115">
        <v>-0.11337236316327481</v>
      </c>
      <c r="AP56" s="115">
        <v>3.2560995020350605E-2</v>
      </c>
      <c r="AQ56" s="115">
        <v>0.12917172330097088</v>
      </c>
      <c r="AR56" s="115">
        <v>3.7070395828395455E-2</v>
      </c>
      <c r="AS56" s="115">
        <v>9.4986440442250172E-2</v>
      </c>
      <c r="AT56" s="115">
        <v>9.4986440442250172E-2</v>
      </c>
      <c r="AU56" s="115">
        <v>-1.3834812025275993E-2</v>
      </c>
      <c r="AV56" s="115">
        <v>6.7546663916675381E-3</v>
      </c>
      <c r="AW56" s="115">
        <v>-0.19395465994962216</v>
      </c>
      <c r="AX56" s="115">
        <v>-4.4366197183098671E-2</v>
      </c>
      <c r="AY56" s="115">
        <v>2.4305555555555532E-2</v>
      </c>
      <c r="AZ56" s="115">
        <v>-3.6985345429169529E-2</v>
      </c>
      <c r="BA56" s="115">
        <v>-1.1111111111111112E-2</v>
      </c>
      <c r="BB56" s="115">
        <v>-9.4705573999650419E-2</v>
      </c>
      <c r="BC56" s="115">
        <v>0.20446533490011753</v>
      </c>
      <c r="BD56" s="115">
        <v>-0.15986111111111109</v>
      </c>
      <c r="BE56" s="115">
        <v>-9.825014343086665E-3</v>
      </c>
      <c r="BF56" s="115">
        <v>9.4146341463414621E-2</v>
      </c>
      <c r="BG56" s="115">
        <v>-0.33333333333333331</v>
      </c>
      <c r="BH56" s="115">
        <v>2.2058823529411818E-2</v>
      </c>
      <c r="BI56" s="115">
        <v>6.4424173318130135E-2</v>
      </c>
      <c r="BK56" s="116">
        <f t="shared" si="0"/>
        <v>-8.4378564777697011E-3</v>
      </c>
    </row>
    <row r="57" spans="1:63" x14ac:dyDescent="0.2">
      <c r="A57" t="s">
        <v>1411</v>
      </c>
      <c r="B57" s="115">
        <v>8.2894736842105368E-2</v>
      </c>
      <c r="C57" s="115">
        <v>-2.1875000000000089E-2</v>
      </c>
      <c r="D57" s="115">
        <v>-3.1746031746031746E-3</v>
      </c>
      <c r="E57" s="115">
        <v>8.1081081081081086E-2</v>
      </c>
      <c r="F57" s="115">
        <v>0.112037659717552</v>
      </c>
      <c r="G57" s="115">
        <v>-3.056768558951958E-2</v>
      </c>
      <c r="H57" s="115">
        <v>-8.1015392924658754E-4</v>
      </c>
      <c r="I57" s="115">
        <v>2.6846846846846881E-2</v>
      </c>
      <c r="J57" s="115">
        <v>0</v>
      </c>
      <c r="L57" s="115">
        <v>-1.5585384041759949E-2</v>
      </c>
      <c r="M57" s="115">
        <v>-0.10941125913192944</v>
      </c>
      <c r="N57" s="115">
        <v>4.8050188921365797E-2</v>
      </c>
      <c r="O57" s="115">
        <v>3.1818181818181746E-2</v>
      </c>
      <c r="P57" s="115">
        <v>0.37892307692307686</v>
      </c>
      <c r="Q57" s="115">
        <v>-8.9456869009584619E-2</v>
      </c>
      <c r="R57" s="115">
        <v>-2.1841155234657079E-2</v>
      </c>
      <c r="T57" s="115">
        <v>6.2079119499891311E-2</v>
      </c>
      <c r="U57" s="115">
        <v>5.643130305008872E-2</v>
      </c>
      <c r="V57" s="115">
        <v>6.7785492954560933E-2</v>
      </c>
      <c r="W57" s="115">
        <v>0.28067226890756303</v>
      </c>
      <c r="X57" s="115">
        <v>2.0025031289111407E-2</v>
      </c>
      <c r="Y57" s="115">
        <v>8.5159966421043832E-3</v>
      </c>
      <c r="Z57" s="115">
        <v>-5.917667238421951E-2</v>
      </c>
      <c r="AA57" s="115">
        <v>3.9055017558795327E-2</v>
      </c>
      <c r="AB57" s="115">
        <v>7.4359433793226865E-3</v>
      </c>
      <c r="AC57" s="115">
        <v>0.2034188034188035</v>
      </c>
      <c r="AD57" s="115">
        <v>7.597465430595865E-2</v>
      </c>
      <c r="AE57" s="115">
        <v>1.41358585418663E-2</v>
      </c>
      <c r="AF57" s="115">
        <v>4.769230769230768E-2</v>
      </c>
      <c r="AG57" s="115">
        <v>-2.3348694316436193E-2</v>
      </c>
      <c r="AH57" s="115">
        <v>0.16343490304709138</v>
      </c>
      <c r="AI57" s="115">
        <v>-3.5037578067111275E-2</v>
      </c>
      <c r="AJ57" s="115">
        <v>5.9191751818098194E-2</v>
      </c>
      <c r="AK57" s="115">
        <v>2.2802237200630848E-2</v>
      </c>
      <c r="AL57" s="115">
        <v>6.090909090909085E-2</v>
      </c>
      <c r="AM57" s="115">
        <v>8.1356487549148052E-2</v>
      </c>
      <c r="AN57" s="115">
        <v>-5.1724137931034343E-2</v>
      </c>
      <c r="AO57" s="115">
        <v>-4.1464392286108771E-2</v>
      </c>
      <c r="AP57" s="115">
        <v>0.1631732765574789</v>
      </c>
      <c r="AQ57" s="115">
        <v>7.7828646173970006E-2</v>
      </c>
      <c r="AR57" s="115">
        <v>-5.0843644544432E-2</v>
      </c>
      <c r="AS57" s="115">
        <v>1.3789909015715467</v>
      </c>
      <c r="AT57" s="115">
        <v>1.3789909015715467</v>
      </c>
      <c r="AU57" s="115">
        <v>-7.88046274382984E-2</v>
      </c>
      <c r="AV57" s="115">
        <v>9.9495436249220554E-2</v>
      </c>
      <c r="AW57" s="115">
        <v>0.28587160717756038</v>
      </c>
      <c r="AX57" s="115">
        <v>0.18392529598132401</v>
      </c>
      <c r="AY57" s="115">
        <v>9.4637223974763252E-3</v>
      </c>
      <c r="AZ57" s="115">
        <v>1.4872521246458985E-2</v>
      </c>
      <c r="BA57" s="115">
        <v>3.703840882992298E-5</v>
      </c>
      <c r="BB57" s="115">
        <v>-9.4103680253264807E-2</v>
      </c>
      <c r="BC57" s="115">
        <v>-5.549389567147614E-2</v>
      </c>
      <c r="BD57" s="115">
        <v>0.27456186935740834</v>
      </c>
      <c r="BE57" s="115">
        <v>6.1671996345363134E-2</v>
      </c>
      <c r="BF57" s="115">
        <v>3.1808172253487291E-3</v>
      </c>
      <c r="BG57" s="115">
        <v>-0.25</v>
      </c>
      <c r="BH57" s="115">
        <v>4.6153846153846129E-2</v>
      </c>
      <c r="BI57" s="115">
        <v>3.1764705882352889E-2</v>
      </c>
      <c r="BK57" s="116">
        <f t="shared" si="0"/>
        <v>8.6376399813977475E-2</v>
      </c>
    </row>
    <row r="58" spans="1:63" x14ac:dyDescent="0.2">
      <c r="A58" t="s">
        <v>1412</v>
      </c>
      <c r="B58" s="115">
        <v>-3.9318479685452488E-3</v>
      </c>
      <c r="C58" s="115">
        <v>0.39130434782608714</v>
      </c>
      <c r="D58" s="115">
        <v>-6.8417567865813782E-3</v>
      </c>
      <c r="E58" s="115">
        <v>5.6534029136768426E-3</v>
      </c>
      <c r="F58" s="115">
        <v>-1.7110158448376697E-2</v>
      </c>
      <c r="G58" s="115">
        <v>0.20209973753280841</v>
      </c>
      <c r="H58" s="115">
        <v>4.2033898305085058E-3</v>
      </c>
      <c r="I58" s="115">
        <v>-9.1950261780104681E-2</v>
      </c>
      <c r="J58" s="115">
        <v>0</v>
      </c>
      <c r="L58" s="115">
        <v>1.2610435701880274E-2</v>
      </c>
      <c r="M58" s="115">
        <v>2.0614035087719248E-2</v>
      </c>
      <c r="N58" s="115">
        <v>6.9294099710321716E-2</v>
      </c>
      <c r="O58" s="115">
        <v>-7.1729957805907144E-2</v>
      </c>
      <c r="P58" s="115">
        <v>1.5386982612717521E-4</v>
      </c>
      <c r="Q58" s="115">
        <v>0.1171317326411421</v>
      </c>
      <c r="R58" s="115">
        <v>0.10362962667835368</v>
      </c>
      <c r="T58" s="115">
        <v>-3.6376322828235809E-2</v>
      </c>
      <c r="U58" s="115">
        <v>5.5336709810541096E-3</v>
      </c>
      <c r="V58" s="115">
        <v>6.0069626157591444E-3</v>
      </c>
      <c r="W58" s="115">
        <v>0.17821782178217829</v>
      </c>
      <c r="X58" s="115">
        <v>7.6819407008086288E-2</v>
      </c>
      <c r="Y58" s="115">
        <v>9.3979591836734599E-2</v>
      </c>
      <c r="Z58" s="115">
        <v>-2.3655013606866285E-2</v>
      </c>
      <c r="AA58" s="115">
        <v>0.11674061163048656</v>
      </c>
      <c r="AB58" s="115">
        <v>3.4380502270410604E-2</v>
      </c>
      <c r="AC58" s="115">
        <v>4.4642857142857144E-2</v>
      </c>
      <c r="AD58" s="115">
        <v>0.2416960582923143</v>
      </c>
      <c r="AE58" s="115">
        <v>-9.8382174752053186E-2</v>
      </c>
      <c r="AF58" s="115">
        <v>0.20593692022263438</v>
      </c>
      <c r="AG58" s="115">
        <v>0.2850375049348598</v>
      </c>
      <c r="AH58" s="115">
        <v>0.53095843935538611</v>
      </c>
      <c r="AI58" s="115">
        <v>-5.7882551041885623E-3</v>
      </c>
      <c r="AJ58" s="115">
        <v>3.9123780371149691E-2</v>
      </c>
      <c r="AK58" s="115">
        <v>1.8997515709484099E-2</v>
      </c>
      <c r="AL58" s="115">
        <v>6.1434544869733036E-2</v>
      </c>
      <c r="AM58" s="115">
        <v>0.1127315152399009</v>
      </c>
      <c r="AN58" s="115">
        <v>0.1262135922330096</v>
      </c>
      <c r="AO58" s="115">
        <v>1.5972850678733035E-2</v>
      </c>
      <c r="AP58" s="115">
        <v>7.6473016641280089E-2</v>
      </c>
      <c r="AQ58" s="115">
        <v>4.5167118337849817E-3</v>
      </c>
      <c r="AR58" s="115">
        <v>3.1705505524092528E-2</v>
      </c>
      <c r="AS58" s="115">
        <v>0.33961218836565105</v>
      </c>
      <c r="AT58" s="115">
        <v>0.33961218836565105</v>
      </c>
      <c r="AU58" s="115">
        <v>-0.14953119139892487</v>
      </c>
      <c r="AV58" s="115">
        <v>-2.7779308824340078E-2</v>
      </c>
      <c r="AW58" s="115">
        <v>-4.0645161290322291E-3</v>
      </c>
      <c r="AX58" s="115">
        <v>0.21519756838905768</v>
      </c>
      <c r="AY58" s="115">
        <v>5.4713493530499091E-2</v>
      </c>
      <c r="AZ58" s="115">
        <v>1.291248206599711E-2</v>
      </c>
      <c r="BA58" s="115">
        <v>1.8868636552322727E-2</v>
      </c>
      <c r="BB58" s="115">
        <v>-0.21031250000000001</v>
      </c>
      <c r="BC58" s="115">
        <v>-9.9000000000000019E-2</v>
      </c>
      <c r="BD58" s="115">
        <v>0.15758196721311485</v>
      </c>
      <c r="BE58" s="115">
        <v>0.1476756378888501</v>
      </c>
      <c r="BF58" s="115">
        <v>-9.3791574279379245E-2</v>
      </c>
      <c r="BG58" s="115">
        <v>-5.8823529411764705E-2</v>
      </c>
      <c r="BH58" s="115">
        <v>-3.0674846625766221E-3</v>
      </c>
      <c r="BI58" s="115">
        <v>6.382978723404252E-2</v>
      </c>
      <c r="BK58" s="116">
        <f t="shared" si="0"/>
        <v>6.1753140598980412E-2</v>
      </c>
    </row>
    <row r="59" spans="1:63" x14ac:dyDescent="0.2">
      <c r="A59" t="s">
        <v>1413</v>
      </c>
      <c r="B59" s="115">
        <v>9.4691535150645642E-2</v>
      </c>
      <c r="C59" s="115">
        <v>0</v>
      </c>
      <c r="D59" s="115">
        <v>7.5152542372881409E-2</v>
      </c>
      <c r="E59" s="115">
        <v>5.2402745995423321E-2</v>
      </c>
      <c r="F59" s="115">
        <v>0.13998148506964625</v>
      </c>
      <c r="G59" s="115">
        <v>0.10115606936416188</v>
      </c>
      <c r="H59" s="115">
        <v>1.7241379310344827E-2</v>
      </c>
      <c r="I59" s="115">
        <v>0.11593938287383593</v>
      </c>
      <c r="J59" s="115">
        <v>0</v>
      </c>
      <c r="L59" s="115">
        <v>1.8817700640078809E-2</v>
      </c>
      <c r="M59" s="115">
        <v>-0.12943871706758298</v>
      </c>
      <c r="N59" s="115">
        <v>0.12813897488820095</v>
      </c>
      <c r="O59" s="115">
        <v>-8.8461538461538453E-2</v>
      </c>
      <c r="P59" s="115">
        <v>-6.482480754011094E-2</v>
      </c>
      <c r="Q59" s="115">
        <v>8.3304042179261906E-2</v>
      </c>
      <c r="R59" s="115">
        <v>-2.3423213104548393E-2</v>
      </c>
      <c r="T59" s="115">
        <v>7.1681229356508761E-3</v>
      </c>
      <c r="U59" s="115">
        <v>-2.33580654025831E-2</v>
      </c>
      <c r="V59" s="115">
        <v>8.9977927134743757E-2</v>
      </c>
      <c r="W59" s="115">
        <v>-3.2567049808429109E-2</v>
      </c>
      <c r="X59" s="115">
        <v>0.10252600297176812</v>
      </c>
      <c r="Y59" s="115">
        <v>-3.0758579764612819E-2</v>
      </c>
      <c r="Z59" s="115">
        <v>-0.25649805447470814</v>
      </c>
      <c r="AA59" s="115">
        <v>4.4176042356055621E-2</v>
      </c>
      <c r="AB59" s="115">
        <v>0.18869795109054852</v>
      </c>
      <c r="AC59" s="115">
        <v>0.20171673819742478</v>
      </c>
      <c r="AD59" s="115">
        <v>9.2383250772682987E-2</v>
      </c>
      <c r="AE59" s="115">
        <v>1.8663070435090735E-2</v>
      </c>
      <c r="AF59" s="115">
        <v>4.3478260869565391E-3</v>
      </c>
      <c r="AG59" s="115">
        <v>-6.6666666666667339E-3</v>
      </c>
      <c r="AH59" s="115">
        <v>0.63522884882108177</v>
      </c>
      <c r="AI59" s="115">
        <v>-5.2925346357021855E-2</v>
      </c>
      <c r="AJ59" s="115">
        <v>-1.1442080378250532E-2</v>
      </c>
      <c r="AK59" s="115">
        <v>1.0484347312463201E-2</v>
      </c>
      <c r="AL59" s="115">
        <v>3.6333333333333329E-2</v>
      </c>
      <c r="AM59" s="115">
        <v>-7.2908568531350512E-2</v>
      </c>
      <c r="AN59" s="115">
        <v>1.980198019801982E-2</v>
      </c>
      <c r="AO59" s="115">
        <v>-3.7959254744906835E-2</v>
      </c>
      <c r="AP59" s="115">
        <v>0.21004943758289848</v>
      </c>
      <c r="AQ59" s="115">
        <v>5.7306590257879604E-2</v>
      </c>
      <c r="AR59" s="115">
        <v>2.5809523809523751E-2</v>
      </c>
      <c r="AS59" s="115">
        <v>0.12925425425425424</v>
      </c>
      <c r="AT59" s="115">
        <v>0.12925425425425424</v>
      </c>
      <c r="AU59" s="115">
        <v>1.26598303582732E-2</v>
      </c>
      <c r="AV59" s="115">
        <v>-9.284999999999996E-2</v>
      </c>
      <c r="AW59" s="115">
        <v>1.9770387183788912E-2</v>
      </c>
      <c r="AX59" s="115">
        <v>2.8125000000000028E-2</v>
      </c>
      <c r="AY59" s="115">
        <v>0.15106382978723407</v>
      </c>
      <c r="AZ59" s="115">
        <v>-5.4915254237288172E-2</v>
      </c>
      <c r="BA59" s="115">
        <v>0.20176870748299325</v>
      </c>
      <c r="BB59" s="115">
        <v>-1.2345679012345678E-2</v>
      </c>
      <c r="BC59" s="115">
        <v>-9.0909090909090912E-2</v>
      </c>
      <c r="BD59" s="115">
        <v>0</v>
      </c>
      <c r="BE59" s="115">
        <v>6.9033162073797297E-2</v>
      </c>
      <c r="BF59" s="115">
        <v>1.776988005330926E-3</v>
      </c>
      <c r="BG59" s="115">
        <v>-2.9680365296803631E-2</v>
      </c>
      <c r="BH59" s="115">
        <v>5.1612903225806354E-2</v>
      </c>
      <c r="BI59" s="115">
        <v>-4.5970149253731316E-2</v>
      </c>
      <c r="BK59" s="116">
        <f t="shared" si="0"/>
        <v>3.8067477357840766E-2</v>
      </c>
    </row>
    <row r="60" spans="1:63" x14ac:dyDescent="0.2">
      <c r="A60" t="s">
        <v>1414</v>
      </c>
      <c r="B60" s="115">
        <v>-0.12875000000000003</v>
      </c>
      <c r="C60" s="115">
        <v>-0.14814814814814828</v>
      </c>
      <c r="D60" s="115">
        <v>-5.4487179487179488E-2</v>
      </c>
      <c r="E60" s="115">
        <v>-8.9583333333333279E-2</v>
      </c>
      <c r="F60" s="115">
        <v>-6.1579489666040398E-2</v>
      </c>
      <c r="G60" s="115">
        <v>-9.4240837696335053E-2</v>
      </c>
      <c r="H60" s="115">
        <v>-6.3004846526655903E-2</v>
      </c>
      <c r="I60" s="115">
        <v>-1.7578475336322813E-2</v>
      </c>
      <c r="J60" s="115">
        <v>0</v>
      </c>
      <c r="L60" s="115">
        <v>6.5442622950819609E-2</v>
      </c>
      <c r="M60" s="115">
        <v>0</v>
      </c>
      <c r="N60" s="115">
        <v>2.6573673523439614E-2</v>
      </c>
      <c r="O60" s="115">
        <v>-5.4545454545454515E-2</v>
      </c>
      <c r="P60" s="115">
        <v>-7.7104304990360832E-3</v>
      </c>
      <c r="Q60" s="115">
        <v>-3.5593220338983073E-2</v>
      </c>
      <c r="R60" s="115">
        <v>-3.914311350381347E-2</v>
      </c>
      <c r="T60" s="115">
        <v>-3.4229220397267085E-2</v>
      </c>
      <c r="U60" s="115">
        <v>-1.7813765182186268E-2</v>
      </c>
      <c r="V60" s="115">
        <v>-2.6462563681580113E-2</v>
      </c>
      <c r="W60" s="115">
        <v>4.1916167664670656E-2</v>
      </c>
      <c r="X60" s="115">
        <v>-7.9343365253077863E-2</v>
      </c>
      <c r="Y60" s="115">
        <v>-2.1153008374074276E-2</v>
      </c>
      <c r="Z60" s="115">
        <v>0.17030965391621133</v>
      </c>
      <c r="AA60" s="115">
        <v>-1.9944867844981416E-2</v>
      </c>
      <c r="AB60" s="115">
        <v>-7.2253449156872693E-2</v>
      </c>
      <c r="AC60" s="115">
        <v>-3.9175257731958665E-2</v>
      </c>
      <c r="AD60" s="115">
        <v>0.10637998875772911</v>
      </c>
      <c r="AE60" s="115">
        <v>-2.1811067635550577E-2</v>
      </c>
      <c r="AF60" s="115">
        <v>-6.2317996505532915E-2</v>
      </c>
      <c r="AG60" s="115">
        <v>-7.7821011673151474E-3</v>
      </c>
      <c r="AH60" s="115">
        <v>-0.16454229432213219</v>
      </c>
      <c r="AI60" s="115">
        <v>0.19043663977218792</v>
      </c>
      <c r="AJ60" s="115">
        <v>3.7171439780306063E-2</v>
      </c>
      <c r="AK60" s="115">
        <v>-6.0879212314519496E-2</v>
      </c>
      <c r="AL60" s="115">
        <v>-0.11504424778761058</v>
      </c>
      <c r="AM60" s="115">
        <v>-0.10348484848484842</v>
      </c>
      <c r="AN60" s="115">
        <v>-0.1583333333333333</v>
      </c>
      <c r="AO60" s="115">
        <v>-1.1956989247311834E-2</v>
      </c>
      <c r="AP60" s="115">
        <v>-5.6769623214779033E-2</v>
      </c>
      <c r="AQ60" s="115">
        <v>4.5479302832244058E-2</v>
      </c>
      <c r="AR60" s="115">
        <v>-3.2258064516129031E-2</v>
      </c>
      <c r="AS60" s="115">
        <v>0.20871143375680576</v>
      </c>
      <c r="AT60" s="115">
        <v>0.20871143375680576</v>
      </c>
      <c r="AU60" s="115">
        <v>-5.5617990961478667E-2</v>
      </c>
      <c r="AV60" s="115">
        <v>-4.2466606022885066E-2</v>
      </c>
      <c r="AW60" s="115">
        <v>-0.1308363116511794</v>
      </c>
      <c r="AX60" s="115">
        <v>-0.19986664444074015</v>
      </c>
      <c r="AY60" s="115">
        <v>2.1739130434782608E-2</v>
      </c>
      <c r="AZ60" s="115">
        <v>-4.8387096774193547E-2</v>
      </c>
      <c r="BA60" s="115">
        <v>-8.151789061523719E-2</v>
      </c>
      <c r="BB60" s="115">
        <v>-4.7058823529411764E-2</v>
      </c>
      <c r="BD60" s="115">
        <v>-3.937007874015748E-2</v>
      </c>
      <c r="BE60" s="115">
        <v>-1.9957887027373493E-2</v>
      </c>
      <c r="BF60" s="115">
        <v>0.12550000000000008</v>
      </c>
      <c r="BG60" s="115">
        <v>0</v>
      </c>
      <c r="BH60" s="115">
        <v>-0.1079136690647482</v>
      </c>
      <c r="BI60" s="115">
        <v>-4.2583595312946608E-2</v>
      </c>
      <c r="BK60" s="116">
        <f t="shared" si="0"/>
        <v>-2.5739033547837058E-2</v>
      </c>
    </row>
    <row r="61" spans="1:63" x14ac:dyDescent="0.2">
      <c r="A61" t="s">
        <v>1415</v>
      </c>
      <c r="B61" s="115">
        <v>0</v>
      </c>
      <c r="C61" s="115">
        <v>-3.5714285714285587E-2</v>
      </c>
      <c r="D61" s="115">
        <v>-0.22</v>
      </c>
      <c r="E61" s="115">
        <v>-0.10946196660482373</v>
      </c>
      <c r="F61" s="115">
        <v>-0.10456428532662763</v>
      </c>
      <c r="G61" s="115">
        <v>-0.13574660633484165</v>
      </c>
      <c r="H61" s="115">
        <v>6.7241379310344823E-2</v>
      </c>
      <c r="I61" s="115">
        <v>-0.11550055529113122</v>
      </c>
      <c r="J61" s="115">
        <v>0</v>
      </c>
      <c r="L61" s="115">
        <v>-3.937007874015748E-2</v>
      </c>
      <c r="M61" s="115">
        <v>-4.1825095057035086E-3</v>
      </c>
      <c r="N61" s="115">
        <v>2.8792007266121723E-2</v>
      </c>
      <c r="O61" s="115">
        <v>-0.14596273291925471</v>
      </c>
      <c r="P61" s="115">
        <v>5.7146939067064851E-4</v>
      </c>
      <c r="Q61" s="115">
        <v>-7.8125E-2</v>
      </c>
      <c r="R61" s="115">
        <v>-6.147368421052625E-2</v>
      </c>
      <c r="T61" s="115">
        <v>-8.677327383165985E-2</v>
      </c>
      <c r="U61" s="115">
        <v>-5.7891167994575332E-2</v>
      </c>
      <c r="V61" s="115">
        <v>4.6597427538978588E-2</v>
      </c>
      <c r="W61" s="115">
        <v>-0.14358974358974358</v>
      </c>
      <c r="X61" s="115">
        <v>-0.11501210653753029</v>
      </c>
      <c r="Y61" s="115">
        <v>4.8151750972763091E-3</v>
      </c>
      <c r="Z61" s="115">
        <v>-0.11594202898550729</v>
      </c>
      <c r="AA61" s="115">
        <v>3.2393069389805011E-2</v>
      </c>
      <c r="AB61" s="115">
        <v>8.5052117986249579E-2</v>
      </c>
      <c r="AC61" s="115">
        <v>-9.1760299625468209E-2</v>
      </c>
      <c r="AD61" s="115">
        <v>-0.20349227669576897</v>
      </c>
      <c r="AE61" s="115">
        <v>5.2352941176470588E-2</v>
      </c>
      <c r="AF61" s="115">
        <v>-6.4305177111716599E-2</v>
      </c>
      <c r="AG61" s="115">
        <v>3.4205231388329892E-2</v>
      </c>
      <c r="AH61" s="115">
        <v>8.1775700934579761E-3</v>
      </c>
      <c r="AI61" s="115">
        <v>-4.2599113938430078E-2</v>
      </c>
      <c r="AJ61" s="115">
        <v>-6.2378167641325595E-3</v>
      </c>
      <c r="AK61" s="115">
        <v>3.4576757532281156E-2</v>
      </c>
      <c r="AL61" s="115">
        <v>4.3076923076923034E-2</v>
      </c>
      <c r="AM61" s="115">
        <v>8.8713668305235679E-2</v>
      </c>
      <c r="AN61" s="115">
        <v>-0.13043478260869562</v>
      </c>
      <c r="AO61" s="115">
        <v>-1.7204210170351241E-2</v>
      </c>
      <c r="AP61" s="115">
        <v>-0.11715007028717325</v>
      </c>
      <c r="AQ61" s="115">
        <v>-7.5373510156118886E-2</v>
      </c>
      <c r="AR61" s="115">
        <v>-0.14079822616407983</v>
      </c>
      <c r="AS61" s="115">
        <v>0.14394463667820082</v>
      </c>
      <c r="AT61" s="115">
        <v>0.14394463667820082</v>
      </c>
      <c r="AU61" s="115">
        <v>-0.16270083587767165</v>
      </c>
      <c r="AV61" s="115">
        <v>9.0338164251207945E-3</v>
      </c>
      <c r="AW61" s="115">
        <v>-5.4729729729729733E-2</v>
      </c>
      <c r="AX61" s="115">
        <v>-0.10059970014992504</v>
      </c>
      <c r="AY61" s="115">
        <v>-0.11162611046736194</v>
      </c>
      <c r="AZ61" s="115">
        <v>-0.10404624277456651</v>
      </c>
      <c r="BA61" s="115">
        <v>-6.3327814569536477E-3</v>
      </c>
      <c r="BB61" s="115">
        <v>-8.8305642851779984E-2</v>
      </c>
      <c r="BD61" s="115">
        <v>0</v>
      </c>
      <c r="BE61" s="115">
        <v>-6.9115391170956192E-2</v>
      </c>
      <c r="BF61" s="115">
        <v>-2.4390243902439025E-2</v>
      </c>
      <c r="BG61" s="115">
        <v>16.52</v>
      </c>
      <c r="BH61" s="115">
        <v>-4.5329670329670335E-2</v>
      </c>
      <c r="BI61" s="115">
        <v>-7.9452775585372171E-2</v>
      </c>
      <c r="BK61" s="116">
        <f t="shared" si="0"/>
        <v>0.24628410866541997</v>
      </c>
    </row>
    <row r="62" spans="1:63" x14ac:dyDescent="0.2">
      <c r="A62" t="s">
        <v>1416</v>
      </c>
      <c r="B62" s="115">
        <v>-4.7619047619047658E-2</v>
      </c>
      <c r="C62" s="115">
        <v>7.6923076923076816E-2</v>
      </c>
      <c r="D62" s="115">
        <v>3.0927835051546393E-2</v>
      </c>
      <c r="E62" s="115">
        <v>-6.423611111111116E-2</v>
      </c>
      <c r="F62" s="115">
        <v>-4.7933172580089632E-2</v>
      </c>
      <c r="G62" s="115">
        <v>-3.4934497816593919E-2</v>
      </c>
      <c r="H62" s="115">
        <v>-6.8493150684931503E-3</v>
      </c>
      <c r="I62" s="115">
        <v>7.6883649410558683E-2</v>
      </c>
      <c r="J62" s="115">
        <v>0</v>
      </c>
      <c r="L62" s="115">
        <v>-8.989325176353067E-3</v>
      </c>
      <c r="M62" s="115">
        <v>0</v>
      </c>
      <c r="N62" s="115">
        <v>-4.5679119355118404E-2</v>
      </c>
      <c r="O62" s="115">
        <v>2.2222222222222313E-2</v>
      </c>
      <c r="P62" s="115">
        <v>-6.8162151367902421E-2</v>
      </c>
      <c r="Q62" s="115">
        <v>6.4891846921796975E-2</v>
      </c>
      <c r="R62" s="115">
        <v>2.5179856115107913E-2</v>
      </c>
      <c r="T62" s="115">
        <v>-1.7238228665407827E-2</v>
      </c>
      <c r="U62" s="115">
        <v>-1.7979024471449948E-2</v>
      </c>
      <c r="V62" s="115">
        <v>3.2940930803163591E-2</v>
      </c>
      <c r="W62" s="115">
        <v>1.7391304347826025E-2</v>
      </c>
      <c r="X62" s="115">
        <v>-4.6189376443418056E-2</v>
      </c>
      <c r="Y62" s="115">
        <v>2.388398637477343E-2</v>
      </c>
      <c r="Z62" s="115">
        <v>-3.6611852311510901E-2</v>
      </c>
      <c r="AA62" s="115">
        <v>2.6506852257593277E-2</v>
      </c>
      <c r="AB62" s="115">
        <v>0.11470951792336218</v>
      </c>
      <c r="AC62" s="115">
        <v>4.2968749999999951E-2</v>
      </c>
      <c r="AD62" s="115">
        <v>-8.5973467926201391E-2</v>
      </c>
      <c r="AE62" s="115">
        <v>0</v>
      </c>
      <c r="AF62" s="115">
        <v>-8.020050125313273E-2</v>
      </c>
      <c r="AG62" s="115">
        <v>-3.2697547683923696E-2</v>
      </c>
      <c r="AH62" s="115">
        <v>-0.25435540069686408</v>
      </c>
      <c r="AI62" s="115">
        <v>-0.32476796809081848</v>
      </c>
      <c r="AJ62" s="115">
        <v>1.1435331230283879E-2</v>
      </c>
      <c r="AK62" s="115">
        <v>-8.7696335078534068E-2</v>
      </c>
      <c r="AL62" s="115">
        <v>-0.12162162162162163</v>
      </c>
      <c r="AM62" s="115">
        <v>0.18402343750000005</v>
      </c>
      <c r="AN62" s="115">
        <v>-8.0000000000000071E-2</v>
      </c>
      <c r="AO62" s="115">
        <v>1.6325127808566323E-2</v>
      </c>
      <c r="AP62" s="115">
        <v>0.36261287674445875</v>
      </c>
      <c r="AQ62" s="115">
        <v>1.1890606420927517E-2</v>
      </c>
      <c r="AR62" s="115">
        <v>3.6462501282445839E-2</v>
      </c>
      <c r="AS62" s="115">
        <v>0</v>
      </c>
      <c r="AT62" s="115">
        <v>0</v>
      </c>
      <c r="AU62" s="115">
        <v>-3.2493946731234825E-2</v>
      </c>
      <c r="AV62" s="115">
        <v>-1.3534121235226855E-2</v>
      </c>
      <c r="AW62" s="115">
        <v>-7.4652994873077458E-2</v>
      </c>
      <c r="AX62" s="115">
        <v>4.4997750112496081E-4</v>
      </c>
      <c r="AY62" s="115">
        <v>0.11068211068211077</v>
      </c>
      <c r="AZ62" s="115">
        <v>3.480278422273914E-3</v>
      </c>
      <c r="BA62" s="115">
        <v>-7.9794324890497106E-2</v>
      </c>
      <c r="BB62" s="115">
        <v>-0.15242727272727269</v>
      </c>
      <c r="BD62" s="115">
        <v>0</v>
      </c>
      <c r="BE62" s="115">
        <v>-2.8803178281741351E-2</v>
      </c>
      <c r="BF62" s="115">
        <v>0</v>
      </c>
      <c r="BG62" s="115">
        <v>0</v>
      </c>
      <c r="BH62" s="115">
        <v>5.5072463768115927E-2</v>
      </c>
      <c r="BI62" s="115">
        <v>-1.4519056261343071E-2</v>
      </c>
      <c r="BK62" s="116">
        <f t="shared" si="0"/>
        <v>-9.7911301688885996E-3</v>
      </c>
    </row>
    <row r="63" spans="1:63" x14ac:dyDescent="0.2">
      <c r="A63" t="s">
        <v>1417</v>
      </c>
      <c r="B63" s="115">
        <v>-7.6923076923076844E-2</v>
      </c>
      <c r="C63" s="115">
        <v>-8.4507042253521056E-2</v>
      </c>
      <c r="D63" s="115">
        <v>-7.6190476190476197E-2</v>
      </c>
      <c r="E63" s="115">
        <v>5.4945054945054944E-2</v>
      </c>
      <c r="F63" s="115">
        <v>-4.1166380789021909E-3</v>
      </c>
      <c r="G63" s="115">
        <v>-0.10546875</v>
      </c>
      <c r="H63" s="115">
        <v>-4.8859934853420196E-2</v>
      </c>
      <c r="I63" s="115">
        <v>-8.0728757656667191E-2</v>
      </c>
      <c r="J63" s="115">
        <v>-0.11111764705882345</v>
      </c>
      <c r="L63" s="115">
        <v>-8.7743276527285405E-2</v>
      </c>
      <c r="M63" s="115">
        <v>-4.50254175744371E-2</v>
      </c>
      <c r="N63" s="115">
        <v>-6.1269324654190403E-2</v>
      </c>
      <c r="O63" s="115">
        <v>-9.4339622641510211E-3</v>
      </c>
      <c r="P63" s="115">
        <v>9.8816886259747178E-3</v>
      </c>
      <c r="Q63" s="115">
        <v>-9.8409840984098343E-2</v>
      </c>
      <c r="R63" s="115">
        <v>-2.6905829596412557E-3</v>
      </c>
      <c r="T63" s="115">
        <v>-2.2894554111695307E-2</v>
      </c>
      <c r="U63" s="115">
        <v>-4.2785435423472268E-2</v>
      </c>
      <c r="V63" s="115">
        <v>-3.9367117173591405E-2</v>
      </c>
      <c r="W63" s="115">
        <v>0.10576923076923073</v>
      </c>
      <c r="X63" s="115">
        <v>2.9726516052318668E-2</v>
      </c>
      <c r="Y63" s="115">
        <v>-0.12229108933395118</v>
      </c>
      <c r="Z63" s="115">
        <v>-5.8428279287174999E-2</v>
      </c>
      <c r="AA63" s="115">
        <v>-0.10335130970724195</v>
      </c>
      <c r="AB63" s="115">
        <v>-6.3874103216847902E-2</v>
      </c>
      <c r="AC63" s="115">
        <v>-0.12925170068027209</v>
      </c>
      <c r="AD63" s="115">
        <v>-8.0697244254945621E-2</v>
      </c>
      <c r="AE63" s="115">
        <v>-2.6658116526200044E-2</v>
      </c>
      <c r="AF63" s="115">
        <v>-5.8073654390934863E-2</v>
      </c>
      <c r="AG63" s="115">
        <v>-8.836053938963799E-2</v>
      </c>
      <c r="AH63" s="115">
        <v>8.8151658767772478E-2</v>
      </c>
      <c r="AI63" s="115">
        <v>5.6311780910711415E-2</v>
      </c>
      <c r="AJ63" s="115">
        <v>-2.7047765202378737E-2</v>
      </c>
      <c r="AK63" s="115">
        <v>4.5715849986312666E-2</v>
      </c>
      <c r="AL63" s="115">
        <v>2.4646912212683482E-2</v>
      </c>
      <c r="AM63" s="115">
        <v>3.7247598510095612E-3</v>
      </c>
      <c r="AN63" s="115">
        <v>-5.660377358490571E-2</v>
      </c>
      <c r="AO63" s="115">
        <v>-4.4458128078817667E-2</v>
      </c>
      <c r="AP63" s="115">
        <v>0.21663654522971565</v>
      </c>
      <c r="AQ63" s="115">
        <v>-9.597665847665858E-2</v>
      </c>
      <c r="AR63" s="115">
        <v>-5.9169884169884127E-2</v>
      </c>
      <c r="AS63" s="115">
        <v>-3.4252297410192215E-2</v>
      </c>
      <c r="AT63" s="115">
        <v>-3.4252297410192215E-2</v>
      </c>
      <c r="AU63" s="115">
        <v>-9.7465034965034961E-2</v>
      </c>
      <c r="AV63" s="115">
        <v>9.8868873062421425E-2</v>
      </c>
      <c r="AW63" s="115">
        <v>-2.8429636649292657E-3</v>
      </c>
      <c r="AX63" s="115">
        <v>5.1743177157280343E-2</v>
      </c>
      <c r="AY63" s="115">
        <v>-0.13666666666666671</v>
      </c>
      <c r="AZ63" s="115">
        <v>2.3145400593471629E-2</v>
      </c>
      <c r="BA63" s="115">
        <v>2.1595330739299656E-2</v>
      </c>
      <c r="BB63" s="115">
        <v>-6.3233965672990066E-3</v>
      </c>
      <c r="BD63" s="115">
        <v>-8.4354722422494588E-2</v>
      </c>
      <c r="BE63" s="115">
        <v>-0.12417542587894162</v>
      </c>
      <c r="BF63" s="115">
        <v>-2.3809523809523808E-2</v>
      </c>
      <c r="BG63" s="115">
        <v>0</v>
      </c>
      <c r="BH63" s="115">
        <v>-1.8492176386913212E-2</v>
      </c>
      <c r="BI63" s="115">
        <v>-2.7728762288883321E-2</v>
      </c>
      <c r="BK63" s="116">
        <f t="shared" si="0"/>
        <v>-3.1074992448335347E-2</v>
      </c>
    </row>
    <row r="64" spans="1:63" x14ac:dyDescent="0.2">
      <c r="A64" t="s">
        <v>1418</v>
      </c>
      <c r="B64" s="115">
        <v>0</v>
      </c>
      <c r="C64" s="115">
        <v>-6.8852459016393433E-2</v>
      </c>
      <c r="D64" s="115">
        <v>0.2</v>
      </c>
      <c r="E64" s="115">
        <v>-7.3005093378607763E-2</v>
      </c>
      <c r="F64" s="115">
        <v>-6.6722161746814293E-2</v>
      </c>
      <c r="G64" s="115">
        <v>4.2769857433808546E-2</v>
      </c>
      <c r="H64" s="115">
        <v>0.13703703703703704</v>
      </c>
      <c r="I64" s="115">
        <v>-3.6325109732102193E-2</v>
      </c>
      <c r="J64" s="115">
        <v>0</v>
      </c>
      <c r="L64" s="115">
        <v>7.4812547819433792E-2</v>
      </c>
      <c r="M64" s="115">
        <v>3.5338345864661572E-2</v>
      </c>
      <c r="N64" s="115">
        <v>-0.2403733234439705</v>
      </c>
      <c r="O64" s="115">
        <v>1.9230769230769246E-2</v>
      </c>
      <c r="P64" s="115">
        <v>0.19007999999999992</v>
      </c>
      <c r="Q64" s="115">
        <v>3.5093167701863208E-2</v>
      </c>
      <c r="R64" s="115">
        <v>1.3673224480890181E-2</v>
      </c>
      <c r="T64" s="115">
        <v>4.7289575931351142E-2</v>
      </c>
      <c r="U64" s="115">
        <v>1.6686917780477945E-2</v>
      </c>
      <c r="V64" s="115">
        <v>-3.7719824140687226E-3</v>
      </c>
      <c r="W64" s="115">
        <v>-0.11714770797962641</v>
      </c>
      <c r="X64" s="115">
        <v>4.4720496894409864E-2</v>
      </c>
      <c r="Y64" s="115">
        <v>-1.7689843796961733E-2</v>
      </c>
      <c r="Z64" s="115">
        <v>2.1029082774049166E-2</v>
      </c>
      <c r="AA64" s="115">
        <v>0.12702960840496666</v>
      </c>
      <c r="AB64" s="115">
        <v>2.3196474135931669E-3</v>
      </c>
      <c r="AC64" s="115">
        <v>0.18787878787878781</v>
      </c>
      <c r="AD64" s="115">
        <v>8.5190351444221477E-2</v>
      </c>
      <c r="AE64" s="115">
        <v>8.4819875776397477E-2</v>
      </c>
      <c r="AF64" s="115">
        <v>8.6153846153846136E-2</v>
      </c>
      <c r="AG64" s="115">
        <v>0.12270916334661347</v>
      </c>
      <c r="AH64" s="115">
        <v>0.19479048697621751</v>
      </c>
      <c r="AI64" s="115">
        <v>0.23420000000000002</v>
      </c>
      <c r="AJ64" s="115">
        <v>6.1278501628664606E-2</v>
      </c>
      <c r="AK64" s="115">
        <v>0.12451900877328002</v>
      </c>
      <c r="AL64" s="115">
        <v>-3.5523504273504231E-2</v>
      </c>
      <c r="AM64" s="115">
        <v>0.18627906976744191</v>
      </c>
      <c r="AN64" s="115">
        <v>2.5806451612903247E-2</v>
      </c>
      <c r="AO64" s="115">
        <v>0.11400740842365212</v>
      </c>
      <c r="AP64" s="115">
        <v>0.15788314334489778</v>
      </c>
      <c r="AQ64" s="115">
        <v>0.23614274867122256</v>
      </c>
      <c r="AR64" s="115">
        <v>3.548225887056472E-2</v>
      </c>
      <c r="AS64" s="115">
        <v>0</v>
      </c>
      <c r="AT64" s="115">
        <v>0</v>
      </c>
      <c r="AU64" s="115">
        <v>4.7619047619047616E-2</v>
      </c>
      <c r="AV64" s="115">
        <v>0.12329411764705887</v>
      </c>
      <c r="AW64" s="115">
        <v>0.2935161290322581</v>
      </c>
      <c r="AX64" s="115">
        <v>2.3575004036815773E-2</v>
      </c>
      <c r="AY64" s="115">
        <v>-4.5599151643690321E-2</v>
      </c>
      <c r="AZ64" s="115">
        <v>0.22101449275362323</v>
      </c>
      <c r="BA64" s="115">
        <v>0.10017123287671235</v>
      </c>
      <c r="BB64" s="115">
        <v>-0.14780600461893764</v>
      </c>
      <c r="BD64" s="115">
        <v>0</v>
      </c>
      <c r="BE64" s="115">
        <v>0.106521216010267</v>
      </c>
      <c r="BF64" s="115">
        <v>0.05</v>
      </c>
      <c r="BG64" s="115">
        <v>0</v>
      </c>
      <c r="BH64" s="115">
        <v>-1.6783216783216797E-2</v>
      </c>
      <c r="BI64" s="115">
        <v>3.5416139640779298E-3</v>
      </c>
      <c r="BK64" s="116">
        <f t="shared" si="0"/>
        <v>5.3401836430666455E-2</v>
      </c>
    </row>
    <row r="65" spans="1:63" x14ac:dyDescent="0.2">
      <c r="A65" t="s">
        <v>1419</v>
      </c>
      <c r="B65" s="115">
        <v>-3.191489361702135E-2</v>
      </c>
      <c r="C65" s="115">
        <v>-7.575757575757576E-2</v>
      </c>
      <c r="D65" s="115">
        <v>-0.125</v>
      </c>
      <c r="E65" s="115">
        <v>-0.28993369499698618</v>
      </c>
      <c r="F65" s="115">
        <v>-5.2208347873583395E-2</v>
      </c>
      <c r="G65" s="115">
        <v>-0.11211573236889694</v>
      </c>
      <c r="H65" s="115">
        <v>-4.2553191489361701E-2</v>
      </c>
      <c r="I65" s="115">
        <v>-0.11172358160795917</v>
      </c>
      <c r="J65" s="115">
        <v>0</v>
      </c>
      <c r="L65" s="115">
        <v>-5.971223021582734E-2</v>
      </c>
      <c r="M65" s="115">
        <v>-0.05</v>
      </c>
      <c r="N65" s="115">
        <v>6.8061790335357822E-2</v>
      </c>
      <c r="O65" s="115">
        <v>-0.13333333333333333</v>
      </c>
      <c r="P65" s="115">
        <v>8.4711577248890446E-3</v>
      </c>
      <c r="Q65" s="115">
        <v>-0.17351129363449685</v>
      </c>
      <c r="R65" s="115">
        <v>0.13164609053497947</v>
      </c>
      <c r="T65" s="115">
        <v>-0.10400997840494443</v>
      </c>
      <c r="U65" s="115">
        <v>-0.10439640162507255</v>
      </c>
      <c r="V65" s="115">
        <v>1.2981097699840571E-2</v>
      </c>
      <c r="W65" s="115">
        <v>-5.0000000000000079E-2</v>
      </c>
      <c r="X65" s="115">
        <v>-0.13254310344827572</v>
      </c>
      <c r="Y65" s="115">
        <v>4.529419684933355E-2</v>
      </c>
      <c r="Z65" s="115">
        <v>-0.22386850329899297</v>
      </c>
      <c r="AA65" s="115">
        <v>-5.4588737481530057E-2</v>
      </c>
      <c r="AB65" s="115">
        <v>-2.7520866230543624E-2</v>
      </c>
      <c r="AC65" s="115">
        <v>-0.11131059245960503</v>
      </c>
      <c r="AD65" s="115">
        <v>-0.1538173652694611</v>
      </c>
      <c r="AE65" s="115">
        <v>-8.1532528580882224E-2</v>
      </c>
      <c r="AF65" s="115">
        <v>-0.4288224956063269</v>
      </c>
      <c r="AG65" s="115">
        <v>-0.1146384479717813</v>
      </c>
      <c r="AH65" s="115">
        <v>-0.18467220683287164</v>
      </c>
      <c r="AI65" s="115">
        <v>-0.11182165378808068</v>
      </c>
      <c r="AJ65" s="115">
        <v>-3.7806072477962777E-2</v>
      </c>
      <c r="AK65" s="115">
        <v>-6.7268001834581521E-3</v>
      </c>
      <c r="AL65" s="115">
        <v>-3.1306597671410114E-2</v>
      </c>
      <c r="AM65" s="115">
        <v>-0.12112169398683725</v>
      </c>
      <c r="AN65" s="115">
        <v>-8.8235294117647009E-2</v>
      </c>
      <c r="AO65" s="115">
        <v>-9.4421667287861888E-2</v>
      </c>
      <c r="AP65" s="115">
        <v>-0.11510160323570978</v>
      </c>
      <c r="AQ65" s="115">
        <v>-0.19896601535771308</v>
      </c>
      <c r="AR65" s="115">
        <v>-4.7306176084099927E-2</v>
      </c>
      <c r="AS65" s="115">
        <v>0</v>
      </c>
      <c r="AT65" s="115">
        <v>0</v>
      </c>
      <c r="AU65" s="115">
        <v>0.11038802570568611</v>
      </c>
      <c r="AV65" s="115">
        <v>-6.6703266538567146E-2</v>
      </c>
      <c r="AW65" s="115">
        <v>-2.2082018927444796E-2</v>
      </c>
      <c r="AX65" s="115">
        <v>-8.1678411274823514E-3</v>
      </c>
      <c r="AY65" s="115">
        <v>3.6263736263736204E-2</v>
      </c>
      <c r="AZ65" s="115">
        <v>-9.56749672346002E-2</v>
      </c>
      <c r="BA65" s="115">
        <v>-0.11168574362094547</v>
      </c>
      <c r="BB65" s="115">
        <v>0.12956521739130436</v>
      </c>
      <c r="BD65" s="115">
        <v>-3.0548068283917647E-3</v>
      </c>
      <c r="BE65" s="115">
        <v>-0.13291139240506328</v>
      </c>
      <c r="BF65" s="115">
        <v>0</v>
      </c>
      <c r="BG65" s="115">
        <v>0</v>
      </c>
      <c r="BH65" s="115">
        <v>-5.2980132450331056E-2</v>
      </c>
      <c r="BI65" s="115">
        <v>-3.3496332518337349E-2</v>
      </c>
      <c r="BK65" s="116">
        <f t="shared" si="0"/>
        <v>-6.7831295884949946E-2</v>
      </c>
    </row>
    <row r="66" spans="1:63" x14ac:dyDescent="0.2">
      <c r="A66" t="s">
        <v>1420</v>
      </c>
      <c r="B66" s="115">
        <v>-0.1360294117647059</v>
      </c>
      <c r="C66" s="115">
        <v>-0.12928759894459108</v>
      </c>
      <c r="D66" s="115">
        <v>-4.7619047619047616E-2</v>
      </c>
      <c r="E66" s="115">
        <v>2.6227885686007726E-2</v>
      </c>
      <c r="F66" s="115">
        <v>-1.4754245395838321E-2</v>
      </c>
      <c r="G66" s="115">
        <v>-0.1332288401253918</v>
      </c>
      <c r="H66" s="115">
        <v>-5.9310160784575412E-2</v>
      </c>
      <c r="I66" s="115">
        <v>0.20394949821948841</v>
      </c>
      <c r="J66" s="115">
        <v>0</v>
      </c>
      <c r="L66" s="115">
        <v>2.2058823529411766E-2</v>
      </c>
      <c r="M66" s="115">
        <v>-7.0921985815602835E-3</v>
      </c>
      <c r="N66" s="115">
        <v>0.17581308701389409</v>
      </c>
      <c r="O66" s="115">
        <v>0</v>
      </c>
      <c r="P66" s="115">
        <v>1.0516875917169462E-2</v>
      </c>
      <c r="Q66" s="115">
        <v>-3.34904490200943E-2</v>
      </c>
      <c r="R66" s="115">
        <v>0.18461463462194708</v>
      </c>
      <c r="T66" s="115">
        <v>0.11756995734942265</v>
      </c>
      <c r="U66" s="115">
        <v>-6.1227269631546746E-2</v>
      </c>
      <c r="V66" s="115">
        <v>0.1669914953933381</v>
      </c>
      <c r="W66" s="115">
        <v>-2.5157232704402538E-2</v>
      </c>
      <c r="X66" s="115">
        <v>-0.17364203027604638</v>
      </c>
      <c r="Y66" s="115">
        <v>0.18532350218647253</v>
      </c>
      <c r="Z66" s="115">
        <v>1.0645765091249374E-2</v>
      </c>
      <c r="AA66" s="115">
        <v>-3.8478235131615302E-2</v>
      </c>
      <c r="AB66" s="115">
        <v>1.4684287812040601E-3</v>
      </c>
      <c r="AC66" s="115">
        <v>-8.5385878489326703E-2</v>
      </c>
      <c r="AD66" s="115">
        <v>-6.1493569653085459E-2</v>
      </c>
      <c r="AE66" s="115">
        <v>3.173631547969398E-2</v>
      </c>
      <c r="AF66" s="115">
        <v>0.78556485355648531</v>
      </c>
      <c r="AG66" s="115">
        <v>0.23691099476439786</v>
      </c>
      <c r="AH66" s="115">
        <v>-0.12165450121654502</v>
      </c>
      <c r="AI66" s="115">
        <v>9.5553176997178246E-2</v>
      </c>
      <c r="AJ66" s="115">
        <v>2.2636217948717858E-2</v>
      </c>
      <c r="AK66" s="115">
        <v>7.0540098199672593E-2</v>
      </c>
      <c r="AL66" s="115">
        <v>-3.3750000000000037E-2</v>
      </c>
      <c r="AM66" s="115">
        <v>0.20984174085064297</v>
      </c>
      <c r="AN66" s="115">
        <v>6.2499999999999917E-2</v>
      </c>
      <c r="AO66" s="115">
        <v>8.4332480129327772E-2</v>
      </c>
      <c r="AP66" s="115">
        <v>-8.3433829112510516E-2</v>
      </c>
      <c r="AQ66" s="115">
        <v>6.2525244365457588E-2</v>
      </c>
      <c r="AR66" s="115">
        <v>-0.1069897959183673</v>
      </c>
      <c r="AS66" s="115">
        <v>-4.9999999999999975E-2</v>
      </c>
      <c r="AT66" s="115">
        <v>-4.9999999999999975E-2</v>
      </c>
      <c r="AU66" s="115">
        <v>3.5200000000000058E-2</v>
      </c>
      <c r="AV66" s="115">
        <v>-1.9380888290713293E-2</v>
      </c>
      <c r="AW66" s="115">
        <v>-9.3749999999999997E-3</v>
      </c>
      <c r="AX66" s="115">
        <v>4.0666666666666629E-2</v>
      </c>
      <c r="AY66" s="115">
        <v>-8.9999999999999983E-2</v>
      </c>
      <c r="AZ66" s="115">
        <v>-0.12197928653624852</v>
      </c>
      <c r="BA66" s="115">
        <v>0.17733703438395421</v>
      </c>
      <c r="BB66" s="115">
        <v>3.7437979251240414E-2</v>
      </c>
      <c r="BD66" s="115">
        <v>0.26477272727272722</v>
      </c>
      <c r="BE66" s="115">
        <v>-0.11758929667362217</v>
      </c>
      <c r="BF66" s="115">
        <v>-4.7619047619047616E-2</v>
      </c>
      <c r="BG66" s="115">
        <v>0</v>
      </c>
      <c r="BH66" s="115">
        <v>-2.580645161290325E-2</v>
      </c>
      <c r="BI66" s="115">
        <v>-7.5224460082504796E-3</v>
      </c>
      <c r="BK66" s="116">
        <f t="shared" si="0"/>
        <v>2.511296092185494E-2</v>
      </c>
    </row>
    <row r="67" spans="1:63" x14ac:dyDescent="0.2">
      <c r="A67" t="s">
        <v>1421</v>
      </c>
      <c r="B67" s="115">
        <v>0.20088300220750555</v>
      </c>
      <c r="C67" s="115">
        <v>0.13134328358208952</v>
      </c>
      <c r="D67" s="115">
        <v>-3.7866813277437919E-2</v>
      </c>
      <c r="E67" s="115">
        <v>-3.4865671641791066E-2</v>
      </c>
      <c r="F67" s="115">
        <v>-2.4583710011373265E-2</v>
      </c>
      <c r="G67" s="115">
        <v>9.8106712564543952E-2</v>
      </c>
      <c r="H67" s="115">
        <v>-1.1931443638760652E-2</v>
      </c>
      <c r="I67" s="115">
        <v>0.34100282179292385</v>
      </c>
      <c r="J67" s="115">
        <v>0</v>
      </c>
      <c r="L67" s="115">
        <v>1.9016648933778985E-2</v>
      </c>
      <c r="M67" s="115">
        <v>0</v>
      </c>
      <c r="N67" s="115">
        <v>0.13008771929824572</v>
      </c>
      <c r="O67" s="115">
        <v>0.16129032258064516</v>
      </c>
      <c r="P67" s="115">
        <v>6.660869565217388E-2</v>
      </c>
      <c r="Q67" s="115">
        <v>4.7012987012987069E-2</v>
      </c>
      <c r="R67" s="115">
        <v>3.3244345942678659E-2</v>
      </c>
      <c r="T67" s="115">
        <v>0.12073588733182543</v>
      </c>
      <c r="U67" s="115">
        <v>-1.7333690269040122E-2</v>
      </c>
      <c r="V67" s="115">
        <v>5.5973058093485885E-2</v>
      </c>
      <c r="W67" s="115">
        <v>-2.0030816640986115E-2</v>
      </c>
      <c r="X67" s="115">
        <v>0.26321709786276715</v>
      </c>
      <c r="Y67" s="115">
        <v>0.12345354355179954</v>
      </c>
      <c r="Z67" s="115">
        <v>1.7578811672331618E-3</v>
      </c>
      <c r="AA67" s="115">
        <v>0.15872507773916214</v>
      </c>
      <c r="AB67" s="115">
        <v>1.723543605653223E-2</v>
      </c>
      <c r="AC67" s="115">
        <v>0.29025423728813565</v>
      </c>
      <c r="AD67" s="115">
        <v>-8.3453023624387071E-2</v>
      </c>
      <c r="AE67" s="115">
        <v>4.8854347800371383E-3</v>
      </c>
      <c r="AF67" s="115">
        <v>1.9733333333333387E-2</v>
      </c>
      <c r="AG67" s="115">
        <v>0.14600000000000007</v>
      </c>
      <c r="AH67" s="115">
        <v>0.36847946725860159</v>
      </c>
      <c r="AI67" s="115">
        <v>0.18384978689091111</v>
      </c>
      <c r="AJ67" s="115">
        <v>6.7008656620711884E-2</v>
      </c>
      <c r="AK67" s="115">
        <v>8.641536273115219E-2</v>
      </c>
      <c r="AL67" s="115">
        <v>0.25</v>
      </c>
      <c r="AM67" s="115">
        <v>7.1769320470687972E-2</v>
      </c>
      <c r="AN67" s="115">
        <v>0.10344827586206906</v>
      </c>
      <c r="AO67" s="115">
        <v>8.6875884621016211E-2</v>
      </c>
      <c r="AP67" s="115">
        <v>-4.4430217669654395E-2</v>
      </c>
      <c r="AQ67" s="115">
        <v>6.0118181039650685E-2</v>
      </c>
      <c r="AR67" s="115">
        <v>3.6634815415535371E-2</v>
      </c>
      <c r="AS67" s="115">
        <v>0</v>
      </c>
      <c r="AT67" s="115">
        <v>0</v>
      </c>
      <c r="AU67" s="115">
        <v>2.1516360390971937E-2</v>
      </c>
      <c r="AV67" s="115">
        <v>-1.0755579456842627E-3</v>
      </c>
      <c r="AW67" s="115">
        <v>7.0269908692598387E-2</v>
      </c>
      <c r="AX67" s="115">
        <v>1.6949152542372881E-2</v>
      </c>
      <c r="AY67" s="115">
        <v>-8.2644628099173556E-3</v>
      </c>
      <c r="AZ67" s="115">
        <v>0.1727395411605937</v>
      </c>
      <c r="BA67" s="115">
        <v>0.22047975520463375</v>
      </c>
      <c r="BB67" s="115">
        <v>2.7499864309879721E-3</v>
      </c>
      <c r="BD67" s="115">
        <v>0.1</v>
      </c>
      <c r="BE67" s="115">
        <v>-9.0939522428029523E-2</v>
      </c>
      <c r="BF67" s="115">
        <v>-4.7403039237922502E-2</v>
      </c>
      <c r="BG67" s="115">
        <v>0</v>
      </c>
      <c r="BH67" s="115">
        <v>2.5873221216040844E-3</v>
      </c>
      <c r="BI67" s="115">
        <v>-1.5057361376673101E-2</v>
      </c>
      <c r="BK67" s="116">
        <f t="shared" ref="BK67:BK130" si="1">AVERAGE(B67:BI67)</f>
        <v>6.8688139888672367E-2</v>
      </c>
    </row>
    <row r="68" spans="1:63" x14ac:dyDescent="0.2">
      <c r="A68" t="s">
        <v>1422</v>
      </c>
      <c r="B68" s="115">
        <v>-1.8418201516793058E-2</v>
      </c>
      <c r="C68" s="115">
        <v>-6.9444444444444448E-2</v>
      </c>
      <c r="D68" s="115">
        <v>6.5330925419757865E-2</v>
      </c>
      <c r="E68" s="115">
        <v>0.1719843268961658</v>
      </c>
      <c r="F68" s="115">
        <v>0.12877316567365615</v>
      </c>
      <c r="G68" s="115">
        <v>0.3999999999999998</v>
      </c>
      <c r="H68" s="115">
        <v>6.4561403508771931E-2</v>
      </c>
      <c r="I68" s="115">
        <v>7.9934364744491421E-2</v>
      </c>
      <c r="J68" s="115">
        <v>2.9741353201284126E-2</v>
      </c>
      <c r="L68" s="115">
        <v>9.2875859810022804E-2</v>
      </c>
      <c r="M68" s="115">
        <v>1.4388489208633094E-2</v>
      </c>
      <c r="N68" s="115">
        <v>7.6792292434117268E-2</v>
      </c>
      <c r="O68" s="115">
        <v>0.29166666666666674</v>
      </c>
      <c r="P68" s="115">
        <v>0.18630080462141535</v>
      </c>
      <c r="Q68" s="115">
        <v>1.5831134564643839E-2</v>
      </c>
      <c r="R68" s="115">
        <v>4.3302328025645119E-2</v>
      </c>
      <c r="T68" s="115">
        <v>0.10676129032258065</v>
      </c>
      <c r="U68" s="115">
        <v>6.3714672171993933E-2</v>
      </c>
      <c r="V68" s="115">
        <v>0.25142433466011088</v>
      </c>
      <c r="W68" s="115">
        <v>-3.7091988130563795E-2</v>
      </c>
      <c r="X68" s="115">
        <v>-4.4792833146695575E-3</v>
      </c>
      <c r="Y68" s="115">
        <v>-0.11069181052810613</v>
      </c>
      <c r="Z68" s="115">
        <v>6.6624999999999976E-2</v>
      </c>
      <c r="AA68" s="115">
        <v>-4.4272540535815724E-2</v>
      </c>
      <c r="AB68" s="115">
        <v>0.1337936425221469</v>
      </c>
      <c r="AC68" s="115">
        <v>0.10538641686182675</v>
      </c>
      <c r="AD68" s="115">
        <v>4.0451406781407781E-2</v>
      </c>
      <c r="AE68" s="115">
        <v>0.26346231448684027</v>
      </c>
      <c r="AF68" s="115">
        <v>1.1326860841423994E-2</v>
      </c>
      <c r="AG68" s="115">
        <v>4.1666666666666706E-2</v>
      </c>
      <c r="AH68" s="115">
        <v>-0.22327586206896552</v>
      </c>
      <c r="AI68" s="115">
        <v>8.9619681184887667E-2</v>
      </c>
      <c r="AJ68" s="115">
        <v>-3.5659074513037285E-2</v>
      </c>
      <c r="AK68" s="115">
        <v>0.18126444024364635</v>
      </c>
      <c r="AL68" s="115">
        <v>0.10764970578054688</v>
      </c>
      <c r="AM68" s="115">
        <v>8.4252873563218367E-2</v>
      </c>
      <c r="AN68" s="115">
        <v>0.1068702290076335</v>
      </c>
      <c r="AO68" s="115">
        <v>-6.9865625567459663E-2</v>
      </c>
      <c r="AP68" s="115">
        <v>9.3984962406014544E-4</v>
      </c>
      <c r="AQ68" s="115">
        <v>0.12354469354373125</v>
      </c>
      <c r="AR68" s="115">
        <v>3.3018266586534076E-2</v>
      </c>
      <c r="AS68" s="115">
        <v>8.173076923076919E-2</v>
      </c>
      <c r="AT68" s="115">
        <v>8.173076923076919E-2</v>
      </c>
      <c r="AU68" s="115">
        <v>3.3069694074781698E-2</v>
      </c>
      <c r="AV68" s="115">
        <v>1.6064695918255822E-2</v>
      </c>
      <c r="AW68" s="115">
        <v>5.2781690140845106E-2</v>
      </c>
      <c r="AX68" s="115">
        <v>-3.9087947882736132E-2</v>
      </c>
      <c r="AY68" s="115">
        <v>7.0038910505836591E-2</v>
      </c>
      <c r="AZ68" s="115">
        <v>0.18370607028753999</v>
      </c>
      <c r="BA68" s="115">
        <v>0.16049461001902349</v>
      </c>
      <c r="BB68" s="115">
        <v>0.22968252908852257</v>
      </c>
      <c r="BD68" s="115">
        <v>5.5408970976253337E-2</v>
      </c>
      <c r="BE68" s="115">
        <v>-2.9719049423482819E-2</v>
      </c>
      <c r="BF68" s="115">
        <v>4.976190476190484E-2</v>
      </c>
      <c r="BG68" s="115">
        <v>0</v>
      </c>
      <c r="BH68" s="115">
        <v>6.6206896551724195E-2</v>
      </c>
      <c r="BI68" s="115">
        <v>0.11187882009035345</v>
      </c>
      <c r="BK68" s="116">
        <f t="shared" si="1"/>
        <v>6.9891332676754958E-2</v>
      </c>
    </row>
    <row r="69" spans="1:63" x14ac:dyDescent="0.2">
      <c r="A69" t="s">
        <v>1423</v>
      </c>
      <c r="B69" s="115">
        <v>1.9889502762430906E-2</v>
      </c>
      <c r="C69" s="115">
        <v>4.3478260869565188E-2</v>
      </c>
      <c r="D69" s="115">
        <v>-9.0251104549188582E-2</v>
      </c>
      <c r="E69" s="115">
        <v>0.26679666725757839</v>
      </c>
      <c r="F69" s="115">
        <v>-3.9672131147540316E-3</v>
      </c>
      <c r="G69" s="115">
        <v>-3.7122969837586839E-2</v>
      </c>
      <c r="H69" s="115">
        <v>-8.0645161290322578E-2</v>
      </c>
      <c r="I69" s="115">
        <v>-4.3926490363065909E-2</v>
      </c>
      <c r="J69" s="115">
        <v>-6.0208320789933165E-3</v>
      </c>
      <c r="L69" s="115">
        <v>0.10016035747103662</v>
      </c>
      <c r="M69" s="115">
        <v>-6.2078272604588321E-2</v>
      </c>
      <c r="N69" s="115">
        <v>2.2997391052275676E-2</v>
      </c>
      <c r="O69" s="115">
        <v>6.6666666666666624E-2</v>
      </c>
      <c r="P69" s="115">
        <v>-5.1653296810800248E-2</v>
      </c>
      <c r="Q69" s="115">
        <v>-7.5609756097561015E-2</v>
      </c>
      <c r="R69" s="115">
        <v>-1.4347871128146743E-2</v>
      </c>
      <c r="T69" s="115">
        <v>-6.6265060240963861E-2</v>
      </c>
      <c r="U69" s="115">
        <v>-1.389961389961383E-2</v>
      </c>
      <c r="V69" s="115">
        <v>-1.9213104715247942E-2</v>
      </c>
      <c r="W69" s="115">
        <v>-6.6481994459833729E-2</v>
      </c>
      <c r="X69" s="115">
        <v>7.2028811524609798E-2</v>
      </c>
      <c r="Y69" s="115">
        <v>-8.5264699992621488E-3</v>
      </c>
      <c r="Z69" s="115">
        <v>-7.8128601060152125E-2</v>
      </c>
      <c r="AA69" s="115">
        <v>-5.1328827895020503E-2</v>
      </c>
      <c r="AB69" s="115">
        <v>2.8678638434736E-2</v>
      </c>
      <c r="AC69" s="115">
        <v>3.3898305084745686E-2</v>
      </c>
      <c r="AD69" s="115">
        <v>5.2015287452904339E-2</v>
      </c>
      <c r="AE69" s="115">
        <v>-0.16986352357320095</v>
      </c>
      <c r="AF69" s="115">
        <v>9.7690941385435076E-2</v>
      </c>
      <c r="AG69" s="115">
        <v>-3.9039039039039096E-2</v>
      </c>
      <c r="AH69" s="115">
        <v>6.6176470588235184E-2</v>
      </c>
      <c r="AI69" s="115">
        <v>2.4299305734121888E-2</v>
      </c>
      <c r="AJ69" s="115">
        <v>-3.4918352675362371E-3</v>
      </c>
      <c r="AK69" s="115">
        <v>4.8678414096916318E-2</v>
      </c>
      <c r="AL69" s="115">
        <v>-7.4038461538461497E-2</v>
      </c>
      <c r="AM69" s="115">
        <v>-1.0351495848026353E-2</v>
      </c>
      <c r="AN69" s="115">
        <v>-0.20606060606060597</v>
      </c>
      <c r="AO69" s="115">
        <v>-2.9603524229074883E-2</v>
      </c>
      <c r="AP69" s="115">
        <v>-0.1440846847176262</v>
      </c>
      <c r="AQ69" s="115">
        <v>-3.2399217949911463E-2</v>
      </c>
      <c r="AR69" s="115">
        <v>-1.2445819319796334E-2</v>
      </c>
      <c r="AS69" s="115">
        <v>-2.6900584795321626E-2</v>
      </c>
      <c r="AT69" s="115">
        <v>-2.6900584795321626E-2</v>
      </c>
      <c r="AU69" s="115">
        <v>-6.1782178217821754E-2</v>
      </c>
      <c r="AV69" s="115">
        <v>-2.3984736985554526E-3</v>
      </c>
      <c r="AW69" s="115">
        <v>-6.8852459016393447E-2</v>
      </c>
      <c r="AX69" s="115">
        <v>-0.10391126678342087</v>
      </c>
      <c r="AY69" s="115">
        <v>-2.1178962230850237E-3</v>
      </c>
      <c r="AZ69" s="115">
        <v>-5.8646616541353468E-2</v>
      </c>
      <c r="BA69" s="115">
        <v>-0.13697805505390467</v>
      </c>
      <c r="BB69" s="115">
        <v>0.45784480661639509</v>
      </c>
      <c r="BD69" s="115">
        <v>0</v>
      </c>
      <c r="BE69" s="115">
        <v>1.0336906584992268E-2</v>
      </c>
      <c r="BF69" s="115">
        <v>0</v>
      </c>
      <c r="BG69" s="115">
        <v>0</v>
      </c>
      <c r="BH69" s="115">
        <v>-5.9662775616083005E-2</v>
      </c>
      <c r="BI69" s="115">
        <v>0.11827637444279358</v>
      </c>
      <c r="BK69" s="116">
        <f t="shared" si="1"/>
        <v>-8.931274217617597E-3</v>
      </c>
    </row>
    <row r="70" spans="1:63" x14ac:dyDescent="0.2">
      <c r="A70" t="s">
        <v>1424</v>
      </c>
      <c r="B70" s="115">
        <v>6.4705882352941266E-2</v>
      </c>
      <c r="C70" s="115">
        <v>0</v>
      </c>
      <c r="D70" s="115">
        <v>-3.1376344086021454E-2</v>
      </c>
      <c r="E70" s="115">
        <v>7.4476190476190418E-2</v>
      </c>
      <c r="F70" s="115">
        <v>0.13721103653989564</v>
      </c>
      <c r="G70" s="115">
        <v>1.4117647058823438E-2</v>
      </c>
      <c r="H70" s="115">
        <v>-4.4195181510418319E-2</v>
      </c>
      <c r="I70" s="115">
        <v>-8.3025071927661315E-2</v>
      </c>
      <c r="J70" s="115">
        <v>0</v>
      </c>
      <c r="L70" s="115">
        <v>0.11595689065830221</v>
      </c>
      <c r="M70" s="115">
        <v>0</v>
      </c>
      <c r="N70" s="115">
        <v>-2.1278607906184983E-2</v>
      </c>
      <c r="O70" s="115">
        <v>-8.1632653061224553E-2</v>
      </c>
      <c r="P70" s="115">
        <v>-5.1234453313532546E-2</v>
      </c>
      <c r="Q70" s="115">
        <v>3.4308779011099882E-2</v>
      </c>
      <c r="R70" s="115">
        <v>0.13537991060926846</v>
      </c>
      <c r="T70" s="115">
        <v>7.8958999558016801E-2</v>
      </c>
      <c r="U70" s="115">
        <v>6.9123386370459158E-2</v>
      </c>
      <c r="V70" s="115">
        <v>0.23864606049113479</v>
      </c>
      <c r="W70" s="115">
        <v>-0.32397003745318353</v>
      </c>
      <c r="X70" s="115">
        <v>3.3498759305210866E-2</v>
      </c>
      <c r="Y70" s="115">
        <v>0.11528922219740685</v>
      </c>
      <c r="Z70" s="115">
        <v>9.7369752149721836E-2</v>
      </c>
      <c r="AA70" s="115">
        <v>0.31488851332933537</v>
      </c>
      <c r="AB70" s="115">
        <v>8.7438064704167873E-2</v>
      </c>
      <c r="AC70" s="115">
        <v>2.4271844660193657E-3</v>
      </c>
      <c r="AD70" s="115">
        <v>0.13009250750474799</v>
      </c>
      <c r="AE70" s="115">
        <v>4.6753246753246755E-2</v>
      </c>
      <c r="AF70" s="115">
        <v>0.10754098360655741</v>
      </c>
      <c r="AG70" s="115">
        <v>-9.9188458070333607E-2</v>
      </c>
      <c r="AH70" s="115">
        <v>-0.1154471544715447</v>
      </c>
      <c r="AI70" s="115">
        <v>8.389074693422513E-2</v>
      </c>
      <c r="AJ70" s="115">
        <v>0.1404310142890608</v>
      </c>
      <c r="AK70" s="115"/>
      <c r="AL70" s="115">
        <v>9.2054602730136464E-2</v>
      </c>
      <c r="AM70" s="115">
        <v>4.2328669670381708E-2</v>
      </c>
      <c r="AN70" s="115">
        <v>0.22222222222222207</v>
      </c>
      <c r="AO70" s="115">
        <v>0.12845496122489564</v>
      </c>
      <c r="AP70" s="115">
        <v>6.0265953322478159E-2</v>
      </c>
      <c r="AQ70" s="115">
        <v>0.17748300811225606</v>
      </c>
      <c r="AR70" s="115">
        <v>6.9352822386767848E-2</v>
      </c>
      <c r="AS70" s="115">
        <v>-2.4999999999999762E-3</v>
      </c>
      <c r="AT70" s="115">
        <v>-2.4999999999999762E-3</v>
      </c>
      <c r="AU70" s="115">
        <v>-4.7699392592004397E-2</v>
      </c>
      <c r="AV70" s="115">
        <v>0.14656249999999993</v>
      </c>
      <c r="AW70" s="115">
        <v>1.6700556685222811E-2</v>
      </c>
      <c r="AX70" s="115">
        <v>4.2129277566539863E-2</v>
      </c>
      <c r="AY70" s="115">
        <v>0.13138977635782745</v>
      </c>
      <c r="AZ70" s="115">
        <v>2.0721412125863498E-2</v>
      </c>
      <c r="BA70" s="115">
        <v>0.30801717967072301</v>
      </c>
      <c r="BB70" s="115">
        <v>-7.7327068962937562E-2</v>
      </c>
      <c r="BD70" s="115">
        <v>0</v>
      </c>
      <c r="BE70" s="115">
        <v>7.2164380543161032E-3</v>
      </c>
      <c r="BF70" s="115">
        <v>0</v>
      </c>
      <c r="BG70" s="115">
        <v>0</v>
      </c>
      <c r="BH70" s="115">
        <v>0.15592203898050974</v>
      </c>
      <c r="BI70" s="115">
        <v>6.11794386628823E-2</v>
      </c>
      <c r="BK70" s="116">
        <f t="shared" si="1"/>
        <v>5.0413057371139436E-2</v>
      </c>
    </row>
    <row r="71" spans="1:63" x14ac:dyDescent="0.2">
      <c r="A71" t="s">
        <v>1425</v>
      </c>
      <c r="B71" s="115">
        <v>-0.29810074318744834</v>
      </c>
      <c r="C71" s="115">
        <v>-0.11311053984575833</v>
      </c>
      <c r="D71" s="115">
        <v>-0.15454545454545454</v>
      </c>
      <c r="E71" s="115">
        <v>-0.23110720562390161</v>
      </c>
      <c r="F71" s="115">
        <v>-0.16853967417419749</v>
      </c>
      <c r="G71" s="115">
        <v>-0.21441774491682072</v>
      </c>
      <c r="H71" s="115">
        <v>-0.14423746701846962</v>
      </c>
      <c r="I71" s="115">
        <v>-8.6197183098591618E-2</v>
      </c>
      <c r="J71" s="115">
        <v>0</v>
      </c>
      <c r="L71" s="115">
        <v>-0.22290625000000003</v>
      </c>
      <c r="M71" s="115">
        <v>-8.5185185185185253E-2</v>
      </c>
      <c r="N71" s="115">
        <v>-0.16325077154387915</v>
      </c>
      <c r="O71" s="115">
        <v>-9.2592592592592587E-2</v>
      </c>
      <c r="P71" s="115">
        <v>-0.15663405088062626</v>
      </c>
      <c r="Q71" s="115">
        <v>-0.12164857079547976</v>
      </c>
      <c r="R71" s="115">
        <v>-0.11763790151004107</v>
      </c>
      <c r="T71" s="115">
        <v>-0.14530465312652768</v>
      </c>
      <c r="U71" s="115">
        <v>-5.5236474508969666E-2</v>
      </c>
      <c r="V71" s="115">
        <v>-0.13785915723219025</v>
      </c>
      <c r="W71" s="115">
        <v>0.12302839116719243</v>
      </c>
      <c r="X71" s="115">
        <v>-0.15954118873826897</v>
      </c>
      <c r="Y71" s="115">
        <v>-0.13596384318504975</v>
      </c>
      <c r="Z71" s="115">
        <v>-0.22257176563114434</v>
      </c>
      <c r="AA71" s="115">
        <v>-8.572995065543533E-2</v>
      </c>
      <c r="AB71" s="115">
        <v>-6.7282859861356389E-2</v>
      </c>
      <c r="AC71" s="115">
        <v>-0.2076923076923077</v>
      </c>
      <c r="AD71" s="115">
        <v>-0.11528455284552851</v>
      </c>
      <c r="AE71" s="115">
        <v>-0.13998190611282996</v>
      </c>
      <c r="AF71" s="115">
        <v>-0.11849710982658963</v>
      </c>
      <c r="AG71" s="115">
        <v>-3.774403470715839E-2</v>
      </c>
      <c r="AH71" s="115">
        <v>-0.21656050955414005</v>
      </c>
      <c r="AI71" s="115">
        <v>-7.5257731958762758E-2</v>
      </c>
      <c r="AJ71" s="115">
        <v>-3.8730015762215693E-2</v>
      </c>
      <c r="AK71" s="115"/>
      <c r="AL71" s="115">
        <v>-0.15995295501323134</v>
      </c>
      <c r="AM71" s="115">
        <v>-0.14971267264845242</v>
      </c>
      <c r="AN71" s="115">
        <v>-0.14556962025316453</v>
      </c>
      <c r="AO71" s="115">
        <v>-0.16676331704084166</v>
      </c>
      <c r="AP71" s="115">
        <v>-2.9351998193723229E-2</v>
      </c>
      <c r="AQ71" s="115">
        <v>-0.17170616544084261</v>
      </c>
      <c r="AR71" s="115">
        <v>-2.7567375488600887E-2</v>
      </c>
      <c r="AS71" s="115">
        <v>0</v>
      </c>
      <c r="AT71" s="115">
        <v>0</v>
      </c>
      <c r="AU71" s="115">
        <v>-8.2869106135080986E-2</v>
      </c>
      <c r="AV71" s="115">
        <v>-5.8823529411764705E-2</v>
      </c>
      <c r="AW71" s="115">
        <v>-0.16437325905292477</v>
      </c>
      <c r="AX71" s="115">
        <v>5.4023725553061834E-2</v>
      </c>
      <c r="AY71" s="115">
        <v>-4.5731707317073149E-2</v>
      </c>
      <c r="AZ71" s="115">
        <v>-5.6480811006517098E-2</v>
      </c>
      <c r="BA71" s="115">
        <v>8.9108910891088938E-2</v>
      </c>
      <c r="BB71" s="115">
        <v>-0.23586243168461726</v>
      </c>
      <c r="BD71" s="115">
        <v>-5.2500000000000033E-2</v>
      </c>
      <c r="BE71" s="115">
        <v>-0.14027942221169787</v>
      </c>
      <c r="BF71" s="115">
        <v>0</v>
      </c>
      <c r="BG71" s="115">
        <v>0</v>
      </c>
      <c r="BH71" s="115">
        <v>-4.8502139800285289E-2</v>
      </c>
      <c r="BI71" s="115">
        <v>-8.0603073354595559E-2</v>
      </c>
      <c r="BK71" s="116">
        <f t="shared" si="1"/>
        <v>-0.1049971062992677</v>
      </c>
    </row>
    <row r="72" spans="1:63" x14ac:dyDescent="0.2">
      <c r="A72" t="s">
        <v>1426</v>
      </c>
      <c r="B72" s="115">
        <v>-8.5347432024169237E-2</v>
      </c>
      <c r="C72" s="115">
        <v>-0.13555555555555554</v>
      </c>
      <c r="D72" s="115">
        <v>-0.1212372978845785</v>
      </c>
      <c r="E72" s="115">
        <v>-5.8206896551724119E-2</v>
      </c>
      <c r="F72" s="115">
        <v>1.2397407529463424E-2</v>
      </c>
      <c r="G72" s="115">
        <v>-9.9833610648918408E-2</v>
      </c>
      <c r="H72" s="115">
        <v>-2.631578947368421E-3</v>
      </c>
      <c r="J72" s="115">
        <v>0</v>
      </c>
      <c r="L72" s="115">
        <v>-0.11030791686939601</v>
      </c>
      <c r="M72" s="115">
        <v>-5.8139534883720929E-2</v>
      </c>
      <c r="N72" s="115">
        <v>-0.1666446847797414</v>
      </c>
      <c r="O72" s="115">
        <v>-3.5714285714285587E-2</v>
      </c>
      <c r="P72" s="115">
        <v>-1.9419711390850483E-2</v>
      </c>
      <c r="Q72" s="115">
        <v>0.28429140580535006</v>
      </c>
      <c r="R72" s="115">
        <v>-0.10454904511872125</v>
      </c>
      <c r="T72" s="115">
        <v>-7.3785168872332149E-2</v>
      </c>
      <c r="U72" s="115">
        <v>6.9462349283385127E-2</v>
      </c>
      <c r="V72" s="115">
        <v>-6.0046100653092675E-2</v>
      </c>
      <c r="W72" s="115">
        <v>-9.4285714285714306E-2</v>
      </c>
      <c r="X72" s="115">
        <v>-7.3429951690821241E-2</v>
      </c>
      <c r="Y72" s="115">
        <v>5.8982963345379488E-2</v>
      </c>
      <c r="Z72" s="115">
        <v>-0.13259998294533978</v>
      </c>
      <c r="AA72" s="115">
        <v>0.11927475592747556</v>
      </c>
      <c r="AB72" s="115">
        <v>-0.13902867173785852</v>
      </c>
      <c r="AC72" s="115">
        <v>-0.15032679738562091</v>
      </c>
      <c r="AD72" s="115">
        <v>8.1140890090976893E-3</v>
      </c>
      <c r="AE72" s="115">
        <v>-9.1035532994923812E-2</v>
      </c>
      <c r="AF72" s="115">
        <v>-0.26163038839095171</v>
      </c>
      <c r="AG72" s="115">
        <v>-0.11312043093497491</v>
      </c>
      <c r="AH72" s="115">
        <v>-1.8136335209505999E-2</v>
      </c>
      <c r="AI72" s="115">
        <v>-9.567649458105125E-2</v>
      </c>
      <c r="AJ72" s="115">
        <v>5.5621583075825917E-2</v>
      </c>
      <c r="AK72" s="115"/>
      <c r="AL72" s="115">
        <v>-0.11593449441122955</v>
      </c>
      <c r="AM72" s="115">
        <v>6.8167133318974782E-2</v>
      </c>
      <c r="AN72" s="115">
        <v>-2.4691358024691377E-2</v>
      </c>
      <c r="AO72" s="115">
        <v>-0.1220452396537931</v>
      </c>
      <c r="AP72" s="115">
        <v>-0.11847539433746322</v>
      </c>
      <c r="AQ72" s="115">
        <v>-5.4678111587982872E-2</v>
      </c>
      <c r="AR72" s="115">
        <v>-5.9306908604148528E-3</v>
      </c>
      <c r="AS72" s="115">
        <v>0</v>
      </c>
      <c r="AT72" s="115">
        <v>0</v>
      </c>
      <c r="AU72" s="115">
        <v>2.6968917971488579E-2</v>
      </c>
      <c r="AV72" s="115">
        <v>-1.7341040462427744E-2</v>
      </c>
      <c r="AW72" s="115">
        <v>-0.15109955072121065</v>
      </c>
      <c r="AX72" s="115">
        <v>-0.22024999999999997</v>
      </c>
      <c r="AY72" s="115">
        <v>-0.15627009646302259</v>
      </c>
      <c r="AZ72" s="115">
        <v>-0.12870662460567819</v>
      </c>
      <c r="BA72" s="115">
        <v>0.35021052631578958</v>
      </c>
      <c r="BB72" s="115">
        <v>-4.9315753432102524E-2</v>
      </c>
      <c r="BD72" s="115">
        <v>0</v>
      </c>
      <c r="BE72" s="115">
        <v>9.9554375651847893E-4</v>
      </c>
      <c r="BF72" s="115">
        <v>0</v>
      </c>
      <c r="BG72" s="115">
        <v>0</v>
      </c>
      <c r="BH72" s="115">
        <v>-0.15338164251207725</v>
      </c>
      <c r="BI72" s="115">
        <v>-0.13013871374527103</v>
      </c>
      <c r="BK72" s="116">
        <f t="shared" si="1"/>
        <v>-4.8990202827815146E-2</v>
      </c>
    </row>
    <row r="73" spans="1:63" x14ac:dyDescent="0.2">
      <c r="A73" t="s">
        <v>1427</v>
      </c>
      <c r="B73" s="115">
        <v>-5.428571428571427E-2</v>
      </c>
      <c r="C73" s="115">
        <v>-3.4334763948497882E-2</v>
      </c>
      <c r="D73" s="115">
        <v>-0.31372807017543858</v>
      </c>
      <c r="E73" s="115">
        <v>0.15079365079365079</v>
      </c>
      <c r="F73" s="115">
        <v>-1.4887301734532968E-2</v>
      </c>
      <c r="G73" s="115">
        <v>2.0373514431239408E-2</v>
      </c>
      <c r="H73" s="115">
        <v>-0.05</v>
      </c>
      <c r="J73" s="115">
        <v>0</v>
      </c>
      <c r="L73" s="115">
        <v>1.219958349749546E-2</v>
      </c>
      <c r="M73" s="115">
        <v>0.13157894736842105</v>
      </c>
      <c r="N73" s="115">
        <v>2.1007271747912577E-2</v>
      </c>
      <c r="O73" s="115">
        <v>0.14285714285714271</v>
      </c>
      <c r="P73" s="115">
        <v>8.0892723803202518E-2</v>
      </c>
      <c r="Q73" s="115">
        <v>3.2921810699588397E-2</v>
      </c>
      <c r="R73" s="115">
        <v>0.16091271981875074</v>
      </c>
      <c r="T73" s="115">
        <v>5.0620594213553659E-2</v>
      </c>
      <c r="U73" s="115">
        <v>0.1260353513790454</v>
      </c>
      <c r="V73" s="115">
        <v>7.6331458815745976E-2</v>
      </c>
      <c r="W73" s="115">
        <v>0.05</v>
      </c>
      <c r="X73" s="115">
        <v>-8.5689045936395813E-2</v>
      </c>
      <c r="Y73" s="115">
        <v>0.13126003796174623</v>
      </c>
      <c r="Z73" s="115">
        <v>-0.18221757322175738</v>
      </c>
      <c r="AA73" s="115">
        <v>-9.5519224947017894E-2</v>
      </c>
      <c r="AB73" s="115">
        <v>0.24417588817705291</v>
      </c>
      <c r="AC73" s="115">
        <v>2.0000000000000018E-2</v>
      </c>
      <c r="AD73" s="115">
        <v>-3.5138127372416811E-2</v>
      </c>
      <c r="AE73" s="115">
        <v>1.070215582256785E-2</v>
      </c>
      <c r="AF73" s="115">
        <v>0.30166666666666664</v>
      </c>
      <c r="AG73" s="115">
        <v>1.9615535504119264E-2</v>
      </c>
      <c r="AH73" s="115">
        <v>0.30637254901960786</v>
      </c>
      <c r="AI73" s="115">
        <v>0.26246873620715028</v>
      </c>
      <c r="AJ73" s="115">
        <v>7.3762123532414514E-2</v>
      </c>
      <c r="AK73" s="115"/>
      <c r="AL73" s="115">
        <v>0.25965946299934511</v>
      </c>
      <c r="AM73" s="115">
        <v>0.14606602900339394</v>
      </c>
      <c r="AN73" s="115">
        <v>-3.5714285714285615E-2</v>
      </c>
      <c r="AO73" s="115">
        <v>1.6261364476310276E-2</v>
      </c>
      <c r="AP73" s="115">
        <v>0.26808286886107896</v>
      </c>
      <c r="AQ73" s="115">
        <v>0.37853508460537205</v>
      </c>
      <c r="AR73" s="115">
        <v>-3.150598613736694E-3</v>
      </c>
      <c r="AS73" s="115">
        <v>1.6776817488561295E-2</v>
      </c>
      <c r="AT73" s="115">
        <v>1.6776817488561295E-2</v>
      </c>
      <c r="AU73" s="115">
        <v>-2.9705215419501135E-2</v>
      </c>
      <c r="AV73" s="115">
        <v>0.15333333333333332</v>
      </c>
      <c r="AW73" s="115">
        <v>9.8441558441558386E-2</v>
      </c>
      <c r="AX73" s="115">
        <v>1.9108280254777069E-2</v>
      </c>
      <c r="AY73" s="115">
        <v>-5.757575757575753E-2</v>
      </c>
      <c r="AZ73" s="115">
        <v>0.26194267515923558</v>
      </c>
      <c r="BA73" s="115">
        <v>3.6665211697948487E-2</v>
      </c>
      <c r="BB73" s="115">
        <v>9.657079514166178E-2</v>
      </c>
      <c r="BD73" s="115">
        <v>0.13604089747230896</v>
      </c>
      <c r="BE73" s="115">
        <v>2.4627191917229285E-2</v>
      </c>
      <c r="BF73" s="115">
        <v>0</v>
      </c>
      <c r="BG73" s="115">
        <v>0</v>
      </c>
      <c r="BH73" s="115">
        <v>0.1420689655172413</v>
      </c>
      <c r="BI73" s="115">
        <v>-0.12511032656663729</v>
      </c>
      <c r="BK73" s="116">
        <f t="shared" si="1"/>
        <v>6.1462723830241858E-2</v>
      </c>
    </row>
    <row r="74" spans="1:63" x14ac:dyDescent="0.2">
      <c r="A74" t="s">
        <v>1428</v>
      </c>
      <c r="B74" s="115">
        <v>-2.7777777777777801E-2</v>
      </c>
      <c r="C74" s="115">
        <v>-6.0483870967741903E-2</v>
      </c>
      <c r="D74" s="115">
        <v>0.24948623099054668</v>
      </c>
      <c r="E74" s="115">
        <v>-3.4630707937480923E-2</v>
      </c>
      <c r="F74" s="115">
        <v>2.3107947805456722E-2</v>
      </c>
      <c r="G74" s="115">
        <v>4.2477876106194565E-2</v>
      </c>
      <c r="H74" s="115">
        <v>0.12170499158721257</v>
      </c>
      <c r="J74" s="115">
        <v>0</v>
      </c>
      <c r="L74" s="115">
        <v>-0.14654561612085851</v>
      </c>
      <c r="M74" s="115">
        <v>-0.05</v>
      </c>
      <c r="N74" s="115">
        <v>-6.919027325144142E-2</v>
      </c>
      <c r="O74" s="115">
        <v>-0.12499999999999988</v>
      </c>
      <c r="P74" s="115">
        <v>-0.11264080100125164</v>
      </c>
      <c r="Q74" s="115">
        <v>-5.078125E-2</v>
      </c>
      <c r="R74" s="115">
        <v>5.5935292777397998E-2</v>
      </c>
      <c r="T74" s="115">
        <v>-0.15152738280891659</v>
      </c>
      <c r="U74" s="115">
        <v>-1.9671856688431227E-2</v>
      </c>
      <c r="V74" s="115">
        <v>-0.10624930706973641</v>
      </c>
      <c r="W74" s="115">
        <v>-0.15254237288135597</v>
      </c>
      <c r="X74" s="115">
        <v>0.14228052472250252</v>
      </c>
      <c r="Y74" s="115">
        <v>-6.1384374678802693E-2</v>
      </c>
      <c r="Z74" s="115">
        <v>-0.14295959837437239</v>
      </c>
      <c r="AA74" s="115">
        <v>-3.0999413260316855E-2</v>
      </c>
      <c r="AB74" s="115">
        <v>6.0040129649637293E-2</v>
      </c>
      <c r="AC74" s="115">
        <v>2.0408163265306142E-2</v>
      </c>
      <c r="AD74" s="115">
        <v>-0.15050272073807014</v>
      </c>
      <c r="AE74" s="115">
        <v>-1.5118288480389602E-2</v>
      </c>
      <c r="AF74" s="115">
        <v>2.8571428571428571E-2</v>
      </c>
      <c r="AG74" s="115">
        <v>-1.0097087378640837E-2</v>
      </c>
      <c r="AH74" s="115">
        <v>0.63855421686746994</v>
      </c>
      <c r="AI74" s="115">
        <v>0.14911242603550295</v>
      </c>
      <c r="AJ74" s="115">
        <v>9.2582264361405472E-2</v>
      </c>
      <c r="AK74" s="115"/>
      <c r="AL74" s="115">
        <v>2.2973416475221622E-3</v>
      </c>
      <c r="AM74" s="115">
        <v>0.21050272652573396</v>
      </c>
      <c r="AN74" s="115">
        <v>-1.7543859649122823E-2</v>
      </c>
      <c r="AO74" s="115">
        <v>0.11496621064776651</v>
      </c>
      <c r="AP74" s="115">
        <v>-0.28389613519293921</v>
      </c>
      <c r="AQ74" s="115">
        <v>2.4115365971885714E-2</v>
      </c>
      <c r="AR74" s="115">
        <v>-3.5827242999839096E-2</v>
      </c>
      <c r="AS74" s="115">
        <v>-4.2045454545454601E-2</v>
      </c>
      <c r="AT74" s="115">
        <v>-4.2045454545454601E-2</v>
      </c>
      <c r="AU74" s="115">
        <v>-8.1250000000000003E-2</v>
      </c>
      <c r="AV74" s="115">
        <v>-1.3028030003947821E-2</v>
      </c>
      <c r="AW74" s="115">
        <v>-1.0867610410297299E-2</v>
      </c>
      <c r="AX74" s="115">
        <v>0.16815476190476186</v>
      </c>
      <c r="AY74" s="115">
        <v>7.8431372549019551E-2</v>
      </c>
      <c r="AZ74" s="115">
        <v>5.0167224080267525E-2</v>
      </c>
      <c r="BA74" s="115">
        <v>-0.1406601650412603</v>
      </c>
      <c r="BB74" s="115">
        <v>4.4794520547945242E-2</v>
      </c>
      <c r="BD74" s="115">
        <v>0</v>
      </c>
      <c r="BE74" s="115">
        <v>-3.3927733458470152E-2</v>
      </c>
      <c r="BF74" s="115">
        <v>0</v>
      </c>
      <c r="BG74" s="115">
        <v>0</v>
      </c>
      <c r="BH74" s="115">
        <v>0.19439868204283356</v>
      </c>
      <c r="BI74" s="115">
        <v>-1.1559432933478759E-2</v>
      </c>
      <c r="BK74" s="116">
        <f t="shared" si="1"/>
        <v>5.1151978265808768E-3</v>
      </c>
    </row>
    <row r="75" spans="1:63" x14ac:dyDescent="0.2">
      <c r="A75" t="s">
        <v>1429</v>
      </c>
      <c r="B75" s="115">
        <v>0.24031007751937994</v>
      </c>
      <c r="C75" s="115">
        <v>-4.2471042471042428E-2</v>
      </c>
      <c r="D75" s="115">
        <v>0.22878787878787876</v>
      </c>
      <c r="E75" s="115">
        <v>1.4456707601430233E-2</v>
      </c>
      <c r="F75" s="115">
        <v>2.4201778684939584E-2</v>
      </c>
      <c r="G75" s="115">
        <v>0.12774451097804404</v>
      </c>
      <c r="H75" s="115">
        <v>5.6279620853080567E-2</v>
      </c>
      <c r="J75" s="115">
        <v>0</v>
      </c>
      <c r="L75" s="115">
        <v>0.35079323881517049</v>
      </c>
      <c r="M75" s="115">
        <v>-1.5600624024960999E-3</v>
      </c>
      <c r="N75" s="115">
        <v>3.0083925112976091E-2</v>
      </c>
      <c r="O75" s="115">
        <v>0.17154811715481158</v>
      </c>
      <c r="P75" s="115">
        <v>0.35816418358164187</v>
      </c>
      <c r="Q75" s="115">
        <v>-7.4141048824593062E-2</v>
      </c>
      <c r="R75" s="115">
        <v>9.6153846153846187E-2</v>
      </c>
      <c r="T75" s="115">
        <v>-2.4972719629344799E-2</v>
      </c>
      <c r="U75" s="115">
        <v>1.4091680814940548E-2</v>
      </c>
      <c r="V75" s="115">
        <v>0.16885529157667375</v>
      </c>
      <c r="W75" s="115">
        <v>2.6979982593559659E-2</v>
      </c>
      <c r="X75" s="115">
        <v>-0.10640216411181241</v>
      </c>
      <c r="Y75" s="115">
        <v>4.7554672919557832E-2</v>
      </c>
      <c r="Z75" s="115">
        <v>0.62572872133696067</v>
      </c>
      <c r="AA75" s="115">
        <v>3.089873481526299E-2</v>
      </c>
      <c r="AB75" s="115">
        <v>0.10093457943925242</v>
      </c>
      <c r="AC75" s="115">
        <v>-7.6923076923076955E-2</v>
      </c>
      <c r="AD75" s="115">
        <v>-0.10976217530849432</v>
      </c>
      <c r="AE75" s="115">
        <v>-2.6819433516915799E-2</v>
      </c>
      <c r="AF75" s="115">
        <v>9.9246231155778894E-2</v>
      </c>
      <c r="AG75" s="115">
        <v>-9.6153846153846159E-3</v>
      </c>
      <c r="AH75" s="115">
        <v>0.35818181818181816</v>
      </c>
      <c r="AI75" s="115">
        <v>-1.0869565217391281E-2</v>
      </c>
      <c r="AJ75" s="115">
        <v>8.3711090964037338E-2</v>
      </c>
      <c r="AK75" s="115"/>
      <c r="AL75" s="115">
        <v>0.2426590538336052</v>
      </c>
      <c r="AM75" s="115">
        <v>0.16682646212847554</v>
      </c>
      <c r="AN75" s="115">
        <v>-2.2857142857142878E-2</v>
      </c>
      <c r="AO75" s="115">
        <v>8.175091379156639E-2</v>
      </c>
      <c r="AP75" s="115">
        <v>0.39380707462999898</v>
      </c>
      <c r="AQ75" s="115">
        <v>5.7813100884501867E-2</v>
      </c>
      <c r="AR75" s="115">
        <v>-1.4319430745385366E-2</v>
      </c>
      <c r="AS75" s="115">
        <v>-5.2307692307692284E-2</v>
      </c>
      <c r="AT75" s="115">
        <v>-5.2307692307692284E-2</v>
      </c>
      <c r="AU75" s="115">
        <v>0.19159922546050351</v>
      </c>
      <c r="AV75" s="115">
        <v>2.2057834566240761E-2</v>
      </c>
      <c r="AW75" s="115">
        <v>-0.28219455970493312</v>
      </c>
      <c r="AX75" s="115">
        <v>3.2892714417460812E-2</v>
      </c>
      <c r="AY75" s="115">
        <v>0.13333333333333339</v>
      </c>
      <c r="AZ75" s="115">
        <v>7.1684587813620138E-2</v>
      </c>
      <c r="BA75" s="115">
        <v>7.5108377860671469E-2</v>
      </c>
      <c r="BB75" s="115">
        <v>2.8169014084507043E-2</v>
      </c>
      <c r="BD75" s="115">
        <v>-0.13275862068965519</v>
      </c>
      <c r="BE75" s="115">
        <v>-6.5514821961059455E-2</v>
      </c>
      <c r="BF75" s="115">
        <v>0.34443021766965437</v>
      </c>
      <c r="BG75" s="115">
        <v>0</v>
      </c>
      <c r="BH75" s="115">
        <v>0.16506717850287914</v>
      </c>
      <c r="BI75" s="115">
        <v>3.1032156510006806E-2</v>
      </c>
      <c r="BK75" s="116">
        <f t="shared" si="1"/>
        <v>7.612984183516279E-2</v>
      </c>
    </row>
    <row r="76" spans="1:63" x14ac:dyDescent="0.2">
      <c r="A76" t="s">
        <v>1430</v>
      </c>
      <c r="B76" s="115">
        <v>0.21825813221406087</v>
      </c>
      <c r="C76" s="115">
        <v>0.21882352941176464</v>
      </c>
      <c r="D76" s="115">
        <v>-1.5170355632927096E-2</v>
      </c>
      <c r="E76" s="115">
        <v>0.89205882352941168</v>
      </c>
      <c r="F76" s="115">
        <v>0.11597006291127337</v>
      </c>
      <c r="G76" s="115">
        <v>-1.5717092337917498E-2</v>
      </c>
      <c r="H76" s="115">
        <v>8.9032258064516132E-2</v>
      </c>
      <c r="J76" s="115">
        <v>0</v>
      </c>
      <c r="L76" s="115">
        <v>1.6556182183965037E-2</v>
      </c>
      <c r="M76" s="115">
        <v>-8.4285714285714283E-2</v>
      </c>
      <c r="N76" s="115">
        <v>0.15631531800537471</v>
      </c>
      <c r="O76" s="115">
        <v>-9.4696969696969696E-2</v>
      </c>
      <c r="P76" s="115">
        <v>-0.14250192917774149</v>
      </c>
      <c r="Q76" s="115">
        <v>9.3502824858757133E-2</v>
      </c>
      <c r="R76" s="115">
        <v>0.13107344632768364</v>
      </c>
      <c r="T76" s="115">
        <v>5.4576667672804009E-2</v>
      </c>
      <c r="U76" s="115">
        <v>3.8434414668547245E-2</v>
      </c>
      <c r="V76" s="115">
        <v>-5.4909165135741941E-2</v>
      </c>
      <c r="W76" s="115">
        <v>-1.7948717948717871E-2</v>
      </c>
      <c r="X76" s="115">
        <v>-7.5062552126772333E-2</v>
      </c>
      <c r="Y76" s="115">
        <v>0.36796281749149001</v>
      </c>
      <c r="Z76" s="115">
        <v>-0.22952537805060644</v>
      </c>
      <c r="AA76" s="115">
        <v>0.41152614727854836</v>
      </c>
      <c r="AB76" s="115">
        <v>0.12352042764413895</v>
      </c>
      <c r="AC76" s="115">
        <v>7.7834179357021985E-2</v>
      </c>
      <c r="AD76" s="115">
        <v>-5.6092879723016811E-2</v>
      </c>
      <c r="AE76" s="115">
        <v>0.20543917677324508</v>
      </c>
      <c r="AF76" s="115">
        <v>1.7252396166134158E-2</v>
      </c>
      <c r="AG76" s="115">
        <v>-4.8664471276984936E-2</v>
      </c>
      <c r="AH76" s="115">
        <v>4.7619047619047616E-2</v>
      </c>
      <c r="AI76" s="115">
        <v>0.10740740740740735</v>
      </c>
      <c r="AJ76" s="115">
        <v>3.4385745545483119E-2</v>
      </c>
      <c r="AK76" s="115"/>
      <c r="AL76" s="115">
        <v>3.8983050847457547E-2</v>
      </c>
      <c r="AM76" s="115">
        <v>0.58270106221547813</v>
      </c>
      <c r="AN76" s="115">
        <v>2.3391812865497099E-2</v>
      </c>
      <c r="AO76" s="115">
        <v>8.0299785867240733E-4</v>
      </c>
      <c r="AP76" s="115">
        <v>9.3122518759896369E-2</v>
      </c>
      <c r="AQ76" s="115">
        <v>9.6107910636504187E-2</v>
      </c>
      <c r="AR76" s="115">
        <v>4.6311482962608029E-2</v>
      </c>
      <c r="AS76" s="115">
        <v>-4.4117647058823532E-2</v>
      </c>
      <c r="AT76" s="115">
        <v>-4.4117647058823532E-2</v>
      </c>
      <c r="AU76" s="115">
        <v>-3.7853382632539498E-2</v>
      </c>
      <c r="AV76" s="115">
        <v>0.16819860161835165</v>
      </c>
      <c r="AW76" s="115">
        <v>0.66846153846153844</v>
      </c>
      <c r="AX76" s="115">
        <v>7.5194182779705909E-2</v>
      </c>
      <c r="AY76" s="115">
        <v>-8.4745762711864403E-2</v>
      </c>
      <c r="AZ76" s="115">
        <v>8.9686098654706602E-4</v>
      </c>
      <c r="BA76" s="115">
        <v>0.10211111111111108</v>
      </c>
      <c r="BB76" s="115">
        <v>-1.1392405063291139E-2</v>
      </c>
      <c r="BD76" s="115">
        <v>-4.4705882352941144E-2</v>
      </c>
      <c r="BE76" s="115">
        <v>-7.6985347688820566E-2</v>
      </c>
      <c r="BF76" s="115">
        <v>0.13270485859318348</v>
      </c>
      <c r="BG76" s="115">
        <v>0</v>
      </c>
      <c r="BH76" s="115">
        <v>-0.11243611584327089</v>
      </c>
      <c r="BI76" s="115">
        <v>6.7963496637848175E-2</v>
      </c>
      <c r="BK76" s="116">
        <f t="shared" si="1"/>
        <v>7.6792201375665267E-2</v>
      </c>
    </row>
    <row r="77" spans="1:63" x14ac:dyDescent="0.2">
      <c r="A77" t="s">
        <v>1431</v>
      </c>
      <c r="B77" s="115">
        <v>0.17654320987654318</v>
      </c>
      <c r="C77" s="115">
        <v>0.1363636363636363</v>
      </c>
      <c r="D77" s="115">
        <v>9.8633879781420727E-2</v>
      </c>
      <c r="E77" s="115">
        <v>-5.5555555555555552E-2</v>
      </c>
      <c r="F77" s="115">
        <v>0.13592213072673867</v>
      </c>
      <c r="G77" s="115">
        <v>4.0899795501022532E-2</v>
      </c>
      <c r="H77" s="115">
        <v>3.3333333333333333E-2</v>
      </c>
      <c r="J77" s="115">
        <v>-9.5862819814915554E-2</v>
      </c>
      <c r="L77" s="115">
        <v>0.16897987508674525</v>
      </c>
      <c r="M77" s="115">
        <v>2.9411764705882353E-2</v>
      </c>
      <c r="N77" s="115">
        <v>0.48448581560283704</v>
      </c>
      <c r="O77" s="115">
        <v>8.6419753086419734E-2</v>
      </c>
      <c r="P77" s="115">
        <v>0.19718743584479567</v>
      </c>
      <c r="Q77" s="115">
        <v>0.15610711952971906</v>
      </c>
      <c r="R77" s="115">
        <v>2.7576197387518018E-2</v>
      </c>
      <c r="T77" s="115">
        <v>0.11791129763586904</v>
      </c>
      <c r="U77" s="115">
        <v>-1.2362876545359582E-2</v>
      </c>
      <c r="V77" s="115">
        <v>0.4020376624119969</v>
      </c>
      <c r="W77" s="115">
        <v>0</v>
      </c>
      <c r="X77" s="115">
        <v>0.67927170868347353</v>
      </c>
      <c r="Y77" s="115">
        <v>0.28653542478155591</v>
      </c>
      <c r="Z77" s="115">
        <v>0.66787364215257838</v>
      </c>
      <c r="AA77" s="115">
        <v>0.39448357972021036</v>
      </c>
      <c r="AB77" s="115">
        <v>-0.30778379807056955</v>
      </c>
      <c r="AC77" s="115">
        <v>0.10881801125703566</v>
      </c>
      <c r="AD77" s="115">
        <v>-5.3535173642030177E-2</v>
      </c>
      <c r="AE77" s="115">
        <v>0.27308812653757331</v>
      </c>
      <c r="AF77" s="115">
        <v>-6.3492063492063266E-3</v>
      </c>
      <c r="AG77" s="115">
        <v>9.1453674121405718E-2</v>
      </c>
      <c r="AH77" s="115">
        <v>-3.4926470588235364E-2</v>
      </c>
      <c r="AI77" s="115">
        <v>8.6519114688128715E-2</v>
      </c>
      <c r="AJ77" s="115">
        <v>1.8141311266708999E-2</v>
      </c>
      <c r="AK77" s="115"/>
      <c r="AL77" s="115">
        <v>5.8295964125560568E-2</v>
      </c>
      <c r="AM77" s="115">
        <v>9.4849720586014222E-2</v>
      </c>
      <c r="AN77" s="115">
        <v>-8.0645161290322648E-2</v>
      </c>
      <c r="AO77" s="115">
        <v>0.15600020628126451</v>
      </c>
      <c r="AP77" s="115">
        <v>0.17417077573895937</v>
      </c>
      <c r="AQ77" s="115">
        <v>0.20770405565925679</v>
      </c>
      <c r="AR77" s="115">
        <v>-2.4590605957110157E-2</v>
      </c>
      <c r="AS77" s="115">
        <v>-4.2253521126760563E-2</v>
      </c>
      <c r="AT77" s="115">
        <v>-4.2253521126760563E-2</v>
      </c>
      <c r="AU77" s="115">
        <v>5.7327944506714832E-5</v>
      </c>
      <c r="AV77" s="115">
        <v>0.24306640625000001</v>
      </c>
      <c r="AW77" s="115">
        <v>0.1035653650254669</v>
      </c>
      <c r="AX77" s="115">
        <v>0.34466666666666662</v>
      </c>
      <c r="AY77" s="115">
        <v>0.14296784192173581</v>
      </c>
      <c r="AZ77" s="115">
        <v>6.1904761904761942E-2</v>
      </c>
      <c r="BA77" s="115">
        <v>-0.12536443148688051</v>
      </c>
      <c r="BB77" s="115">
        <v>0.10147514012436905</v>
      </c>
      <c r="BD77" s="115">
        <v>-9.3816631130063943E-2</v>
      </c>
      <c r="BE77" s="115">
        <v>-5.3192304744385667E-2</v>
      </c>
      <c r="BF77" s="115">
        <v>4.9866768176627281E-2</v>
      </c>
      <c r="BG77" s="115">
        <v>0</v>
      </c>
      <c r="BH77" s="115">
        <v>6.727272727272729E-2</v>
      </c>
      <c r="BI77" s="115">
        <v>0.18971428571428572</v>
      </c>
      <c r="BK77" s="116">
        <f t="shared" si="1"/>
        <v>0.10663788065540351</v>
      </c>
    </row>
    <row r="78" spans="1:63" x14ac:dyDescent="0.2">
      <c r="A78" t="s">
        <v>1432</v>
      </c>
      <c r="B78" s="115">
        <v>-0.23003802281368821</v>
      </c>
      <c r="C78" s="115">
        <v>0.10000000000000009</v>
      </c>
      <c r="D78" s="115">
        <v>-0.15538461538461537</v>
      </c>
      <c r="E78" s="115">
        <v>0</v>
      </c>
      <c r="F78" s="115">
        <v>-2.5962596259625884E-2</v>
      </c>
      <c r="G78" s="115">
        <v>-0.14059753954305812</v>
      </c>
      <c r="H78" s="115">
        <v>-0.13294797687861271</v>
      </c>
      <c r="J78" s="115">
        <v>0</v>
      </c>
      <c r="L78" s="115">
        <v>-0.12315337547750248</v>
      </c>
      <c r="M78" s="115">
        <v>0</v>
      </c>
      <c r="N78" s="115">
        <v>-6.9690721649484588E-2</v>
      </c>
      <c r="O78" s="115">
        <v>2.5316455696202552E-2</v>
      </c>
      <c r="P78" s="115">
        <v>-0.12360561353004673</v>
      </c>
      <c r="Q78" s="115">
        <v>-4.4617784711388338E-2</v>
      </c>
      <c r="R78" s="115">
        <v>4.3939393939394028E-2</v>
      </c>
      <c r="T78" s="115">
        <v>-1.4650263912555611E-2</v>
      </c>
      <c r="U78" s="115">
        <v>4.1341795104261128E-2</v>
      </c>
      <c r="V78" s="115">
        <v>-7.2762976329476592E-2</v>
      </c>
      <c r="W78" s="115">
        <v>4.0925266903914508E-2</v>
      </c>
      <c r="X78" s="115">
        <v>-6.0526315789473685E-2</v>
      </c>
      <c r="Y78" s="115">
        <v>-0.11520333836323325</v>
      </c>
      <c r="Z78" s="115">
        <v>-2.0305810397553477E-2</v>
      </c>
      <c r="AA78" s="115">
        <v>-6.9688019198818507E-2</v>
      </c>
      <c r="AB78" s="115">
        <v>-0.13480448204893658</v>
      </c>
      <c r="AC78" s="115">
        <v>-0.12335526315789473</v>
      </c>
      <c r="AD78" s="115">
        <v>-4.6705488871156671E-2</v>
      </c>
      <c r="AE78" s="115">
        <v>0.14611658882546277</v>
      </c>
      <c r="AF78" s="115">
        <v>-0.12597114317425082</v>
      </c>
      <c r="AG78" s="115">
        <v>-2.6059898872034293E-2</v>
      </c>
      <c r="AH78" s="115">
        <v>0.27699530516431942</v>
      </c>
      <c r="AI78" s="115">
        <v>-0.15042735042735039</v>
      </c>
      <c r="AJ78" s="115">
        <v>-6.7962699541646862E-3</v>
      </c>
      <c r="AK78" s="115"/>
      <c r="AL78" s="115">
        <v>-8.7934560327198305E-2</v>
      </c>
      <c r="AM78" s="115">
        <v>-0.12258150013252055</v>
      </c>
      <c r="AN78" s="115">
        <v>8.1395348837209378E-2</v>
      </c>
      <c r="AO78" s="115">
        <v>-0.1611075059485183</v>
      </c>
      <c r="AP78" s="115">
        <v>-9.8183079426909809E-3</v>
      </c>
      <c r="AQ78" s="115">
        <v>-0.1571796338672769</v>
      </c>
      <c r="AR78" s="115">
        <v>-6.9715719063545248E-2</v>
      </c>
      <c r="AS78" s="115">
        <v>0</v>
      </c>
      <c r="AT78" s="115">
        <v>0</v>
      </c>
      <c r="AU78" s="115">
        <v>7.262106072252103E-2</v>
      </c>
      <c r="AV78" s="115">
        <v>2.4000000000000056E-2</v>
      </c>
      <c r="AW78" s="115">
        <v>-0.27995110024449876</v>
      </c>
      <c r="AX78" s="115">
        <v>-0.12621359223300971</v>
      </c>
      <c r="AY78" s="115">
        <v>3.6546184738955829E-2</v>
      </c>
      <c r="AZ78" s="115">
        <v>-0.15254237288135597</v>
      </c>
      <c r="BA78" s="115">
        <v>1.5493930721405383E-2</v>
      </c>
      <c r="BB78" s="115">
        <v>5.1642228739002975E-2</v>
      </c>
      <c r="BD78" s="115">
        <v>-3.019023986765924E-2</v>
      </c>
      <c r="BE78" s="115">
        <v>-5.3742384682332438E-2</v>
      </c>
      <c r="BF78" s="115">
        <v>0</v>
      </c>
      <c r="BG78" s="115">
        <v>0</v>
      </c>
      <c r="BH78" s="115">
        <v>-3.5087719298245647E-2</v>
      </c>
      <c r="BI78" s="115">
        <v>-6.4421277733226326E-2</v>
      </c>
      <c r="BK78" s="116">
        <f t="shared" si="1"/>
        <v>-4.3771040392260929E-2</v>
      </c>
    </row>
    <row r="79" spans="1:63" x14ac:dyDescent="0.2">
      <c r="A79" t="s">
        <v>1433</v>
      </c>
      <c r="B79" s="115">
        <v>-0.22074074074074077</v>
      </c>
      <c r="C79" s="115">
        <v>-0.10526315789473682</v>
      </c>
      <c r="D79" s="115">
        <v>-1.5151515151515152E-2</v>
      </c>
      <c r="E79" s="115">
        <v>0</v>
      </c>
      <c r="F79" s="115">
        <v>1.6428585739186048E-3</v>
      </c>
      <c r="G79" s="115">
        <v>-4.530201342281872E-2</v>
      </c>
      <c r="H79" s="115">
        <v>-3.3940517539842958E-2</v>
      </c>
      <c r="J79" s="115">
        <v>0</v>
      </c>
      <c r="L79" s="115">
        <v>3.3722393066815688E-2</v>
      </c>
      <c r="M79" s="115">
        <v>0</v>
      </c>
      <c r="N79" s="115">
        <v>0.12790697674418605</v>
      </c>
      <c r="O79" s="115">
        <v>-8.139534883720928E-2</v>
      </c>
      <c r="P79" s="115">
        <v>-4.9914529914529944E-2</v>
      </c>
      <c r="Q79" s="115">
        <v>-8.4285714285714367E-2</v>
      </c>
      <c r="R79" s="115">
        <v>0</v>
      </c>
      <c r="T79" s="115">
        <v>0.23282266741814844</v>
      </c>
      <c r="U79" s="115">
        <v>-1.7371937639198243E-2</v>
      </c>
      <c r="V79" s="115">
        <v>7.9523318437034474E-2</v>
      </c>
      <c r="W79" s="115">
        <v>-0.15169811320754714</v>
      </c>
      <c r="X79" s="115">
        <v>-7.8787878787878837E-2</v>
      </c>
      <c r="Y79" s="115">
        <v>0.19629604867286218</v>
      </c>
      <c r="Z79" s="115">
        <v>-6.8906605922551226E-2</v>
      </c>
      <c r="AA79" s="115">
        <v>0.16381995917928885</v>
      </c>
      <c r="AB79" s="115">
        <v>0.33608310418576232</v>
      </c>
      <c r="AC79" s="115">
        <v>1.6722408026755793E-2</v>
      </c>
      <c r="AD79" s="115">
        <v>2.5613790701723902E-2</v>
      </c>
      <c r="AE79" s="115">
        <v>0.16787878787878793</v>
      </c>
      <c r="AF79" s="115">
        <v>-7.6371091747821723E-2</v>
      </c>
      <c r="AG79" s="115">
        <v>2.5528520143597948E-2</v>
      </c>
      <c r="AH79" s="115">
        <v>-0.14800000000000005</v>
      </c>
      <c r="AI79" s="115">
        <v>8.3333333333333329E-2</v>
      </c>
      <c r="AJ79" s="115">
        <v>7.7119509703779385E-2</v>
      </c>
      <c r="AK79" s="115"/>
      <c r="AL79" s="115">
        <v>0.1361524163568773</v>
      </c>
      <c r="AM79" s="115">
        <v>1.6296296296296212E-2</v>
      </c>
      <c r="AN79" s="115">
        <v>-0.14000000000000001</v>
      </c>
      <c r="AO79" s="115">
        <v>1.5062357280871276E-2</v>
      </c>
      <c r="AP79" s="115">
        <v>3.6954717082183955E-3</v>
      </c>
      <c r="AQ79" s="115">
        <v>1.8627310502936729E-3</v>
      </c>
      <c r="AR79" s="115">
        <v>1.3851448722513196E-2</v>
      </c>
      <c r="AS79" s="115">
        <v>0</v>
      </c>
      <c r="AT79" s="115">
        <v>0</v>
      </c>
      <c r="AU79" s="115">
        <v>3.8396458331116289E-2</v>
      </c>
      <c r="AV79" s="115">
        <v>3.6269430051813469E-2</v>
      </c>
      <c r="AW79" s="115">
        <v>3.7056124076664232E-3</v>
      </c>
      <c r="AX79" s="115">
        <v>0.03</v>
      </c>
      <c r="AY79" s="115">
        <v>-2.5058731401722812E-2</v>
      </c>
      <c r="AZ79" s="115">
        <v>5.8070025619128919E-2</v>
      </c>
      <c r="BA79" s="115">
        <v>-3.3018417787956937E-2</v>
      </c>
      <c r="BB79" s="115">
        <v>-5.4065300008322027E-2</v>
      </c>
      <c r="BD79" s="115">
        <v>0</v>
      </c>
      <c r="BE79" s="115">
        <v>5.5419473361910672E-2</v>
      </c>
      <c r="BF79" s="115">
        <v>0</v>
      </c>
      <c r="BG79" s="115">
        <v>0</v>
      </c>
      <c r="BH79" s="115">
        <v>-4.9999999999999968E-2</v>
      </c>
      <c r="BI79" s="115">
        <v>2.4931506849314975E-2</v>
      </c>
      <c r="BK79" s="116">
        <f t="shared" si="1"/>
        <v>9.4991870874892494E-3</v>
      </c>
    </row>
    <row r="80" spans="1:63" x14ac:dyDescent="0.2">
      <c r="A80" t="s">
        <v>1434</v>
      </c>
      <c r="B80" s="115">
        <v>7.5697211155378419E-2</v>
      </c>
      <c r="C80" s="115">
        <v>-0.15367483296213816</v>
      </c>
      <c r="D80" s="115">
        <v>-5.5118110236220472E-2</v>
      </c>
      <c r="E80" s="115">
        <v>8.2706766917293228E-2</v>
      </c>
      <c r="F80" s="115">
        <v>4.9960031974420463E-2</v>
      </c>
      <c r="G80" s="115">
        <v>-7.5968992248062042E-2</v>
      </c>
      <c r="H80" s="115">
        <v>7.2323353293413162E-2</v>
      </c>
      <c r="J80" s="115">
        <v>0</v>
      </c>
      <c r="L80" s="115">
        <v>-2.7295285359801396E-2</v>
      </c>
      <c r="M80" s="115">
        <v>-2.8571428571428571E-2</v>
      </c>
      <c r="N80" s="115">
        <v>-0.14137380191693288</v>
      </c>
      <c r="O80" s="115">
        <v>-0.15409836065573762</v>
      </c>
      <c r="P80" s="115">
        <v>-8.8288007480713873E-2</v>
      </c>
      <c r="Q80" s="115">
        <v>5.1366776809852834E-2</v>
      </c>
      <c r="R80" s="115">
        <v>7.6335877862595417E-3</v>
      </c>
      <c r="T80" s="115">
        <v>6.2383996700349532E-3</v>
      </c>
      <c r="U80" s="115">
        <v>1.3910215879324419E-2</v>
      </c>
      <c r="V80" s="115">
        <v>-0.14804510177185537</v>
      </c>
      <c r="W80" s="115">
        <v>-4.6076313894888449E-2</v>
      </c>
      <c r="X80" s="115">
        <v>-8.8397790055248684E-2</v>
      </c>
      <c r="Y80" s="115">
        <v>-8.5627534489434179E-2</v>
      </c>
      <c r="Z80" s="115">
        <v>4.5238095238095202E-2</v>
      </c>
      <c r="AA80" s="115">
        <v>9.7629996462681293E-2</v>
      </c>
      <c r="AB80" s="115">
        <v>7.0769230769229807E-3</v>
      </c>
      <c r="AC80" s="115">
        <v>-0.10746268656716414</v>
      </c>
      <c r="AD80" s="115">
        <v>5.3258995708469287E-2</v>
      </c>
      <c r="AE80" s="115">
        <v>-0.21719328209507546</v>
      </c>
      <c r="AF80" s="115">
        <v>1.3506493506493588E-2</v>
      </c>
      <c r="AG80" s="115">
        <v>7.18255664814023E-2</v>
      </c>
      <c r="AH80" s="115">
        <v>-3.8461538461538491E-2</v>
      </c>
      <c r="AI80" s="115">
        <v>-6.9607167470709844E-2</v>
      </c>
      <c r="AJ80" s="115">
        <v>2.8361344537815206E-2</v>
      </c>
      <c r="AK80" s="115"/>
      <c r="AL80" s="115">
        <v>-1.5553522415370533E-2</v>
      </c>
      <c r="AM80" s="115">
        <v>-1.0263929618768276E-2</v>
      </c>
      <c r="AN80" s="115">
        <v>-0.17695473251028812</v>
      </c>
      <c r="AO80" s="115">
        <v>-9.0357114324518678E-2</v>
      </c>
      <c r="AP80" s="115">
        <v>0.1433864053888548</v>
      </c>
      <c r="AQ80" s="115">
        <v>-0.12213836477987414</v>
      </c>
      <c r="AR80" s="115">
        <v>3.693611335747686E-2</v>
      </c>
      <c r="AS80" s="115">
        <v>-3.5588155392556428E-2</v>
      </c>
      <c r="AT80" s="115">
        <v>-3.5588155392556428E-2</v>
      </c>
      <c r="AU80" s="115">
        <v>-6.8018844532606038E-2</v>
      </c>
      <c r="AV80" s="115">
        <v>0.14025759187049516</v>
      </c>
      <c r="AW80" s="115">
        <v>7.3918417799753002E-3</v>
      </c>
      <c r="AX80" s="115">
        <v>-1.4778325123152709E-2</v>
      </c>
      <c r="AY80" s="115">
        <v>4.2448979591836702E-2</v>
      </c>
      <c r="AZ80" s="115">
        <v>-6.8416865552903688E-2</v>
      </c>
      <c r="BA80" s="115">
        <v>0.10561299852289519</v>
      </c>
      <c r="BB80" s="115">
        <v>-0.27173001747492398</v>
      </c>
      <c r="BD80" s="115">
        <v>-1.8575851393189558E-3</v>
      </c>
      <c r="BE80" s="115">
        <v>5.1090192292219644E-2</v>
      </c>
      <c r="BF80" s="115">
        <v>4.9960031974420463E-2</v>
      </c>
      <c r="BG80" s="115">
        <v>0</v>
      </c>
      <c r="BH80" s="115">
        <v>3.806228373702418E-2</v>
      </c>
      <c r="BI80" s="115">
        <v>3.69318181818181E-2</v>
      </c>
      <c r="BK80" s="116">
        <f t="shared" si="1"/>
        <v>-2.0139887841798442E-2</v>
      </c>
    </row>
    <row r="81" spans="1:63" x14ac:dyDescent="0.2">
      <c r="A81" t="s">
        <v>1435</v>
      </c>
      <c r="B81" s="115">
        <v>8.564013840830452E-2</v>
      </c>
      <c r="C81" s="115">
        <v>-3.2327586206896436E-2</v>
      </c>
      <c r="D81" s="115">
        <v>2.3443223443223443E-2</v>
      </c>
      <c r="E81" s="115">
        <v>-0.05</v>
      </c>
      <c r="F81" s="115">
        <v>4.019605697905955E-2</v>
      </c>
      <c r="G81" s="115">
        <v>-3.1531531531531529E-2</v>
      </c>
      <c r="H81" s="115">
        <v>4.3717383831755288E-2</v>
      </c>
      <c r="J81" s="115">
        <v>0</v>
      </c>
      <c r="L81" s="115">
        <v>0.13896900830445799</v>
      </c>
      <c r="M81" s="115">
        <v>-5.0461204557786278E-2</v>
      </c>
      <c r="N81" s="115">
        <v>0.15805295409873976</v>
      </c>
      <c r="O81" s="115">
        <v>-9.2261904761904781E-2</v>
      </c>
      <c r="P81" s="115">
        <v>0.32135502471169691</v>
      </c>
      <c r="Q81" s="115">
        <v>-1.3629629629629655E-2</v>
      </c>
      <c r="R81" s="115">
        <v>-8.2311733800350256E-2</v>
      </c>
      <c r="T81" s="115">
        <v>4.5888379617147583E-2</v>
      </c>
      <c r="U81" s="115">
        <v>-2.432360976469556E-2</v>
      </c>
      <c r="V81" s="115">
        <v>0.10133318997957205</v>
      </c>
      <c r="W81" s="115">
        <v>-0.20628571428571427</v>
      </c>
      <c r="X81" s="115">
        <v>5.5555555555556347E-3</v>
      </c>
      <c r="Y81" s="115">
        <v>2.9323544834819127E-2</v>
      </c>
      <c r="Z81" s="115">
        <v>2.386634844868769E-3</v>
      </c>
      <c r="AA81" s="115">
        <v>0.18748249789974797</v>
      </c>
      <c r="AB81" s="115">
        <v>-9.6720400222345668E-2</v>
      </c>
      <c r="AC81" s="115">
        <v>5.345911949685532E-2</v>
      </c>
      <c r="AD81" s="115">
        <v>2.613997779325138E-2</v>
      </c>
      <c r="AE81" s="115">
        <v>3.6027742949195831E-3</v>
      </c>
      <c r="AF81" s="115">
        <v>-9.539473684210531E-2</v>
      </c>
      <c r="AG81" s="115">
        <v>0.2636412749864937</v>
      </c>
      <c r="AH81" s="115">
        <v>1.9607843137255009E-2</v>
      </c>
      <c r="AI81" s="115">
        <v>2.6529890343119915E-2</v>
      </c>
      <c r="AJ81" s="115">
        <v>-5.5710306406685289E-3</v>
      </c>
      <c r="AK81" s="115"/>
      <c r="AL81" s="115">
        <v>-8.9166666666666686E-2</v>
      </c>
      <c r="AM81" s="115">
        <v>9.5022624434388997E-2</v>
      </c>
      <c r="AN81" s="115">
        <v>0.20297029702970304</v>
      </c>
      <c r="AO81" s="115">
        <v>0.20535413356444704</v>
      </c>
      <c r="AP81" s="115">
        <v>0.29562043795620441</v>
      </c>
      <c r="AQ81" s="115">
        <v>-2.740396378761922E-2</v>
      </c>
      <c r="AR81" s="115">
        <v>4.5087087528478134E-2</v>
      </c>
      <c r="AS81" s="115">
        <v>0</v>
      </c>
      <c r="AT81" s="115">
        <v>0</v>
      </c>
      <c r="AU81" s="115">
        <v>0.73060418812221073</v>
      </c>
      <c r="AV81" s="115">
        <v>-2.7017705219590807E-2</v>
      </c>
      <c r="AW81" s="115">
        <v>0.36494010460604004</v>
      </c>
      <c r="AX81" s="115">
        <v>-0.1213642659279778</v>
      </c>
      <c r="AY81" s="115">
        <v>-1.7642341619887782E-2</v>
      </c>
      <c r="AZ81" s="115">
        <v>1.4527845036319589E-2</v>
      </c>
      <c r="BA81" s="115">
        <v>-0.2049991612145613</v>
      </c>
      <c r="BB81" s="115">
        <v>-0.10000909090909089</v>
      </c>
      <c r="BD81" s="115">
        <v>-0.25081181382402967</v>
      </c>
      <c r="BE81" s="115">
        <v>-1.4509990485252127E-2</v>
      </c>
      <c r="BF81" s="115">
        <v>0.16155988857938722</v>
      </c>
      <c r="BG81" s="115">
        <v>0</v>
      </c>
      <c r="BH81" s="115">
        <v>-1.3651877133105813E-2</v>
      </c>
      <c r="BI81" s="115">
        <v>6.8934102641967906E-2</v>
      </c>
      <c r="BK81" s="116">
        <f t="shared" si="1"/>
        <v>3.8428167691428733E-2</v>
      </c>
    </row>
    <row r="82" spans="1:63" x14ac:dyDescent="0.2">
      <c r="A82" t="s">
        <v>1436</v>
      </c>
      <c r="B82" s="115">
        <v>-0.11620795107033635</v>
      </c>
      <c r="C82" s="115">
        <v>-2.3157894736842172E-2</v>
      </c>
      <c r="D82" s="115">
        <v>-3.1914893617021274E-2</v>
      </c>
      <c r="E82" s="115">
        <v>1.4306151645206624E-3</v>
      </c>
      <c r="F82" s="115">
        <v>-1.9165557797141276E-2</v>
      </c>
      <c r="G82" s="115">
        <v>-8.1379310344827566E-2</v>
      </c>
      <c r="H82" s="115">
        <v>-3.0841121495327386E-3</v>
      </c>
      <c r="J82" s="115">
        <v>0</v>
      </c>
      <c r="L82" s="115">
        <v>0.23270575321545336</v>
      </c>
      <c r="M82" s="115">
        <v>-7.8499999999999945E-2</v>
      </c>
      <c r="N82" s="115">
        <v>-2.4035206499661583E-2</v>
      </c>
      <c r="O82" s="115">
        <v>-1.1764705882352951E-2</v>
      </c>
      <c r="P82" s="115">
        <v>0.14272267325567725</v>
      </c>
      <c r="Q82" s="115">
        <v>0.25</v>
      </c>
      <c r="R82" s="115">
        <v>0.47164948453608246</v>
      </c>
      <c r="T82" s="115">
        <v>2.077886335489185E-2</v>
      </c>
      <c r="U82" s="115">
        <v>2.3727896066401979E-2</v>
      </c>
      <c r="V82" s="115">
        <v>0.24528049270317323</v>
      </c>
      <c r="W82" s="115">
        <v>-9.3733816675297718E-2</v>
      </c>
      <c r="X82" s="115">
        <v>-2.0674646354733352E-2</v>
      </c>
      <c r="Y82" s="115">
        <v>0.11390186915887851</v>
      </c>
      <c r="Z82" s="115">
        <v>1.2688821752265827E-2</v>
      </c>
      <c r="AA82" s="115">
        <v>0.29477882523567817</v>
      </c>
      <c r="AB82" s="115">
        <v>-3.0972259628333037E-2</v>
      </c>
      <c r="AC82" s="115">
        <v>-0.1251719394773039</v>
      </c>
      <c r="AD82" s="115">
        <v>-2.3540005145356219E-2</v>
      </c>
      <c r="AE82" s="115">
        <v>0.30719917012448145</v>
      </c>
      <c r="AF82" s="115">
        <v>6.4000000000000057E-2</v>
      </c>
      <c r="AG82" s="115">
        <v>-1.5425531914893572E-2</v>
      </c>
      <c r="AH82" s="115">
        <v>-2.1113243761996223E-2</v>
      </c>
      <c r="AI82" s="115">
        <v>2.2423146473779423E-2</v>
      </c>
      <c r="AJ82" s="115">
        <v>8.0308444611623023E-2</v>
      </c>
      <c r="AK82" s="115"/>
      <c r="AL82" s="115">
        <v>-4.1649312786345532E-4</v>
      </c>
      <c r="AM82" s="115">
        <v>3.8187604182452047E-2</v>
      </c>
      <c r="AN82" s="115">
        <v>6.3157894736842163E-2</v>
      </c>
      <c r="AO82" s="115">
        <v>0.11895910780669136</v>
      </c>
      <c r="AP82" s="115">
        <v>0.15744524541990002</v>
      </c>
      <c r="AQ82" s="115">
        <v>-4.5873701412396481E-2</v>
      </c>
      <c r="AR82" s="115">
        <v>6.1930379161814339E-3</v>
      </c>
      <c r="AS82" s="115">
        <v>4.9914432401597257E-2</v>
      </c>
      <c r="AT82" s="115">
        <v>4.9914432401597257E-2</v>
      </c>
      <c r="AU82" s="115">
        <v>-0.2709662887604174</v>
      </c>
      <c r="AV82" s="115">
        <v>0.22507042253521131</v>
      </c>
      <c r="AW82" s="115">
        <v>9.7592592592592675E-2</v>
      </c>
      <c r="AX82" s="115">
        <v>0.12812499999999991</v>
      </c>
      <c r="AY82" s="115">
        <v>-2.1960784313725439E-2</v>
      </c>
      <c r="AZ82" s="115">
        <v>7.1799307958477512E-2</v>
      </c>
      <c r="BA82" s="115">
        <v>0.24187499999999998</v>
      </c>
      <c r="BB82" s="115">
        <v>0</v>
      </c>
      <c r="BD82" s="115">
        <v>-8.8888888888888629E-3</v>
      </c>
      <c r="BE82" s="115">
        <v>4.6074731472649663E-2</v>
      </c>
      <c r="BF82" s="115">
        <v>2.3277909738717264E-2</v>
      </c>
      <c r="BG82" s="115">
        <v>0</v>
      </c>
      <c r="BH82" s="115">
        <v>0.10566037735849067</v>
      </c>
      <c r="BI82" s="115">
        <v>-1.081405827575847E-2</v>
      </c>
      <c r="BK82" s="116">
        <f t="shared" si="1"/>
        <v>4.7783306587993221E-2</v>
      </c>
    </row>
    <row r="83" spans="1:63" x14ac:dyDescent="0.2">
      <c r="A83" t="s">
        <v>1437</v>
      </c>
      <c r="B83" s="115">
        <v>0.2077562326869806</v>
      </c>
      <c r="C83" s="115">
        <v>-0.16077738515901063</v>
      </c>
      <c r="D83" s="115">
        <v>9.309104440585457E-2</v>
      </c>
      <c r="E83" s="115">
        <v>0</v>
      </c>
      <c r="F83" s="115">
        <v>-3.9298969072164951E-2</v>
      </c>
      <c r="G83" s="115">
        <v>-1.3605442176870701E-2</v>
      </c>
      <c r="H83" s="115">
        <v>-2.1341463414634148E-2</v>
      </c>
      <c r="J83" s="115">
        <v>0</v>
      </c>
      <c r="L83" s="115">
        <v>0.14709988229819618</v>
      </c>
      <c r="M83" s="115">
        <v>-1.8465838199331463E-3</v>
      </c>
      <c r="N83" s="115">
        <v>9.0707692307692364E-2</v>
      </c>
      <c r="O83" s="115">
        <v>0.1333333333333333</v>
      </c>
      <c r="P83" s="115">
        <v>1.1785714285714224E-2</v>
      </c>
      <c r="Q83" s="115">
        <v>7.8705553335996756E-2</v>
      </c>
      <c r="R83" s="115">
        <v>2.1052631578947368E-2</v>
      </c>
      <c r="T83" s="115">
        <v>0.21310763888888903</v>
      </c>
      <c r="U83" s="115">
        <v>1.8656373495083183E-2</v>
      </c>
      <c r="V83" s="115">
        <v>8.8537491802084145E-2</v>
      </c>
      <c r="W83" s="115">
        <v>2.5960539979230091E-3</v>
      </c>
      <c r="X83" s="115">
        <v>8.5005903187721235E-2</v>
      </c>
      <c r="Y83" s="115">
        <v>0.30205956618295771</v>
      </c>
      <c r="Z83" s="115">
        <v>3.0303030303030303E-3</v>
      </c>
      <c r="AA83" s="115">
        <v>0.25022665457842247</v>
      </c>
      <c r="AB83" s="115">
        <v>7.1883900718839157E-3</v>
      </c>
      <c r="AC83" s="115">
        <v>7.2271386430678361E-2</v>
      </c>
      <c r="AD83" s="115">
        <v>8.9842185372105976E-2</v>
      </c>
      <c r="AE83" s="115">
        <v>2.452918420269528E-2</v>
      </c>
      <c r="AF83" s="115">
        <v>4.0041601664066541E-2</v>
      </c>
      <c r="AG83" s="115">
        <v>6.2146892655367311E-2</v>
      </c>
      <c r="AH83" s="115">
        <v>4.1999999999999996E-2</v>
      </c>
      <c r="AI83" s="115">
        <v>-1.5488695032935811E-2</v>
      </c>
      <c r="AJ83" s="115">
        <v>-2.6725242540728552E-2</v>
      </c>
      <c r="AK83" s="115"/>
      <c r="AL83" s="115">
        <v>0</v>
      </c>
      <c r="AM83" s="115">
        <v>8.3046118496635402E-2</v>
      </c>
      <c r="AN83" s="115">
        <v>0.40740740740740727</v>
      </c>
      <c r="AO83" s="115">
        <v>3.0079360674843309E-2</v>
      </c>
      <c r="AP83" s="115">
        <v>0.11773158840133435</v>
      </c>
      <c r="AQ83" s="115">
        <v>3.0306674684305424E-2</v>
      </c>
      <c r="AR83" s="115">
        <v>8.2098061573546113E-2</v>
      </c>
      <c r="AS83" s="115">
        <v>-0.11262971399645649</v>
      </c>
      <c r="AT83" s="115">
        <v>-0.11262971399645649</v>
      </c>
      <c r="AU83" s="115">
        <v>0.17704068106165483</v>
      </c>
      <c r="AV83" s="115">
        <v>4.4117647058823532E-2</v>
      </c>
      <c r="AW83" s="115">
        <v>-2.1739130434782608E-2</v>
      </c>
      <c r="AX83" s="115">
        <v>5.5670103092783564E-2</v>
      </c>
      <c r="AY83" s="115">
        <v>-2.1864211737629469E-2</v>
      </c>
      <c r="AZ83" s="115">
        <v>6.0550458715596341E-2</v>
      </c>
      <c r="BA83" s="115">
        <v>6.3711911357340723E-2</v>
      </c>
      <c r="BB83" s="115">
        <v>6.100628355574322E-3</v>
      </c>
      <c r="BD83" s="115">
        <v>2.6121696373694178E-3</v>
      </c>
      <c r="BE83" s="115">
        <v>-8.1234520861116377E-2</v>
      </c>
      <c r="BF83" s="115">
        <v>0.10498687664041995</v>
      </c>
      <c r="BG83" s="115">
        <v>0</v>
      </c>
      <c r="BH83" s="115">
        <v>5.3677932405566516E-2</v>
      </c>
      <c r="BI83" s="115">
        <v>0.10966666666666663</v>
      </c>
      <c r="BK83" s="116">
        <f t="shared" si="1"/>
        <v>5.2443544068728087E-2</v>
      </c>
    </row>
    <row r="84" spans="1:63" x14ac:dyDescent="0.2">
      <c r="A84" t="s">
        <v>1438</v>
      </c>
      <c r="B84" s="115">
        <v>-0.22642857142857142</v>
      </c>
      <c r="C84" s="115">
        <v>-0.30552147239263805</v>
      </c>
      <c r="D84" s="115">
        <v>-0.11875059778375936</v>
      </c>
      <c r="E84" s="115">
        <v>-5.5405405405405325E-2</v>
      </c>
      <c r="F84" s="115">
        <v>4.7855676785135519E-2</v>
      </c>
      <c r="G84" s="115">
        <v>-0.25304878048780488</v>
      </c>
      <c r="H84" s="115">
        <v>-6.0171919770773637E-2</v>
      </c>
      <c r="J84" s="115">
        <v>0</v>
      </c>
      <c r="L84" s="115">
        <v>-6.3256410256410295E-2</v>
      </c>
      <c r="M84" s="115">
        <v>0</v>
      </c>
      <c r="N84" s="115">
        <v>-7.2091886608016053E-3</v>
      </c>
      <c r="O84" s="115">
        <v>-0.15254237288135594</v>
      </c>
      <c r="P84" s="115">
        <v>9.1759812841174973E-2</v>
      </c>
      <c r="Q84" s="115">
        <v>3.0041152263374501E-2</v>
      </c>
      <c r="R84" s="115">
        <v>-5.6322638323234343E-2</v>
      </c>
      <c r="T84" s="115">
        <v>-6.7264573991031459E-2</v>
      </c>
      <c r="U84" s="115">
        <v>-4.081452750352605E-2</v>
      </c>
      <c r="V84" s="115">
        <v>-9.4191419141914257E-2</v>
      </c>
      <c r="W84" s="115">
        <v>-4.179104477611939E-2</v>
      </c>
      <c r="X84" s="115">
        <v>-0.3119415109666937</v>
      </c>
      <c r="Y84" s="115">
        <v>9.0863836989347219E-2</v>
      </c>
      <c r="Z84" s="115">
        <v>-0.33155080213903743</v>
      </c>
      <c r="AA84" s="115">
        <v>-3.0542737859811046E-2</v>
      </c>
      <c r="AB84" s="115">
        <v>-4.2094322463297321E-2</v>
      </c>
      <c r="AC84" s="115">
        <v>0.12624584717607987</v>
      </c>
      <c r="AD84" s="115">
        <v>-5.7495564196458869E-2</v>
      </c>
      <c r="AE84" s="115">
        <v>-6.3363325307312134E-3</v>
      </c>
      <c r="AF84" s="115">
        <v>-0.12590909090909089</v>
      </c>
      <c r="AG84" s="115">
        <v>-3.8565996740901727E-2</v>
      </c>
      <c r="AH84" s="115">
        <v>-0.20634920634920634</v>
      </c>
      <c r="AI84" s="115">
        <v>-0.18023934617629883</v>
      </c>
      <c r="AJ84" s="115">
        <v>-0.15394145888183353</v>
      </c>
      <c r="AK84" s="115"/>
      <c r="AL84" s="115">
        <v>0.12196261682243005</v>
      </c>
      <c r="AM84" s="115">
        <v>-8.5135135135135057E-2</v>
      </c>
      <c r="AN84" s="115">
        <v>-0.12337662337662333</v>
      </c>
      <c r="AO84" s="115">
        <v>-0.19647714604236344</v>
      </c>
      <c r="AP84" s="115">
        <v>-0.13695353678522396</v>
      </c>
      <c r="AQ84" s="115">
        <v>0.23002958579881674</v>
      </c>
      <c r="AR84" s="115">
        <v>-6.0498421290031669E-2</v>
      </c>
      <c r="AS84" s="115">
        <v>8.9630446773303923E-2</v>
      </c>
      <c r="AT84" s="115">
        <v>8.9630446773303923E-2</v>
      </c>
      <c r="AU84" s="115">
        <v>-0.15262783470414235</v>
      </c>
      <c r="AV84" s="115">
        <v>-0.1279815337265966</v>
      </c>
      <c r="AW84" s="115">
        <v>0.17446808510638298</v>
      </c>
      <c r="AX84" s="115">
        <v>-0.16220418034202799</v>
      </c>
      <c r="AY84" s="115">
        <v>1.7167381974248979E-2</v>
      </c>
      <c r="AZ84" s="115">
        <v>-0.1608929946112394</v>
      </c>
      <c r="BA84" s="115">
        <v>-0.32142857142857145</v>
      </c>
      <c r="BB84" s="115">
        <v>5.5643440512103178E-3</v>
      </c>
      <c r="BD84" s="115">
        <v>-0.18639829978747341</v>
      </c>
      <c r="BE84" s="115">
        <v>-3.7022088500770642E-2</v>
      </c>
      <c r="BF84" s="115">
        <v>0.27000000000000007</v>
      </c>
      <c r="BG84" s="115">
        <v>0</v>
      </c>
      <c r="BH84" s="115">
        <v>-0.10338680926916222</v>
      </c>
      <c r="BI84" s="115">
        <v>-0.12075029308323558</v>
      </c>
      <c r="BK84" s="116">
        <f t="shared" si="1"/>
        <v>-6.5774536849899937E-2</v>
      </c>
    </row>
    <row r="85" spans="1:63" x14ac:dyDescent="0.2">
      <c r="A85" t="s">
        <v>1439</v>
      </c>
      <c r="B85" s="115">
        <v>8.6956521739130363E-2</v>
      </c>
      <c r="C85" s="115">
        <v>0.55534351145038163</v>
      </c>
      <c r="D85" s="115">
        <v>4.6231040841708052E-2</v>
      </c>
      <c r="E85" s="115">
        <v>0.17014547754585702</v>
      </c>
      <c r="F85" s="115">
        <v>-4.0725388601036222E-2</v>
      </c>
      <c r="G85" s="115">
        <v>0.37815126050420172</v>
      </c>
      <c r="H85" s="115">
        <v>5.4380664652567974E-2</v>
      </c>
      <c r="J85" s="115">
        <v>0</v>
      </c>
      <c r="L85" s="115">
        <v>-8.8945362134688691E-3</v>
      </c>
      <c r="M85" s="115">
        <v>0.12252100840336137</v>
      </c>
      <c r="N85" s="115">
        <v>0.12836067833999726</v>
      </c>
      <c r="O85" s="115">
        <v>7.598784194528875E-2</v>
      </c>
      <c r="P85" s="115">
        <v>-8.3502084574151342E-2</v>
      </c>
      <c r="Q85" s="115">
        <v>0.21500000000000002</v>
      </c>
      <c r="R85" s="115">
        <v>5.4136125654450279E-2</v>
      </c>
      <c r="T85" s="115">
        <v>0.26914868389850599</v>
      </c>
      <c r="U85" s="115">
        <v>1.3219006788138657E-2</v>
      </c>
      <c r="V85" s="115">
        <v>0.22612495953382969</v>
      </c>
      <c r="W85" s="115">
        <v>0.18304885226603904</v>
      </c>
      <c r="X85" s="115">
        <v>0.38314606741573032</v>
      </c>
      <c r="Y85" s="115">
        <v>0.48775550508541521</v>
      </c>
      <c r="Z85" s="115">
        <v>0.72663682148852815</v>
      </c>
      <c r="AA85" s="115">
        <v>8.2540437678401496E-2</v>
      </c>
      <c r="AB85" s="115">
        <v>0.21614789066203191</v>
      </c>
      <c r="AC85" s="115">
        <v>0.11481481481481466</v>
      </c>
      <c r="AD85" s="115">
        <v>6.4435112816700474E-2</v>
      </c>
      <c r="AE85" s="115">
        <v>-0.13054815903039202</v>
      </c>
      <c r="AF85" s="115">
        <v>0.37071651090342672</v>
      </c>
      <c r="AG85" s="115">
        <v>1.467828418230563</v>
      </c>
      <c r="AH85" s="115">
        <v>0.18867924528301888</v>
      </c>
      <c r="AI85" s="115">
        <v>0.14199999999999993</v>
      </c>
      <c r="AJ85" s="115">
        <v>6.3405797101449182E-2</v>
      </c>
      <c r="AK85" s="115"/>
      <c r="AL85" s="115">
        <v>-2.2831050228310504E-2</v>
      </c>
      <c r="AM85" s="115">
        <v>0.3933054393305439</v>
      </c>
      <c r="AN85" s="115">
        <v>0.12408759124087584</v>
      </c>
      <c r="AO85" s="115">
        <v>0.36421705803625748</v>
      </c>
      <c r="AP85" s="115">
        <v>6.1448048895157606E-2</v>
      </c>
      <c r="AQ85" s="115">
        <v>0.20456165359942974</v>
      </c>
      <c r="AR85" s="115">
        <v>6.4820188516880553E-2</v>
      </c>
      <c r="AS85" s="115">
        <v>1.0468529494778436</v>
      </c>
      <c r="AT85" s="115">
        <v>1.0468529494778436</v>
      </c>
      <c r="AU85" s="115">
        <v>1.0029748512574372</v>
      </c>
      <c r="AV85" s="115">
        <v>-1.06571936056837E-2</v>
      </c>
      <c r="AW85" s="115">
        <v>-0.06</v>
      </c>
      <c r="AX85" s="115">
        <v>0.12168184460375898</v>
      </c>
      <c r="AY85" s="115">
        <v>2.5610244097639082E-2</v>
      </c>
      <c r="AZ85" s="115">
        <v>0.18956043956043958</v>
      </c>
      <c r="BA85" s="115">
        <v>0.50793650793650791</v>
      </c>
      <c r="BB85" s="115">
        <v>-7.0700854700854729E-2</v>
      </c>
      <c r="BD85" s="115">
        <v>0.3193138710209466</v>
      </c>
      <c r="BE85" s="115">
        <v>-1.3822550296714406E-2</v>
      </c>
      <c r="BF85" s="115">
        <v>0</v>
      </c>
      <c r="BG85" s="115">
        <v>0</v>
      </c>
      <c r="BH85" s="115">
        <v>2.0000000000000059E-2</v>
      </c>
      <c r="BI85" s="115">
        <v>0.16929403701165174</v>
      </c>
      <c r="BK85" s="116">
        <f t="shared" si="1"/>
        <v>0.22013996567011163</v>
      </c>
    </row>
    <row r="86" spans="1:63" x14ac:dyDescent="0.2">
      <c r="A86" t="s">
        <v>1440</v>
      </c>
      <c r="B86" s="115">
        <v>0.67055771725032431</v>
      </c>
      <c r="C86" s="115">
        <v>0.18552036199095029</v>
      </c>
      <c r="D86" s="115">
        <v>0.1641758753827719</v>
      </c>
      <c r="E86" s="115">
        <v>1.508828250401292E-2</v>
      </c>
      <c r="F86" s="115">
        <v>-5.7081624662558613E-3</v>
      </c>
      <c r="G86" s="115">
        <v>0.23958333333333331</v>
      </c>
      <c r="H86" s="115">
        <v>4.746835443037975E-2</v>
      </c>
      <c r="J86" s="115">
        <v>0</v>
      </c>
      <c r="L86" s="115">
        <v>-6.8815372237209488E-2</v>
      </c>
      <c r="M86" s="115">
        <v>5.8279480642675123E-2</v>
      </c>
      <c r="N86" s="115">
        <v>0.15807121187929105</v>
      </c>
      <c r="O86" s="115">
        <v>-2.9498525073746337E-2</v>
      </c>
      <c r="P86" s="115">
        <v>0.13399972983925437</v>
      </c>
      <c r="Q86" s="115">
        <v>2.564102564102564E-2</v>
      </c>
      <c r="R86" s="115">
        <v>-1.5463917525773196E-2</v>
      </c>
      <c r="T86" s="115">
        <v>0.32902615820989606</v>
      </c>
      <c r="U86" s="115">
        <v>3.5611876792156084E-2</v>
      </c>
      <c r="V86" s="115">
        <v>0.190480778495038</v>
      </c>
      <c r="W86" s="115">
        <v>-0.27702127659574477</v>
      </c>
      <c r="X86" s="115">
        <v>8.4043848964677148E-2</v>
      </c>
      <c r="Y86" s="115">
        <v>0.30890526043686173</v>
      </c>
      <c r="Z86" s="115">
        <v>0.11687500000000006</v>
      </c>
      <c r="AA86" s="115">
        <v>7.4642126789366103E-2</v>
      </c>
      <c r="AB86" s="115">
        <v>0.20163280805012335</v>
      </c>
      <c r="AC86" s="115">
        <v>0.10882956878850107</v>
      </c>
      <c r="AD86" s="115">
        <v>4.1234309623430922E-2</v>
      </c>
      <c r="AE86" s="115">
        <v>0.55191085525378314</v>
      </c>
      <c r="AF86" s="115">
        <v>0.10689655172413798</v>
      </c>
      <c r="AG86" s="115">
        <v>0.17295597484276723</v>
      </c>
      <c r="AH86" s="115">
        <v>0.17777777777777773</v>
      </c>
      <c r="AI86" s="115">
        <v>-1.6393442622950821E-2</v>
      </c>
      <c r="AJ86" s="115">
        <v>-1.0107597000326126E-2</v>
      </c>
      <c r="AK86" s="115"/>
      <c r="AL86" s="115">
        <v>0.24786324786324773</v>
      </c>
      <c r="AM86" s="115">
        <v>2.5751072961373297E-2</v>
      </c>
      <c r="AN86" s="115">
        <v>9.6000000000000085E-2</v>
      </c>
      <c r="AO86" s="115">
        <v>-2.6695789345953023E-3</v>
      </c>
      <c r="AP86" s="115">
        <v>-2.9874572405929355E-2</v>
      </c>
      <c r="AQ86" s="115">
        <v>-8.1300813008130229E-3</v>
      </c>
      <c r="AR86" s="115">
        <v>1.8403782660090434E-2</v>
      </c>
      <c r="AS86" s="115">
        <v>0.16125860373647977</v>
      </c>
      <c r="AT86" s="115">
        <v>0.16125860373647977</v>
      </c>
      <c r="AU86" s="115">
        <v>0.26994507762151171</v>
      </c>
      <c r="AV86" s="115">
        <v>0.11014084507042243</v>
      </c>
      <c r="AW86" s="115">
        <v>0.10375275938189846</v>
      </c>
      <c r="AX86" s="115">
        <v>0.2200945626477542</v>
      </c>
      <c r="AY86" s="115">
        <v>-6.1936936936937019E-2</v>
      </c>
      <c r="AZ86" s="115">
        <v>0.19474835886214434</v>
      </c>
      <c r="BA86" s="115">
        <v>0.36574790956952624</v>
      </c>
      <c r="BB86" s="115">
        <v>0.17002340046800934</v>
      </c>
      <c r="BD86" s="115">
        <v>0.27642105263157901</v>
      </c>
      <c r="BE86" s="115">
        <v>3.2851216504092465E-2</v>
      </c>
      <c r="BF86" s="115">
        <v>0</v>
      </c>
      <c r="BG86" s="115">
        <v>0</v>
      </c>
      <c r="BH86" s="115">
        <v>0.50273224043715836</v>
      </c>
      <c r="BI86" s="115">
        <v>-3.7281425272187363E-2</v>
      </c>
      <c r="BK86" s="116">
        <f t="shared" si="1"/>
        <v>0.11987818389857884</v>
      </c>
    </row>
    <row r="87" spans="1:63" x14ac:dyDescent="0.2">
      <c r="A87" t="s">
        <v>1441</v>
      </c>
      <c r="B87" s="115">
        <v>0.38669064748201448</v>
      </c>
      <c r="C87" s="115">
        <v>0.18498659517426272</v>
      </c>
      <c r="D87" s="115">
        <v>0.28313651796963413</v>
      </c>
      <c r="E87" s="115">
        <v>1.267880364109223E-2</v>
      </c>
      <c r="F87" s="115">
        <v>7.3582442866308245E-2</v>
      </c>
      <c r="G87" s="115">
        <v>0.16835699797160245</v>
      </c>
      <c r="H87" s="115">
        <v>9.3425605536332182E-2</v>
      </c>
      <c r="J87" s="115">
        <v>-9.0909090909090939E-2</v>
      </c>
      <c r="L87" s="115">
        <v>-2.4019585200240275E-2</v>
      </c>
      <c r="M87" s="115">
        <v>1.6084337349397515E-2</v>
      </c>
      <c r="N87" s="115">
        <v>0.44742315692165469</v>
      </c>
      <c r="O87" s="115">
        <v>-6.0941828254847577E-2</v>
      </c>
      <c r="P87" s="115">
        <v>-1.2933333333333318E-2</v>
      </c>
      <c r="Q87" s="115">
        <v>5.1546391752578056E-3</v>
      </c>
      <c r="R87" s="115">
        <v>0</v>
      </c>
      <c r="T87" s="115">
        <v>0.13741187716573067</v>
      </c>
      <c r="U87" s="115">
        <v>-1.5700036941263549E-3</v>
      </c>
      <c r="V87" s="115">
        <v>0.27334069439332598</v>
      </c>
      <c r="W87" s="115">
        <v>1.3737373737373737</v>
      </c>
      <c r="X87" s="115">
        <v>0.14825174825174831</v>
      </c>
      <c r="Y87" s="115">
        <v>0.35915678524374189</v>
      </c>
      <c r="Z87" s="115">
        <v>5.9602649006622543E-2</v>
      </c>
      <c r="AA87" s="115">
        <v>5.7869118442401321E-2</v>
      </c>
      <c r="AB87" s="115">
        <v>9.9812069325537711E-2</v>
      </c>
      <c r="AC87" s="115">
        <v>-1.2170385395537447E-2</v>
      </c>
      <c r="AD87" s="115">
        <v>-6.2757567516625974E-5</v>
      </c>
      <c r="AE87" s="115">
        <v>0.12572986846326595</v>
      </c>
      <c r="AF87" s="115">
        <v>5.4545454545454543E-2</v>
      </c>
      <c r="AG87" s="115">
        <v>-6.3328424153166377E-2</v>
      </c>
      <c r="AH87" s="115">
        <v>-0.17431192660550462</v>
      </c>
      <c r="AI87" s="115">
        <v>-1.8000327278677702E-3</v>
      </c>
      <c r="AJ87" s="115">
        <v>-1.9657983058973899E-2</v>
      </c>
      <c r="AK87" s="115"/>
      <c r="AL87" s="115">
        <v>-5.1351351351351313E-2</v>
      </c>
      <c r="AM87" s="115">
        <v>0.14693576175239967</v>
      </c>
      <c r="AN87" s="115">
        <v>-5.3030303030303073E-2</v>
      </c>
      <c r="AO87" s="115">
        <v>0.26989752677401957</v>
      </c>
      <c r="AP87" s="115">
        <v>0.35842627013630729</v>
      </c>
      <c r="AQ87" s="115">
        <v>0.12306470821754656</v>
      </c>
      <c r="AR87" s="115">
        <v>9.2394692314542698E-2</v>
      </c>
      <c r="AS87" s="115">
        <v>-0.1194805194805194</v>
      </c>
      <c r="AT87" s="115">
        <v>-0.1194805194805194</v>
      </c>
      <c r="AU87" s="115">
        <v>-6.5600656006559567E-3</v>
      </c>
      <c r="AV87" s="115">
        <v>-5.0448430493273463E-3</v>
      </c>
      <c r="AW87" s="115">
        <v>-0.15755411738451242</v>
      </c>
      <c r="AX87" s="115">
        <v>-9.3676814988291716E-3</v>
      </c>
      <c r="AY87" s="115">
        <v>2.4615384615384636E-2</v>
      </c>
      <c r="AZ87" s="115">
        <v>-7.3961499493414254E-2</v>
      </c>
      <c r="BA87" s="115">
        <v>5.868852459016391E-2</v>
      </c>
      <c r="BB87" s="115">
        <v>-2.9145631067961149E-2</v>
      </c>
      <c r="BD87" s="115">
        <v>-2.1022258862324877E-2</v>
      </c>
      <c r="BE87" s="115">
        <v>-7.9712294231055678E-3</v>
      </c>
      <c r="BF87" s="115">
        <v>0</v>
      </c>
      <c r="BG87" s="115">
        <v>0</v>
      </c>
      <c r="BH87" s="115">
        <v>2.5210084033613533E-2</v>
      </c>
      <c r="BI87" s="115">
        <v>4.2297111416781309E-2</v>
      </c>
      <c r="BK87" s="116">
        <f t="shared" si="1"/>
        <v>7.9760583198008939E-2</v>
      </c>
    </row>
    <row r="88" spans="1:63" x14ac:dyDescent="0.2">
      <c r="A88" t="s">
        <v>1442</v>
      </c>
      <c r="B88" s="115">
        <v>-0.22237762237762246</v>
      </c>
      <c r="C88" s="115">
        <v>-0.254</v>
      </c>
      <c r="D88" s="115">
        <v>-6.3513648635136463E-2</v>
      </c>
      <c r="E88" s="115">
        <v>-0.17929562433297747</v>
      </c>
      <c r="F88" s="115">
        <v>-4.5486221095977233E-2</v>
      </c>
      <c r="G88" s="115">
        <v>-6.6287878787878882E-2</v>
      </c>
      <c r="H88" s="115">
        <v>1.4035087719298246E-2</v>
      </c>
      <c r="J88" s="115">
        <v>0</v>
      </c>
      <c r="L88" s="115">
        <v>1.0455075845974372E-2</v>
      </c>
      <c r="M88" s="115">
        <v>-2.3529411764705882E-2</v>
      </c>
      <c r="N88" s="115">
        <v>-1.09714285714285E-2</v>
      </c>
      <c r="O88" s="115">
        <v>-0.3327171903881701</v>
      </c>
      <c r="P88" s="115">
        <v>1.3102796163717397E-2</v>
      </c>
      <c r="Q88" s="115">
        <v>-2.0202020202020308E-2</v>
      </c>
      <c r="R88" s="115">
        <v>-2.1190716448032235E-2</v>
      </c>
      <c r="T88" s="115">
        <v>-6.0138132404963823E-2</v>
      </c>
      <c r="U88" s="115">
        <v>6.8166124099832262E-2</v>
      </c>
      <c r="V88" s="115">
        <v>-7.5955107130710686E-2</v>
      </c>
      <c r="W88" s="115">
        <v>0.19277108433734935</v>
      </c>
      <c r="X88" s="115">
        <v>-0.22619047619047616</v>
      </c>
      <c r="Y88" s="115">
        <v>2.7248939817738845E-2</v>
      </c>
      <c r="Z88" s="115">
        <v>-0.11837687928769532</v>
      </c>
      <c r="AA88" s="115">
        <v>-9.8048780487804951E-2</v>
      </c>
      <c r="AB88" s="115">
        <v>-3.1742822482814403E-2</v>
      </c>
      <c r="AC88" s="115">
        <v>-0.16156462585034018</v>
      </c>
      <c r="AD88" s="115">
        <v>0.11499078674223859</v>
      </c>
      <c r="AE88" s="115">
        <v>7.4827586206896515E-2</v>
      </c>
      <c r="AF88" s="115">
        <v>-0.16666666666666666</v>
      </c>
      <c r="AG88" s="115">
        <v>-7.9945799457994557E-2</v>
      </c>
      <c r="AH88" s="115">
        <v>0.13541666666666674</v>
      </c>
      <c r="AI88" s="115">
        <v>1.8032786885245808E-3</v>
      </c>
      <c r="AJ88" s="115">
        <v>-1.8201788796485121E-2</v>
      </c>
      <c r="AK88" s="115"/>
      <c r="AL88" s="115">
        <v>-6.7540322580645157E-2</v>
      </c>
      <c r="AM88" s="115">
        <v>-3.2849321590097492E-2</v>
      </c>
      <c r="AN88" s="115">
        <v>-0.16455696202531644</v>
      </c>
      <c r="AO88" s="115">
        <v>-5.6895800029065635E-2</v>
      </c>
      <c r="AP88" s="115">
        <v>6.0725552050473246E-2</v>
      </c>
      <c r="AQ88" s="115">
        <v>1.1646586345381635E-2</v>
      </c>
      <c r="AR88" s="115">
        <v>4.0782278246362089E-2</v>
      </c>
      <c r="AS88" s="115">
        <v>0</v>
      </c>
      <c r="AT88" s="115">
        <v>0</v>
      </c>
      <c r="AU88" s="115">
        <v>-9.156250000000022E-3</v>
      </c>
      <c r="AV88" s="115">
        <v>-0.1402409638554217</v>
      </c>
      <c r="AW88" s="115">
        <v>-8.8610169491525378E-2</v>
      </c>
      <c r="AX88" s="115">
        <v>5.4320987654321057E-2</v>
      </c>
      <c r="AY88" s="115">
        <v>2.8074337682878644E-2</v>
      </c>
      <c r="AZ88" s="115">
        <v>0.26053639846743282</v>
      </c>
      <c r="BA88" s="115">
        <v>-3.937007874015748E-2</v>
      </c>
      <c r="BB88" s="115">
        <v>0.10160427807486631</v>
      </c>
      <c r="BD88" s="115">
        <v>-6.3320463320463205E-2</v>
      </c>
      <c r="BE88" s="115">
        <v>0.14764700876521153</v>
      </c>
      <c r="BF88" s="115">
        <v>0</v>
      </c>
      <c r="BG88" s="115">
        <v>0</v>
      </c>
      <c r="BH88" s="115">
        <v>-6.0526315789473685E-2</v>
      </c>
      <c r="BI88" s="115">
        <v>-3.8995373430271089E-2</v>
      </c>
      <c r="BK88" s="116">
        <f t="shared" si="1"/>
        <v>-3.0551091066130451E-2</v>
      </c>
    </row>
    <row r="89" spans="1:63" x14ac:dyDescent="0.2">
      <c r="A89" t="s">
        <v>1443</v>
      </c>
      <c r="B89" s="115">
        <v>-3.3783783783783779E-2</v>
      </c>
      <c r="C89" s="115">
        <v>-4.7619047619047616E-2</v>
      </c>
      <c r="D89" s="115">
        <v>-3.8844621513943996E-3</v>
      </c>
      <c r="E89" s="115">
        <v>-5.3333333333341673E-4</v>
      </c>
      <c r="F89" s="115">
        <v>-0.12302307492870107</v>
      </c>
      <c r="G89" s="115">
        <v>-9.3808630393995909E-3</v>
      </c>
      <c r="H89" s="115">
        <v>-0.20612813370473537</v>
      </c>
      <c r="J89" s="115">
        <v>0</v>
      </c>
      <c r="L89" s="115">
        <v>9.8717948717948714E-2</v>
      </c>
      <c r="M89" s="115">
        <v>-8.7463556851311956E-3</v>
      </c>
      <c r="N89" s="115">
        <v>0.18627982646420815</v>
      </c>
      <c r="O89" s="115">
        <v>0.37309644670050768</v>
      </c>
      <c r="P89" s="115">
        <v>3.1202117286530082E-2</v>
      </c>
      <c r="Q89" s="115">
        <v>-3.4146341463414602E-2</v>
      </c>
      <c r="R89" s="115">
        <v>-4.6657046657046737E-2</v>
      </c>
      <c r="T89" s="115">
        <v>1.1300397501419699E-2</v>
      </c>
      <c r="U89" s="115">
        <v>-6.0083449235048589E-2</v>
      </c>
      <c r="V89" s="115">
        <v>2.964865180343168E-2</v>
      </c>
      <c r="W89" s="115">
        <v>1.5538461538461541</v>
      </c>
      <c r="X89" s="115">
        <v>-7.5999999999999984E-2</v>
      </c>
      <c r="Y89" s="115">
        <v>-5.2735042735042752E-2</v>
      </c>
      <c r="Z89" s="115">
        <v>7.5000000000000752E-3</v>
      </c>
      <c r="AA89" s="115">
        <v>-5.4428044280442789E-2</v>
      </c>
      <c r="AB89" s="115">
        <v>-8.8462956137117535E-2</v>
      </c>
      <c r="AC89" s="115">
        <v>0.15976331360946738</v>
      </c>
      <c r="AD89" s="115">
        <v>-0.10707293706002409</v>
      </c>
      <c r="AE89" s="115">
        <v>-6.8033550792171535E-2</v>
      </c>
      <c r="AF89" s="115">
        <v>-7.7181208053691219E-2</v>
      </c>
      <c r="AG89" s="115">
        <v>0.35911602209944754</v>
      </c>
      <c r="AH89" s="115">
        <v>-7.8694817658349361E-2</v>
      </c>
      <c r="AI89" s="115">
        <v>1.6666666666666666E-2</v>
      </c>
      <c r="AJ89" s="115">
        <v>-0.10252077172229275</v>
      </c>
      <c r="AK89" s="115"/>
      <c r="AL89" s="115">
        <v>-5.2983293556085893E-2</v>
      </c>
      <c r="AM89" s="115">
        <v>-0.1155789473684211</v>
      </c>
      <c r="AN89" s="115">
        <v>0.19696969696969696</v>
      </c>
      <c r="AO89" s="115">
        <v>4.4554079696394723E-2</v>
      </c>
      <c r="AP89" s="115">
        <v>-0.28263636792230451</v>
      </c>
      <c r="AQ89" s="115">
        <v>-6.161673261729797E-2</v>
      </c>
      <c r="AR89" s="115">
        <v>-0.26059692286605213</v>
      </c>
      <c r="AS89" s="115">
        <v>8.2812499999999956E-2</v>
      </c>
      <c r="AT89" s="115">
        <v>8.2812499999999956E-2</v>
      </c>
      <c r="AU89" s="115">
        <v>9.5290251916757843E-2</v>
      </c>
      <c r="AV89" s="115">
        <v>2.4944430723635416E-2</v>
      </c>
      <c r="AW89" s="115">
        <v>0.2988728425501937</v>
      </c>
      <c r="AX89" s="115">
        <v>-0.11956521739130435</v>
      </c>
      <c r="AY89" s="115">
        <v>2.1818181818181785E-2</v>
      </c>
      <c r="AZ89" s="115">
        <v>3.162055335968382E-2</v>
      </c>
      <c r="BA89" s="115">
        <v>0</v>
      </c>
      <c r="BB89" s="115">
        <v>0.14025780802204904</v>
      </c>
      <c r="BD89" s="115">
        <v>0</v>
      </c>
      <c r="BE89" s="115">
        <v>-6.7713911698202997E-2</v>
      </c>
      <c r="BF89" s="115">
        <v>-7.9365079365078858E-3</v>
      </c>
      <c r="BG89" s="115">
        <v>0</v>
      </c>
      <c r="BH89" s="115">
        <v>-0.21649484536082472</v>
      </c>
      <c r="BI89" s="115">
        <v>0.1207407407407408</v>
      </c>
      <c r="BK89" s="116">
        <f t="shared" si="1"/>
        <v>2.7338057522471742E-2</v>
      </c>
    </row>
    <row r="90" spans="1:63" x14ac:dyDescent="0.2">
      <c r="A90" t="s">
        <v>1444</v>
      </c>
      <c r="B90" s="115">
        <v>-0.10303030303030299</v>
      </c>
      <c r="C90" s="115">
        <v>-4.5454545454545456E-2</v>
      </c>
      <c r="D90" s="115">
        <v>-6.1682242990654203E-2</v>
      </c>
      <c r="E90" s="115">
        <v>-0.16666666666666666</v>
      </c>
      <c r="F90" s="115">
        <v>1.3951741620505238E-2</v>
      </c>
      <c r="G90" s="115">
        <v>-0.17873651771956858</v>
      </c>
      <c r="H90" s="115">
        <v>-2.7777777777777779E-3</v>
      </c>
      <c r="J90" s="115">
        <v>0</v>
      </c>
      <c r="L90" s="115">
        <v>-5.3421033470061385E-2</v>
      </c>
      <c r="M90" s="115">
        <v>-1.8878718535469172E-2</v>
      </c>
      <c r="N90" s="115">
        <v>-0.15159880377271673</v>
      </c>
      <c r="O90" s="115">
        <v>-0.10859728506787331</v>
      </c>
      <c r="P90" s="115">
        <v>-0.24216193391744956</v>
      </c>
      <c r="Q90" s="115">
        <v>-7.2398190045248931E-2</v>
      </c>
      <c r="R90" s="115">
        <v>-3.8657171922685592E-2</v>
      </c>
      <c r="T90" s="115">
        <v>4.9401108396400641E-2</v>
      </c>
      <c r="U90" s="115">
        <v>-9.5509229497658769E-3</v>
      </c>
      <c r="V90" s="115">
        <v>-6.8196649989123295E-2</v>
      </c>
      <c r="W90" s="115">
        <v>-0.36274509803921562</v>
      </c>
      <c r="X90" s="115">
        <v>0</v>
      </c>
      <c r="Y90" s="115">
        <v>-0.12115976864718693</v>
      </c>
      <c r="Z90" s="115">
        <v>-4.2253521126760563E-2</v>
      </c>
      <c r="AA90" s="115">
        <v>-0.184655885671305</v>
      </c>
      <c r="AB90" s="115">
        <v>-0.30453729812868496</v>
      </c>
      <c r="AC90" s="115">
        <v>-6.9724770642201811E-2</v>
      </c>
      <c r="AD90" s="115">
        <v>-7.8107599554548712E-2</v>
      </c>
      <c r="AE90" s="115">
        <v>0.23480158730158737</v>
      </c>
      <c r="AF90" s="115">
        <v>-6.6666666666667217E-3</v>
      </c>
      <c r="AG90" s="115">
        <v>0.20132743362831865</v>
      </c>
      <c r="AH90" s="115">
        <v>-0.18338557993730406</v>
      </c>
      <c r="AI90" s="115">
        <v>-1.8645731108930332E-2</v>
      </c>
      <c r="AJ90" s="115">
        <v>4.7963400236127503E-2</v>
      </c>
      <c r="AK90" s="115"/>
      <c r="AL90" s="115">
        <v>0.15426997245179069</v>
      </c>
      <c r="AM90" s="115">
        <v>0.17312916769572728</v>
      </c>
      <c r="AN90" s="115">
        <v>-0.14285714285714285</v>
      </c>
      <c r="AO90" s="115">
        <v>-1.6791044776119403E-2</v>
      </c>
      <c r="AP90" s="115">
        <v>6.1558480556528759E-2</v>
      </c>
      <c r="AQ90" s="115">
        <v>-3.5090909090909082E-2</v>
      </c>
      <c r="AR90" s="115">
        <v>2.6793096775328571E-2</v>
      </c>
      <c r="AS90" s="115">
        <v>-4.4776119402985072E-2</v>
      </c>
      <c r="AT90" s="115">
        <v>-4.4776119402985072E-2</v>
      </c>
      <c r="AU90" s="115">
        <v>-9.5451871574971314E-2</v>
      </c>
      <c r="AV90" s="115">
        <v>-4.7294117647058778E-2</v>
      </c>
      <c r="AW90" s="115">
        <v>0.27617014103500592</v>
      </c>
      <c r="AX90" s="115">
        <v>-3.1578947368421054E-2</v>
      </c>
      <c r="AY90" s="115">
        <v>9.5132743362831784E-2</v>
      </c>
      <c r="AZ90" s="115">
        <v>-8.0000000000000016E-2</v>
      </c>
      <c r="BA90" s="115">
        <v>0</v>
      </c>
      <c r="BB90" s="115">
        <v>0.33766721044045678</v>
      </c>
      <c r="BD90" s="115">
        <v>0</v>
      </c>
      <c r="BE90" s="115">
        <v>2.4881083058909643E-2</v>
      </c>
      <c r="BF90" s="115">
        <v>0</v>
      </c>
      <c r="BG90" s="115">
        <v>0</v>
      </c>
      <c r="BH90" s="115">
        <v>3.1914893617021163E-2</v>
      </c>
      <c r="BI90" s="115">
        <v>5.6751467710371789E-2</v>
      </c>
      <c r="BK90" s="116">
        <f t="shared" si="1"/>
        <v>-2.6301698673934469E-2</v>
      </c>
    </row>
    <row r="91" spans="1:63" x14ac:dyDescent="0.2">
      <c r="A91" t="s">
        <v>1445</v>
      </c>
      <c r="B91" s="115">
        <v>4.2983565107458897E-2</v>
      </c>
      <c r="C91" s="115">
        <v>0.34474327628361862</v>
      </c>
      <c r="D91" s="115">
        <v>7.0000000000000007E-2</v>
      </c>
      <c r="E91" s="115">
        <v>0.125</v>
      </c>
      <c r="F91" s="115">
        <v>1.4400274290938771E-2</v>
      </c>
      <c r="G91" s="115">
        <v>2.0440251572327026E-2</v>
      </c>
      <c r="H91" s="115">
        <v>-1.9073569482288829E-2</v>
      </c>
      <c r="J91" s="115">
        <v>-4.924410301866352E-3</v>
      </c>
      <c r="L91" s="115">
        <v>0.25578347404675555</v>
      </c>
      <c r="M91" s="115">
        <v>2.2222222222222289E-2</v>
      </c>
      <c r="N91" s="115">
        <v>0.10751592356687895</v>
      </c>
      <c r="O91" s="115">
        <v>-0.24829931972789115</v>
      </c>
      <c r="P91" s="115">
        <v>0.57883333333333342</v>
      </c>
      <c r="Q91" s="115">
        <v>5.5396370582617004E-2</v>
      </c>
      <c r="R91" s="115">
        <v>-6.6146072576940647E-3</v>
      </c>
      <c r="T91" s="115">
        <v>8.2917743195337103E-3</v>
      </c>
      <c r="U91" s="115">
        <v>1.3590244810574269E-2</v>
      </c>
      <c r="V91" s="115">
        <v>0.16409217523423641</v>
      </c>
      <c r="W91" s="115">
        <v>-0.20312500000000011</v>
      </c>
      <c r="X91" s="115">
        <v>2.564102564102564E-2</v>
      </c>
      <c r="Y91" s="115">
        <v>0.12726502963590181</v>
      </c>
      <c r="Z91" s="115">
        <v>6.1285500747384064E-2</v>
      </c>
      <c r="AA91" s="115">
        <v>0.21609878801737945</v>
      </c>
      <c r="AB91" s="115">
        <v>0.34078020278398347</v>
      </c>
      <c r="AC91" s="115">
        <v>-7.2859744990892593E-3</v>
      </c>
      <c r="AD91" s="115">
        <v>4.7147998471962611E-2</v>
      </c>
      <c r="AE91" s="115">
        <v>-3.4445764205525149E-2</v>
      </c>
      <c r="AF91" s="115">
        <v>-0.11547911547911555</v>
      </c>
      <c r="AG91" s="115">
        <v>9.1787439613526547E-2</v>
      </c>
      <c r="AH91" s="115">
        <v>-1.8461538461538477E-2</v>
      </c>
      <c r="AI91" s="115">
        <v>-2.33226837060703E-2</v>
      </c>
      <c r="AJ91" s="115">
        <v>9.9107866991078777E-2</v>
      </c>
      <c r="AK91" s="115"/>
      <c r="AL91" s="115">
        <v>0.46844660194174753</v>
      </c>
      <c r="AM91" s="115">
        <v>5.1688311688311742E-2</v>
      </c>
      <c r="AN91" s="115">
        <v>-1.2820512820512832E-2</v>
      </c>
      <c r="AO91" s="115">
        <v>-6.9444444444444448E-2</v>
      </c>
      <c r="AP91" s="115">
        <v>0.46305923702130786</v>
      </c>
      <c r="AQ91" s="115">
        <v>0.19279982650184344</v>
      </c>
      <c r="AR91" s="115">
        <v>1.3027516395779771E-2</v>
      </c>
      <c r="AS91" s="115">
        <v>0</v>
      </c>
      <c r="AT91" s="115">
        <v>0</v>
      </c>
      <c r="AU91" s="115">
        <v>0.17450909090909095</v>
      </c>
      <c r="AV91" s="115">
        <v>0.13137228803407433</v>
      </c>
      <c r="AW91" s="115">
        <v>1.1193181818181812E-2</v>
      </c>
      <c r="AX91" s="115">
        <v>8.2251082251082241E-2</v>
      </c>
      <c r="AY91" s="115">
        <v>-0.14716981132075466</v>
      </c>
      <c r="AZ91" s="115">
        <v>0.20437956204379568</v>
      </c>
      <c r="BA91" s="115">
        <v>0</v>
      </c>
      <c r="BB91" s="115">
        <v>3.9864291772688722E-2</v>
      </c>
      <c r="BD91" s="115">
        <v>0.10212765957446802</v>
      </c>
      <c r="BE91" s="115">
        <v>7.5278688524590159E-2</v>
      </c>
      <c r="BF91" s="115">
        <v>0</v>
      </c>
      <c r="BG91" s="115">
        <v>0</v>
      </c>
      <c r="BH91" s="115">
        <v>0.25333333333333335</v>
      </c>
      <c r="BI91" s="115">
        <v>8.1710414902624873E-2</v>
      </c>
      <c r="BK91" s="116">
        <f t="shared" si="1"/>
        <v>7.7581474041433937E-2</v>
      </c>
    </row>
    <row r="92" spans="1:63" x14ac:dyDescent="0.2">
      <c r="A92" t="s">
        <v>1446</v>
      </c>
      <c r="B92" s="115">
        <v>-4.237288135593216E-2</v>
      </c>
      <c r="C92" s="115">
        <v>4.9140049140048089E-3</v>
      </c>
      <c r="D92" s="115">
        <v>5.4118440748002483E-2</v>
      </c>
      <c r="E92" s="115">
        <v>0.14285714285714285</v>
      </c>
      <c r="F92" s="115">
        <v>5.7279693486590212E-3</v>
      </c>
      <c r="G92" s="115">
        <v>-0.18877551020408156</v>
      </c>
      <c r="H92" s="115">
        <v>1.3812154696132596E-2</v>
      </c>
      <c r="J92" s="115">
        <v>0</v>
      </c>
      <c r="L92" s="115">
        <v>0.11273528913006596</v>
      </c>
      <c r="M92" s="115">
        <v>-7.567567567567568E-2</v>
      </c>
      <c r="N92" s="115">
        <v>7.681755829903969E-2</v>
      </c>
      <c r="O92" s="115">
        <v>0.85488958990536279</v>
      </c>
      <c r="P92" s="115">
        <v>-6.803355079217141E-2</v>
      </c>
      <c r="Q92" s="115">
        <v>2.6974006866110872E-2</v>
      </c>
      <c r="R92" s="115">
        <v>3.8149737720553176E-2</v>
      </c>
      <c r="T92" s="115">
        <v>-3.5356169941459424E-2</v>
      </c>
      <c r="U92" s="115">
        <v>-7.4517574086836597E-2</v>
      </c>
      <c r="V92" s="115">
        <v>-1.1019283746556417E-2</v>
      </c>
      <c r="W92" s="115">
        <v>0</v>
      </c>
      <c r="X92" s="115">
        <v>-9.3023255813953487E-2</v>
      </c>
      <c r="Y92" s="115">
        <v>-1.5218126479540652E-3</v>
      </c>
      <c r="Z92" s="115">
        <v>-3.2258064516128886E-2</v>
      </c>
      <c r="AA92" s="115">
        <v>8.7810945273631688E-2</v>
      </c>
      <c r="AB92" s="115">
        <v>-2.135889673730244E-2</v>
      </c>
      <c r="AC92" s="115">
        <v>-6.4735945485519572E-2</v>
      </c>
      <c r="AD92" s="115">
        <v>-2.8460366449193253E-2</v>
      </c>
      <c r="AE92" s="115">
        <v>5.6639676113360363E-2</v>
      </c>
      <c r="AF92" s="115">
        <v>6.7121132669113848E-2</v>
      </c>
      <c r="AG92" s="115">
        <v>-6.122448979591847E-2</v>
      </c>
      <c r="AH92" s="115">
        <v>0.16696588868940748</v>
      </c>
      <c r="AI92" s="115">
        <v>-6.3855241513384217E-2</v>
      </c>
      <c r="AJ92" s="115">
        <v>-2.8827977315689955E-2</v>
      </c>
      <c r="AK92" s="115"/>
      <c r="AL92" s="115">
        <v>-1.1200000000000045E-2</v>
      </c>
      <c r="AM92" s="115">
        <v>-1.9108280254777069E-2</v>
      </c>
      <c r="AN92" s="115">
        <v>-0.17894736842105258</v>
      </c>
      <c r="AO92" s="115">
        <v>-2.1406727828746214E-2</v>
      </c>
      <c r="AP92" s="115">
        <v>-0.16720531739740238</v>
      </c>
      <c r="AQ92" s="115">
        <v>-0.21554950663490985</v>
      </c>
      <c r="AR92" s="115">
        <v>7.1044092384042815E-2</v>
      </c>
      <c r="AS92" s="115">
        <v>-0.10714285714285722</v>
      </c>
      <c r="AT92" s="115">
        <v>-0.10714285714285722</v>
      </c>
      <c r="AU92" s="115">
        <v>-0.12698412698412698</v>
      </c>
      <c r="AV92" s="115">
        <v>-0.14625000000000005</v>
      </c>
      <c r="AW92" s="115">
        <v>0</v>
      </c>
      <c r="AX92" s="115">
        <v>3.2705882352941189E-2</v>
      </c>
      <c r="AY92" s="115">
        <v>-3.3199562203575339E-2</v>
      </c>
      <c r="AZ92" s="115">
        <v>-0.20900692840646656</v>
      </c>
      <c r="BA92" s="115">
        <v>-4.8689138576779027E-2</v>
      </c>
      <c r="BB92" s="115">
        <v>7.8879941434846307E-2</v>
      </c>
      <c r="BD92" s="115">
        <v>0</v>
      </c>
      <c r="BE92" s="115">
        <v>-6.0883487971097841E-2</v>
      </c>
      <c r="BF92" s="115">
        <v>0</v>
      </c>
      <c r="BG92" s="115">
        <v>0</v>
      </c>
      <c r="BH92" s="115">
        <v>1.3513513513513466E-2</v>
      </c>
      <c r="BI92" s="115">
        <v>-1.0887772194304774E-2</v>
      </c>
      <c r="BK92" s="116">
        <f t="shared" si="1"/>
        <v>-8.1626120058323499E-3</v>
      </c>
    </row>
    <row r="93" spans="1:63" x14ac:dyDescent="0.2">
      <c r="A93" t="s">
        <v>1447</v>
      </c>
      <c r="B93" s="115">
        <v>0.49637681159420299</v>
      </c>
      <c r="C93" s="115">
        <v>0.19005847953216384</v>
      </c>
      <c r="D93" s="115">
        <v>0.2895008699434537</v>
      </c>
      <c r="E93" s="115">
        <v>2.1897810218978103E-2</v>
      </c>
      <c r="F93" s="115">
        <v>3.1600166004624432E-2</v>
      </c>
      <c r="G93" s="115">
        <v>0.23270440251572319</v>
      </c>
      <c r="H93" s="115">
        <v>-6.9466151188615557E-2</v>
      </c>
      <c r="J93" s="115">
        <v>0</v>
      </c>
      <c r="L93" s="115">
        <v>5.5863921217547081E-2</v>
      </c>
      <c r="M93" s="115">
        <v>-7.9601990049751242E-2</v>
      </c>
      <c r="N93" s="115">
        <v>0.19980250164581975</v>
      </c>
      <c r="O93" s="115">
        <v>0.48130841121495316</v>
      </c>
      <c r="P93" s="115">
        <v>0.1663043478260868</v>
      </c>
      <c r="Q93" s="115">
        <v>8.7466666666666693E-2</v>
      </c>
      <c r="R93" s="115">
        <v>6.9897959183673405E-2</v>
      </c>
      <c r="T93" s="115">
        <v>3.8649087953765496E-2</v>
      </c>
      <c r="U93" s="115">
        <v>3.8933142396849495E-2</v>
      </c>
      <c r="V93" s="115">
        <v>0.1001515360242457</v>
      </c>
      <c r="W93" s="115">
        <v>0.42857142857142849</v>
      </c>
      <c r="X93" s="115">
        <v>0.2160633484162896</v>
      </c>
      <c r="Y93" s="115">
        <v>0.35720022948938607</v>
      </c>
      <c r="Z93" s="115">
        <v>-1.9432624113475242E-2</v>
      </c>
      <c r="AA93" s="115">
        <v>1.9786910197869129E-2</v>
      </c>
      <c r="AB93" s="115">
        <v>5.7066666666666682E-2</v>
      </c>
      <c r="AC93" s="115">
        <v>0.18585858585858583</v>
      </c>
      <c r="AD93" s="115">
        <v>8.8840206733734564E-2</v>
      </c>
      <c r="AE93" s="115">
        <v>1.5332757841081882E-2</v>
      </c>
      <c r="AF93" s="115">
        <v>-6.9756097560975602E-2</v>
      </c>
      <c r="AG93" s="115">
        <v>0.1983695652173913</v>
      </c>
      <c r="AH93" s="115">
        <v>6.0952380952381008E-2</v>
      </c>
      <c r="AI93" s="115">
        <v>0.10074074074074081</v>
      </c>
      <c r="AJ93" s="115">
        <v>0.17686318131256951</v>
      </c>
      <c r="AK93" s="115"/>
      <c r="AL93" s="115">
        <v>0.13636363636363635</v>
      </c>
      <c r="AM93" s="115">
        <v>0.15001464986815111</v>
      </c>
      <c r="AN93" s="115">
        <v>0.30136986301369861</v>
      </c>
      <c r="AO93" s="115">
        <v>-2.9481598733676288E-2</v>
      </c>
      <c r="AP93" s="115">
        <v>0.62446755819712729</v>
      </c>
      <c r="AQ93" s="115">
        <v>7.3411249086924826E-2</v>
      </c>
      <c r="AR93" s="115">
        <v>3.4047172604361985E-2</v>
      </c>
      <c r="AS93" s="115">
        <v>-5.4673721340387872E-2</v>
      </c>
      <c r="AT93" s="115">
        <v>-5.4673721340387872E-2</v>
      </c>
      <c r="AU93" s="115">
        <v>8.6206896551724144E-2</v>
      </c>
      <c r="AV93" s="115">
        <v>5.3892215568862277E-2</v>
      </c>
      <c r="AW93" s="115">
        <v>2.8037383177570162E-2</v>
      </c>
      <c r="AX93" s="115">
        <v>-5.8276091291823671E-2</v>
      </c>
      <c r="AY93" s="115">
        <v>0.20695728753852924</v>
      </c>
      <c r="AZ93" s="115">
        <v>0.3323076923076923</v>
      </c>
      <c r="BA93" s="115">
        <v>0.10330578512396695</v>
      </c>
      <c r="BB93" s="115">
        <v>0.30689564447846163</v>
      </c>
      <c r="BD93" s="115">
        <v>-0.10236822001527883</v>
      </c>
      <c r="BE93" s="115">
        <v>0.19401960784313732</v>
      </c>
      <c r="BF93" s="115">
        <v>0</v>
      </c>
      <c r="BG93" s="115">
        <v>0</v>
      </c>
      <c r="BH93" s="115">
        <v>6.6282420749279536E-2</v>
      </c>
      <c r="BI93" s="115">
        <v>-6.2421972534332966E-3</v>
      </c>
      <c r="BK93" s="116">
        <f t="shared" si="1"/>
        <v>0.11926852300949449</v>
      </c>
    </row>
    <row r="94" spans="1:63" x14ac:dyDescent="0.2">
      <c r="A94" t="s">
        <v>1448</v>
      </c>
      <c r="B94" s="115">
        <v>-0.10389610389610399</v>
      </c>
      <c r="C94" s="115">
        <v>7.5471698113207475E-2</v>
      </c>
      <c r="D94" s="115">
        <v>0.13530864197530856</v>
      </c>
      <c r="E94" s="115">
        <v>-9.6306068601583084E-2</v>
      </c>
      <c r="F94" s="115">
        <v>-1.7551694010290195E-2</v>
      </c>
      <c r="G94" s="115">
        <v>-6.3328424153166377E-2</v>
      </c>
      <c r="H94" s="115">
        <v>6.3976894801330189E-2</v>
      </c>
      <c r="J94" s="115">
        <v>0</v>
      </c>
      <c r="L94" s="115">
        <v>0.3457831325301205</v>
      </c>
      <c r="M94" s="115">
        <v>0.11357340720221606</v>
      </c>
      <c r="N94" s="115">
        <v>0.1464150943396226</v>
      </c>
      <c r="O94" s="115">
        <v>-0.19850187265917596</v>
      </c>
      <c r="P94" s="115">
        <v>0.15000000000000005</v>
      </c>
      <c r="Q94" s="115">
        <v>6.6552901023890887E-2</v>
      </c>
      <c r="R94" s="115">
        <v>0.29578209705143471</v>
      </c>
      <c r="T94" s="115">
        <v>0.19779348139601965</v>
      </c>
      <c r="U94" s="115">
        <v>1.6651501364877145E-2</v>
      </c>
      <c r="V94" s="115">
        <v>0.23033898305084752</v>
      </c>
      <c r="W94" s="115">
        <v>0</v>
      </c>
      <c r="X94" s="115">
        <v>0.10499999999999998</v>
      </c>
      <c r="Y94" s="115">
        <v>-6.7244130385227859E-3</v>
      </c>
      <c r="Z94" s="115">
        <v>0.10936270653029116</v>
      </c>
      <c r="AA94" s="115">
        <v>0.35092529129540789</v>
      </c>
      <c r="AB94" s="115">
        <v>8.8428792569659451E-2</v>
      </c>
      <c r="AC94" s="115">
        <v>-0.10810810810810804</v>
      </c>
      <c r="AD94" s="115">
        <v>3.6461433326720062E-2</v>
      </c>
      <c r="AE94" s="115">
        <v>0.4506261180679787</v>
      </c>
      <c r="AF94" s="115">
        <v>-0.24074074074074073</v>
      </c>
      <c r="AG94" s="115">
        <v>0.14285714285714285</v>
      </c>
      <c r="AH94" s="115">
        <v>9.1476091476091564E-2</v>
      </c>
      <c r="AI94" s="115">
        <v>-0.10464259395725858</v>
      </c>
      <c r="AJ94" s="115">
        <v>7.3219259848786314E-2</v>
      </c>
      <c r="AK94" s="115"/>
      <c r="AL94" s="115">
        <v>5.2631578947368494E-2</v>
      </c>
      <c r="AM94" s="115">
        <v>0.15694915254237296</v>
      </c>
      <c r="AN94" s="115">
        <v>-3.3112582781456984E-2</v>
      </c>
      <c r="AO94" s="115">
        <v>0.53694880892042574</v>
      </c>
      <c r="AP94" s="115">
        <v>4.8395472011631489E-2</v>
      </c>
      <c r="AQ94" s="115">
        <v>5.6530966621647694E-2</v>
      </c>
      <c r="AR94" s="115">
        <v>3.8217213114754053E-2</v>
      </c>
      <c r="AS94" s="115">
        <v>0.20272727272727264</v>
      </c>
      <c r="AT94" s="115">
        <v>0.20272727272727264</v>
      </c>
      <c r="AU94" s="115">
        <v>0.78593422835324556</v>
      </c>
      <c r="AV94" s="115">
        <v>9.8684210526315791E-2</v>
      </c>
      <c r="AW94" s="115">
        <v>0.33229571984435791</v>
      </c>
      <c r="AX94" s="115">
        <v>6.7660279157795114E-2</v>
      </c>
      <c r="AY94" s="115">
        <v>-0.18834882058613295</v>
      </c>
      <c r="AZ94" s="115">
        <v>-8.5794655414908619E-2</v>
      </c>
      <c r="BA94" s="115">
        <v>0.3429522752497226</v>
      </c>
      <c r="BB94" s="115">
        <v>-6.8841870824053505E-2</v>
      </c>
      <c r="BD94" s="115">
        <v>5.7137088633151589E-2</v>
      </c>
      <c r="BE94" s="115">
        <v>2.9420417769933447E-4</v>
      </c>
      <c r="BF94" s="115">
        <v>7.0821529745042494E-2</v>
      </c>
      <c r="BG94" s="115">
        <v>0</v>
      </c>
      <c r="BH94" s="115">
        <v>6.7692307692307746E-2</v>
      </c>
      <c r="BI94" s="115">
        <v>0.12289719626168237</v>
      </c>
      <c r="BK94" s="116">
        <f t="shared" si="1"/>
        <v>9.4756427223700299E-2</v>
      </c>
    </row>
    <row r="95" spans="1:63" x14ac:dyDescent="0.2">
      <c r="A95" t="s">
        <v>1449</v>
      </c>
      <c r="B95" s="115">
        <v>2.4958402662229678E-2</v>
      </c>
      <c r="C95" s="115">
        <v>-9.1428571428571387E-2</v>
      </c>
      <c r="D95" s="115">
        <v>-8.8712144386661907E-3</v>
      </c>
      <c r="E95" s="115">
        <v>1.0666666666666628E-2</v>
      </c>
      <c r="F95" s="115">
        <v>-1.9456660384183425E-2</v>
      </c>
      <c r="G95" s="115">
        <v>-0.22488584474885842</v>
      </c>
      <c r="H95" s="115">
        <v>0.14260000000000006</v>
      </c>
      <c r="J95" s="115">
        <v>0</v>
      </c>
      <c r="L95" s="115">
        <v>-5.2251758472640894E-2</v>
      </c>
      <c r="M95" s="115">
        <v>-9.2964824120603015E-2</v>
      </c>
      <c r="N95" s="115">
        <v>5.7884231536926116E-2</v>
      </c>
      <c r="O95" s="115">
        <v>-1.1111111111111202E-2</v>
      </c>
      <c r="P95" s="115">
        <v>-4.1493775933610548E-3</v>
      </c>
      <c r="Q95" s="115">
        <v>2.3878858474082502E-2</v>
      </c>
      <c r="R95" s="115">
        <v>-7.2024539877300675E-2</v>
      </c>
      <c r="T95" s="115">
        <v>-1.5336552115876147E-2</v>
      </c>
      <c r="U95" s="115">
        <v>-2.8722934158197082E-2</v>
      </c>
      <c r="V95" s="115">
        <v>0.24106015986537654</v>
      </c>
      <c r="W95" s="115">
        <v>0</v>
      </c>
      <c r="X95" s="115">
        <v>0</v>
      </c>
      <c r="Y95" s="115">
        <v>0.13948051948051943</v>
      </c>
      <c r="Z95" s="115">
        <v>-2.2307692307692351E-2</v>
      </c>
      <c r="AA95" s="115">
        <v>-6.4143681847338041E-2</v>
      </c>
      <c r="AB95" s="115">
        <v>1.5324165029469572E-2</v>
      </c>
      <c r="AC95" s="115">
        <v>-2.1164021164021184E-2</v>
      </c>
      <c r="AD95" s="115">
        <v>-5.5567121918720846E-2</v>
      </c>
      <c r="AE95" s="115">
        <v>-6.3988624244579479E-3</v>
      </c>
      <c r="AF95" s="115">
        <v>0.18890356671070008</v>
      </c>
      <c r="AG95" s="115">
        <v>-5.5718475073313768E-2</v>
      </c>
      <c r="AH95" s="115">
        <v>-0.38726114649681531</v>
      </c>
      <c r="AI95" s="115">
        <v>-5.7638888888888969E-2</v>
      </c>
      <c r="AJ95" s="115">
        <v>-4.3395508184240601E-2</v>
      </c>
      <c r="AK95" s="115"/>
      <c r="AL95" s="115">
        <v>-4.76190476190483E-3</v>
      </c>
      <c r="AM95" s="115">
        <v>-0.20291813023507155</v>
      </c>
      <c r="AN95" s="115">
        <v>-0.12209302325581393</v>
      </c>
      <c r="AO95" s="115">
        <v>-7.898422182802721E-2</v>
      </c>
      <c r="AP95" s="115">
        <v>-1.0075048833144749E-2</v>
      </c>
      <c r="AQ95" s="115">
        <v>0.21895578551269979</v>
      </c>
      <c r="AR95" s="115">
        <v>-2.1377291140255935E-2</v>
      </c>
      <c r="AS95" s="115">
        <v>0</v>
      </c>
      <c r="AT95" s="115">
        <v>0</v>
      </c>
      <c r="AU95" s="115">
        <v>2.3456790123456508E-3</v>
      </c>
      <c r="AV95" s="115">
        <v>2.4811218985976314E-2</v>
      </c>
      <c r="AW95" s="115">
        <v>4.3866774979691353E-2</v>
      </c>
      <c r="AX95" s="115">
        <v>0.11236842105263166</v>
      </c>
      <c r="AY95" s="115">
        <v>0.12144288577154314</v>
      </c>
      <c r="AZ95" s="115">
        <v>-0.17803468208092485</v>
      </c>
      <c r="BA95" s="115">
        <v>-1.1844702785698755E-2</v>
      </c>
      <c r="BB95" s="115">
        <v>2.0454545454545454E-2</v>
      </c>
      <c r="BD95" s="115">
        <v>0</v>
      </c>
      <c r="BE95" s="115">
        <v>-2.6910964786716358E-2</v>
      </c>
      <c r="BF95" s="115">
        <v>0.37756097560975604</v>
      </c>
      <c r="BG95" s="115">
        <v>0</v>
      </c>
      <c r="BH95" s="115">
        <v>-7.1428571428571425E-2</v>
      </c>
      <c r="BI95" s="115">
        <v>-4.4642857142857144E-2</v>
      </c>
      <c r="BK95" s="116">
        <f t="shared" si="1"/>
        <v>-6.2055877859760944E-3</v>
      </c>
    </row>
    <row r="96" spans="1:63" x14ac:dyDescent="0.2">
      <c r="A96" t="s">
        <v>1450</v>
      </c>
      <c r="B96" s="115">
        <v>-0.1161764705882353</v>
      </c>
      <c r="C96" s="115">
        <v>-0.15254237288135591</v>
      </c>
      <c r="D96" s="115">
        <v>-2.4179104477612009E-2</v>
      </c>
      <c r="E96" s="115">
        <v>-4.5128749668171412E-3</v>
      </c>
      <c r="F96" s="115">
        <v>-0.15784326300262946</v>
      </c>
      <c r="G96" s="115">
        <v>0.17426273458445038</v>
      </c>
      <c r="H96" s="115">
        <v>6.6666666666666666E-2</v>
      </c>
      <c r="J96" s="115">
        <v>0</v>
      </c>
      <c r="L96" s="115">
        <v>2.3036306714639534E-2</v>
      </c>
      <c r="M96" s="115">
        <v>3.3766233766233764E-2</v>
      </c>
      <c r="N96" s="115">
        <v>-7.1343638525564693E-3</v>
      </c>
      <c r="O96" s="115">
        <v>-0.35560859188544153</v>
      </c>
      <c r="P96" s="115">
        <v>0.12119097464526636</v>
      </c>
      <c r="Q96" s="115">
        <v>-9.6315789473684119E-2</v>
      </c>
      <c r="R96" s="115">
        <v>7.2368421052631582E-2</v>
      </c>
      <c r="T96" s="115">
        <v>-9.392691713844567E-2</v>
      </c>
      <c r="U96" s="115">
        <v>-4.5550400674820683E-2</v>
      </c>
      <c r="V96" s="115">
        <v>8.1437670609645088E-2</v>
      </c>
      <c r="W96" s="115">
        <v>0</v>
      </c>
      <c r="X96" s="115">
        <v>-0.138858988159311</v>
      </c>
      <c r="Y96" s="115">
        <v>-1.282051282051282E-2</v>
      </c>
      <c r="Z96" s="115">
        <v>-0.12150290579808076</v>
      </c>
      <c r="AA96" s="115">
        <v>0.38454706927175847</v>
      </c>
      <c r="AB96" s="115">
        <v>1.7186250999200629E-2</v>
      </c>
      <c r="AC96" s="115">
        <v>-3.5149384885765308E-3</v>
      </c>
      <c r="AD96" s="115">
        <v>6.2607849210211966E-2</v>
      </c>
      <c r="AE96" s="115">
        <v>-1.5285880980163386E-2</v>
      </c>
      <c r="AF96" s="115">
        <v>0.22031166039763575</v>
      </c>
      <c r="AG96" s="115">
        <v>-6.8306010928961741E-2</v>
      </c>
      <c r="AH96" s="115">
        <v>4.666666666666662E-2</v>
      </c>
      <c r="AI96" s="115">
        <v>7.4626865671641784E-2</v>
      </c>
      <c r="AJ96" s="115">
        <v>8.352237574757676E-2</v>
      </c>
      <c r="AK96" s="115"/>
      <c r="AL96" s="115">
        <v>5.1051051051051032E-2</v>
      </c>
      <c r="AM96" s="115">
        <v>-4.5723507261969257E-3</v>
      </c>
      <c r="AN96" s="115">
        <v>0.16216216216216217</v>
      </c>
      <c r="AO96" s="115">
        <v>0.1322410147991544</v>
      </c>
      <c r="AP96" s="115">
        <v>-9.167770194560514E-3</v>
      </c>
      <c r="AQ96" s="115">
        <v>0.27496251874062971</v>
      </c>
      <c r="AR96" s="115">
        <v>7.9233536807212183E-3</v>
      </c>
      <c r="AS96" s="115">
        <v>0</v>
      </c>
      <c r="AT96" s="115">
        <v>0</v>
      </c>
      <c r="AU96" s="115">
        <v>0.20895522388059701</v>
      </c>
      <c r="AV96" s="115">
        <v>-6.5994962216624792E-2</v>
      </c>
      <c r="AW96" s="115">
        <v>0.2340852130325814</v>
      </c>
      <c r="AX96" s="115">
        <v>-6.7484662576687116E-2</v>
      </c>
      <c r="AY96" s="115">
        <v>3.9583333333333304E-2</v>
      </c>
      <c r="AZ96" s="115">
        <v>6.1349693251533742E-2</v>
      </c>
      <c r="BA96" s="115">
        <v>8.2897862232779146E-2</v>
      </c>
      <c r="BB96" s="115">
        <v>-0.33534743202416917</v>
      </c>
      <c r="BD96" s="115">
        <v>0.102136181575434</v>
      </c>
      <c r="BE96" s="115">
        <v>8.0142246044426171E-2</v>
      </c>
      <c r="BF96" s="115">
        <v>0.24242424242424243</v>
      </c>
      <c r="BG96" s="115">
        <v>0</v>
      </c>
      <c r="BH96" s="115">
        <v>1.7441860465116296E-2</v>
      </c>
      <c r="BI96" s="115">
        <v>4.1860465116279007E-2</v>
      </c>
      <c r="BK96" s="116">
        <f t="shared" si="1"/>
        <v>2.3723047344342243E-2</v>
      </c>
    </row>
    <row r="97" spans="1:63" x14ac:dyDescent="0.2">
      <c r="A97" t="s">
        <v>1451</v>
      </c>
      <c r="B97" s="115">
        <v>1.4925373134328304E-2</v>
      </c>
      <c r="C97" s="115">
        <v>-9.2307692307692299E-2</v>
      </c>
      <c r="D97" s="115">
        <v>-0.13014125467386789</v>
      </c>
      <c r="E97" s="115">
        <v>4.6098306026103965E-2</v>
      </c>
      <c r="F97" s="115">
        <v>0.10478957063908192</v>
      </c>
      <c r="G97" s="115">
        <v>-7.787391841779974E-2</v>
      </c>
      <c r="H97" s="115">
        <v>0</v>
      </c>
      <c r="J97" s="115">
        <v>0</v>
      </c>
      <c r="L97" s="115">
        <v>-6.7494553376906352E-2</v>
      </c>
      <c r="M97" s="115">
        <v>0.42592592592592593</v>
      </c>
      <c r="N97" s="115">
        <v>-2.9615384615384599E-2</v>
      </c>
      <c r="O97" s="115">
        <v>4.2288557213930558E-2</v>
      </c>
      <c r="P97" s="115">
        <v>-6.0327868852458971E-2</v>
      </c>
      <c r="Q97" s="115">
        <v>-4.6184738955823375E-2</v>
      </c>
      <c r="R97" s="115">
        <v>-0.1484593837535014</v>
      </c>
      <c r="T97" s="115">
        <v>-0.10610155845649542</v>
      </c>
      <c r="U97" s="115">
        <v>1.2036878948267002E-2</v>
      </c>
      <c r="V97" s="115">
        <v>2.2325581395348858E-2</v>
      </c>
      <c r="W97" s="115">
        <v>0.28000000000000014</v>
      </c>
      <c r="X97" s="115">
        <v>7.3988439306358234E-2</v>
      </c>
      <c r="Y97" s="115">
        <v>-0.11100980168680186</v>
      </c>
      <c r="Z97" s="115">
        <v>0.10432835820895514</v>
      </c>
      <c r="AA97" s="115">
        <v>0.15724563206577588</v>
      </c>
      <c r="AB97" s="115">
        <v>2.6461538461538443E-2</v>
      </c>
      <c r="AC97" s="115">
        <v>-7.4796747967479663E-2</v>
      </c>
      <c r="AD97" s="115">
        <v>3.3094117109292776E-2</v>
      </c>
      <c r="AE97" s="115">
        <v>2.634730538922159E-2</v>
      </c>
      <c r="AF97" s="115">
        <v>0</v>
      </c>
      <c r="AG97" s="115">
        <v>-4.1884816753926621E-2</v>
      </c>
      <c r="AH97" s="115">
        <v>-0.11764705882352941</v>
      </c>
      <c r="AI97" s="115">
        <v>9.0317331163547551E-2</v>
      </c>
      <c r="AJ97" s="115">
        <v>7.183908045977011E-2</v>
      </c>
      <c r="AK97" s="115"/>
      <c r="AL97" s="115">
        <v>5.7142857142857245E-2</v>
      </c>
      <c r="AM97" s="115">
        <v>4.3219881145325923E-3</v>
      </c>
      <c r="AN97" s="115">
        <v>-0.12941176470588234</v>
      </c>
      <c r="AO97" s="115">
        <v>-1.7449106771915319E-2</v>
      </c>
      <c r="AP97" s="115">
        <v>-1.8301982714793352E-3</v>
      </c>
      <c r="AQ97" s="115">
        <v>2.4892440073755448E-2</v>
      </c>
      <c r="AR97" s="115">
        <v>-3.3692064298130819E-2</v>
      </c>
      <c r="AS97" s="115">
        <v>0</v>
      </c>
      <c r="AT97" s="115">
        <v>0</v>
      </c>
      <c r="AU97" s="115">
        <v>7.0644821884863797E-3</v>
      </c>
      <c r="AV97" s="115">
        <v>-9.3574547723019336E-3</v>
      </c>
      <c r="AW97" s="115">
        <v>-0.29355524079320106</v>
      </c>
      <c r="AX97" s="115">
        <v>1.8749999999999999E-2</v>
      </c>
      <c r="AY97" s="115">
        <v>-0.04</v>
      </c>
      <c r="AZ97" s="115">
        <v>3.6945812807883177E-3</v>
      </c>
      <c r="BA97" s="115">
        <v>-0.1183246073298429</v>
      </c>
      <c r="BB97" s="115">
        <v>5.9200000000000003E-2</v>
      </c>
      <c r="BD97" s="115">
        <v>-1.2307692307692358E-2</v>
      </c>
      <c r="BE97" s="115">
        <v>7.3724105705829778E-3</v>
      </c>
      <c r="BF97" s="115">
        <v>0</v>
      </c>
      <c r="BG97" s="115">
        <v>0.51515151515151503</v>
      </c>
      <c r="BH97" s="115">
        <v>0.12418300653594767</v>
      </c>
      <c r="BI97" s="115">
        <v>-0.12955465587044532</v>
      </c>
      <c r="BK97" s="116">
        <f t="shared" si="1"/>
        <v>8.4446856862427835E-3</v>
      </c>
    </row>
    <row r="98" spans="1:63" x14ac:dyDescent="0.2">
      <c r="A98" t="s">
        <v>1452</v>
      </c>
      <c r="B98" s="115">
        <v>-0.11140583554376655</v>
      </c>
      <c r="C98" s="115">
        <v>9.3749999999999917E-2</v>
      </c>
      <c r="D98" s="115">
        <v>0.10034285714285715</v>
      </c>
      <c r="E98" s="115">
        <v>-6.0723157604195112E-3</v>
      </c>
      <c r="F98" s="115">
        <v>1.841796698836461E-2</v>
      </c>
      <c r="G98" s="115">
        <v>-5.1582649472450122E-2</v>
      </c>
      <c r="H98" s="115">
        <v>9.8901098901098897E-2</v>
      </c>
      <c r="J98" s="115">
        <v>-9.0921300026860066E-2</v>
      </c>
      <c r="L98" s="115">
        <v>2.1452732775502907E-2</v>
      </c>
      <c r="M98" s="115">
        <v>0.17391304347826086</v>
      </c>
      <c r="N98" s="115">
        <v>7.6982294072361714E-4</v>
      </c>
      <c r="O98" s="115">
        <v>-8.6363636363636531E-2</v>
      </c>
      <c r="P98" s="115">
        <v>-7.2008113590263642E-2</v>
      </c>
      <c r="Q98" s="115">
        <v>-0.11111111111111104</v>
      </c>
      <c r="R98" s="115">
        <v>0.24737945492662478</v>
      </c>
      <c r="T98" s="115">
        <v>-1.5178116327802044E-2</v>
      </c>
      <c r="U98" s="115">
        <v>4.5332857397822578E-2</v>
      </c>
      <c r="V98" s="115">
        <v>-1.0128913443830519E-2</v>
      </c>
      <c r="W98" s="115">
        <v>-0.41666666666666669</v>
      </c>
      <c r="X98" s="115">
        <v>-3.1354983202687502E-2</v>
      </c>
      <c r="Y98" s="115">
        <v>0.10364779874213829</v>
      </c>
      <c r="Z98" s="115">
        <v>-0.10067114093959731</v>
      </c>
      <c r="AA98" s="115">
        <v>0.16876876876876892</v>
      </c>
      <c r="AB98" s="115">
        <v>2.3729525409491865E-2</v>
      </c>
      <c r="AC98" s="115">
        <v>0.3369565217391306</v>
      </c>
      <c r="AD98" s="115">
        <v>2.7450980392156855E-2</v>
      </c>
      <c r="AE98" s="115">
        <v>-5.9523809523809521E-3</v>
      </c>
      <c r="AF98" s="115">
        <v>-0.10313253012048196</v>
      </c>
      <c r="AG98" s="115">
        <v>7.9155672823218483E-3</v>
      </c>
      <c r="AH98" s="115">
        <v>0.7</v>
      </c>
      <c r="AI98" s="115">
        <v>0.17991551459293403</v>
      </c>
      <c r="AJ98" s="115">
        <v>2.9820168449806561E-2</v>
      </c>
      <c r="AK98" s="115"/>
      <c r="AL98" s="115">
        <v>4.999999999999992E-2</v>
      </c>
      <c r="AM98" s="115">
        <v>-1.5687317202871479E-2</v>
      </c>
      <c r="AN98" s="115">
        <v>0.11111111111111106</v>
      </c>
      <c r="AO98" s="115">
        <v>-0.16604590731918581</v>
      </c>
      <c r="AP98" s="115">
        <v>-3.6470469050754683E-3</v>
      </c>
      <c r="AQ98" s="115">
        <v>-6.3057875035991875E-2</v>
      </c>
      <c r="AR98" s="115">
        <v>-1.6916282642088991E-2</v>
      </c>
      <c r="AS98" s="115">
        <v>-0.10810810810810811</v>
      </c>
      <c r="AT98" s="115">
        <v>-0.10810810810810811</v>
      </c>
      <c r="AU98" s="115">
        <v>-0.168375</v>
      </c>
      <c r="AV98" s="115">
        <v>-6.8023255813953423E-2</v>
      </c>
      <c r="AW98" s="115">
        <v>1.2426937738246502</v>
      </c>
      <c r="AX98" s="115">
        <v>-2.4390243902439025E-2</v>
      </c>
      <c r="AY98" s="115">
        <v>0.25</v>
      </c>
      <c r="AZ98" s="115">
        <v>-8.6614173228346608E-2</v>
      </c>
      <c r="BA98" s="115">
        <v>-2.0938023450582099E-4</v>
      </c>
      <c r="BB98" s="115">
        <v>2.9654036243822075E-2</v>
      </c>
      <c r="BD98" s="115">
        <v>0.48353439843495266</v>
      </c>
      <c r="BE98" s="115">
        <v>2.6596311693849319E-2</v>
      </c>
      <c r="BF98" s="115">
        <v>1.2269938650306704E-2</v>
      </c>
      <c r="BG98" s="115">
        <v>1.2000000000000002</v>
      </c>
      <c r="BH98" s="115">
        <v>-0.10787172011661811</v>
      </c>
      <c r="BI98" s="115">
        <v>-8.3487940630797772E-2</v>
      </c>
      <c r="BK98" s="116">
        <f t="shared" si="1"/>
        <v>6.4567858129393668E-2</v>
      </c>
    </row>
    <row r="99" spans="1:63" x14ac:dyDescent="0.2">
      <c r="A99" t="s">
        <v>1453</v>
      </c>
      <c r="B99" s="115">
        <v>0.48133595284872305</v>
      </c>
      <c r="C99" s="115">
        <v>0.66400000000000003</v>
      </c>
      <c r="D99" s="115">
        <v>-1.7157619836567391E-2</v>
      </c>
      <c r="E99" s="115">
        <v>3.5142857142857052E-2</v>
      </c>
      <c r="F99" s="115">
        <v>8.6534692277538294E-2</v>
      </c>
      <c r="G99" s="115">
        <v>0.22381635581061687</v>
      </c>
      <c r="H99" s="115">
        <v>6.4676151254211972E-2</v>
      </c>
      <c r="J99" s="115">
        <v>0</v>
      </c>
      <c r="L99" s="115">
        <v>6.9650083313496758E-2</v>
      </c>
      <c r="M99" s="115">
        <v>-1.9858518707917824E-2</v>
      </c>
      <c r="N99" s="115">
        <v>0.1174193548387097</v>
      </c>
      <c r="O99" s="115">
        <v>-0.17602996254681638</v>
      </c>
      <c r="P99" s="115">
        <v>-4.8262548262548263E-2</v>
      </c>
      <c r="Q99" s="115">
        <v>-4.6382978723404251E-2</v>
      </c>
      <c r="R99" s="115">
        <v>9.6887934999233372E-2</v>
      </c>
      <c r="T99" s="115">
        <v>3.1366822429906571E-2</v>
      </c>
      <c r="U99" s="115">
        <v>-2.8269164065209774E-2</v>
      </c>
      <c r="V99" s="115">
        <v>9.5282361143387544E-3</v>
      </c>
      <c r="W99" s="115">
        <v>0</v>
      </c>
      <c r="X99" s="115">
        <v>-0.11144278606965183</v>
      </c>
      <c r="Y99" s="115">
        <v>0.11188811188811189</v>
      </c>
      <c r="Z99" s="115">
        <v>7.3012439156301557E-3</v>
      </c>
      <c r="AA99" s="115">
        <v>0.2109090909090908</v>
      </c>
      <c r="AB99" s="115">
        <v>7.8351449275362348E-2</v>
      </c>
      <c r="AC99" s="115">
        <v>0.25340599455040863</v>
      </c>
      <c r="AD99" s="115">
        <v>3.873454155182085E-2</v>
      </c>
      <c r="AE99" s="115">
        <v>4.13438294179631E-2</v>
      </c>
      <c r="AF99" s="115">
        <v>-4.816513761467893E-2</v>
      </c>
      <c r="AG99" s="115">
        <v>7.9772079772079854E-2</v>
      </c>
      <c r="AH99" s="115">
        <v>0.33333333333333331</v>
      </c>
      <c r="AI99" s="115">
        <v>-4.9288061336254158E-2</v>
      </c>
      <c r="AJ99" s="115">
        <v>-4.3336236933797949E-2</v>
      </c>
      <c r="AK99" s="115"/>
      <c r="AL99" s="115">
        <v>-0.14285714285714285</v>
      </c>
      <c r="AM99" s="115">
        <v>3.6659316427783854E-2</v>
      </c>
      <c r="AN99" s="115">
        <v>0.8</v>
      </c>
      <c r="AO99" s="115">
        <v>3.9130434782608942E-3</v>
      </c>
      <c r="AP99" s="115">
        <v>1.2098841382138754E-2</v>
      </c>
      <c r="AQ99" s="115">
        <v>7.2505800464037129E-3</v>
      </c>
      <c r="AR99" s="115">
        <v>4.3436448148741688E-2</v>
      </c>
      <c r="AS99" s="115">
        <v>0</v>
      </c>
      <c r="AT99" s="115">
        <v>0</v>
      </c>
      <c r="AU99" s="115">
        <v>-9.8083427282976351E-2</v>
      </c>
      <c r="AV99" s="115">
        <v>2.3809523809523808E-2</v>
      </c>
      <c r="AW99" s="115">
        <v>0.24279510461902892</v>
      </c>
      <c r="AX99" s="115">
        <v>-7.2639225181597381E-3</v>
      </c>
      <c r="AY99" s="115">
        <v>5.2631578947368418E-2</v>
      </c>
      <c r="AZ99" s="115">
        <v>3.4924330616996589E-2</v>
      </c>
      <c r="BA99" s="115">
        <v>0</v>
      </c>
      <c r="BB99" s="115">
        <v>0.23286280085305164</v>
      </c>
      <c r="BD99" s="115">
        <v>1.1328233657858136</v>
      </c>
      <c r="BE99" s="115">
        <v>3.0539382621113931E-2</v>
      </c>
      <c r="BF99" s="115">
        <v>0</v>
      </c>
      <c r="BG99" s="115">
        <v>0.49999999999999989</v>
      </c>
      <c r="BH99" s="115">
        <v>0.31417624521072807</v>
      </c>
      <c r="BI99" s="115">
        <v>3.7243947858472204E-3</v>
      </c>
      <c r="BK99" s="116">
        <f t="shared" si="1"/>
        <v>0.10310264664765652</v>
      </c>
    </row>
    <row r="100" spans="1:63" x14ac:dyDescent="0.2">
      <c r="A100" t="s">
        <v>1454</v>
      </c>
      <c r="B100" s="115">
        <v>-0.16693944353518828</v>
      </c>
      <c r="C100" s="115">
        <v>0.86567164179104461</v>
      </c>
      <c r="D100" s="115">
        <v>-1.0805555555555518E-2</v>
      </c>
      <c r="E100" s="115">
        <v>-5.4054054054054057E-2</v>
      </c>
      <c r="F100" s="115">
        <v>5.6336570115323253E-2</v>
      </c>
      <c r="G100" s="115">
        <v>0.14638157894736836</v>
      </c>
      <c r="H100" s="115">
        <v>0.11485217391304342</v>
      </c>
      <c r="J100" s="115">
        <v>0</v>
      </c>
      <c r="L100" s="115">
        <v>-7.4658602277559143E-3</v>
      </c>
      <c r="M100" s="115">
        <v>0.18371670702179169</v>
      </c>
      <c r="N100" s="115">
        <v>-8.4285151634501787E-2</v>
      </c>
      <c r="O100" s="115">
        <v>8.9795918367346836E-2</v>
      </c>
      <c r="P100" s="115">
        <v>5.7358644621351193E-2</v>
      </c>
      <c r="Q100" s="115">
        <v>-0.21640546848949646</v>
      </c>
      <c r="R100" s="115">
        <v>0.13938864628820968</v>
      </c>
      <c r="T100" s="115">
        <v>4.4284494327192822E-2</v>
      </c>
      <c r="U100" s="115">
        <v>3.1761653395365456E-2</v>
      </c>
      <c r="V100" s="115">
        <v>-0.25835918648741812</v>
      </c>
      <c r="W100" s="115">
        <v>0</v>
      </c>
      <c r="X100" s="115">
        <v>5.7894736842105339E-2</v>
      </c>
      <c r="Y100" s="115">
        <v>8.3333333333333329E-2</v>
      </c>
      <c r="Z100" s="115">
        <v>-0.34368621883041978</v>
      </c>
      <c r="AA100" s="115">
        <v>-1.8558172733761584E-2</v>
      </c>
      <c r="AB100" s="115">
        <v>0.11290322580645154</v>
      </c>
      <c r="AC100" s="115">
        <v>-2.9100529100529068E-2</v>
      </c>
      <c r="AD100" s="115">
        <v>-5.397360162451538E-2</v>
      </c>
      <c r="AE100" s="115">
        <v>-0.13773383217530724</v>
      </c>
      <c r="AF100" s="115">
        <v>-4.9280418665503666E-2</v>
      </c>
      <c r="AG100" s="115">
        <v>-0.12250000000000005</v>
      </c>
      <c r="AH100" s="115">
        <v>-0.25</v>
      </c>
      <c r="AI100" s="115">
        <v>7.4117647058823552E-2</v>
      </c>
      <c r="AJ100" s="115">
        <v>-2.047781569965872E-2</v>
      </c>
      <c r="AK100" s="115"/>
      <c r="AL100" s="115">
        <v>0.10526315789473684</v>
      </c>
      <c r="AM100" s="115">
        <v>-9.2999999999999972E-2</v>
      </c>
      <c r="AN100" s="115">
        <v>-8.6021505376344162E-2</v>
      </c>
      <c r="AO100" s="115">
        <v>0.4935064935064935</v>
      </c>
      <c r="AP100" s="115">
        <v>2.051071684954981E-4</v>
      </c>
      <c r="AQ100" s="115">
        <v>-3.4444133295995633E-2</v>
      </c>
      <c r="AR100" s="115">
        <v>-4.7008057433077489E-2</v>
      </c>
      <c r="AS100" s="115">
        <v>4.2253521126760563E-2</v>
      </c>
      <c r="AT100" s="115">
        <v>4.2253521126760563E-2</v>
      </c>
      <c r="AU100" s="115">
        <v>0.26263345195729543</v>
      </c>
      <c r="AV100" s="115">
        <v>-0.1604197901049475</v>
      </c>
      <c r="AW100" s="115">
        <v>1.3199999999999932E-2</v>
      </c>
      <c r="AX100" s="115">
        <v>-0.19790250534084297</v>
      </c>
      <c r="AY100" s="115">
        <v>-9.4375595805529094E-2</v>
      </c>
      <c r="AZ100" s="115">
        <v>4.1212121212121193E-2</v>
      </c>
      <c r="BA100" s="115">
        <v>4.7368421052631504E-2</v>
      </c>
      <c r="BB100" s="115">
        <v>0.11900270460692292</v>
      </c>
      <c r="BD100" s="115">
        <v>0.30727272727272736</v>
      </c>
      <c r="BE100" s="115">
        <v>1.4940350094770917E-2</v>
      </c>
      <c r="BF100" s="115">
        <v>0.13986013986013984</v>
      </c>
      <c r="BG100" s="115">
        <v>-0.8</v>
      </c>
      <c r="BH100" s="115">
        <v>-0.1241610738255034</v>
      </c>
      <c r="BI100" s="115">
        <v>-1.9715224534501613E-2</v>
      </c>
      <c r="BK100" s="116">
        <f t="shared" si="1"/>
        <v>3.7471908032399893E-3</v>
      </c>
    </row>
    <row r="101" spans="1:63" x14ac:dyDescent="0.2">
      <c r="A101" t="s">
        <v>1455</v>
      </c>
      <c r="B101" s="115">
        <v>0.33991228070175455</v>
      </c>
      <c r="C101" s="115">
        <v>0.34000000000000008</v>
      </c>
      <c r="D101" s="115">
        <v>3.9711191335740074E-2</v>
      </c>
      <c r="E101" s="115">
        <v>-7.4999999999999997E-2</v>
      </c>
      <c r="F101" s="115">
        <v>-8.8938770890708077E-2</v>
      </c>
      <c r="G101" s="115">
        <v>-3.2786885245900941E-3</v>
      </c>
      <c r="H101" s="115">
        <v>-0.15129151291512916</v>
      </c>
      <c r="J101" s="115">
        <v>0</v>
      </c>
      <c r="L101" s="115">
        <v>-1.0242259844729202E-2</v>
      </c>
      <c r="M101" s="115">
        <v>7.1567567567567617E-2</v>
      </c>
      <c r="N101" s="115">
        <v>-2.4212144504227481E-2</v>
      </c>
      <c r="O101" s="115">
        <v>-0.14335664335664325</v>
      </c>
      <c r="P101" s="115">
        <v>-0.10927272727272723</v>
      </c>
      <c r="Q101" s="115">
        <v>-0.10290158540233327</v>
      </c>
      <c r="R101" s="115">
        <v>-4.583333333333333E-2</v>
      </c>
      <c r="T101" s="115">
        <v>-2.1779342442866553E-2</v>
      </c>
      <c r="U101" s="115">
        <v>-3.2964180654092422E-2</v>
      </c>
      <c r="V101" s="115">
        <v>7.4444444444444507E-2</v>
      </c>
      <c r="W101" s="115">
        <v>0</v>
      </c>
      <c r="X101" s="115">
        <v>-5.9405940594059375E-2</v>
      </c>
      <c r="Y101" s="115">
        <v>-5.7142857142857141E-2</v>
      </c>
      <c r="Z101" s="115">
        <v>0.25211111111111106</v>
      </c>
      <c r="AA101" s="115">
        <v>1.7429193899782151E-2</v>
      </c>
      <c r="AB101" s="115">
        <v>4.8902987047316986E-2</v>
      </c>
      <c r="AC101" s="115">
        <v>-9.5693779904306206E-2</v>
      </c>
      <c r="AD101" s="115">
        <v>4.5899207195512501E-3</v>
      </c>
      <c r="AE101" s="115">
        <v>6.7130553812810023E-2</v>
      </c>
      <c r="AF101" s="115">
        <v>-2.217484008528783E-2</v>
      </c>
      <c r="AG101" s="115">
        <v>-2.6763990267639978E-2</v>
      </c>
      <c r="AH101" s="115">
        <v>-9.0909090909090912E-2</v>
      </c>
      <c r="AI101" s="115">
        <v>-0.14285714285714285</v>
      </c>
      <c r="AJ101" s="115">
        <v>-5.9578736208625853E-2</v>
      </c>
      <c r="AK101" s="115"/>
      <c r="AL101" s="115">
        <v>-6.8627450980392093E-2</v>
      </c>
      <c r="AM101" s="115">
        <v>-6.1913696060037535E-2</v>
      </c>
      <c r="AN101" s="115">
        <v>0.3478260869565219</v>
      </c>
      <c r="AO101" s="115">
        <v>0.19937694704049838</v>
      </c>
      <c r="AP101" s="115">
        <v>-9.0052258305337737E-2</v>
      </c>
      <c r="AQ101" s="115">
        <v>0.1117683686176838</v>
      </c>
      <c r="AR101" s="115">
        <v>4.8885506578815664E-2</v>
      </c>
      <c r="AS101" s="115">
        <v>-1.7980636237897609E-2</v>
      </c>
      <c r="AT101" s="115">
        <v>-1.7980636237897609E-2</v>
      </c>
      <c r="AU101" s="115">
        <v>8.7040618955512572E-2</v>
      </c>
      <c r="AV101" s="115">
        <v>-1.7865907529203959E-2</v>
      </c>
      <c r="AW101" s="115">
        <v>0</v>
      </c>
      <c r="AX101" s="115">
        <v>-0.12431972789115639</v>
      </c>
      <c r="AY101" s="115">
        <v>0.22905682483889866</v>
      </c>
      <c r="AZ101" s="115">
        <v>-8.0267558528428165E-2</v>
      </c>
      <c r="BA101" s="115">
        <v>-4.9999999999999968E-2</v>
      </c>
      <c r="BB101" s="115">
        <v>9.9452759939028995E-2</v>
      </c>
      <c r="BD101" s="115">
        <v>0</v>
      </c>
      <c r="BE101" s="115">
        <v>8.3691346314794231E-4</v>
      </c>
      <c r="BF101" s="115">
        <v>0</v>
      </c>
      <c r="BG101" s="115">
        <v>0.92307692307692302</v>
      </c>
      <c r="BH101" s="115">
        <v>0.1967871485943774</v>
      </c>
      <c r="BI101" s="115">
        <v>1.4444444444444466E-2</v>
      </c>
      <c r="BK101" s="116">
        <f t="shared" si="1"/>
        <v>2.9486297350276174E-2</v>
      </c>
    </row>
    <row r="102" spans="1:63" x14ac:dyDescent="0.2">
      <c r="A102" t="s">
        <v>1456</v>
      </c>
      <c r="B102" s="115">
        <v>0.11219512195121951</v>
      </c>
      <c r="C102" s="115">
        <v>-0.13043478260869559</v>
      </c>
      <c r="D102" s="115">
        <v>-3.5397720732128989E-3</v>
      </c>
      <c r="E102" s="115">
        <v>4.3841336116910219E-2</v>
      </c>
      <c r="F102" s="115">
        <v>2.7662007870199821E-2</v>
      </c>
      <c r="G102" s="115">
        <v>-2.5559105431309927E-2</v>
      </c>
      <c r="H102" s="115">
        <v>0.13668775061657976</v>
      </c>
      <c r="J102" s="115">
        <v>0</v>
      </c>
      <c r="L102" s="115">
        <v>0.28846037963241944</v>
      </c>
      <c r="M102" s="115">
        <v>4.178398468295972E-2</v>
      </c>
      <c r="N102" s="115">
        <v>-4.5906656465187828E-3</v>
      </c>
      <c r="O102" s="115">
        <v>8.9523809523809478E-2</v>
      </c>
      <c r="P102" s="115">
        <v>-6.9688768606224583E-2</v>
      </c>
      <c r="Q102" s="115">
        <v>1.0580411124546597E-2</v>
      </c>
      <c r="R102" s="115">
        <v>5.2631578947368418E-2</v>
      </c>
      <c r="T102" s="115">
        <v>-3.8827712778160182E-2</v>
      </c>
      <c r="U102" s="115">
        <v>-2.1337849280270924E-2</v>
      </c>
      <c r="V102" s="115">
        <v>1.8867924528301886E-2</v>
      </c>
      <c r="W102" s="115">
        <v>0</v>
      </c>
      <c r="X102" s="115">
        <v>0.28826530612244894</v>
      </c>
      <c r="Y102" s="115">
        <v>4.4776119402985072E-2</v>
      </c>
      <c r="Z102" s="115">
        <v>7.1428571428571425E-2</v>
      </c>
      <c r="AA102" s="115">
        <v>-3.1645569620253236E-2</v>
      </c>
      <c r="AB102" s="115">
        <v>3.2478165938864566E-2</v>
      </c>
      <c r="AC102" s="115">
        <v>3.209876543209874E-2</v>
      </c>
      <c r="AD102" s="115">
        <v>9.793840671926704E-2</v>
      </c>
      <c r="AE102" s="115">
        <v>3.20814692724277E-2</v>
      </c>
      <c r="AF102" s="115">
        <v>-2.2916666666666696E-2</v>
      </c>
      <c r="AG102" s="115">
        <v>0.24545454545454562</v>
      </c>
      <c r="AH102" s="115">
        <v>-8.3333333333333329E-2</v>
      </c>
      <c r="AI102" s="115">
        <v>0.16438356164383558</v>
      </c>
      <c r="AJ102" s="115">
        <v>0.14835291407509801</v>
      </c>
      <c r="AK102" s="115"/>
      <c r="AL102" s="115">
        <v>1.9999999999999928E-2</v>
      </c>
      <c r="AM102" s="115">
        <v>0.29016641452344943</v>
      </c>
      <c r="AN102" s="115">
        <v>-4.1666666666666706E-2</v>
      </c>
      <c r="AO102" s="115">
        <v>-1.6091954022988464E-2</v>
      </c>
      <c r="AP102" s="115">
        <v>0.13360837829260547</v>
      </c>
      <c r="AQ102" s="115">
        <v>0.11334488734835341</v>
      </c>
      <c r="AR102" s="115">
        <v>3.2761794452832477E-2</v>
      </c>
      <c r="AS102" s="115">
        <v>0</v>
      </c>
      <c r="AT102" s="115">
        <v>0</v>
      </c>
      <c r="AU102" s="115">
        <v>2.38434727503169E-2</v>
      </c>
      <c r="AV102" s="115">
        <v>0.15748210430632881</v>
      </c>
      <c r="AW102" s="115">
        <v>0</v>
      </c>
      <c r="AX102" s="115">
        <v>0.28356254092992783</v>
      </c>
      <c r="AY102" s="115">
        <v>-5.9504132231404869E-2</v>
      </c>
      <c r="AZ102" s="115">
        <v>-1.6447368421052478E-2</v>
      </c>
      <c r="BA102" s="115">
        <v>-0.12727272727272726</v>
      </c>
      <c r="BB102" s="115">
        <v>-7.6375629231035889E-3</v>
      </c>
      <c r="BD102" s="115">
        <v>0</v>
      </c>
      <c r="BE102" s="115">
        <v>7.0029850746268593E-2</v>
      </c>
      <c r="BF102" s="115">
        <v>0</v>
      </c>
      <c r="BG102" s="115">
        <v>-0.74</v>
      </c>
      <c r="BH102" s="115">
        <v>6.8669527896995763E-2</v>
      </c>
      <c r="BI102" s="115">
        <v>0.18213660245183888</v>
      </c>
      <c r="BK102" s="116">
        <f t="shared" si="1"/>
        <v>3.4810964847287011E-2</v>
      </c>
    </row>
    <row r="103" spans="1:63" x14ac:dyDescent="0.2">
      <c r="A103" t="s">
        <v>1457</v>
      </c>
      <c r="B103" s="115">
        <v>0.10810810810810796</v>
      </c>
      <c r="C103" s="115">
        <v>-4.1666666666666706E-2</v>
      </c>
      <c r="D103" s="115">
        <v>0.28696296296296303</v>
      </c>
      <c r="E103" s="115">
        <v>2.1866666666666673E-2</v>
      </c>
      <c r="F103" s="115">
        <v>6.8385627006316618E-2</v>
      </c>
      <c r="G103" s="115">
        <v>-2.1875000000000089E-2</v>
      </c>
      <c r="H103" s="115">
        <v>0.21640016734864634</v>
      </c>
      <c r="J103" s="115">
        <v>0</v>
      </c>
      <c r="L103" s="115">
        <v>0.39395212095758081</v>
      </c>
      <c r="M103" s="115">
        <v>-4.9866238630283534E-2</v>
      </c>
      <c r="N103" s="115">
        <v>0.23593380614657222</v>
      </c>
      <c r="O103" s="115">
        <v>-9.4827586206896519E-2</v>
      </c>
      <c r="P103" s="115">
        <v>-4.6759109964527659E-2</v>
      </c>
      <c r="Q103" s="115">
        <v>8.4590163934426171E-2</v>
      </c>
      <c r="R103" s="115">
        <v>6.9619065490711216E-2</v>
      </c>
      <c r="T103" s="115">
        <v>0.33028152895399421</v>
      </c>
      <c r="U103" s="115">
        <v>6.348491670418728E-2</v>
      </c>
      <c r="V103" s="115">
        <v>0.11367934440008397</v>
      </c>
      <c r="W103" s="115">
        <v>0</v>
      </c>
      <c r="X103" s="115">
        <v>9.6503496503496433E-2</v>
      </c>
      <c r="Y103" s="115">
        <v>-0.11445942373777421</v>
      </c>
      <c r="Z103" s="115">
        <v>6.4908722109533523E-2</v>
      </c>
      <c r="AA103" s="115">
        <v>0.29272727272727278</v>
      </c>
      <c r="AB103" s="115">
        <v>0.23700202565833894</v>
      </c>
      <c r="AC103" s="115">
        <v>4.3814432989690705E-2</v>
      </c>
      <c r="AD103" s="115">
        <v>7.0747261132610179E-2</v>
      </c>
      <c r="AE103" s="115">
        <v>2.386692381870786E-2</v>
      </c>
      <c r="AF103" s="115">
        <v>-6.7961165048543687E-2</v>
      </c>
      <c r="AG103" s="115">
        <v>-4.0697674418604689E-2</v>
      </c>
      <c r="AH103" s="115">
        <v>0</v>
      </c>
      <c r="AI103" s="115">
        <v>-0.10601819454163743</v>
      </c>
      <c r="AJ103" s="115">
        <v>3.6285509668178464E-2</v>
      </c>
      <c r="AK103" s="115"/>
      <c r="AL103" s="115">
        <v>4.3841336116910219E-2</v>
      </c>
      <c r="AM103" s="115">
        <v>0.14756944444444431</v>
      </c>
      <c r="AN103" s="115">
        <v>-0.1111111111111112</v>
      </c>
      <c r="AO103" s="115">
        <v>2.6121696373694178E-3</v>
      </c>
      <c r="AP103" s="115">
        <v>7.6750879437160096E-3</v>
      </c>
      <c r="AQ103" s="115">
        <v>-0.12602241744925771</v>
      </c>
      <c r="AR103" s="115">
        <v>1.9225499082994296E-2</v>
      </c>
      <c r="AS103" s="115">
        <v>-2.6917900403768506E-2</v>
      </c>
      <c r="AT103" s="115">
        <v>-2.6917900403768506E-2</v>
      </c>
      <c r="AU103" s="115">
        <v>0.26038338658146964</v>
      </c>
      <c r="AV103" s="115">
        <v>8.6543209876543278E-2</v>
      </c>
      <c r="AW103" s="115">
        <v>-3.9840637450199766E-3</v>
      </c>
      <c r="AX103" s="115">
        <v>-5.5074257425742464E-2</v>
      </c>
      <c r="AY103" s="115">
        <v>-0.13694721825962922</v>
      </c>
      <c r="AZ103" s="115">
        <v>0.24760601915184674</v>
      </c>
      <c r="BA103" s="115">
        <v>3.7540086776080027E-2</v>
      </c>
      <c r="BB103" s="115">
        <v>-3.6565781346510639E-3</v>
      </c>
      <c r="BD103" s="115">
        <v>0</v>
      </c>
      <c r="BE103" s="115">
        <v>4.4003989030167057E-2</v>
      </c>
      <c r="BF103" s="115">
        <v>0</v>
      </c>
      <c r="BG103" s="115">
        <v>0</v>
      </c>
      <c r="BH103" s="115">
        <v>-4.8979591836734733E-2</v>
      </c>
      <c r="BI103" s="115">
        <v>4.7226043099495699E-2</v>
      </c>
      <c r="BK103" s="116">
        <f t="shared" si="1"/>
        <v>4.8720078128081885E-2</v>
      </c>
    </row>
    <row r="104" spans="1:63" x14ac:dyDescent="0.2">
      <c r="A104" t="s">
        <v>1458</v>
      </c>
      <c r="B104" s="115">
        <v>-0.17777777777777773</v>
      </c>
      <c r="C104" s="115">
        <v>-7.6923076923076983E-2</v>
      </c>
      <c r="D104" s="115">
        <v>-0.1865754827825144</v>
      </c>
      <c r="E104" s="115">
        <v>-1.5231092436974746E-2</v>
      </c>
      <c r="F104" s="115">
        <v>-7.869647406920326E-3</v>
      </c>
      <c r="G104" s="115">
        <v>-3.4690799396681682E-2</v>
      </c>
      <c r="H104" s="115">
        <v>2.1344227782930891E-2</v>
      </c>
      <c r="J104" s="115">
        <v>0</v>
      </c>
      <c r="L104" s="115">
        <v>6.2946428571428542E-2</v>
      </c>
      <c r="M104" s="115">
        <v>7.0446735395189072E-2</v>
      </c>
      <c r="N104" s="115">
        <v>-1.0294805802527019E-2</v>
      </c>
      <c r="O104" s="115">
        <v>-3.3333333333333361E-2</v>
      </c>
      <c r="P104" s="115">
        <v>3.7470725995316194E-2</v>
      </c>
      <c r="Q104" s="115">
        <v>-7.4916590840157685E-2</v>
      </c>
      <c r="R104" s="115">
        <v>5.5247524752475227E-2</v>
      </c>
      <c r="T104" s="115">
        <v>-2.9183023479742227E-2</v>
      </c>
      <c r="U104" s="115">
        <v>3.1583836507199176E-2</v>
      </c>
      <c r="V104" s="115">
        <v>1.8947368421053351E-3</v>
      </c>
      <c r="W104" s="115">
        <v>0</v>
      </c>
      <c r="X104" s="115">
        <v>-5.921052631578938E-2</v>
      </c>
      <c r="Y104" s="115">
        <v>-6.4771322620519267E-2</v>
      </c>
      <c r="Z104" s="115">
        <v>5.3700240448837776E-2</v>
      </c>
      <c r="AA104" s="115">
        <v>-9.46502057613169E-2</v>
      </c>
      <c r="AB104" s="115">
        <v>-1.1348464619492652E-2</v>
      </c>
      <c r="AC104" s="115">
        <v>-3.4825870646766094E-2</v>
      </c>
      <c r="AD104" s="115">
        <v>-3.0429821224800427E-3</v>
      </c>
      <c r="AE104" s="115">
        <v>-5.7326288279075072E-2</v>
      </c>
      <c r="AF104" s="115">
        <v>-5.7915057915057366E-3</v>
      </c>
      <c r="AG104" s="115">
        <v>-7.027027027027033E-2</v>
      </c>
      <c r="AH104" s="115">
        <v>-0.04</v>
      </c>
      <c r="AI104" s="115">
        <v>-3.7386325362074868E-2</v>
      </c>
      <c r="AJ104" s="115">
        <v>4.6726636681659106E-2</v>
      </c>
      <c r="AK104" s="115"/>
      <c r="AL104" s="115">
        <v>0.36857142857142861</v>
      </c>
      <c r="AM104" s="115">
        <v>-9.5761381475667207E-2</v>
      </c>
      <c r="AN104" s="115">
        <v>-0.11956521739130432</v>
      </c>
      <c r="AO104" s="115">
        <v>2.0702634880803015E-2</v>
      </c>
      <c r="AP104" s="115">
        <v>-1.9339326782354112E-2</v>
      </c>
      <c r="AQ104" s="115">
        <v>-0.11690743713215634</v>
      </c>
      <c r="AR104" s="115">
        <v>6.2157139338572781E-2</v>
      </c>
      <c r="AS104" s="115">
        <v>0.15696044845842413</v>
      </c>
      <c r="AT104" s="115">
        <v>0.15696044845842413</v>
      </c>
      <c r="AU104" s="115">
        <v>4.84664503297393E-2</v>
      </c>
      <c r="AV104" s="115">
        <v>-4.7058823529411764E-2</v>
      </c>
      <c r="AW104" s="115">
        <v>9.7267759562841588E-2</v>
      </c>
      <c r="AX104" s="115">
        <v>7.7333333333333268E-2</v>
      </c>
      <c r="AY104" s="115">
        <v>-8.5652173913043431E-2</v>
      </c>
      <c r="AZ104" s="115">
        <v>-9.5297029702970354E-2</v>
      </c>
      <c r="BA104" s="115">
        <v>0.21304347826086945</v>
      </c>
      <c r="BB104" s="115">
        <v>3.7820512820512818E-2</v>
      </c>
      <c r="BD104" s="115">
        <v>0</v>
      </c>
      <c r="BE104" s="115">
        <v>1.8278750952018249E-2</v>
      </c>
      <c r="BF104" s="115">
        <v>0</v>
      </c>
      <c r="BG104" s="115">
        <v>-0.9</v>
      </c>
      <c r="BH104" s="115">
        <v>-2.7777777777777714E-2</v>
      </c>
      <c r="BI104" s="115">
        <v>7.390300230946889E-3</v>
      </c>
      <c r="BK104" s="116">
        <f t="shared" si="1"/>
        <v>-1.7935723299975021E-2</v>
      </c>
    </row>
    <row r="105" spans="1:63" x14ac:dyDescent="0.2">
      <c r="A105" t="s">
        <v>1459</v>
      </c>
      <c r="B105" s="115">
        <v>-5.4621848739495757E-2</v>
      </c>
      <c r="C105" s="115">
        <v>8.3333333333333412E-2</v>
      </c>
      <c r="D105" s="115">
        <v>0.90010876409639939</v>
      </c>
      <c r="E105" s="115">
        <v>0.15289131092945799</v>
      </c>
      <c r="F105" s="115">
        <v>-4.5051408837610822E-2</v>
      </c>
      <c r="G105" s="115">
        <v>-5.8238636363636381E-2</v>
      </c>
      <c r="H105" s="115">
        <v>0.18671927177381456</v>
      </c>
      <c r="J105" s="115">
        <v>0</v>
      </c>
      <c r="L105" s="115">
        <v>-2.268760907504358E-2</v>
      </c>
      <c r="M105" s="115">
        <v>-7.9545454545454867E-3</v>
      </c>
      <c r="N105" s="115">
        <v>-2.6867030965391614E-2</v>
      </c>
      <c r="O105" s="115">
        <v>0.2</v>
      </c>
      <c r="P105" s="115">
        <v>0.71142284569138281</v>
      </c>
      <c r="Q105" s="115">
        <v>0.13807386952019332</v>
      </c>
      <c r="R105" s="115">
        <v>-0.16940789473684206</v>
      </c>
      <c r="T105" s="115">
        <v>6.9555573160104467E-2</v>
      </c>
      <c r="U105" s="115">
        <v>-0.12165469973890336</v>
      </c>
      <c r="V105" s="115">
        <v>-2.643984423037506E-2</v>
      </c>
      <c r="W105" s="115">
        <v>1</v>
      </c>
      <c r="X105" s="115">
        <v>3.2608695652173822E-2</v>
      </c>
      <c r="Y105" s="115">
        <v>-5.5568526733597842E-2</v>
      </c>
      <c r="Z105" s="115">
        <v>6.1994609164420553E-2</v>
      </c>
      <c r="AA105" s="115">
        <v>-8.4400904295403104E-2</v>
      </c>
      <c r="AB105" s="115">
        <v>0.21443048236724763</v>
      </c>
      <c r="AC105" s="115">
        <v>-9.8522167487684834E-3</v>
      </c>
      <c r="AD105" s="115">
        <v>-4.830118425815795E-2</v>
      </c>
      <c r="AE105" s="115">
        <v>2.3313953488372039E-2</v>
      </c>
      <c r="AF105" s="115">
        <v>0.26774351443954963</v>
      </c>
      <c r="AG105" s="115">
        <v>6.3218390804597763E-2</v>
      </c>
      <c r="AH105" s="115">
        <v>7.7586206896551754E-2</v>
      </c>
      <c r="AI105" s="115">
        <v>-6.8573340023414722E-3</v>
      </c>
      <c r="AJ105" s="115">
        <v>8.3671811535337218E-2</v>
      </c>
      <c r="AK105" s="115"/>
      <c r="AL105" s="115">
        <v>-0.17647058823529413</v>
      </c>
      <c r="AM105" s="115">
        <v>8.0027127839945852E-2</v>
      </c>
      <c r="AN105" s="115">
        <v>0.3529411764705882</v>
      </c>
      <c r="AO105" s="115">
        <v>0.23207729468599031</v>
      </c>
      <c r="AP105" s="115">
        <v>4.6379348063880929E-2</v>
      </c>
      <c r="AQ105" s="115">
        <v>2.2428884026258211E-2</v>
      </c>
      <c r="AR105" s="115">
        <v>-3.1694306184852782E-3</v>
      </c>
      <c r="AS105" s="115">
        <v>0</v>
      </c>
      <c r="AT105" s="115">
        <v>0</v>
      </c>
      <c r="AU105" s="115">
        <v>7.3009098056834767E-2</v>
      </c>
      <c r="AV105" s="115">
        <v>1.2386850881372157E-2</v>
      </c>
      <c r="AW105" s="115">
        <v>3.7414965986394523E-2</v>
      </c>
      <c r="AX105" s="115">
        <v>-3.7635598848793821E-3</v>
      </c>
      <c r="AY105" s="115">
        <v>0.33333333333333331</v>
      </c>
      <c r="AZ105" s="115">
        <v>-0.16008316008316001</v>
      </c>
      <c r="BA105" s="115">
        <v>4.5977011494253523E-3</v>
      </c>
      <c r="BB105" s="115">
        <v>-2.2507393854328581E-2</v>
      </c>
      <c r="BD105" s="115">
        <v>-8.3333333333333329E-2</v>
      </c>
      <c r="BE105" s="115">
        <v>-5.6357429478349381E-2</v>
      </c>
      <c r="BF105" s="115">
        <v>0</v>
      </c>
      <c r="BG105" s="115">
        <v>9</v>
      </c>
      <c r="BH105" s="115">
        <v>0</v>
      </c>
      <c r="BI105" s="115">
        <v>1.8344308560677185E-2</v>
      </c>
      <c r="BK105" s="116">
        <f t="shared" si="1"/>
        <v>0.24065498440435809</v>
      </c>
    </row>
    <row r="106" spans="1:63" x14ac:dyDescent="0.2">
      <c r="A106" t="s">
        <v>1460</v>
      </c>
      <c r="B106" s="115">
        <v>-0.18353344768439112</v>
      </c>
      <c r="C106" s="115">
        <v>4.3478260869565258E-2</v>
      </c>
      <c r="D106" s="115">
        <v>-5.0597826086956531E-2</v>
      </c>
      <c r="E106" s="115">
        <v>0.11550151975683896</v>
      </c>
      <c r="F106" s="115">
        <v>1.360381861575174E-2</v>
      </c>
      <c r="G106" s="115">
        <v>-0.20898876404494385</v>
      </c>
      <c r="H106" s="115">
        <v>-7.5367015269799022E-3</v>
      </c>
      <c r="J106" s="115">
        <v>0</v>
      </c>
      <c r="L106" s="115">
        <v>0.13465346534653461</v>
      </c>
      <c r="M106" s="115">
        <v>9.5617529880478183E-2</v>
      </c>
      <c r="N106" s="115">
        <v>0.28345996493278791</v>
      </c>
      <c r="O106" s="115">
        <v>-0.24242424242424238</v>
      </c>
      <c r="P106" s="115">
        <v>0.12351238340302348</v>
      </c>
      <c r="Q106" s="115">
        <v>0.29330357142857144</v>
      </c>
      <c r="R106" s="115">
        <v>0.12759643916913938</v>
      </c>
      <c r="T106" s="115">
        <v>-1.6823740166679514E-2</v>
      </c>
      <c r="U106" s="115">
        <v>-1.8263377122717087E-2</v>
      </c>
      <c r="V106" s="115">
        <v>0.10234975146859469</v>
      </c>
      <c r="W106" s="115">
        <v>-0.25</v>
      </c>
      <c r="X106" s="115">
        <v>-4.4155844155844136E-2</v>
      </c>
      <c r="Y106" s="115">
        <v>0.16941979522184294</v>
      </c>
      <c r="Z106" s="115">
        <v>0.29363185905670752</v>
      </c>
      <c r="AA106" s="115">
        <v>0.2096627164995441</v>
      </c>
      <c r="AB106" s="115">
        <v>0.2516489091831558</v>
      </c>
      <c r="AC106" s="115">
        <v>-0.16803278688524598</v>
      </c>
      <c r="AD106" s="115">
        <v>5.8865403570255173E-2</v>
      </c>
      <c r="AE106" s="115">
        <v>-8.5252353347870027E-2</v>
      </c>
      <c r="AF106" s="115">
        <v>0.13499999999999998</v>
      </c>
      <c r="AG106" s="115">
        <v>-3.6011080332409941E-2</v>
      </c>
      <c r="AH106" s="115">
        <v>-6.4516129032258118E-2</v>
      </c>
      <c r="AI106" s="115">
        <v>0.21351735335904193</v>
      </c>
      <c r="AJ106" s="115">
        <v>-1.8602179112410386E-2</v>
      </c>
      <c r="AK106" s="115"/>
      <c r="AL106" s="115">
        <v>3.0303030303030304E-2</v>
      </c>
      <c r="AM106" s="115">
        <v>-1.6344229486324281E-2</v>
      </c>
      <c r="AN106" s="115">
        <v>-0.24444444444444441</v>
      </c>
      <c r="AO106" s="115">
        <v>-4.9990386464141131E-3</v>
      </c>
      <c r="AP106" s="115">
        <v>5.8224331519851846E-2</v>
      </c>
      <c r="AQ106" s="115">
        <v>-6.1842442904798477E-2</v>
      </c>
      <c r="AR106" s="115">
        <v>-1.1516822945394434E-2</v>
      </c>
      <c r="AS106" s="115">
        <v>0</v>
      </c>
      <c r="AT106" s="115">
        <v>0</v>
      </c>
      <c r="AU106" s="115">
        <v>0.27131229473082963</v>
      </c>
      <c r="AV106" s="115">
        <v>0.27366504854368917</v>
      </c>
      <c r="AW106" s="115">
        <v>0.23702664796633949</v>
      </c>
      <c r="AX106" s="115">
        <v>0.22114084887807514</v>
      </c>
      <c r="AY106" s="115">
        <v>-0.20286506469500926</v>
      </c>
      <c r="AZ106" s="115">
        <v>-0.2947214076246335</v>
      </c>
      <c r="BA106" s="115">
        <v>8.7499999999999994E-2</v>
      </c>
      <c r="BB106" s="115">
        <v>-1.6975878976026773E-2</v>
      </c>
      <c r="BD106" s="115">
        <v>0</v>
      </c>
      <c r="BE106" s="115">
        <v>-4.1154717881426561E-3</v>
      </c>
      <c r="BF106" s="115">
        <v>-0.11509900990099006</v>
      </c>
      <c r="BG106" s="115">
        <v>-0.33333333333333331</v>
      </c>
      <c r="BH106" s="115">
        <v>1.2048192771084258E-2</v>
      </c>
      <c r="BI106" s="115">
        <v>9.0256410256410333E-2</v>
      </c>
      <c r="BK106" s="116">
        <f t="shared" si="1"/>
        <v>2.264188963750333E-2</v>
      </c>
    </row>
    <row r="107" spans="1:63" x14ac:dyDescent="0.2">
      <c r="A107" t="s">
        <v>1461</v>
      </c>
      <c r="B107" s="115">
        <v>0.40144230769230765</v>
      </c>
      <c r="C107" s="115">
        <v>4.5454545454545289E-2</v>
      </c>
      <c r="D107" s="115">
        <v>0.53333333333333333</v>
      </c>
      <c r="E107" s="115">
        <v>-1.8886679920477146E-2</v>
      </c>
      <c r="F107" s="115">
        <v>2.7380465876583642E-2</v>
      </c>
      <c r="G107" s="115">
        <v>0.40600315955766197</v>
      </c>
      <c r="H107" s="115">
        <v>2.1862652869237942E-2</v>
      </c>
      <c r="J107" s="115">
        <v>-9.7454545454545474E-2</v>
      </c>
      <c r="L107" s="115">
        <v>9.5207113424419884E-2</v>
      </c>
      <c r="M107" s="115">
        <v>0.14677327241576221</v>
      </c>
      <c r="N107" s="115">
        <v>4.9693251533742253E-2</v>
      </c>
      <c r="O107" s="115">
        <v>0.375</v>
      </c>
      <c r="P107" s="115">
        <v>1.2882447665056086E-3</v>
      </c>
      <c r="Q107" s="115">
        <v>0.14871794871794863</v>
      </c>
      <c r="R107" s="115">
        <v>-3.8859180035650615E-2</v>
      </c>
      <c r="T107" s="115">
        <v>-7.6862237561116084E-2</v>
      </c>
      <c r="U107" s="115">
        <v>4.6676323837115587E-3</v>
      </c>
      <c r="V107" s="115">
        <v>-2.209456473707468E-2</v>
      </c>
      <c r="W107" s="115">
        <v>0</v>
      </c>
      <c r="X107" s="115">
        <v>-5.1724137931034371E-2</v>
      </c>
      <c r="Y107" s="115">
        <v>7.720588235294118E-2</v>
      </c>
      <c r="Z107" s="115">
        <v>0.10977596741344196</v>
      </c>
      <c r="AA107" s="115">
        <v>-8.1374321880650861E-3</v>
      </c>
      <c r="AB107" s="115">
        <v>0.36875000000000002</v>
      </c>
      <c r="AC107" s="115">
        <v>0.18159806295399517</v>
      </c>
      <c r="AD107" s="115">
        <v>-3.8158691701998808E-2</v>
      </c>
      <c r="AE107" s="115">
        <v>-3.022332250244977E-2</v>
      </c>
      <c r="AF107" s="115">
        <v>-5.3129931614939584E-2</v>
      </c>
      <c r="AG107" s="115">
        <v>0.37262357414448671</v>
      </c>
      <c r="AH107" s="115">
        <v>3.9206349206349209</v>
      </c>
      <c r="AI107" s="115">
        <v>0.17758126195028678</v>
      </c>
      <c r="AJ107" s="115">
        <v>1.5380464112250412E-2</v>
      </c>
      <c r="AK107" s="115"/>
      <c r="AL107" s="115">
        <v>0.13793103448275862</v>
      </c>
      <c r="AM107" s="115">
        <v>0.24916666666666668</v>
      </c>
      <c r="AN107" s="115">
        <v>1</v>
      </c>
      <c r="AO107" s="115">
        <v>3.4407319013524201E-2</v>
      </c>
      <c r="AP107" s="115">
        <v>1.6831450094162041E-2</v>
      </c>
      <c r="AQ107" s="115">
        <v>4.1143467806572243E-2</v>
      </c>
      <c r="AR107" s="115">
        <v>2.1086305165694236E-2</v>
      </c>
      <c r="AS107" s="115">
        <v>0.38107526881720427</v>
      </c>
      <c r="AT107" s="115">
        <v>0.38107526881720427</v>
      </c>
      <c r="AU107" s="115">
        <v>2.9852941176470606E-2</v>
      </c>
      <c r="AV107" s="115">
        <v>9.2294946147473078E-2</v>
      </c>
      <c r="AW107" s="115">
        <v>0.40520299566417017</v>
      </c>
      <c r="AX107" s="115">
        <v>0.12090909090909097</v>
      </c>
      <c r="AY107" s="115">
        <v>0.19360176503033655</v>
      </c>
      <c r="AZ107" s="115">
        <v>2.0176991150442483</v>
      </c>
      <c r="BA107" s="115">
        <v>2.564102564102564E-2</v>
      </c>
      <c r="BB107" s="115">
        <v>0.11567112894801941</v>
      </c>
      <c r="BD107" s="115">
        <v>0</v>
      </c>
      <c r="BE107" s="115">
        <v>-8.0463850431902358E-3</v>
      </c>
      <c r="BF107" s="115">
        <v>0</v>
      </c>
      <c r="BG107" s="115">
        <v>-0.51298701298701299</v>
      </c>
      <c r="BH107" s="115">
        <v>0</v>
      </c>
      <c r="BI107" s="115">
        <v>3.2292218104817333E-2</v>
      </c>
      <c r="BK107" s="116">
        <f t="shared" si="1"/>
        <v>0.2149034899534539</v>
      </c>
    </row>
    <row r="108" spans="1:63" x14ac:dyDescent="0.2">
      <c r="A108" t="s">
        <v>1462</v>
      </c>
      <c r="B108" s="115">
        <v>-2.1176470588235262E-2</v>
      </c>
      <c r="C108" s="115">
        <v>-1.785714285714287E-2</v>
      </c>
      <c r="D108" s="115">
        <v>0.37142857142857144</v>
      </c>
      <c r="E108" s="115">
        <v>6.7185289957567132E-2</v>
      </c>
      <c r="F108" s="115">
        <v>0.14766784700888766</v>
      </c>
      <c r="G108" s="115">
        <v>0.86176470588235299</v>
      </c>
      <c r="H108" s="115">
        <v>0.15251174557282254</v>
      </c>
      <c r="J108" s="115">
        <v>0</v>
      </c>
      <c r="L108" s="115">
        <v>-8.9904273166880488E-2</v>
      </c>
      <c r="M108" s="115">
        <v>-4.0547945205479365E-2</v>
      </c>
      <c r="N108" s="115">
        <v>-1.2719563900666314E-2</v>
      </c>
      <c r="O108" s="115">
        <v>0.6</v>
      </c>
      <c r="P108" s="115">
        <v>1.9704433497536995E-2</v>
      </c>
      <c r="Q108" s="115">
        <v>7.4972436604189605E-2</v>
      </c>
      <c r="R108" s="115">
        <v>-9.1939138879896395E-2</v>
      </c>
      <c r="T108" s="115">
        <v>-2.7963002796299301E-3</v>
      </c>
      <c r="U108" s="115">
        <v>-0.33533030221984483</v>
      </c>
      <c r="V108" s="115">
        <v>-3.6816343902958161E-2</v>
      </c>
      <c r="W108" s="115">
        <v>0</v>
      </c>
      <c r="X108" s="115">
        <v>1.3732833957552988E-2</v>
      </c>
      <c r="Y108" s="115">
        <v>-8.1825546853902267E-2</v>
      </c>
      <c r="Z108" s="115">
        <v>-8.281155322157072E-3</v>
      </c>
      <c r="AA108" s="115">
        <v>0.1803628601921026</v>
      </c>
      <c r="AB108" s="115">
        <v>0.15942028985507251</v>
      </c>
      <c r="AC108" s="115">
        <v>3.2499999999999973E-2</v>
      </c>
      <c r="AD108" s="115">
        <v>5.0457827325790502E-2</v>
      </c>
      <c r="AE108" s="115">
        <v>-7.6494403429387958E-2</v>
      </c>
      <c r="AF108" s="115">
        <v>-0.13354603463992706</v>
      </c>
      <c r="AG108" s="115">
        <v>6.0483870967741903E-2</v>
      </c>
      <c r="AH108" s="115">
        <v>-0.32620320855614976</v>
      </c>
      <c r="AI108" s="115">
        <v>4.6000000000000082E-2</v>
      </c>
      <c r="AJ108" s="115">
        <v>5.314009661835762E-2</v>
      </c>
      <c r="AK108" s="115"/>
      <c r="AL108" s="115">
        <v>4.3165467625899255E-2</v>
      </c>
      <c r="AM108" s="115">
        <v>-5.9561128526645753E-2</v>
      </c>
      <c r="AN108" s="115">
        <v>0.40625</v>
      </c>
      <c r="AO108" s="115">
        <v>3.4567901234567891E-2</v>
      </c>
      <c r="AP108" s="115">
        <v>-5.2631578947368564E-2</v>
      </c>
      <c r="AQ108" s="115">
        <v>-7.1618037135279342E-3</v>
      </c>
      <c r="AR108" s="115">
        <v>8.5200163584314079E-3</v>
      </c>
      <c r="AS108" s="115">
        <v>0.44859813084112143</v>
      </c>
      <c r="AT108" s="115">
        <v>0.44859813084112143</v>
      </c>
      <c r="AU108" s="115">
        <v>1.4471132328807979E-2</v>
      </c>
      <c r="AV108" s="115">
        <v>-1.065573770491801E-2</v>
      </c>
      <c r="AW108" s="115">
        <v>0</v>
      </c>
      <c r="AX108" s="115">
        <v>-5.7142857142857141E-2</v>
      </c>
      <c r="AY108" s="115">
        <v>1.657458563535778E-3</v>
      </c>
      <c r="AZ108" s="115">
        <v>8.1339712918660254E-2</v>
      </c>
      <c r="BA108" s="115">
        <v>0</v>
      </c>
      <c r="BB108" s="115">
        <v>-1.3370579301366908E-2</v>
      </c>
      <c r="BD108" s="115">
        <v>0</v>
      </c>
      <c r="BE108" s="115">
        <v>0.10905511811023624</v>
      </c>
      <c r="BF108" s="115">
        <v>0</v>
      </c>
      <c r="BG108" s="115">
        <v>1.2985074626865671</v>
      </c>
      <c r="BH108" s="115">
        <v>-4.2307692307692261E-2</v>
      </c>
      <c r="BI108" s="115">
        <v>-6.8349106203995274E-3</v>
      </c>
      <c r="BK108" s="116">
        <f t="shared" si="1"/>
        <v>7.7471985860190232E-2</v>
      </c>
    </row>
    <row r="109" spans="1:63" x14ac:dyDescent="0.2">
      <c r="A109" t="s">
        <v>1463</v>
      </c>
      <c r="B109" s="115">
        <v>4.9382716049382762E-2</v>
      </c>
      <c r="C109" s="115">
        <v>0.12000000000000011</v>
      </c>
      <c r="D109" s="115">
        <v>6.7333495974627899E-2</v>
      </c>
      <c r="E109" s="115">
        <v>-7.7192982456139956E-3</v>
      </c>
      <c r="F109" s="115">
        <v>0.16762958297965563</v>
      </c>
      <c r="G109" s="115">
        <v>0.19298245614035081</v>
      </c>
      <c r="H109" s="115">
        <v>8.2364538185914771E-2</v>
      </c>
      <c r="J109" s="115">
        <v>0</v>
      </c>
      <c r="L109" s="115">
        <v>1.543240805691945E-2</v>
      </c>
      <c r="M109" s="115">
        <v>5.6592849905919763E-2</v>
      </c>
      <c r="N109" s="115">
        <v>-8.40840840840823E-3</v>
      </c>
      <c r="O109" s="115">
        <v>0.10294117647058816</v>
      </c>
      <c r="P109" s="115">
        <v>-3.2104259376986702E-2</v>
      </c>
      <c r="Q109" s="115">
        <v>7.7777777777778096E-3</v>
      </c>
      <c r="R109" s="115">
        <v>0</v>
      </c>
      <c r="T109" s="115">
        <v>0.15964080818159146</v>
      </c>
      <c r="U109" s="115">
        <v>0.25016717935000665</v>
      </c>
      <c r="V109" s="115">
        <v>4.283177984909009E-2</v>
      </c>
      <c r="W109" s="115">
        <v>0</v>
      </c>
      <c r="X109" s="115">
        <v>-4.9689440993789967E-3</v>
      </c>
      <c r="Y109" s="115">
        <v>5.7244825124910852E-2</v>
      </c>
      <c r="Z109" s="115">
        <v>-9.3223443223443281E-2</v>
      </c>
      <c r="AA109" s="115">
        <v>8.4490740740740575E-2</v>
      </c>
      <c r="AB109" s="115">
        <v>0.72260748959778087</v>
      </c>
      <c r="AC109" s="115">
        <v>7.2386058981233251E-2</v>
      </c>
      <c r="AD109" s="115">
        <v>4.3411747726944783E-2</v>
      </c>
      <c r="AE109" s="115">
        <v>7.6721883173495972E-2</v>
      </c>
      <c r="AF109" s="115">
        <v>0.25371428571428578</v>
      </c>
      <c r="AG109" s="115">
        <v>6.4377682403433431E-2</v>
      </c>
      <c r="AH109" s="115">
        <v>0.10000000000000009</v>
      </c>
      <c r="AI109" s="115">
        <v>-2.5103582744333441E-2</v>
      </c>
      <c r="AJ109" s="115">
        <v>2.8947368421052479E-2</v>
      </c>
      <c r="AK109" s="115"/>
      <c r="AL109" s="115">
        <v>0</v>
      </c>
      <c r="AM109" s="115">
        <v>-6.691042047531999E-2</v>
      </c>
      <c r="AN109" s="115">
        <v>0.6</v>
      </c>
      <c r="AO109" s="115">
        <v>9.9050203527815531E-2</v>
      </c>
      <c r="AP109" s="115">
        <v>0.10716049382716057</v>
      </c>
      <c r="AQ109" s="115">
        <v>-0.11063930172210422</v>
      </c>
      <c r="AR109" s="115">
        <v>6.7006060606060569E-2</v>
      </c>
      <c r="AS109" s="115">
        <v>0</v>
      </c>
      <c r="AT109" s="115">
        <v>0</v>
      </c>
      <c r="AU109" s="115">
        <v>5.5258186397984854E-2</v>
      </c>
      <c r="AV109" s="115">
        <v>6.0869565217391307E-2</v>
      </c>
      <c r="AW109" s="115">
        <v>0</v>
      </c>
      <c r="AX109" s="115">
        <v>0.13784135240572165</v>
      </c>
      <c r="AY109" s="115">
        <v>-0.23789473684210521</v>
      </c>
      <c r="AZ109" s="115">
        <v>0.58935361216730031</v>
      </c>
      <c r="BA109" s="115">
        <v>-2.5000000000000001E-2</v>
      </c>
      <c r="BB109" s="115">
        <v>-3.0500631047538824E-2</v>
      </c>
      <c r="BD109" s="115">
        <v>1.6949152542372819E-2</v>
      </c>
      <c r="BE109" s="115">
        <v>5.1444400474871463E-3</v>
      </c>
      <c r="BF109" s="115">
        <v>0</v>
      </c>
      <c r="BG109" s="115">
        <v>-0.32999999999999996</v>
      </c>
      <c r="BH109" s="115">
        <v>2.7667984189723435E-2</v>
      </c>
      <c r="BI109" s="115">
        <v>-0.13190324052943864</v>
      </c>
      <c r="BK109" s="116">
        <f t="shared" si="1"/>
        <v>6.3289157000364554E-2</v>
      </c>
    </row>
    <row r="110" spans="1:63" x14ac:dyDescent="0.2">
      <c r="A110" t="s">
        <v>1464</v>
      </c>
      <c r="B110" s="115">
        <v>-7.9545454545454655E-2</v>
      </c>
      <c r="C110" s="115">
        <v>-4.7619047619047658E-2</v>
      </c>
      <c r="D110" s="115">
        <v>0</v>
      </c>
      <c r="E110" s="115">
        <v>0</v>
      </c>
      <c r="F110" s="115">
        <v>-3.1273209549071673E-2</v>
      </c>
      <c r="G110" s="115">
        <v>-0.19263456090651551</v>
      </c>
      <c r="H110" s="115">
        <v>0.10191379310344829</v>
      </c>
      <c r="J110" s="115">
        <v>-0.16385135135135134</v>
      </c>
      <c r="L110" s="115">
        <v>-2.6439024390243843E-2</v>
      </c>
      <c r="M110" s="115">
        <v>1.3043478260870058E-3</v>
      </c>
      <c r="N110" s="115">
        <v>0.37037037037037024</v>
      </c>
      <c r="O110" s="115">
        <v>7.5098814229249175E-2</v>
      </c>
      <c r="P110" s="115">
        <v>0.19665271966527204</v>
      </c>
      <c r="Q110" s="115">
        <v>-3.4852546916890007E-2</v>
      </c>
      <c r="R110" s="115">
        <v>-0.10966998126531199</v>
      </c>
      <c r="T110" s="115">
        <v>-4.547619047619051E-2</v>
      </c>
      <c r="U110" s="115">
        <v>-8.8115128971278836E-2</v>
      </c>
      <c r="V110" s="115">
        <v>-5.0783837491719334E-3</v>
      </c>
      <c r="W110" s="115">
        <v>0</v>
      </c>
      <c r="X110" s="115">
        <v>-4.3942992874109174E-2</v>
      </c>
      <c r="Y110" s="115">
        <v>-6.1620897521768359E-2</v>
      </c>
      <c r="Z110" s="115">
        <v>-3.8054968287526365E-2</v>
      </c>
      <c r="AA110" s="115">
        <v>-3.9999999999999938E-2</v>
      </c>
      <c r="AB110" s="115">
        <v>-6.3636363636363658E-2</v>
      </c>
      <c r="AC110" s="115">
        <v>-0.1711111111111111</v>
      </c>
      <c r="AD110" s="115">
        <v>-2.756336486372693E-2</v>
      </c>
      <c r="AE110" s="115">
        <v>1.5520024998698079E-2</v>
      </c>
      <c r="AF110" s="115">
        <v>0</v>
      </c>
      <c r="AG110" s="115">
        <v>-2.9166666666666601E-2</v>
      </c>
      <c r="AH110" s="115">
        <v>0</v>
      </c>
      <c r="AI110" s="115">
        <v>5.3908355795147965E-3</v>
      </c>
      <c r="AJ110" s="115">
        <v>-6.6593886462882029E-2</v>
      </c>
      <c r="AK110" s="115"/>
      <c r="AL110" s="115">
        <v>0.13934426229508207</v>
      </c>
      <c r="AM110" s="115">
        <v>6.8359375E-2</v>
      </c>
      <c r="AN110" s="115">
        <v>-0.1666666666666666</v>
      </c>
      <c r="AO110" s="115">
        <v>5.310788282924498E-2</v>
      </c>
      <c r="AP110" s="115">
        <v>-0.10822415501486292</v>
      </c>
      <c r="AQ110" s="115">
        <v>0.17196571744539671</v>
      </c>
      <c r="AR110" s="115">
        <v>5.9012875536481081E-3</v>
      </c>
      <c r="AS110" s="115">
        <v>0.22988505747126436</v>
      </c>
      <c r="AT110" s="115">
        <v>0.22988505747126436</v>
      </c>
      <c r="AU110" s="115">
        <v>-4.5099218280216374E-2</v>
      </c>
      <c r="AV110" s="115">
        <v>-2.6578635517183008E-2</v>
      </c>
      <c r="AW110" s="115">
        <v>0</v>
      </c>
      <c r="AX110" s="115">
        <v>3.2520325203257117E-4</v>
      </c>
      <c r="AY110" s="115">
        <v>0.484375</v>
      </c>
      <c r="AZ110" s="115">
        <v>-0.21257485029940121</v>
      </c>
      <c r="BA110" s="115">
        <v>0</v>
      </c>
      <c r="BB110" s="115">
        <v>1.5215418290534377E-2</v>
      </c>
      <c r="BD110" s="115">
        <v>0</v>
      </c>
      <c r="BE110" s="115">
        <v>-9.7315655411142898E-3</v>
      </c>
      <c r="BF110" s="115">
        <v>0</v>
      </c>
      <c r="BG110" s="115">
        <v>0.11111111111111108</v>
      </c>
      <c r="BH110" s="115">
        <v>3.6885245901639288E-2</v>
      </c>
      <c r="BI110" s="115">
        <v>-0.20094821298322396</v>
      </c>
      <c r="BK110" s="116">
        <f t="shared" si="1"/>
        <v>3.2098743441183113E-3</v>
      </c>
    </row>
    <row r="111" spans="1:63" x14ac:dyDescent="0.2">
      <c r="A111" t="s">
        <v>1465</v>
      </c>
      <c r="B111" s="115">
        <v>-8.3333333333333232E-2</v>
      </c>
      <c r="C111" s="115">
        <v>-0.10256410256410248</v>
      </c>
      <c r="D111" s="115">
        <v>3.5101010101010112E-2</v>
      </c>
      <c r="E111" s="115">
        <v>7.1025930101465642E-2</v>
      </c>
      <c r="F111" s="115">
        <v>-7.816406558412578E-3</v>
      </c>
      <c r="G111" s="115">
        <v>-0.17715617715617721</v>
      </c>
      <c r="H111" s="115">
        <v>8.445674326421472E-2</v>
      </c>
      <c r="J111" s="115">
        <v>0</v>
      </c>
      <c r="L111" s="115">
        <v>-3.8872691933916972E-3</v>
      </c>
      <c r="M111" s="115">
        <v>0</v>
      </c>
      <c r="N111" s="115">
        <v>-3.9525691699604744E-2</v>
      </c>
      <c r="O111" s="115">
        <v>0.58124999999999982</v>
      </c>
      <c r="P111" s="115">
        <v>1.5238095238094913E-3</v>
      </c>
      <c r="Q111" s="115">
        <v>5.3908355795147097E-3</v>
      </c>
      <c r="R111" s="115">
        <v>-1.7695356738391847E-2</v>
      </c>
      <c r="T111" s="115">
        <v>-5.3201082055906311E-2</v>
      </c>
      <c r="U111" s="115">
        <v>-0.1521120934801716</v>
      </c>
      <c r="V111" s="115">
        <v>-9.4018803760752209E-2</v>
      </c>
      <c r="W111" s="115">
        <v>0</v>
      </c>
      <c r="X111" s="115">
        <v>6.1790668348045426E-2</v>
      </c>
      <c r="Y111" s="115">
        <v>-0.30879629629629624</v>
      </c>
      <c r="Z111" s="115">
        <v>-4.2833052276559855E-2</v>
      </c>
      <c r="AA111" s="115">
        <v>-2.2801302931596181E-2</v>
      </c>
      <c r="AB111" s="115">
        <v>-1.1553273427471098E-2</v>
      </c>
      <c r="AC111" s="115">
        <v>-0.14122137404580157</v>
      </c>
      <c r="AD111" s="115">
        <v>-1.1596615341933713E-2</v>
      </c>
      <c r="AE111" s="115">
        <v>-4.0429785107446298E-2</v>
      </c>
      <c r="AF111" s="115">
        <v>9.375E-2</v>
      </c>
      <c r="AG111" s="115">
        <v>2.1276595744680774E-2</v>
      </c>
      <c r="AH111" s="115">
        <v>1.1249999999999998</v>
      </c>
      <c r="AI111" s="115">
        <v>4.7753530166880595E-2</v>
      </c>
      <c r="AJ111" s="115">
        <v>-2.1628838451268416E-2</v>
      </c>
      <c r="AK111" s="115"/>
      <c r="AL111" s="115">
        <v>0</v>
      </c>
      <c r="AM111" s="115">
        <v>4.7891936144085212E-2</v>
      </c>
      <c r="AN111" s="115">
        <v>-7.6923076923076983E-2</v>
      </c>
      <c r="AO111" s="115">
        <v>-0.22240740740740736</v>
      </c>
      <c r="AP111" s="115">
        <v>-5.2373500260824164E-2</v>
      </c>
      <c r="AQ111" s="115">
        <v>-7.2088250384812605E-2</v>
      </c>
      <c r="AR111" s="115">
        <v>-1.1783984384413434E-2</v>
      </c>
      <c r="AS111" s="115">
        <v>-0.13289036544850497</v>
      </c>
      <c r="AT111" s="115">
        <v>-0.13289036544850497</v>
      </c>
      <c r="AU111" s="115">
        <v>-8.8767123287671293E-2</v>
      </c>
      <c r="AV111" s="115">
        <v>-6.1934254406860387E-2</v>
      </c>
      <c r="AW111" s="115">
        <v>-9.3928571428571389E-2</v>
      </c>
      <c r="AX111" s="115">
        <v>-6.5065369413195517E-2</v>
      </c>
      <c r="AY111" s="115">
        <v>3.2258064516129031E-2</v>
      </c>
      <c r="AZ111" s="115">
        <v>-2.6239067055393674E-2</v>
      </c>
      <c r="BA111" s="115">
        <v>2.564102564102564E-2</v>
      </c>
      <c r="BB111" s="115">
        <v>-3.9879030191193814E-2</v>
      </c>
      <c r="BD111" s="115">
        <v>-1.6666666666666607E-2</v>
      </c>
      <c r="BE111" s="115">
        <v>4.6619727937658229E-2</v>
      </c>
      <c r="BF111" s="115">
        <v>0</v>
      </c>
      <c r="BG111" s="115">
        <v>0</v>
      </c>
      <c r="BH111" s="115">
        <v>0.16190476190476183</v>
      </c>
      <c r="BI111" s="115">
        <v>-1.4732303269852556E-2</v>
      </c>
      <c r="BK111" s="116">
        <f t="shared" si="1"/>
        <v>3.4444519594800221E-5</v>
      </c>
    </row>
    <row r="112" spans="1:63" x14ac:dyDescent="0.2">
      <c r="A112" t="s">
        <v>1466</v>
      </c>
      <c r="B112" s="115">
        <v>0.14285714285714277</v>
      </c>
      <c r="C112" s="115">
        <v>5.4054054054053897E-2</v>
      </c>
      <c r="D112" s="115">
        <v>-1.5537600994406464E-2</v>
      </c>
      <c r="E112" s="115">
        <v>-0.27886178861788619</v>
      </c>
      <c r="F112" s="115">
        <v>-5.2443890274314148E-2</v>
      </c>
      <c r="G112" s="115">
        <v>-0.13855421686746994</v>
      </c>
      <c r="H112" s="115">
        <v>-8.0526759158973171E-2</v>
      </c>
      <c r="J112" s="115">
        <v>0</v>
      </c>
      <c r="L112" s="115">
        <v>2.6946107784431166E-2</v>
      </c>
      <c r="M112" s="115">
        <v>0</v>
      </c>
      <c r="N112" s="115">
        <v>6.6610455311973099E-2</v>
      </c>
      <c r="O112" s="115">
        <v>-0.27927927927927931</v>
      </c>
      <c r="P112" s="115">
        <v>-3.4168564920273293E-3</v>
      </c>
      <c r="Q112" s="115">
        <v>-6.9709127382146463E-2</v>
      </c>
      <c r="R112" s="115">
        <v>0.12233873530346366</v>
      </c>
      <c r="T112" s="115">
        <v>-8.3597300647293663E-2</v>
      </c>
      <c r="U112" s="115">
        <v>0.19462631253860402</v>
      </c>
      <c r="V112" s="115">
        <v>-0.12528433945756776</v>
      </c>
      <c r="W112" s="115">
        <v>0</v>
      </c>
      <c r="X112" s="115">
        <v>0.13285714285714281</v>
      </c>
      <c r="Y112" s="115">
        <v>-9.9009900990098855E-3</v>
      </c>
      <c r="Z112" s="115">
        <v>0.13754076347592545</v>
      </c>
      <c r="AA112" s="115">
        <v>9.8684210526317588E-3</v>
      </c>
      <c r="AB112" s="115">
        <v>-5.5757575757575756E-2</v>
      </c>
      <c r="AC112" s="115">
        <v>-0.14657980456026051</v>
      </c>
      <c r="AD112" s="115">
        <v>-2.1473558475404563E-2</v>
      </c>
      <c r="AE112" s="115">
        <v>6.3873660916359794E-3</v>
      </c>
      <c r="AF112" s="115">
        <v>-2.9714978775015069E-2</v>
      </c>
      <c r="AG112" s="115">
        <v>-7.843137254901951E-2</v>
      </c>
      <c r="AH112" s="115">
        <v>-0.3103448275862068</v>
      </c>
      <c r="AI112" s="115">
        <v>-0.23627450980392151</v>
      </c>
      <c r="AJ112" s="115">
        <v>-9.7590361445783064E-2</v>
      </c>
      <c r="AK112" s="115"/>
      <c r="AL112" s="115">
        <v>9.9099099099099072E-2</v>
      </c>
      <c r="AM112" s="115">
        <v>-0.30180051443269512</v>
      </c>
      <c r="AN112" s="115">
        <v>-0.10344827586206887</v>
      </c>
      <c r="AO112" s="115">
        <v>-0.10029990003332227</v>
      </c>
      <c r="AP112" s="115">
        <v>-0.12847790507364984</v>
      </c>
      <c r="AQ112" s="115">
        <v>-0.21061158363710014</v>
      </c>
      <c r="AR112" s="115">
        <v>4.303129320095514E-2</v>
      </c>
      <c r="AS112" s="115">
        <v>0.15591397849462374</v>
      </c>
      <c r="AT112" s="115">
        <v>0.15591397849462374</v>
      </c>
      <c r="AU112" s="115">
        <v>-0.22299095263438001</v>
      </c>
      <c r="AV112" s="115">
        <v>-3.4942528735632201E-2</v>
      </c>
      <c r="AW112" s="115">
        <v>0</v>
      </c>
      <c r="AX112" s="115">
        <v>-4.8046309696092526E-2</v>
      </c>
      <c r="AY112" s="115">
        <v>-0.1091954022988505</v>
      </c>
      <c r="AZ112" s="115">
        <v>-6.7934782608695649E-2</v>
      </c>
      <c r="BA112" s="115">
        <v>0</v>
      </c>
      <c r="BB112" s="115">
        <v>-8.3998497511503373E-2</v>
      </c>
      <c r="BD112" s="115">
        <v>-7.6923076923076927E-2</v>
      </c>
      <c r="BE112" s="115">
        <v>0.10708339639776</v>
      </c>
      <c r="BF112" s="115">
        <v>0</v>
      </c>
      <c r="BG112" s="115">
        <v>9.0909090909090995E-2</v>
      </c>
      <c r="BH112" s="115">
        <v>-0.19230769230769229</v>
      </c>
      <c r="BI112" s="115">
        <v>-3.2672923183872132E-2</v>
      </c>
      <c r="BK112" s="116">
        <f t="shared" si="1"/>
        <v>-4.1470766277073391E-2</v>
      </c>
    </row>
    <row r="113" spans="1:63" x14ac:dyDescent="0.2">
      <c r="A113" t="s">
        <v>1467</v>
      </c>
      <c r="B113" s="115">
        <v>-1.408450704225343E-2</v>
      </c>
      <c r="C113" s="115">
        <v>-0.13953488372093018</v>
      </c>
      <c r="D113" s="115">
        <v>0</v>
      </c>
      <c r="E113" s="115">
        <v>-0.21722528638099284</v>
      </c>
      <c r="F113" s="115">
        <v>-8.5852368577030103E-2</v>
      </c>
      <c r="G113" s="115">
        <v>5.0632911392405104E-2</v>
      </c>
      <c r="H113" s="115">
        <v>-0.1855300558690508</v>
      </c>
      <c r="J113" s="115">
        <v>0</v>
      </c>
      <c r="L113" s="115">
        <v>3.277674706246142E-2</v>
      </c>
      <c r="M113" s="115">
        <v>0.22383824051081938</v>
      </c>
      <c r="N113" s="115">
        <v>0.31777777777777771</v>
      </c>
      <c r="O113" s="115">
        <v>-0.11904761904761897</v>
      </c>
      <c r="P113" s="115">
        <v>0.10905263157894736</v>
      </c>
      <c r="Q113" s="115">
        <v>-0.15004262574595054</v>
      </c>
      <c r="R113" s="115">
        <v>0.22213592233009705</v>
      </c>
      <c r="T113" s="115">
        <v>0.15199111534190066</v>
      </c>
      <c r="U113" s="115">
        <v>4.3371785783334525E-2</v>
      </c>
      <c r="V113" s="115">
        <v>-4.7182394131377099E-2</v>
      </c>
      <c r="W113" s="115">
        <v>0</v>
      </c>
      <c r="X113" s="115">
        <v>5.5806938159879353E-2</v>
      </c>
      <c r="Y113" s="115">
        <v>0.17315551731555165</v>
      </c>
      <c r="Z113" s="115">
        <v>-0.13116666666666663</v>
      </c>
      <c r="AA113" s="115">
        <v>-8.6956521739130523E-3</v>
      </c>
      <c r="AB113" s="115">
        <v>6.097560975609843E-3</v>
      </c>
      <c r="AC113" s="115">
        <v>0.17175572519083959</v>
      </c>
      <c r="AD113" s="115">
        <v>3.2138754238000583E-2</v>
      </c>
      <c r="AE113" s="115">
        <v>3.6004585243851736E-2</v>
      </c>
      <c r="AF113" s="115">
        <v>-0.28241949521322895</v>
      </c>
      <c r="AG113" s="115">
        <v>-8.2733812949640287E-2</v>
      </c>
      <c r="AH113" s="115">
        <v>-0.17142857142857143</v>
      </c>
      <c r="AI113" s="115">
        <v>2.949852507374603E-3</v>
      </c>
      <c r="AJ113" s="115">
        <v>5.9484299208577944E-2</v>
      </c>
      <c r="AK113" s="115"/>
      <c r="AL113" s="115">
        <v>-0.21276595744680851</v>
      </c>
      <c r="AM113" s="115">
        <v>-8.5467851542080406E-2</v>
      </c>
      <c r="AN113" s="115">
        <v>0.15999999999999992</v>
      </c>
      <c r="AO113" s="115">
        <v>-0.13912794033275955</v>
      </c>
      <c r="AP113" s="115">
        <v>0.27188620330750557</v>
      </c>
      <c r="AQ113" s="115">
        <v>0.27927461139896376</v>
      </c>
      <c r="AR113" s="115">
        <v>9.2664304743072176E-2</v>
      </c>
      <c r="AS113" s="115">
        <v>0</v>
      </c>
      <c r="AT113" s="115">
        <v>0</v>
      </c>
      <c r="AU113" s="115">
        <v>-4.6386520503451011E-2</v>
      </c>
      <c r="AV113" s="115">
        <v>-1.1363636363636364E-2</v>
      </c>
      <c r="AW113" s="115">
        <v>0</v>
      </c>
      <c r="AX113" s="115">
        <v>-0.12818571789048713</v>
      </c>
      <c r="AY113" s="115">
        <v>4.6189376443417024E-3</v>
      </c>
      <c r="AZ113" s="115">
        <v>-5.40540540540541E-3</v>
      </c>
      <c r="BA113" s="115">
        <v>-4.878048780487805E-2</v>
      </c>
      <c r="BB113" s="115">
        <v>0.31696759831808058</v>
      </c>
      <c r="BD113" s="115">
        <v>0</v>
      </c>
      <c r="BE113" s="115">
        <v>5.3076187440229378E-2</v>
      </c>
      <c r="BF113" s="115">
        <v>0</v>
      </c>
      <c r="BG113" s="115">
        <v>0</v>
      </c>
      <c r="BH113" s="115">
        <v>7.438016528925627E-2</v>
      </c>
      <c r="BI113" s="115">
        <v>0.16477732793522268</v>
      </c>
      <c r="BK113" s="116">
        <f t="shared" si="1"/>
        <v>1.4439786262861269E-2</v>
      </c>
    </row>
    <row r="114" spans="1:63" x14ac:dyDescent="0.2">
      <c r="A114" t="s">
        <v>1468</v>
      </c>
      <c r="B114" s="115">
        <v>-0.18546845124282993</v>
      </c>
      <c r="C114" s="115">
        <v>0.15178571428571422</v>
      </c>
      <c r="D114" s="115">
        <v>1.8354430379746871E-2</v>
      </c>
      <c r="E114" s="115">
        <v>-5.5878229521329842E-2</v>
      </c>
      <c r="F114" s="115">
        <v>-0.264560909365255</v>
      </c>
      <c r="G114" s="115">
        <v>-0.21911037891268534</v>
      </c>
      <c r="H114" s="115">
        <v>-3.1292387824860358E-2</v>
      </c>
      <c r="J114" s="115">
        <v>0</v>
      </c>
      <c r="L114" s="115">
        <v>4.031739223675735E-2</v>
      </c>
      <c r="M114" s="115">
        <v>0.15061224489795924</v>
      </c>
      <c r="N114" s="115">
        <v>-5.2631578947368418E-2</v>
      </c>
      <c r="O114" s="115">
        <v>0.25373134328358221</v>
      </c>
      <c r="P114" s="115">
        <v>-0.15208853980721176</v>
      </c>
      <c r="Q114" s="115">
        <v>-4.2444821731747826E-3</v>
      </c>
      <c r="R114" s="115">
        <v>-2.7016814660872846E-2</v>
      </c>
      <c r="T114" s="115">
        <v>-0.17892268611997655</v>
      </c>
      <c r="U114" s="115">
        <v>-2.9338170899537257E-2</v>
      </c>
      <c r="V114" s="115">
        <v>-1.0231023102310307E-2</v>
      </c>
      <c r="W114" s="115">
        <v>0</v>
      </c>
      <c r="X114" s="115">
        <v>-2.0679468242245154E-2</v>
      </c>
      <c r="Y114" s="115">
        <v>-0.16437494383032258</v>
      </c>
      <c r="Z114" s="115">
        <v>-0.10992434356920333</v>
      </c>
      <c r="AA114" s="115">
        <v>-8.5487077534791373E-2</v>
      </c>
      <c r="AB114" s="115">
        <v>-6.8181818181818343E-2</v>
      </c>
      <c r="AC114" s="115">
        <v>-0.16560509554140126</v>
      </c>
      <c r="AD114" s="115">
        <v>-4.6297587505230095E-3</v>
      </c>
      <c r="AE114" s="115">
        <v>-9.8901670917717001E-4</v>
      </c>
      <c r="AF114" s="115">
        <v>-4.5284586622351471E-2</v>
      </c>
      <c r="AG114" s="115">
        <v>-8.2508250825082508E-2</v>
      </c>
      <c r="AH114" s="115">
        <v>0.37254901960784303</v>
      </c>
      <c r="AI114" s="115">
        <v>-4.0203850509626188E-2</v>
      </c>
      <c r="AJ114" s="115">
        <v>-1.0201479214485883E-3</v>
      </c>
      <c r="AK114" s="115"/>
      <c r="AL114" s="115">
        <v>-5.3691275167785282E-2</v>
      </c>
      <c r="AM114" s="115">
        <v>-0.18595744680851067</v>
      </c>
      <c r="AN114" s="115">
        <v>-0.34210526315789475</v>
      </c>
      <c r="AO114" s="115">
        <v>-2.0648967551622405E-2</v>
      </c>
      <c r="AP114" s="115">
        <v>-0.15225490196078431</v>
      </c>
      <c r="AQ114" s="115">
        <v>-0.29510591672753828</v>
      </c>
      <c r="AR114" s="115">
        <v>-3.0665607973058197E-3</v>
      </c>
      <c r="AS114" s="115">
        <v>0</v>
      </c>
      <c r="AT114" s="115">
        <v>0</v>
      </c>
      <c r="AU114" s="115">
        <v>-0.10436363636363639</v>
      </c>
      <c r="AV114" s="115">
        <v>-5.7546765671854933E-2</v>
      </c>
      <c r="AW114" s="115">
        <v>0</v>
      </c>
      <c r="AX114" s="115">
        <v>-7.8586375261566976E-2</v>
      </c>
      <c r="AY114" s="115">
        <v>0.15466666666666667</v>
      </c>
      <c r="AZ114" s="115">
        <v>-0.25999999999999995</v>
      </c>
      <c r="BA114" s="115">
        <v>2.5000000000000001E-2</v>
      </c>
      <c r="BB114" s="115">
        <v>-4.9991188392175243E-2</v>
      </c>
      <c r="BD114" s="115">
        <v>0</v>
      </c>
      <c r="BE114" s="115">
        <v>-0.18440038999025019</v>
      </c>
      <c r="BF114" s="115">
        <v>0</v>
      </c>
      <c r="BG114" s="115">
        <v>-0.34</v>
      </c>
      <c r="BH114" s="115">
        <v>-0.10701107011070111</v>
      </c>
      <c r="BI114" s="115">
        <v>-5.1823416506717901E-2</v>
      </c>
      <c r="BK114" s="116">
        <f t="shared" si="1"/>
        <v>-5.6712879525917782E-2</v>
      </c>
    </row>
    <row r="115" spans="1:63" x14ac:dyDescent="0.2">
      <c r="A115" t="s">
        <v>1469</v>
      </c>
      <c r="B115" s="115">
        <v>8.5062240663900446E-2</v>
      </c>
      <c r="C115" s="115">
        <v>-6.6666666666666541E-2</v>
      </c>
      <c r="D115" s="115">
        <v>9.5846645367412137E-3</v>
      </c>
      <c r="E115" s="115">
        <v>1.8979591836734689E-2</v>
      </c>
      <c r="F115" s="115">
        <v>-8.7251333698957958E-3</v>
      </c>
      <c r="G115" s="115">
        <v>9.9637681159420427E-2</v>
      </c>
      <c r="H115" s="115">
        <v>-4.1611959701007464E-2</v>
      </c>
      <c r="J115" s="115">
        <v>0</v>
      </c>
      <c r="L115" s="115">
        <v>-2.4601561664348037E-3</v>
      </c>
      <c r="M115" s="115">
        <v>-6.84410646387833E-2</v>
      </c>
      <c r="N115" s="115">
        <v>0</v>
      </c>
      <c r="O115" s="115">
        <v>-0.30927835051546404</v>
      </c>
      <c r="P115" s="115">
        <v>-0.12468749999999995</v>
      </c>
      <c r="Q115" s="115">
        <v>3.7428445618670092E-2</v>
      </c>
      <c r="R115" s="115">
        <v>3.7843137254901953E-2</v>
      </c>
      <c r="T115" s="115">
        <v>1.106354955548243E-2</v>
      </c>
      <c r="U115" s="115">
        <v>6.3252411040904691E-2</v>
      </c>
      <c r="V115" s="115">
        <v>0.11499540018399264</v>
      </c>
      <c r="W115" s="115">
        <v>0</v>
      </c>
      <c r="X115" s="115">
        <v>3.9938556067588296E-2</v>
      </c>
      <c r="Y115" s="115">
        <v>-3.6039157931213817E-2</v>
      </c>
      <c r="Z115" s="115">
        <v>0</v>
      </c>
      <c r="AA115" s="115">
        <v>9.9502487562186923E-4</v>
      </c>
      <c r="AB115" s="115">
        <v>-2.2222222222222143E-2</v>
      </c>
      <c r="AC115" s="115">
        <v>3.119868637110023E-2</v>
      </c>
      <c r="AD115" s="115">
        <v>-1.2813013565081183E-3</v>
      </c>
      <c r="AE115" s="115">
        <v>-2.034676185619572E-2</v>
      </c>
      <c r="AF115" s="115">
        <v>0</v>
      </c>
      <c r="AG115" s="115">
        <v>8.2142857142857142E-2</v>
      </c>
      <c r="AH115" s="115">
        <v>-0.14999999999999997</v>
      </c>
      <c r="AI115" s="115">
        <v>8.1826831588962846E-3</v>
      </c>
      <c r="AJ115" s="115">
        <v>4.5600000000000022E-2</v>
      </c>
      <c r="AK115" s="115"/>
      <c r="AL115" s="115">
        <v>-0.18131868131868126</v>
      </c>
      <c r="AM115" s="115">
        <v>-7.8108507494194105E-3</v>
      </c>
      <c r="AN115" s="115">
        <v>0.1875</v>
      </c>
      <c r="AO115" s="115">
        <v>-1.8068965517241412E-2</v>
      </c>
      <c r="AP115" s="115">
        <v>-5.0013970382788528E-2</v>
      </c>
      <c r="AQ115" s="115">
        <v>-0.15779760073823437</v>
      </c>
      <c r="AR115" s="115">
        <v>-2.4153685841771886E-2</v>
      </c>
      <c r="AS115" s="115">
        <v>0</v>
      </c>
      <c r="AT115" s="115">
        <v>0</v>
      </c>
      <c r="AU115" s="115">
        <v>-9.9009900990098508E-3</v>
      </c>
      <c r="AV115" s="115">
        <v>7.6258992805755561E-3</v>
      </c>
      <c r="AW115" s="115">
        <v>-7.7958894401133549E-3</v>
      </c>
      <c r="AX115" s="115">
        <v>2.3803856224708403E-2</v>
      </c>
      <c r="AY115" s="115">
        <v>-0.24924924924924927</v>
      </c>
      <c r="AZ115" s="115">
        <v>-1.9607843137254832E-2</v>
      </c>
      <c r="BA115" s="115">
        <v>0</v>
      </c>
      <c r="BB115" s="115">
        <v>-0.107505177340289</v>
      </c>
      <c r="BD115" s="115">
        <v>-7.6863950807069847E-4</v>
      </c>
      <c r="BE115" s="115">
        <v>5.6212824367604759E-3</v>
      </c>
      <c r="BF115" s="115">
        <v>0</v>
      </c>
      <c r="BG115" s="115">
        <v>0.56249999999999989</v>
      </c>
      <c r="BH115" s="115">
        <v>0.23744292237442924</v>
      </c>
      <c r="BI115" s="115">
        <v>-2.6532137518684634E-2</v>
      </c>
      <c r="BK115" s="116">
        <f t="shared" si="1"/>
        <v>-3.427391785298535E-5</v>
      </c>
    </row>
    <row r="116" spans="1:63" x14ac:dyDescent="0.2">
      <c r="A116" t="s">
        <v>1470</v>
      </c>
      <c r="B116" s="115">
        <v>-3.5999999999999942E-2</v>
      </c>
      <c r="C116" s="115">
        <v>-9.0909090909090981E-2</v>
      </c>
      <c r="D116" s="115">
        <v>5.7432432432432436E-2</v>
      </c>
      <c r="E116" s="115">
        <v>-1.507537688442211E-2</v>
      </c>
      <c r="F116" s="115">
        <v>0.11427777777777784</v>
      </c>
      <c r="G116" s="115">
        <v>-0.15076923076923082</v>
      </c>
      <c r="H116" s="115">
        <v>8.3450704225352113E-2</v>
      </c>
      <c r="J116" s="115">
        <v>0</v>
      </c>
      <c r="L116" s="115">
        <v>1.0484219628188489E-2</v>
      </c>
      <c r="M116" s="115">
        <v>-4.7791455467052872E-2</v>
      </c>
      <c r="N116" s="115">
        <v>0</v>
      </c>
      <c r="O116" s="115">
        <v>9.3984962406015032E-2</v>
      </c>
      <c r="P116" s="115">
        <v>-8.9874857792946447E-2</v>
      </c>
      <c r="Q116" s="115">
        <v>-1.2608695652173875E-2</v>
      </c>
      <c r="R116" s="115">
        <v>4.1028781383955867E-2</v>
      </c>
      <c r="T116" s="115">
        <v>-3.2494424976107009E-2</v>
      </c>
      <c r="U116" s="115">
        <v>7.5772753291356645E-2</v>
      </c>
      <c r="V116" s="115">
        <v>-7.9437669376693734E-2</v>
      </c>
      <c r="W116" s="115">
        <v>0</v>
      </c>
      <c r="X116" s="115">
        <v>6.8965517241379296E-2</v>
      </c>
      <c r="Y116" s="115">
        <v>0.33537714021286452</v>
      </c>
      <c r="Z116" s="115">
        <v>6.1194029850745761E-3</v>
      </c>
      <c r="AA116" s="115">
        <v>-1.1799410029498449E-2</v>
      </c>
      <c r="AB116" s="115">
        <v>-0.10447761194029857</v>
      </c>
      <c r="AC116" s="115">
        <v>-0.20909090909090913</v>
      </c>
      <c r="AD116" s="115">
        <v>7.6685460652591145E-2</v>
      </c>
      <c r="AE116" s="115">
        <v>0.12012337921974069</v>
      </c>
      <c r="AF116" s="115">
        <v>4.1991341991341941E-2</v>
      </c>
      <c r="AG116" s="115">
        <v>1.449275362318842E-2</v>
      </c>
      <c r="AH116" s="115">
        <v>-0.35135135135135143</v>
      </c>
      <c r="AI116" s="115">
        <v>-6.9911504424778809E-2</v>
      </c>
      <c r="AJ116" s="115">
        <v>-3.454690406590554E-3</v>
      </c>
      <c r="AK116" s="115"/>
      <c r="AL116" s="115">
        <v>0.10975609756097567</v>
      </c>
      <c r="AM116" s="115">
        <v>-5.9559261465157838E-2</v>
      </c>
      <c r="AN116" s="115">
        <v>-0.17948717948717949</v>
      </c>
      <c r="AO116" s="115">
        <v>6.9444444444444441E-3</v>
      </c>
      <c r="AP116" s="115">
        <v>-1.5586320711469596E-2</v>
      </c>
      <c r="AQ116" s="115">
        <v>2.6685615032370089E-2</v>
      </c>
      <c r="AR116" s="115">
        <v>-1.0051048747586456E-2</v>
      </c>
      <c r="AS116" s="115">
        <v>0</v>
      </c>
      <c r="AT116" s="115">
        <v>0</v>
      </c>
      <c r="AU116" s="115">
        <v>2.9466271312082955E-2</v>
      </c>
      <c r="AV116" s="115">
        <v>-2.456140350877193E-2</v>
      </c>
      <c r="AW116" s="115">
        <v>-9.8245614035088122E-3</v>
      </c>
      <c r="AX116" s="115">
        <v>-1.6159250585480206E-2</v>
      </c>
      <c r="AY116" s="115">
        <v>5.4353562005277106E-2</v>
      </c>
      <c r="AZ116" s="115">
        <v>-7.9422382671480218E-2</v>
      </c>
      <c r="BA116" s="115">
        <v>-3.984637542006713E-2</v>
      </c>
      <c r="BB116" s="115">
        <v>0.20235130961011141</v>
      </c>
      <c r="BD116" s="115">
        <v>-0.10275862068965519</v>
      </c>
      <c r="BE116" s="115">
        <v>1.6612399494983054E-2</v>
      </c>
      <c r="BF116" s="115">
        <v>0</v>
      </c>
      <c r="BG116" s="115">
        <v>-0.36</v>
      </c>
      <c r="BH116" s="115">
        <v>-2.6666666666666689E-2</v>
      </c>
      <c r="BI116" s="115">
        <v>8.5158150851581571E-2</v>
      </c>
      <c r="BK116" s="116">
        <f t="shared" si="1"/>
        <v>-1.0135543146274236E-2</v>
      </c>
    </row>
    <row r="117" spans="1:63" x14ac:dyDescent="0.2">
      <c r="A117" t="s">
        <v>1471</v>
      </c>
      <c r="B117" s="115">
        <v>-0.10873440285204997</v>
      </c>
      <c r="C117" s="115">
        <v>0.19999999999999996</v>
      </c>
      <c r="D117" s="115">
        <v>2.7777777777777776E-2</v>
      </c>
      <c r="E117" s="115">
        <v>5.581494057724963E-2</v>
      </c>
      <c r="F117" s="115">
        <v>4.6126426315891325E-2</v>
      </c>
      <c r="G117" s="115">
        <v>0.20593692022263457</v>
      </c>
      <c r="H117" s="115">
        <v>-2.0689655172413793E-2</v>
      </c>
      <c r="J117" s="115">
        <v>0</v>
      </c>
      <c r="L117" s="115">
        <v>2.162162162161732E-4</v>
      </c>
      <c r="M117" s="115">
        <v>-4.6928916494133867E-2</v>
      </c>
      <c r="N117" s="115">
        <v>-0.17102966841186742</v>
      </c>
      <c r="O117" s="115">
        <v>-0.38139534883720927</v>
      </c>
      <c r="P117" s="115">
        <v>-9.0062111801242337E-2</v>
      </c>
      <c r="Q117" s="115">
        <v>-6.1224489795918366E-2</v>
      </c>
      <c r="R117" s="115">
        <v>-1.0303030303030264E-2</v>
      </c>
      <c r="T117" s="115">
        <v>3.8243355217032493E-4</v>
      </c>
      <c r="U117" s="115">
        <v>-1.5150447466704289E-2</v>
      </c>
      <c r="V117" s="115">
        <v>-5.247953779489653E-2</v>
      </c>
      <c r="W117" s="115">
        <v>0</v>
      </c>
      <c r="X117" s="115">
        <v>1.6447368421052282E-3</v>
      </c>
      <c r="Y117" s="115">
        <v>-0.11732870417645265</v>
      </c>
      <c r="Z117" s="115">
        <v>4.3451175829310178E-2</v>
      </c>
      <c r="AA117" s="115">
        <v>3.248730964467008E-2</v>
      </c>
      <c r="AB117" s="115">
        <v>8.0240722166499568E-3</v>
      </c>
      <c r="AC117" s="115">
        <v>-3.9900249376558533E-2</v>
      </c>
      <c r="AD117" s="115">
        <v>1.5347137637028078E-2</v>
      </c>
      <c r="AE117" s="115">
        <v>1.5840779853777357E-2</v>
      </c>
      <c r="AF117" s="115">
        <v>5.0000000000000065E-2</v>
      </c>
      <c r="AG117" s="115">
        <v>1.8450184501844952E-2</v>
      </c>
      <c r="AH117" s="115">
        <v>2.7777777777777801E-2</v>
      </c>
      <c r="AI117" s="115">
        <v>4.4941742186055109E-2</v>
      </c>
      <c r="AJ117" s="115">
        <v>-6.3374702931078665E-3</v>
      </c>
      <c r="AK117" s="115"/>
      <c r="AL117" s="115">
        <v>-0.13684210526315796</v>
      </c>
      <c r="AM117" s="115">
        <v>2.170385395537526E-2</v>
      </c>
      <c r="AN117" s="115">
        <v>-0.13333333333333333</v>
      </c>
      <c r="AO117" s="115">
        <v>2.9251984956121151E-3</v>
      </c>
      <c r="AP117" s="115">
        <v>2.9933899905571174E-2</v>
      </c>
      <c r="AQ117" s="115">
        <v>5.5573197840584542E-3</v>
      </c>
      <c r="AR117" s="115">
        <v>-1.8968291037417619E-2</v>
      </c>
      <c r="AS117" s="115">
        <v>0</v>
      </c>
      <c r="AT117" s="115">
        <v>0</v>
      </c>
      <c r="AU117" s="115">
        <v>6.325123152709361E-2</v>
      </c>
      <c r="AV117" s="115">
        <v>-1.1789181692094235E-2</v>
      </c>
      <c r="AW117" s="115">
        <v>-0.05</v>
      </c>
      <c r="AX117" s="115">
        <v>3.7667071688942996E-2</v>
      </c>
      <c r="AY117" s="115">
        <v>4.2927903137038939E-2</v>
      </c>
      <c r="AZ117" s="115">
        <v>5.7251908396946528E-2</v>
      </c>
      <c r="BA117" s="115">
        <v>4.1499999999999912E-2</v>
      </c>
      <c r="BB117" s="115">
        <v>7.218411003345597E-2</v>
      </c>
      <c r="BD117" s="115">
        <v>0</v>
      </c>
      <c r="BE117" s="115">
        <v>3.3159412330083841E-2</v>
      </c>
      <c r="BF117" s="115">
        <v>0</v>
      </c>
      <c r="BG117" s="115">
        <v>8.6956521739130516E-2</v>
      </c>
      <c r="BH117" s="115">
        <v>0.17801047120418853</v>
      </c>
      <c r="BI117" s="115">
        <v>3.9629005059021977E-2</v>
      </c>
      <c r="BK117" s="116">
        <f t="shared" si="1"/>
        <v>6.2510171465618187E-4</v>
      </c>
    </row>
    <row r="118" spans="1:63" x14ac:dyDescent="0.2">
      <c r="A118" t="s">
        <v>1472</v>
      </c>
      <c r="B118" s="115">
        <v>2.9357798165137641E-2</v>
      </c>
      <c r="C118" s="115">
        <v>-8.3333333333333232E-2</v>
      </c>
      <c r="D118" s="115">
        <v>2.8571428571428571E-2</v>
      </c>
      <c r="E118" s="115">
        <v>1.3333333333333279E-2</v>
      </c>
      <c r="F118" s="115">
        <v>1.8243571082000088E-3</v>
      </c>
      <c r="G118" s="115">
        <v>-0.37543453070683669</v>
      </c>
      <c r="H118" s="115">
        <v>-5.4869684499314125E-3</v>
      </c>
      <c r="J118" s="115">
        <v>0</v>
      </c>
      <c r="L118" s="115">
        <v>8.8235294117647065E-2</v>
      </c>
      <c r="M118" s="115">
        <v>0.27105263157894732</v>
      </c>
      <c r="N118" s="115">
        <v>-4.3440486533448249E-3</v>
      </c>
      <c r="O118" s="115">
        <v>-3.3707865168539401E-2</v>
      </c>
      <c r="P118" s="115">
        <v>-0.1076212471131639</v>
      </c>
      <c r="Q118" s="115">
        <v>5.5579491598448903E-2</v>
      </c>
      <c r="R118" s="115">
        <v>6.4974182444062029E-2</v>
      </c>
      <c r="T118" s="115">
        <v>-5.0187674052548856E-2</v>
      </c>
      <c r="U118" s="115">
        <v>2.9228314476356262E-2</v>
      </c>
      <c r="V118" s="115">
        <v>-2.6406249999999964E-2</v>
      </c>
      <c r="W118" s="115">
        <v>0</v>
      </c>
      <c r="X118" s="115">
        <v>-0.19363395225464192</v>
      </c>
      <c r="Y118" s="115">
        <v>-0.1113430127041742</v>
      </c>
      <c r="Z118" s="115">
        <v>8.7751990513298198E-2</v>
      </c>
      <c r="AA118" s="115">
        <v>-1.0050251256281372E-2</v>
      </c>
      <c r="AB118" s="115">
        <v>1.1156186612576188E-2</v>
      </c>
      <c r="AC118" s="115">
        <v>-9.3785310734463292E-2</v>
      </c>
      <c r="AD118" s="115">
        <v>1.0181795810390977E-2</v>
      </c>
      <c r="AE118" s="115">
        <v>-3.1852143138025882E-2</v>
      </c>
      <c r="AF118" s="115">
        <v>-6.3829787234042548E-2</v>
      </c>
      <c r="AG118" s="115">
        <v>-7.5085324232081974E-2</v>
      </c>
      <c r="AH118" s="115">
        <v>0.20000000000000004</v>
      </c>
      <c r="AI118" s="115">
        <v>4.4629057187017047E-2</v>
      </c>
      <c r="AJ118" s="115">
        <v>6.1105207226354111E-3</v>
      </c>
      <c r="AK118" s="115"/>
      <c r="AL118" s="115">
        <v>5.5555555555555552E-2</v>
      </c>
      <c r="AM118" s="115">
        <v>-3.3333333333333388E-2</v>
      </c>
      <c r="AN118" s="115">
        <v>-9.9999999999999978E-2</v>
      </c>
      <c r="AO118" s="115">
        <v>-0.2820282028202819</v>
      </c>
      <c r="AP118" s="115">
        <v>-2.6743865453542841E-2</v>
      </c>
      <c r="AQ118" s="115">
        <v>-0.15463087248322152</v>
      </c>
      <c r="AR118" s="115">
        <v>4.9795695995641438E-2</v>
      </c>
      <c r="AS118" s="115">
        <v>0</v>
      </c>
      <c r="AT118" s="115">
        <v>0</v>
      </c>
      <c r="AU118" s="115">
        <v>2.463153644256004E-2</v>
      </c>
      <c r="AV118" s="115">
        <v>1.5349950711167288E-2</v>
      </c>
      <c r="AW118" s="115">
        <v>-0.14285714285714285</v>
      </c>
      <c r="AX118" s="115">
        <v>7.385177453027135E-2</v>
      </c>
      <c r="AY118" s="115">
        <v>-1.0887316276537794E-2</v>
      </c>
      <c r="AZ118" s="115">
        <v>-9.1854419410745125E-2</v>
      </c>
      <c r="BA118" s="115">
        <v>-0.1111111111111111</v>
      </c>
      <c r="BB118" s="115">
        <v>-4.2362459546925482E-2</v>
      </c>
      <c r="BD118" s="115">
        <v>7.407407407407407E-2</v>
      </c>
      <c r="BE118" s="115">
        <v>7.3634554433552074E-2</v>
      </c>
      <c r="BF118" s="115">
        <v>0</v>
      </c>
      <c r="BG118" s="115">
        <v>0.17948717948717943</v>
      </c>
      <c r="BH118" s="115">
        <v>2.13903743315507E-2</v>
      </c>
      <c r="BI118" s="115">
        <v>2.417962003454226E-2</v>
      </c>
      <c r="BK118" s="116">
        <f t="shared" si="1"/>
        <v>-1.3235885899794146E-2</v>
      </c>
    </row>
    <row r="119" spans="1:63" x14ac:dyDescent="0.2">
      <c r="A119" t="s">
        <v>1473</v>
      </c>
      <c r="B119" s="115">
        <v>-9.1666666666666632E-2</v>
      </c>
      <c r="C119" s="115">
        <v>-0.1111111111111112</v>
      </c>
      <c r="D119" s="115">
        <v>1.7589765954353739E-2</v>
      </c>
      <c r="E119" s="115">
        <v>8.1395348837209308E-2</v>
      </c>
      <c r="F119" s="115">
        <v>4.3565439300036438E-2</v>
      </c>
      <c r="G119" s="115">
        <v>-2.2650056625141482E-2</v>
      </c>
      <c r="H119" s="115">
        <v>-0.15222700313989995</v>
      </c>
      <c r="J119" s="115">
        <v>0</v>
      </c>
      <c r="L119" s="115">
        <v>6.1836352279825146E-2</v>
      </c>
      <c r="M119" s="115">
        <v>3.9630118890356609E-3</v>
      </c>
      <c r="N119" s="115">
        <v>0.15099999999999997</v>
      </c>
      <c r="O119" s="115">
        <v>-0.10101010101010101</v>
      </c>
      <c r="P119" s="115">
        <v>5.1067780872794538E-3</v>
      </c>
      <c r="Q119" s="115">
        <v>7.1065989847715685E-2</v>
      </c>
      <c r="R119" s="115">
        <v>-3.1666666666666732E-2</v>
      </c>
      <c r="T119" s="115">
        <v>0.12237548413399484</v>
      </c>
      <c r="U119" s="115">
        <v>0.20167334843995122</v>
      </c>
      <c r="V119" s="115">
        <v>4.3194784026079847E-2</v>
      </c>
      <c r="W119" s="115">
        <v>-0.2592592592592593</v>
      </c>
      <c r="X119" s="115">
        <v>0.25249169435215957</v>
      </c>
      <c r="Y119" s="115">
        <v>-0.13906249999999998</v>
      </c>
      <c r="Z119" s="115">
        <v>4.6445665662116727E-2</v>
      </c>
      <c r="AA119" s="115">
        <v>8.1053698074974746E-3</v>
      </c>
      <c r="AB119" s="115">
        <v>0.12685714285714278</v>
      </c>
      <c r="AC119" s="115">
        <v>0.38497652582159625</v>
      </c>
      <c r="AD119" s="115">
        <v>0.11187495724741768</v>
      </c>
      <c r="AE119" s="115">
        <v>-7.8956899674031245E-2</v>
      </c>
      <c r="AF119" s="115">
        <v>0</v>
      </c>
      <c r="AG119" s="115">
        <v>0.21576763485477177</v>
      </c>
      <c r="AH119" s="115">
        <v>-0.23076923076923075</v>
      </c>
      <c r="AI119" s="115">
        <v>2.4544734758511377E-2</v>
      </c>
      <c r="AJ119" s="115">
        <v>-2.8394424367578764E-2</v>
      </c>
      <c r="AK119" s="115"/>
      <c r="AL119" s="115">
        <v>-9.8196392785571185E-2</v>
      </c>
      <c r="AM119" s="115">
        <v>4.6583213626103084E-2</v>
      </c>
      <c r="AN119" s="115">
        <v>0</v>
      </c>
      <c r="AO119" s="115">
        <v>3.7025513378966951E-2</v>
      </c>
      <c r="AP119" s="115">
        <v>4.5546266935716437E-2</v>
      </c>
      <c r="AQ119" s="115">
        <v>-0.6979525643624569</v>
      </c>
      <c r="AR119" s="115">
        <v>7.9642373978001418E-2</v>
      </c>
      <c r="AS119" s="115">
        <v>0</v>
      </c>
      <c r="AT119" s="115">
        <v>0</v>
      </c>
      <c r="AU119" s="115">
        <v>7.6622106292794229E-2</v>
      </c>
      <c r="AV119" s="115">
        <v>1.486351293411471E-2</v>
      </c>
      <c r="AW119" s="115">
        <v>2.9411764705882353E-2</v>
      </c>
      <c r="AX119" s="115">
        <v>-1.7435897435897428E-2</v>
      </c>
      <c r="AY119" s="115">
        <v>0.12907191149354649</v>
      </c>
      <c r="AZ119" s="115">
        <v>3.4050179211469446E-2</v>
      </c>
      <c r="BA119" s="115">
        <v>7.6555023923445042E-2</v>
      </c>
      <c r="BB119" s="115">
        <v>0.12810777262604495</v>
      </c>
      <c r="BD119" s="115">
        <v>-2.244750181028244E-2</v>
      </c>
      <c r="BE119" s="115">
        <v>-6.6854666758374023E-2</v>
      </c>
      <c r="BF119" s="115">
        <v>0</v>
      </c>
      <c r="BG119" s="115">
        <v>-0.32758620689655171</v>
      </c>
      <c r="BH119" s="115">
        <v>0.36496350364963503</v>
      </c>
      <c r="BI119" s="115">
        <v>8.8345864661654089E-2</v>
      </c>
      <c r="BK119" s="116">
        <f t="shared" si="1"/>
        <v>1.1770397931549974E-2</v>
      </c>
    </row>
    <row r="120" spans="1:63" x14ac:dyDescent="0.2">
      <c r="A120" t="s">
        <v>1474</v>
      </c>
      <c r="B120" s="115">
        <v>1.0101010101010034E-2</v>
      </c>
      <c r="C120" s="115">
        <v>-0.14556962025316453</v>
      </c>
      <c r="D120" s="115">
        <v>-0.16719128329297808</v>
      </c>
      <c r="E120" s="115">
        <v>-1.2402388608176371E-2</v>
      </c>
      <c r="F120" s="115">
        <v>-8.8771593090211168E-2</v>
      </c>
      <c r="G120" s="115">
        <v>-0.21719858156028363</v>
      </c>
      <c r="H120" s="115">
        <v>-0.11844007258337347</v>
      </c>
      <c r="J120" s="115">
        <v>0</v>
      </c>
      <c r="L120" s="115">
        <v>-0.16857083506439555</v>
      </c>
      <c r="M120" s="115">
        <v>-7.3061224489795878E-2</v>
      </c>
      <c r="N120" s="115">
        <v>5.8201058201058281E-2</v>
      </c>
      <c r="O120" s="115">
        <v>-0.27419354838709675</v>
      </c>
      <c r="P120" s="115">
        <v>0.10745501285347044</v>
      </c>
      <c r="Q120" s="115">
        <v>-4.6214788732394242E-2</v>
      </c>
      <c r="R120" s="115">
        <v>0.14585820004774408</v>
      </c>
      <c r="T120" s="115">
        <v>-1.8989487962021102E-3</v>
      </c>
      <c r="U120" s="115">
        <v>-0.24721165201417133</v>
      </c>
      <c r="V120" s="115">
        <v>-9.7703957010251063E-4</v>
      </c>
      <c r="W120" s="115">
        <v>0.20000000000000007</v>
      </c>
      <c r="X120" s="115">
        <v>-0.30645161290322581</v>
      </c>
      <c r="Y120" s="115">
        <v>-7.7519379844961239E-3</v>
      </c>
      <c r="Z120" s="115">
        <v>-0.10474527852721793</v>
      </c>
      <c r="AA120" s="115">
        <v>-0.12422360248447209</v>
      </c>
      <c r="AB120" s="115">
        <v>-0.14883268482490267</v>
      </c>
      <c r="AC120" s="115">
        <v>-0.17227979274611399</v>
      </c>
      <c r="AD120" s="115">
        <v>-9.9732118114357823E-2</v>
      </c>
      <c r="AE120" s="115">
        <v>-0.15299325094223856</v>
      </c>
      <c r="AF120" s="115">
        <v>-9.6153846153846159E-2</v>
      </c>
      <c r="AG120" s="115">
        <v>0.24226804123711351</v>
      </c>
      <c r="AH120" s="115">
        <v>-0.13716814159292029</v>
      </c>
      <c r="AI120" s="115">
        <v>-5.1445737889598102E-2</v>
      </c>
      <c r="AJ120" s="115">
        <v>-1.2889920082494756E-3</v>
      </c>
      <c r="AK120" s="115"/>
      <c r="AL120" s="115">
        <v>-4.9523809523809484E-2</v>
      </c>
      <c r="AM120" s="115">
        <v>-0.33583208395802105</v>
      </c>
      <c r="AN120" s="115">
        <v>-0.10714285714285723</v>
      </c>
      <c r="AO120" s="115">
        <v>6.5414364640884001E-2</v>
      </c>
      <c r="AP120" s="115">
        <v>-0.19946153846153852</v>
      </c>
      <c r="AQ120" s="115">
        <v>0.20823944351915363</v>
      </c>
      <c r="AR120" s="115">
        <v>-0.1148309166167704</v>
      </c>
      <c r="AS120" s="115">
        <v>0</v>
      </c>
      <c r="AT120" s="115">
        <v>0</v>
      </c>
      <c r="AU120" s="115">
        <v>-1.1707841031149186E-2</v>
      </c>
      <c r="AV120" s="115">
        <v>-5.4970286331712685E-2</v>
      </c>
      <c r="AW120" s="115">
        <v>-2.8571428571428571E-2</v>
      </c>
      <c r="AX120" s="115">
        <v>-0.12260967379077621</v>
      </c>
      <c r="AY120" s="115">
        <v>-8.3380281690140876E-2</v>
      </c>
      <c r="AZ120" s="115">
        <v>-0.1696428571428571</v>
      </c>
      <c r="BA120" s="115">
        <v>-5.0000000000000065E-2</v>
      </c>
      <c r="BB120" s="115">
        <v>0.14152948530943962</v>
      </c>
      <c r="BD120" s="115">
        <v>6.2307692307692349E-2</v>
      </c>
      <c r="BE120" s="115">
        <v>-0.15441433058043511</v>
      </c>
      <c r="BF120" s="115">
        <v>-3.8095238095238126E-2</v>
      </c>
      <c r="BG120" s="115">
        <v>0.93333333333333324</v>
      </c>
      <c r="BH120" s="115">
        <v>-0.18452380952380942</v>
      </c>
      <c r="BI120" s="115">
        <v>-3.3166742389822826E-2</v>
      </c>
      <c r="BK120" s="116">
        <f t="shared" si="1"/>
        <v>-4.596244774388096E-2</v>
      </c>
    </row>
    <row r="121" spans="1:63" x14ac:dyDescent="0.2">
      <c r="A121" t="s">
        <v>1475</v>
      </c>
      <c r="B121" s="115">
        <v>-2.622950819672119E-2</v>
      </c>
      <c r="C121" s="115">
        <v>5.3333333333333378E-2</v>
      </c>
      <c r="D121" s="115">
        <v>0.11230810665230256</v>
      </c>
      <c r="E121" s="115">
        <v>-1.2698412698412749E-2</v>
      </c>
      <c r="F121" s="115">
        <v>8.4157029092800956E-2</v>
      </c>
      <c r="G121" s="115">
        <v>0.1677018633540372</v>
      </c>
      <c r="H121" s="115">
        <v>5.6803900325027031E-2</v>
      </c>
      <c r="J121" s="115">
        <v>-9.0629800307219663E-2</v>
      </c>
      <c r="L121" s="115">
        <v>-0.12265354474211768</v>
      </c>
      <c r="M121" s="115">
        <v>0.14405790333878127</v>
      </c>
      <c r="N121" s="115">
        <v>0.15103532277710088</v>
      </c>
      <c r="O121" s="115">
        <v>-0.22500000000000003</v>
      </c>
      <c r="P121" s="115">
        <v>-0.1051299746951921</v>
      </c>
      <c r="Q121" s="115">
        <v>8.7081339712918676E-2</v>
      </c>
      <c r="R121" s="115">
        <v>-0.26495876469556062</v>
      </c>
      <c r="T121" s="115">
        <v>2.2254575707154597E-2</v>
      </c>
      <c r="U121" s="115">
        <v>0.21102812648975042</v>
      </c>
      <c r="V121" s="115">
        <v>2.3329445092484562E-2</v>
      </c>
      <c r="W121" s="115">
        <v>0.5</v>
      </c>
      <c r="X121" s="115">
        <v>2.3584905660377273E-2</v>
      </c>
      <c r="Y121" s="115">
        <v>-2.1986353297953037E-2</v>
      </c>
      <c r="Z121" s="115">
        <v>-0.14190385401062247</v>
      </c>
      <c r="AA121" s="115">
        <v>-2.8448275862068974E-2</v>
      </c>
      <c r="AB121" s="115">
        <v>-4.37209302325582E-2</v>
      </c>
      <c r="AC121" s="115">
        <v>-5.3921568627451025E-2</v>
      </c>
      <c r="AD121" s="115">
        <v>9.7344235707528065E-2</v>
      </c>
      <c r="AE121" s="115">
        <v>-4.9408431928011941E-2</v>
      </c>
      <c r="AF121" s="115">
        <v>-7.1428571428571425E-2</v>
      </c>
      <c r="AG121" s="115">
        <v>-3.0000000000000027E-2</v>
      </c>
      <c r="AH121" s="115">
        <v>-0.22068965517241385</v>
      </c>
      <c r="AI121" s="115">
        <v>8.0324543610547694E-2</v>
      </c>
      <c r="AJ121" s="115">
        <v>3.6888532477947142E-2</v>
      </c>
      <c r="AK121" s="115"/>
      <c r="AL121" s="115">
        <v>4.5816733067729175E-2</v>
      </c>
      <c r="AM121" s="115">
        <v>-5.2189639581449322E-2</v>
      </c>
      <c r="AN121" s="115">
        <v>-0.28205128205128199</v>
      </c>
      <c r="AO121" s="115">
        <v>-6.5951078542677274E-2</v>
      </c>
      <c r="AP121" s="115">
        <v>4.024965991838042E-2</v>
      </c>
      <c r="AQ121" s="115">
        <v>2.9138939302278545E-2</v>
      </c>
      <c r="AR121" s="115">
        <v>0.14830204472079403</v>
      </c>
      <c r="AS121" s="115">
        <v>0</v>
      </c>
      <c r="AT121" s="115">
        <v>0</v>
      </c>
      <c r="AU121" s="115">
        <v>-8.9418777943368472E-3</v>
      </c>
      <c r="AV121" s="115">
        <v>-2.834645669291334E-2</v>
      </c>
      <c r="AW121" s="115">
        <v>0.2977382276603634</v>
      </c>
      <c r="AX121" s="115">
        <v>-5.6863993210269456E-2</v>
      </c>
      <c r="AY121" s="115">
        <v>-5.9851694915254189E-2</v>
      </c>
      <c r="AZ121" s="115">
        <v>5.988023952095814E-3</v>
      </c>
      <c r="BA121" s="115">
        <v>-6.4824654622741701E-2</v>
      </c>
      <c r="BB121" s="115">
        <v>-0.26889092017062766</v>
      </c>
      <c r="BD121" s="115">
        <v>-2.9850746268656744E-2</v>
      </c>
      <c r="BE121" s="115">
        <v>6.497687759761079E-3</v>
      </c>
      <c r="BF121" s="115">
        <v>0.34185303514377008</v>
      </c>
      <c r="BG121" s="115">
        <v>0.1538461538461538</v>
      </c>
      <c r="BH121" s="115">
        <v>-7.1823204419889569E-2</v>
      </c>
      <c r="BI121" s="115">
        <v>-0.33923746622635848</v>
      </c>
      <c r="BK121" s="116">
        <f t="shared" si="1"/>
        <v>1.5096910602197533E-3</v>
      </c>
    </row>
    <row r="122" spans="1:63" x14ac:dyDescent="0.2">
      <c r="A122" t="s">
        <v>1476</v>
      </c>
      <c r="B122" s="115">
        <v>6.6433566433566418E-2</v>
      </c>
      <c r="C122" s="115">
        <v>7.1428571428571494E-2</v>
      </c>
      <c r="D122" s="115">
        <v>1.8655692729766794E-2</v>
      </c>
      <c r="E122" s="115">
        <v>-1.0101010101010006E-2</v>
      </c>
      <c r="F122" s="115">
        <v>1.4884759874098862E-2</v>
      </c>
      <c r="G122" s="115">
        <v>-0.13363228699551571</v>
      </c>
      <c r="H122" s="115">
        <v>2.6308181555362787E-2</v>
      </c>
      <c r="J122" s="115">
        <v>0</v>
      </c>
      <c r="L122" s="115">
        <v>9.6741954827103668E-2</v>
      </c>
      <c r="M122" s="115">
        <v>7.0093457943927896E-4</v>
      </c>
      <c r="N122" s="115">
        <v>2.6250000000000107E-2</v>
      </c>
      <c r="O122" s="115">
        <v>-1.2345679012345616E-2</v>
      </c>
      <c r="P122" s="115">
        <v>8.6749999999999966E-2</v>
      </c>
      <c r="Q122" s="115">
        <v>5.8227848101265751E-2</v>
      </c>
      <c r="R122" s="115">
        <v>0.20004211412929038</v>
      </c>
      <c r="T122" s="115">
        <v>4.9705261625791516E-2</v>
      </c>
      <c r="U122" s="115">
        <v>0.11508815451404265</v>
      </c>
      <c r="V122" s="115">
        <v>-3.0533117932148638E-2</v>
      </c>
      <c r="W122" s="115">
        <v>0</v>
      </c>
      <c r="X122" s="115">
        <v>-5.7777777777777733E-2</v>
      </c>
      <c r="Y122" s="115">
        <v>-4.079703294305858E-2</v>
      </c>
      <c r="Z122" s="115">
        <v>0.25542827833817755</v>
      </c>
      <c r="AA122" s="115">
        <v>-3.2527105921601379E-2</v>
      </c>
      <c r="AB122" s="115">
        <v>-0.10862354892205642</v>
      </c>
      <c r="AC122" s="115">
        <v>0.12242090784044025</v>
      </c>
      <c r="AD122" s="115">
        <v>9.545841507199157E-2</v>
      </c>
      <c r="AE122" s="115">
        <v>2.5477174957189374E-3</v>
      </c>
      <c r="AF122" s="115">
        <v>-0.23287671232876711</v>
      </c>
      <c r="AG122" s="115">
        <v>0.2195121951219513</v>
      </c>
      <c r="AH122" s="115">
        <v>-0.11854103343465049</v>
      </c>
      <c r="AI122" s="115">
        <v>-1.3605442176870744E-2</v>
      </c>
      <c r="AJ122" s="115">
        <v>2.5212386955330079E-2</v>
      </c>
      <c r="AK122" s="115"/>
      <c r="AL122" s="115">
        <v>-5.9405940594059901E-3</v>
      </c>
      <c r="AM122" s="115">
        <v>8.008929817217797E-2</v>
      </c>
      <c r="AN122" s="115">
        <v>0.11428571428571439</v>
      </c>
      <c r="AO122" s="115">
        <v>7.6555555555555557E-2</v>
      </c>
      <c r="AP122" s="115">
        <v>4.3852322084864684E-2</v>
      </c>
      <c r="AQ122" s="115">
        <v>0.1178360101437026</v>
      </c>
      <c r="AR122" s="115">
        <v>3.1259633762870664E-2</v>
      </c>
      <c r="AS122" s="115">
        <v>-7.1326676176890161E-2</v>
      </c>
      <c r="AT122" s="115">
        <v>-7.1326676176890161E-2</v>
      </c>
      <c r="AU122" s="115">
        <v>0.19974457215836527</v>
      </c>
      <c r="AV122" s="115">
        <v>8.8571428571428606E-2</v>
      </c>
      <c r="AW122" s="115">
        <v>0.68562499999999993</v>
      </c>
      <c r="AX122" s="115">
        <v>0.12054208273894436</v>
      </c>
      <c r="AY122" s="115">
        <v>-4.162436548223352E-2</v>
      </c>
      <c r="AZ122" s="115">
        <v>-2.7656477438136883E-2</v>
      </c>
      <c r="BA122" s="115">
        <v>0.1962878210017798</v>
      </c>
      <c r="BB122" s="115">
        <v>0.19684924513164595</v>
      </c>
      <c r="BD122" s="115">
        <v>5.5949566587864527E-2</v>
      </c>
      <c r="BE122" s="115">
        <v>4.887333456130661E-2</v>
      </c>
      <c r="BF122" s="115">
        <v>-0.47394957983193281</v>
      </c>
      <c r="BG122" s="115">
        <v>-0.1333333333333333</v>
      </c>
      <c r="BH122" s="115">
        <v>-4.2328042328042249E-2</v>
      </c>
      <c r="BI122" s="115">
        <v>-4.1853512705530812E-3</v>
      </c>
      <c r="BK122" s="116">
        <f t="shared" si="1"/>
        <v>3.536521239518018E-2</v>
      </c>
    </row>
    <row r="123" spans="1:63" x14ac:dyDescent="0.2">
      <c r="A123" t="s">
        <v>1477</v>
      </c>
      <c r="B123" s="115">
        <v>-9.9212598425196835E-2</v>
      </c>
      <c r="C123" s="115">
        <v>0.11999999999999993</v>
      </c>
      <c r="D123" s="115">
        <v>0.11229783338419284</v>
      </c>
      <c r="E123" s="115">
        <v>-2.1739130434782653E-2</v>
      </c>
      <c r="F123" s="115">
        <v>2.4038761463120468E-2</v>
      </c>
      <c r="G123" s="115">
        <v>2.7649769585253524E-2</v>
      </c>
      <c r="H123" s="115">
        <v>5.5154693604589758E-2</v>
      </c>
      <c r="J123" s="115">
        <v>0</v>
      </c>
      <c r="L123" s="115">
        <v>6.0000000000002272E-4</v>
      </c>
      <c r="M123" s="115">
        <v>3.5567384466489209E-2</v>
      </c>
      <c r="N123" s="115">
        <v>-5.8823529411764705E-2</v>
      </c>
      <c r="O123" s="115">
        <v>-7.476635514018698E-2</v>
      </c>
      <c r="P123" s="115">
        <v>7.5056292219167218E-4</v>
      </c>
      <c r="Q123" s="115">
        <v>-3.6585365853658534E-2</v>
      </c>
      <c r="R123" s="115">
        <v>0.19471698113207553</v>
      </c>
      <c r="T123" s="115">
        <v>0.10966647823629168</v>
      </c>
      <c r="U123" s="115">
        <v>5.9613218174990691E-2</v>
      </c>
      <c r="V123" s="115">
        <v>-1.0233450591621372E-2</v>
      </c>
      <c r="W123" s="115">
        <v>0</v>
      </c>
      <c r="X123" s="115">
        <v>0.125</v>
      </c>
      <c r="Y123" s="115">
        <v>-2.3366477272727417E-2</v>
      </c>
      <c r="Z123" s="115">
        <v>0.14686274509803926</v>
      </c>
      <c r="AA123" s="115">
        <v>3.809523809523805E-2</v>
      </c>
      <c r="AB123" s="115">
        <v>1.0896898575021021E-2</v>
      </c>
      <c r="AC123" s="115">
        <v>0.27097902097902093</v>
      </c>
      <c r="AD123" s="115">
        <v>0.11447075323818179</v>
      </c>
      <c r="AE123" s="115">
        <v>0.15138254388074066</v>
      </c>
      <c r="AF123" s="115">
        <v>0.21666666666666667</v>
      </c>
      <c r="AG123" s="115">
        <v>9.3333333333333268E-2</v>
      </c>
      <c r="AH123" s="115">
        <v>0.26538461538461533</v>
      </c>
      <c r="AI123" s="115">
        <v>4.1249999999999933E-2</v>
      </c>
      <c r="AJ123" s="115">
        <v>9.1208133971292002E-2</v>
      </c>
      <c r="AK123" s="115"/>
      <c r="AL123" s="115">
        <v>9.9999999999999638E-3</v>
      </c>
      <c r="AM123" s="115">
        <v>0.3946293053123176</v>
      </c>
      <c r="AN123" s="115">
        <v>6.060606060606049E-2</v>
      </c>
      <c r="AO123" s="115">
        <v>8.4337349397590355E-2</v>
      </c>
      <c r="AP123" s="115">
        <v>6.3887020847344074E-3</v>
      </c>
      <c r="AQ123" s="115">
        <v>5.0124275062137527E-2</v>
      </c>
      <c r="AR123" s="115">
        <v>9.0462903822234056E-2</v>
      </c>
      <c r="AS123" s="115">
        <v>-0.17529411764705885</v>
      </c>
      <c r="AT123" s="115">
        <v>-0.17529411764705885</v>
      </c>
      <c r="AU123" s="115">
        <v>5.1006711409395937E-2</v>
      </c>
      <c r="AV123" s="115">
        <v>3.7037037037037035E-2</v>
      </c>
      <c r="AW123" s="115">
        <v>0</v>
      </c>
      <c r="AX123" s="115">
        <v>2.585365853658542E-2</v>
      </c>
      <c r="AY123" s="115">
        <v>1.025641025641022E-2</v>
      </c>
      <c r="AZ123" s="115">
        <v>0.16243654822335024</v>
      </c>
      <c r="BA123" s="115">
        <v>0.10788732394366192</v>
      </c>
      <c r="BB123" s="115">
        <v>8.9817979492886182E-2</v>
      </c>
      <c r="BD123" s="115">
        <v>0.32740585774058567</v>
      </c>
      <c r="BE123" s="115">
        <v>5.8009614135377467E-2</v>
      </c>
      <c r="BF123" s="115">
        <v>-0.40499999999999997</v>
      </c>
      <c r="BG123" s="115">
        <v>0.11111111111111104</v>
      </c>
      <c r="BH123" s="115">
        <v>0.58823529411764708</v>
      </c>
      <c r="BI123" s="115">
        <v>0.13389830508474587</v>
      </c>
      <c r="BK123" s="116">
        <f t="shared" si="1"/>
        <v>6.5904998857111943E-2</v>
      </c>
    </row>
    <row r="124" spans="1:63" x14ac:dyDescent="0.2">
      <c r="A124" t="s">
        <v>1478</v>
      </c>
      <c r="B124" s="115">
        <v>3.5889070146818886E-2</v>
      </c>
      <c r="C124" s="115">
        <v>1.6260162601626032E-2</v>
      </c>
      <c r="D124" s="115">
        <v>-5.0144927536231794E-2</v>
      </c>
      <c r="E124" s="115">
        <v>-5.6556867619639607E-2</v>
      </c>
      <c r="F124" s="115">
        <v>-0.15693974509563294</v>
      </c>
      <c r="G124" s="115">
        <v>7.107601184600186E-2</v>
      </c>
      <c r="H124" s="115">
        <v>0.20697565741960164</v>
      </c>
      <c r="J124" s="115">
        <v>0</v>
      </c>
      <c r="L124" s="115">
        <v>0.129815840018077</v>
      </c>
      <c r="M124" s="115">
        <v>5.9743589743589696E-2</v>
      </c>
      <c r="N124" s="115">
        <v>0.16438356164383564</v>
      </c>
      <c r="O124" s="115">
        <v>-2.727272727272723E-2</v>
      </c>
      <c r="P124" s="115">
        <v>-4.3779904306220058E-2</v>
      </c>
      <c r="Q124" s="115">
        <v>-0.17004048582995948</v>
      </c>
      <c r="R124" s="115">
        <v>-1.7579105976896104E-3</v>
      </c>
      <c r="T124" s="115">
        <v>5.7472245943637951E-2</v>
      </c>
      <c r="U124" s="115">
        <v>1.6024418161007178E-2</v>
      </c>
      <c r="V124" s="115">
        <v>8.7096774193548242E-3</v>
      </c>
      <c r="W124" s="115">
        <v>0</v>
      </c>
      <c r="X124" s="115">
        <v>-6.9767441860465074E-2</v>
      </c>
      <c r="Y124" s="115">
        <v>0.17333333333333342</v>
      </c>
      <c r="Z124" s="115">
        <v>0.1657142857142857</v>
      </c>
      <c r="AA124" s="115">
        <v>0.10104861773117259</v>
      </c>
      <c r="AB124" s="115">
        <v>8.8503649635036388E-2</v>
      </c>
      <c r="AC124" s="115">
        <v>0.28828828828828812</v>
      </c>
      <c r="AD124" s="115">
        <v>2.2308438409311314E-2</v>
      </c>
      <c r="AE124" s="115">
        <v>0.12997880780307552</v>
      </c>
      <c r="AF124" s="115">
        <v>-9.0909090909090912E-2</v>
      </c>
      <c r="AG124" s="115">
        <v>7.9136690647482091E-2</v>
      </c>
      <c r="AH124" s="115">
        <v>-5.1094890510948947E-2</v>
      </c>
      <c r="AI124" s="115">
        <v>-0.20516641828117238</v>
      </c>
      <c r="AJ124" s="115">
        <v>4.505857614899327E-3</v>
      </c>
      <c r="AK124" s="115"/>
      <c r="AL124" s="115">
        <v>-9.0909090909090912E-2</v>
      </c>
      <c r="AM124" s="115">
        <v>9.2474489795918394E-2</v>
      </c>
      <c r="AN124" s="115">
        <v>0.17857142857142852</v>
      </c>
      <c r="AO124" s="115">
        <v>0.156794425087108</v>
      </c>
      <c r="AP124" s="115">
        <v>9.6001474110926729E-2</v>
      </c>
      <c r="AQ124" s="115">
        <v>1.9856358259400037E-2</v>
      </c>
      <c r="AR124" s="115">
        <v>-0.12652689687573401</v>
      </c>
      <c r="AS124" s="115">
        <v>9.7482246610716583E-2</v>
      </c>
      <c r="AT124" s="115">
        <v>9.7482246610716583E-2</v>
      </c>
      <c r="AU124" s="115">
        <v>-0.20499413082915371</v>
      </c>
      <c r="AV124" s="115">
        <v>-3.5714285714285712E-2</v>
      </c>
      <c r="AW124" s="115">
        <v>-5.8823529411764705E-2</v>
      </c>
      <c r="AX124" s="115">
        <v>-0.31392235609103075</v>
      </c>
      <c r="AY124" s="115">
        <v>-1.4155712841253849E-2</v>
      </c>
      <c r="AZ124" s="115">
        <v>3.8664323374340906E-2</v>
      </c>
      <c r="BA124" s="115">
        <v>-4.4414535666217995E-2</v>
      </c>
      <c r="BB124" s="115">
        <v>7.4334998505614605E-2</v>
      </c>
      <c r="BD124" s="115">
        <v>0.12470588235294124</v>
      </c>
      <c r="BE124" s="115">
        <v>5.6482053393727194E-2</v>
      </c>
      <c r="BF124" s="115">
        <v>0</v>
      </c>
      <c r="BG124" s="115">
        <v>3.8461538461538491E-2</v>
      </c>
      <c r="BH124" s="115">
        <v>-8.4615384615384689E-2</v>
      </c>
      <c r="BI124" s="115">
        <v>6.7842605156036545E-4</v>
      </c>
      <c r="BK124" s="116">
        <f t="shared" si="1"/>
        <v>1.8066395682412337E-2</v>
      </c>
    </row>
    <row r="125" spans="1:63" x14ac:dyDescent="0.2">
      <c r="A125" t="s">
        <v>1479</v>
      </c>
      <c r="B125" s="115">
        <v>-4.8136645962732996E-2</v>
      </c>
      <c r="C125" s="115">
        <v>-1.6000000000000014E-2</v>
      </c>
      <c r="D125" s="115">
        <v>-1.3581129378127273E-2</v>
      </c>
      <c r="E125" s="115">
        <v>0.19776674937965277</v>
      </c>
      <c r="F125" s="115">
        <v>3.4232045400975464E-2</v>
      </c>
      <c r="G125" s="115">
        <v>4.2181069958847746E-2</v>
      </c>
      <c r="H125" s="115">
        <v>0.11379767199772875</v>
      </c>
      <c r="J125" s="115">
        <v>0</v>
      </c>
      <c r="L125" s="115">
        <v>9.4066749072929529E-2</v>
      </c>
      <c r="M125" s="115">
        <v>-5.9107358262967494E-2</v>
      </c>
      <c r="N125" s="115">
        <v>-2.7322404371585328E-3</v>
      </c>
      <c r="O125" s="115">
        <v>1.0111223458038206E-3</v>
      </c>
      <c r="P125" s="115">
        <v>4.4999999999999929E-2</v>
      </c>
      <c r="Q125" s="115">
        <v>-1.1604641856742664E-2</v>
      </c>
      <c r="R125" s="115">
        <v>0.13771428571428573</v>
      </c>
      <c r="T125" s="115">
        <v>-4.8276983094928574E-2</v>
      </c>
      <c r="U125" s="115">
        <v>-1.1596115772602902E-2</v>
      </c>
      <c r="V125" s="115">
        <v>8.296943231441048E-2</v>
      </c>
      <c r="W125" s="115">
        <v>0</v>
      </c>
      <c r="X125" s="115">
        <v>-0.12065439672801634</v>
      </c>
      <c r="Y125" s="115">
        <v>2.564102564102564E-2</v>
      </c>
      <c r="Z125" s="115">
        <v>0.19372442019099595</v>
      </c>
      <c r="AA125" s="115">
        <v>-8.5066162570888327E-3</v>
      </c>
      <c r="AB125" s="115">
        <v>-1.2612612612612505E-2</v>
      </c>
      <c r="AC125" s="115">
        <v>0.11557788944723628</v>
      </c>
      <c r="AD125" s="115">
        <v>5.7860456816559595E-2</v>
      </c>
      <c r="AE125" s="115">
        <v>-5.834368753714075E-3</v>
      </c>
      <c r="AF125" s="115">
        <v>-9.3157460840890369E-2</v>
      </c>
      <c r="AG125" s="115">
        <v>-7.1428571428571496E-3</v>
      </c>
      <c r="AH125" s="115">
        <v>0.29245283018867929</v>
      </c>
      <c r="AI125" s="115">
        <v>7.8392857142857153E-2</v>
      </c>
      <c r="AJ125" s="115">
        <v>-8.9442013129102924E-2</v>
      </c>
      <c r="AK125" s="115"/>
      <c r="AL125" s="115">
        <v>4.7619047619047616E-2</v>
      </c>
      <c r="AM125" s="115">
        <v>3.8639876352395672E-2</v>
      </c>
      <c r="AN125" s="115">
        <v>-0.24324324324324317</v>
      </c>
      <c r="AO125" s="115">
        <v>2.6466380543633677E-2</v>
      </c>
      <c r="AP125" s="115">
        <v>-6.832618025751068E-2</v>
      </c>
      <c r="AQ125" s="115">
        <v>1.712707182320437E-2</v>
      </c>
      <c r="AR125" s="115">
        <v>9.8616084389819003E-2</v>
      </c>
      <c r="AS125" s="115">
        <v>0.31829787234042556</v>
      </c>
      <c r="AT125" s="115">
        <v>0.31829787234042556</v>
      </c>
      <c r="AU125" s="115">
        <v>8.4355473270076281E-2</v>
      </c>
      <c r="AV125" s="115">
        <v>4.4776119402985072E-2</v>
      </c>
      <c r="AW125" s="115">
        <v>-0.10526315789473684</v>
      </c>
      <c r="AX125" s="115">
        <v>0.15033686236766111</v>
      </c>
      <c r="AY125" s="115">
        <v>-1.4940239043824561E-2</v>
      </c>
      <c r="AZ125" s="115">
        <v>-6.1056105610560928E-2</v>
      </c>
      <c r="BA125" s="115">
        <v>7.9941860465116282E-2</v>
      </c>
      <c r="BB125" s="115">
        <v>-2.0041841004184067E-2</v>
      </c>
      <c r="BD125" s="115">
        <v>0</v>
      </c>
      <c r="BE125" s="115">
        <v>1.4693593314763326E-2</v>
      </c>
      <c r="BF125" s="115">
        <v>0</v>
      </c>
      <c r="BG125" s="115">
        <v>-0.16129032258064516</v>
      </c>
      <c r="BH125" s="115">
        <v>-2.2556390977443629E-2</v>
      </c>
      <c r="BI125" s="115">
        <v>0.12734225621414921</v>
      </c>
      <c r="BK125" s="116">
        <f t="shared" si="1"/>
        <v>2.9705382822072718E-2</v>
      </c>
    </row>
    <row r="126" spans="1:63" x14ac:dyDescent="0.2">
      <c r="A126" t="s">
        <v>1480</v>
      </c>
      <c r="B126" s="115">
        <v>-0.13903743315508021</v>
      </c>
      <c r="C126" s="115">
        <v>-0.16107382550335569</v>
      </c>
      <c r="D126" s="115">
        <v>0.14672131147540987</v>
      </c>
      <c r="E126" s="115">
        <v>3.3333333333333263E-2</v>
      </c>
      <c r="F126" s="115">
        <v>5.9595396822347282E-2</v>
      </c>
      <c r="G126" s="115">
        <v>-0.22734499205087436</v>
      </c>
      <c r="H126" s="115">
        <v>-0.142961420962989</v>
      </c>
      <c r="J126" s="115">
        <v>0</v>
      </c>
      <c r="L126" s="115">
        <v>-0.13596069635800481</v>
      </c>
      <c r="M126" s="115">
        <v>-0.12975015746378332</v>
      </c>
      <c r="N126" s="115">
        <v>-0.10294117647058822</v>
      </c>
      <c r="O126" s="115">
        <v>0.19878787878787885</v>
      </c>
      <c r="P126" s="115">
        <v>-0.14456800684345592</v>
      </c>
      <c r="Q126" s="115">
        <v>-6.9966505396352907E-2</v>
      </c>
      <c r="R126" s="115">
        <v>-6.6666666666666666E-2</v>
      </c>
      <c r="T126" s="115">
        <v>-3.6189879367068703E-2</v>
      </c>
      <c r="U126" s="115">
        <v>-5.7323142552435147E-2</v>
      </c>
      <c r="V126" s="115">
        <v>-2.3204231359836194E-2</v>
      </c>
      <c r="W126" s="115">
        <v>0</v>
      </c>
      <c r="X126" s="115">
        <v>-0.13451327433628329</v>
      </c>
      <c r="Y126" s="115">
        <v>-0.12069742973094846</v>
      </c>
      <c r="Z126" s="115">
        <v>-0.20326086956521741</v>
      </c>
      <c r="AA126" s="115">
        <v>-0.20150943396226415</v>
      </c>
      <c r="AB126" s="115">
        <v>0.10667996011964111</v>
      </c>
      <c r="AC126" s="115">
        <v>-0.20558882235528939</v>
      </c>
      <c r="AD126" s="115">
        <v>-5.7121224867502367E-2</v>
      </c>
      <c r="AE126" s="115">
        <v>-0.1598511323923206</v>
      </c>
      <c r="AF126" s="115">
        <v>1.6480446927374399E-2</v>
      </c>
      <c r="AG126" s="115">
        <v>-0.15662650602409639</v>
      </c>
      <c r="AH126" s="115">
        <v>-0.26388888888888884</v>
      </c>
      <c r="AI126" s="115">
        <v>-4.2243885753377779E-2</v>
      </c>
      <c r="AJ126" s="115">
        <v>1.4991671293725682E-2</v>
      </c>
      <c r="AK126" s="115"/>
      <c r="AL126" s="115">
        <v>0.10526315789473684</v>
      </c>
      <c r="AM126" s="115">
        <v>0.128863409770688</v>
      </c>
      <c r="AN126" s="115">
        <v>-0.17777777777777781</v>
      </c>
      <c r="AO126" s="115">
        <v>-5.5405405405405325E-2</v>
      </c>
      <c r="AP126" s="115">
        <v>-0.14319335147458997</v>
      </c>
      <c r="AQ126" s="115">
        <v>-0.11264843664887246</v>
      </c>
      <c r="AR126" s="115">
        <v>-2.3991687919146135E-2</v>
      </c>
      <c r="AS126" s="115">
        <v>6.7211625794732083E-2</v>
      </c>
      <c r="AT126" s="115">
        <v>6.7211625794732083E-2</v>
      </c>
      <c r="AU126" s="115">
        <v>4.8837209302325778E-3</v>
      </c>
      <c r="AV126" s="115">
        <v>-0.12737692107319615</v>
      </c>
      <c r="AW126" s="115">
        <v>0</v>
      </c>
      <c r="AX126" s="115">
        <v>1.7354415734670925E-3</v>
      </c>
      <c r="AY126" s="115">
        <v>-1.9531250000000104E-2</v>
      </c>
      <c r="AZ126" s="115">
        <v>-0.22605363984674334</v>
      </c>
      <c r="BA126" s="115">
        <v>4.8780487804878099E-2</v>
      </c>
      <c r="BB126" s="115">
        <v>0.14354066985645933</v>
      </c>
      <c r="BD126" s="115">
        <v>0</v>
      </c>
      <c r="BE126" s="115">
        <v>-5.5263157894736882E-2</v>
      </c>
      <c r="BF126" s="115">
        <v>0</v>
      </c>
      <c r="BG126" s="115">
        <v>-0.18421052631578941</v>
      </c>
      <c r="BH126" s="115">
        <v>-0.11333333333333329</v>
      </c>
      <c r="BI126" s="115">
        <v>1.5533980582524217E-2</v>
      </c>
      <c r="BK126" s="116">
        <f t="shared" si="1"/>
        <v>-5.5662926744620186E-2</v>
      </c>
    </row>
    <row r="127" spans="1:63" x14ac:dyDescent="0.2">
      <c r="A127" t="s">
        <v>1481</v>
      </c>
      <c r="B127" s="115">
        <v>0.32624113475177319</v>
      </c>
      <c r="C127" s="115">
        <v>2.7586206896551748E-2</v>
      </c>
      <c r="D127" s="115">
        <v>0.12546125461254606</v>
      </c>
      <c r="E127" s="115">
        <v>9.6121416526138329E-2</v>
      </c>
      <c r="F127" s="115">
        <v>8.3695946367970661E-2</v>
      </c>
      <c r="G127" s="115">
        <v>0.12724014336917561</v>
      </c>
      <c r="H127" s="115">
        <v>0.26156207366984996</v>
      </c>
      <c r="J127" s="115">
        <v>0</v>
      </c>
      <c r="L127" s="115">
        <v>1.0577441985968588E-2</v>
      </c>
      <c r="M127" s="115">
        <v>0.13404761904761911</v>
      </c>
      <c r="N127" s="115">
        <v>0.16571428571428573</v>
      </c>
      <c r="O127" s="115">
        <v>-0.29366438356164382</v>
      </c>
      <c r="P127" s="115">
        <v>1.8736383442265782E-2</v>
      </c>
      <c r="Q127" s="115">
        <v>8.5656565656565695E-2</v>
      </c>
      <c r="R127" s="115">
        <v>5.9621361966657231E-2</v>
      </c>
      <c r="T127" s="115">
        <v>7.6754385964912228E-2</v>
      </c>
      <c r="U127" s="115">
        <v>9.1685262442999932E-2</v>
      </c>
      <c r="V127" s="115">
        <v>-6.6101694915254331E-3</v>
      </c>
      <c r="W127" s="115">
        <v>1.3809523809523809</v>
      </c>
      <c r="X127" s="115">
        <v>5.3122087604846248E-2</v>
      </c>
      <c r="Y127" s="115">
        <v>2.1966205837173687E-2</v>
      </c>
      <c r="Z127" s="115">
        <v>5.6257175660160801E-2</v>
      </c>
      <c r="AA127" s="115">
        <v>1.6884113584036888E-2</v>
      </c>
      <c r="AB127" s="115">
        <v>8.7852494577006363E-2</v>
      </c>
      <c r="AC127" s="115">
        <v>9.8684210526315833E-2</v>
      </c>
      <c r="AD127" s="115">
        <v>0.10115794349235759</v>
      </c>
      <c r="AE127" s="115">
        <v>-2.7111758731840803E-2</v>
      </c>
      <c r="AF127" s="115">
        <v>0.30895795246800711</v>
      </c>
      <c r="AG127" s="115">
        <v>4.4025157232704303E-2</v>
      </c>
      <c r="AH127" s="115">
        <v>0.24675324675324667</v>
      </c>
      <c r="AI127" s="115">
        <v>2.5789473684210508E-2</v>
      </c>
      <c r="AJ127" s="115">
        <v>0.12703379224030045</v>
      </c>
      <c r="AK127" s="115"/>
      <c r="AL127" s="115">
        <v>-8.0348499515972907E-2</v>
      </c>
      <c r="AM127" s="115">
        <v>0.30684039087947879</v>
      </c>
      <c r="AN127" s="115">
        <v>5.8823529411764761E-2</v>
      </c>
      <c r="AO127" s="115">
        <v>6.3371174019255586E-2</v>
      </c>
      <c r="AP127" s="115">
        <v>5.0935229556345676E-2</v>
      </c>
      <c r="AQ127" s="115">
        <v>4.6337988030778141E-2</v>
      </c>
      <c r="AR127" s="115">
        <v>9.6151855047454743E-2</v>
      </c>
      <c r="AS127" s="115">
        <v>-0.10122448979591839</v>
      </c>
      <c r="AT127" s="115">
        <v>-0.10122448979591839</v>
      </c>
      <c r="AU127" s="115">
        <v>2.8708133971291936E-2</v>
      </c>
      <c r="AV127" s="115">
        <v>0.11275362318840582</v>
      </c>
      <c r="AW127" s="115">
        <v>0</v>
      </c>
      <c r="AX127" s="115">
        <v>0.22745562130177513</v>
      </c>
      <c r="AY127" s="115">
        <v>-1.9157088122605297E-2</v>
      </c>
      <c r="AZ127" s="115">
        <v>4.959785522788205E-2</v>
      </c>
      <c r="BA127" s="115">
        <v>-9.7164877511698361E-2</v>
      </c>
      <c r="BB127" s="115">
        <v>0</v>
      </c>
      <c r="BD127" s="115">
        <v>0.20567375886524825</v>
      </c>
      <c r="BE127" s="115">
        <v>7.2764485849389535E-2</v>
      </c>
      <c r="BF127" s="115">
        <v>-4.9975012493760928E-4</v>
      </c>
      <c r="BG127" s="115">
        <v>0.26666666666666661</v>
      </c>
      <c r="BH127" s="115">
        <v>0.16279069767441856</v>
      </c>
      <c r="BI127" s="115">
        <v>0.10467610467610473</v>
      </c>
      <c r="BK127" s="116">
        <f t="shared" si="1"/>
        <v>9.7939624086222296E-2</v>
      </c>
    </row>
    <row r="128" spans="1:63" x14ac:dyDescent="0.2">
      <c r="A128" t="s">
        <v>1482</v>
      </c>
      <c r="B128" s="115">
        <v>-0.31219512195121951</v>
      </c>
      <c r="C128" s="115">
        <v>2.1126760563380302E-2</v>
      </c>
      <c r="D128" s="115">
        <v>-0.1136549468520032</v>
      </c>
      <c r="E128" s="115">
        <v>-0.1067034898317851</v>
      </c>
      <c r="F128" s="115">
        <v>2.195791399817016E-2</v>
      </c>
      <c r="G128" s="115">
        <v>-7.9207920792079139E-2</v>
      </c>
      <c r="H128" s="115">
        <v>0.17279999999999995</v>
      </c>
      <c r="J128" s="115">
        <v>0</v>
      </c>
      <c r="L128" s="115">
        <v>9.892064998220855E-2</v>
      </c>
      <c r="M128" s="115">
        <v>0.12119594233849437</v>
      </c>
      <c r="N128" s="115">
        <v>-6.7909454061251637E-2</v>
      </c>
      <c r="O128" s="115">
        <v>0.21666666666666667</v>
      </c>
      <c r="P128" s="115">
        <v>-7.4969770253929854E-2</v>
      </c>
      <c r="Q128" s="115">
        <v>-4.807692307692308E-2</v>
      </c>
      <c r="R128" s="115">
        <v>3.1179138321995301E-3</v>
      </c>
      <c r="T128" s="115">
        <v>-6.6677162874911433E-2</v>
      </c>
      <c r="U128" s="115">
        <v>1.5547565834223749E-3</v>
      </c>
      <c r="V128" s="115">
        <v>2.8591352859135295E-2</v>
      </c>
      <c r="W128" s="115">
        <v>0</v>
      </c>
      <c r="X128" s="115">
        <v>8.458646616541339E-3</v>
      </c>
      <c r="Y128" s="115">
        <v>4.4524669073405396E-2</v>
      </c>
      <c r="Z128" s="115">
        <v>-0.12812812812812824</v>
      </c>
      <c r="AA128" s="115">
        <v>0.18454545454545448</v>
      </c>
      <c r="AB128" s="115">
        <v>-5.9183673469387757E-2</v>
      </c>
      <c r="AC128" s="115">
        <v>-0.16330275229357807</v>
      </c>
      <c r="AD128" s="115">
        <v>-3.5997784751707639E-3</v>
      </c>
      <c r="AE128" s="115">
        <v>6.3439143501126921E-2</v>
      </c>
      <c r="AF128" s="115">
        <v>7.2549019607843199E-2</v>
      </c>
      <c r="AG128" s="115">
        <v>-0.11666666666666664</v>
      </c>
      <c r="AH128" s="115">
        <v>-5.714285714285719E-2</v>
      </c>
      <c r="AI128" s="115">
        <v>6.5420560747663545E-2</v>
      </c>
      <c r="AJ128" s="115">
        <v>-7.4534161490683844E-3</v>
      </c>
      <c r="AK128" s="115"/>
      <c r="AL128" s="115">
        <v>-3.8175046554934838E-2</v>
      </c>
      <c r="AM128" s="115">
        <v>-9.0380890897353502E-3</v>
      </c>
      <c r="AN128" s="115">
        <v>-0.16666666666666671</v>
      </c>
      <c r="AO128" s="115">
        <v>-2.0411036036036074E-2</v>
      </c>
      <c r="AP128" s="115">
        <v>-7.7459927908581257E-3</v>
      </c>
      <c r="AQ128" s="115">
        <v>0.13780804150453957</v>
      </c>
      <c r="AR128" s="115">
        <v>-3.7215484299717522E-2</v>
      </c>
      <c r="AS128" s="115">
        <v>0.21648460774577952</v>
      </c>
      <c r="AT128" s="115">
        <v>0.21648460774577952</v>
      </c>
      <c r="AU128" s="115">
        <v>-4.9459920409323573E-2</v>
      </c>
      <c r="AV128" s="115">
        <v>8.3296799649275628E-3</v>
      </c>
      <c r="AW128" s="115">
        <v>0</v>
      </c>
      <c r="AX128" s="115">
        <v>-0.19829222011385203</v>
      </c>
      <c r="AY128" s="115">
        <v>0.15999999999999995</v>
      </c>
      <c r="AZ128" s="115">
        <v>0.12349397590361451</v>
      </c>
      <c r="BA128" s="115">
        <v>0.10090909090909085</v>
      </c>
      <c r="BB128" s="115">
        <v>4.4999999999999998E-2</v>
      </c>
      <c r="BD128" s="115">
        <v>-0.17058823529411768</v>
      </c>
      <c r="BE128" s="115">
        <v>7.8146400852229583E-2</v>
      </c>
      <c r="BF128" s="115">
        <v>0.42826552462526779</v>
      </c>
      <c r="BG128" s="115">
        <v>-0.21052631578947364</v>
      </c>
      <c r="BH128" s="115">
        <v>-0.11034482758620684</v>
      </c>
      <c r="BI128" s="115">
        <v>3.5999999999999942E-2</v>
      </c>
      <c r="BK128" s="116">
        <f t="shared" si="1"/>
        <v>4.5900997003101513E-3</v>
      </c>
    </row>
    <row r="129" spans="1:63" x14ac:dyDescent="0.2">
      <c r="A129" t="s">
        <v>1483</v>
      </c>
      <c r="B129" s="115">
        <v>-0.17338709677419362</v>
      </c>
      <c r="C129" s="115">
        <v>-0.36888888888888893</v>
      </c>
      <c r="D129" s="115">
        <v>-0.12767475035663334</v>
      </c>
      <c r="E129" s="115">
        <v>-5.4931335830211954E-3</v>
      </c>
      <c r="F129" s="115">
        <v>-7.8432910449224499E-2</v>
      </c>
      <c r="G129" s="115">
        <v>-0.20628683693516703</v>
      </c>
      <c r="H129" s="115">
        <v>-6.094468964222001E-2</v>
      </c>
      <c r="J129" s="115">
        <v>0</v>
      </c>
      <c r="L129" s="115">
        <v>-0.14665991902834002</v>
      </c>
      <c r="M129" s="115">
        <v>-0.26964320530317798</v>
      </c>
      <c r="N129" s="115">
        <v>-0.16555555555555557</v>
      </c>
      <c r="O129" s="115">
        <v>-8.3094555873925585E-2</v>
      </c>
      <c r="P129" s="115">
        <v>-3.0291186241938717E-2</v>
      </c>
      <c r="Q129" s="115">
        <v>-7.0100143061516476E-2</v>
      </c>
      <c r="R129" s="115">
        <v>8.0000000000000331E-3</v>
      </c>
      <c r="T129" s="115">
        <v>-0.13784444142798968</v>
      </c>
      <c r="U129" s="115">
        <v>-8.9614295824486989E-2</v>
      </c>
      <c r="V129" s="115">
        <v>-1.2736660929432047E-2</v>
      </c>
      <c r="W129" s="115">
        <v>-0.37</v>
      </c>
      <c r="X129" s="115">
        <v>-5.0847457627118668E-2</v>
      </c>
      <c r="Y129" s="115">
        <v>-0.23527607361963188</v>
      </c>
      <c r="Z129" s="115">
        <v>7.1888412017167405E-2</v>
      </c>
      <c r="AA129" s="115">
        <v>-0.35294117647058826</v>
      </c>
      <c r="AB129" s="115">
        <v>-0.1900826446280991</v>
      </c>
      <c r="AC129" s="115">
        <v>-0.14843750000000003</v>
      </c>
      <c r="AD129" s="115">
        <v>-0.10544133432416808</v>
      </c>
      <c r="AE129" s="115">
        <v>-0.27406599400054543</v>
      </c>
      <c r="AF129" s="115">
        <v>-0.12701129750085591</v>
      </c>
      <c r="AG129" s="115">
        <v>-0.15094339622641512</v>
      </c>
      <c r="AH129" s="115">
        <v>-0.24382716049382716</v>
      </c>
      <c r="AI129" s="115">
        <v>-5.3097345132743362E-2</v>
      </c>
      <c r="AJ129" s="115">
        <v>-6.9095114194854007E-2</v>
      </c>
      <c r="AK129" s="115"/>
      <c r="AL129" s="115">
        <v>-0.10499999999999998</v>
      </c>
      <c r="AM129" s="115">
        <v>5.2667346245327921E-2</v>
      </c>
      <c r="AN129" s="115">
        <v>-0.1570247933884297</v>
      </c>
      <c r="AO129" s="115">
        <v>-0.32381496287835521</v>
      </c>
      <c r="AP129" s="115">
        <v>-0.11516015200868639</v>
      </c>
      <c r="AQ129" s="115">
        <v>-0.23424541888066749</v>
      </c>
      <c r="AR129" s="115">
        <v>-0.14495553598318048</v>
      </c>
      <c r="AS129" s="115">
        <v>-4.6401515151515173E-2</v>
      </c>
      <c r="AT129" s="115">
        <v>-4.6401515151515173E-2</v>
      </c>
      <c r="AU129" s="115">
        <v>-3.128097808128652E-2</v>
      </c>
      <c r="AV129" s="115">
        <v>-5.7697603965849595E-2</v>
      </c>
      <c r="AW129" s="115">
        <v>0</v>
      </c>
      <c r="AX129" s="115">
        <v>1.3461538461538516E-2</v>
      </c>
      <c r="AY129" s="115">
        <v>5.3247513165593924E-2</v>
      </c>
      <c r="AZ129" s="115">
        <v>-5.1428571428571476E-2</v>
      </c>
      <c r="BA129" s="115">
        <v>1.5072285450630636E-2</v>
      </c>
      <c r="BB129" s="115">
        <v>0.10515555064375312</v>
      </c>
      <c r="BD129" s="115">
        <v>0</v>
      </c>
      <c r="BE129" s="115">
        <v>-1.8960883845924308E-2</v>
      </c>
      <c r="BF129" s="115">
        <v>0</v>
      </c>
      <c r="BG129" s="115">
        <v>5.5555555555555483E-2</v>
      </c>
      <c r="BH129" s="115">
        <v>-9.9378881987577716E-2</v>
      </c>
      <c r="BI129" s="115">
        <v>-0.13726993865030671</v>
      </c>
      <c r="BK129" s="116">
        <f t="shared" si="1"/>
        <v>-0.10166704207194291</v>
      </c>
    </row>
    <row r="130" spans="1:63" x14ac:dyDescent="0.2">
      <c r="A130" t="s">
        <v>1484</v>
      </c>
      <c r="B130" s="115">
        <v>4.4210526315789464E-2</v>
      </c>
      <c r="C130" s="115">
        <v>6.6350710900473994E-2</v>
      </c>
      <c r="D130" s="115">
        <v>7.8461538461538374E-2</v>
      </c>
      <c r="E130" s="115">
        <v>9.7560975609755962E-2</v>
      </c>
      <c r="F130" s="115">
        <v>0.12070935700786711</v>
      </c>
      <c r="G130" s="115">
        <v>9.5408895265423246E-2</v>
      </c>
      <c r="H130" s="115">
        <v>0.24407112315708318</v>
      </c>
      <c r="J130" s="115">
        <v>0</v>
      </c>
      <c r="L130" s="115">
        <v>8.1632653061224202E-3</v>
      </c>
      <c r="M130" s="115">
        <v>0.29848101265822785</v>
      </c>
      <c r="N130" s="115">
        <v>-3.4334763948497882E-2</v>
      </c>
      <c r="O130" s="115">
        <v>-4.8181818181818124E-2</v>
      </c>
      <c r="P130" s="115">
        <v>-0.13285883748517194</v>
      </c>
      <c r="Q130" s="115">
        <v>5.3107344632768366E-2</v>
      </c>
      <c r="R130" s="115">
        <v>0.16666666666666666</v>
      </c>
      <c r="T130" s="115">
        <v>-9.1167036762891687E-2</v>
      </c>
      <c r="U130" s="115">
        <v>3.0540614458929791E-2</v>
      </c>
      <c r="V130" s="115">
        <v>7.5328521191930412E-2</v>
      </c>
      <c r="W130" s="115">
        <v>-0.33333333333333331</v>
      </c>
      <c r="X130" s="115">
        <v>-2.5217391304347751E-2</v>
      </c>
      <c r="Y130" s="115">
        <v>-7.4389551391254943E-2</v>
      </c>
      <c r="Z130" s="115">
        <v>8.4225221033038741E-2</v>
      </c>
      <c r="AA130" s="115">
        <v>3.911980440097803E-2</v>
      </c>
      <c r="AB130" s="115">
        <v>2.542372881355923E-2</v>
      </c>
      <c r="AC130" s="115">
        <v>-0.21279212792127924</v>
      </c>
      <c r="AD130" s="115">
        <v>3.5836469380773159E-2</v>
      </c>
      <c r="AE130" s="115">
        <v>-5.6052513031726495E-2</v>
      </c>
      <c r="AF130" s="115">
        <v>0.53736842105263161</v>
      </c>
      <c r="AG130" s="115">
        <v>0.13978494623655913</v>
      </c>
      <c r="AH130" s="115">
        <v>-0.11956521739130432</v>
      </c>
      <c r="AI130" s="115">
        <v>8.9285714285714281E-3</v>
      </c>
      <c r="AJ130" s="115">
        <v>9.3376130726583097E-3</v>
      </c>
      <c r="AK130" s="115"/>
      <c r="AL130" s="115">
        <v>8.4033613445377853E-3</v>
      </c>
      <c r="AM130" s="115">
        <v>0.50306435137895822</v>
      </c>
      <c r="AN130" s="115">
        <v>-0.16551724137931034</v>
      </c>
      <c r="AO130" s="115">
        <v>0.1629400044277175</v>
      </c>
      <c r="AP130" s="115">
        <v>7.311389455286936E-2</v>
      </c>
      <c r="AQ130" s="115">
        <v>-0.14116944598456091</v>
      </c>
      <c r="AR130" s="115">
        <v>-8.7585896136080799E-3</v>
      </c>
      <c r="AS130" s="115">
        <v>9.4300518134715031E-2</v>
      </c>
      <c r="AT130" s="115">
        <v>9.4300518134715031E-2</v>
      </c>
      <c r="AU130" s="115">
        <v>0.12086419753086428</v>
      </c>
      <c r="AV130" s="115">
        <v>0.13468750000000007</v>
      </c>
      <c r="AW130" s="115">
        <v>0</v>
      </c>
      <c r="AX130" s="115">
        <v>0.1711711711711712</v>
      </c>
      <c r="AY130" s="115">
        <v>-0.1235897435897436</v>
      </c>
      <c r="AZ130" s="115">
        <v>-0.20544835414301935</v>
      </c>
      <c r="BA130" s="115">
        <v>-0.18725000000000006</v>
      </c>
      <c r="BB130" s="115">
        <v>-9.0191543914333108E-2</v>
      </c>
      <c r="BD130" s="115">
        <v>0.30568356374807992</v>
      </c>
      <c r="BE130" s="115">
        <v>3.1572462652086818E-2</v>
      </c>
      <c r="BF130" s="115">
        <v>0.21826086956521737</v>
      </c>
      <c r="BG130" s="115">
        <v>0</v>
      </c>
      <c r="BH130" s="115">
        <v>-0.19095477386934667</v>
      </c>
      <c r="BI130" s="115">
        <v>7.6351630210482788E-2</v>
      </c>
      <c r="BK130" s="116">
        <f t="shared" si="1"/>
        <v>3.6600492484676624E-2</v>
      </c>
    </row>
    <row r="131" spans="1:63" x14ac:dyDescent="0.2">
      <c r="A131" t="s">
        <v>1485</v>
      </c>
      <c r="B131" s="115">
        <v>-0.11627906976744186</v>
      </c>
      <c r="C131" s="115">
        <v>-0.22992700729927018</v>
      </c>
      <c r="D131" s="115">
        <v>2.994771034701316E-2</v>
      </c>
      <c r="E131" s="115">
        <v>-2.7192748600373129E-2</v>
      </c>
      <c r="F131" s="115">
        <v>-3.7195328368314115E-2</v>
      </c>
      <c r="G131" s="115">
        <v>-0.26047745358090196</v>
      </c>
      <c r="H131" s="115">
        <v>0.13224867724867728</v>
      </c>
      <c r="J131" s="115">
        <v>0</v>
      </c>
      <c r="L131" s="115">
        <v>0</v>
      </c>
      <c r="M131" s="115">
        <v>3.9473684210526314E-2</v>
      </c>
      <c r="N131" s="115">
        <v>0.11217183770883048</v>
      </c>
      <c r="O131" s="115">
        <v>-0.15384615384615385</v>
      </c>
      <c r="P131" s="115">
        <v>-3.81418092909536E-2</v>
      </c>
      <c r="Q131" s="115">
        <v>-2.4255788313120179E-2</v>
      </c>
      <c r="R131" s="115">
        <v>-0.22077922077922077</v>
      </c>
      <c r="T131" s="115">
        <v>9.6531107928007186E-3</v>
      </c>
      <c r="U131" s="115">
        <v>5.5726660250240534E-2</v>
      </c>
      <c r="V131" s="115">
        <v>5.5479585856612688E-2</v>
      </c>
      <c r="W131" s="115">
        <v>-9.0909090909090856E-2</v>
      </c>
      <c r="X131" s="115">
        <v>-1.6253207869974296E-2</v>
      </c>
      <c r="Y131" s="115">
        <v>4.5724465558194705E-2</v>
      </c>
      <c r="Z131" s="115">
        <v>2.1145165122356698E-2</v>
      </c>
      <c r="AA131" s="115">
        <v>-4.994192799070845E-2</v>
      </c>
      <c r="AB131" s="115">
        <v>-7.8844652615144395E-2</v>
      </c>
      <c r="AC131" s="115">
        <v>0</v>
      </c>
      <c r="AD131" s="115">
        <v>3.5620788807347861E-3</v>
      </c>
      <c r="AE131" s="115">
        <v>-4.7621966168178542E-2</v>
      </c>
      <c r="AF131" s="115">
        <v>0.13432835820895522</v>
      </c>
      <c r="AG131" s="115">
        <v>-5.5837563451776588E-2</v>
      </c>
      <c r="AH131" s="115">
        <v>-0.19825708061002173</v>
      </c>
      <c r="AI131" s="115">
        <v>5.4415364338166079E-2</v>
      </c>
      <c r="AJ131" s="115">
        <v>2.8820174121885343E-2</v>
      </c>
      <c r="AK131" s="115"/>
      <c r="AL131" s="115">
        <v>2.1459227467811159E-2</v>
      </c>
      <c r="AM131" s="115">
        <v>4.8179871520342539E-2</v>
      </c>
      <c r="AN131" s="115">
        <v>-0.26767676767676768</v>
      </c>
      <c r="AO131" s="115">
        <v>4.1124819384239699E-3</v>
      </c>
      <c r="AP131" s="115">
        <v>4.6089692003803895E-3</v>
      </c>
      <c r="AQ131" s="115">
        <v>0.11748165093890003</v>
      </c>
      <c r="AR131" s="115">
        <v>5.3537715911972084E-4</v>
      </c>
      <c r="AS131" s="115">
        <v>7.2222222222222257E-2</v>
      </c>
      <c r="AT131" s="115">
        <v>7.2222222222222257E-2</v>
      </c>
      <c r="AU131" s="115">
        <v>3.8461538461538464E-2</v>
      </c>
      <c r="AV131" s="115">
        <v>1.5873015873015872E-2</v>
      </c>
      <c r="AW131" s="115">
        <v>0</v>
      </c>
      <c r="AX131" s="115">
        <v>-3.7085230969420971E-2</v>
      </c>
      <c r="AY131" s="115">
        <v>1.6684045881126187E-2</v>
      </c>
      <c r="AZ131" s="115">
        <v>-0.23920552677029358</v>
      </c>
      <c r="BA131" s="115">
        <v>-0.16631929970821169</v>
      </c>
      <c r="BB131" s="115">
        <v>8.1091363661068463E-2</v>
      </c>
      <c r="BD131" s="115">
        <v>-0.36549707602339182</v>
      </c>
      <c r="BE131" s="115">
        <v>0.10575613079019087</v>
      </c>
      <c r="BF131" s="115">
        <v>-0.3611111111111111</v>
      </c>
      <c r="BG131" s="115">
        <v>-9.9999999999999978E-2</v>
      </c>
      <c r="BH131" s="115">
        <v>-9.9547511312217188E-2</v>
      </c>
      <c r="BI131" s="115">
        <v>-6.1216582719875956E-2</v>
      </c>
      <c r="BK131" s="116">
        <f t="shared" ref="BK131:BK177" si="2">AVERAGE(B131:BI131)</f>
        <v>-3.676425792310143E-2</v>
      </c>
    </row>
    <row r="132" spans="1:63" x14ac:dyDescent="0.2">
      <c r="A132" t="s">
        <v>1486</v>
      </c>
      <c r="B132" s="115">
        <v>-0.18188736681887371</v>
      </c>
      <c r="C132" s="115">
        <v>0.37000000000000011</v>
      </c>
      <c r="D132" s="115">
        <v>0.1081650570676031</v>
      </c>
      <c r="E132" s="115">
        <v>-0.12543716484028916</v>
      </c>
      <c r="F132" s="115">
        <v>0.18204326622483422</v>
      </c>
      <c r="G132" s="115">
        <v>-0.11419172932330825</v>
      </c>
      <c r="H132" s="115">
        <v>2.717391304347826E-2</v>
      </c>
      <c r="J132" s="115">
        <v>0</v>
      </c>
      <c r="L132" s="115">
        <v>-1.3247732599612296E-3</v>
      </c>
      <c r="M132" s="115">
        <v>-0.16483516483516483</v>
      </c>
      <c r="N132" s="115">
        <v>-5.63063063063063E-2</v>
      </c>
      <c r="O132" s="115">
        <v>-0.10220994475138125</v>
      </c>
      <c r="P132" s="115">
        <v>-2.2466539196940673E-2</v>
      </c>
      <c r="Q132" s="115">
        <v>-9.2999999999999972E-2</v>
      </c>
      <c r="R132" s="115">
        <v>-1.282051282051282E-2</v>
      </c>
      <c r="T132" s="115">
        <v>-5.5359454053418029E-2</v>
      </c>
      <c r="U132" s="115">
        <v>-1.8885741265344664E-2</v>
      </c>
      <c r="V132" s="115">
        <v>9.2665615141955607E-3</v>
      </c>
      <c r="W132" s="115">
        <v>-0.25000000000000011</v>
      </c>
      <c r="X132" s="115">
        <v>0.16899999999999996</v>
      </c>
      <c r="Y132" s="115">
        <v>-9.8742306663098689E-2</v>
      </c>
      <c r="Z132" s="115">
        <v>-0.19305981595092012</v>
      </c>
      <c r="AA132" s="115">
        <v>-5.5921052631578927E-2</v>
      </c>
      <c r="AB132" s="115">
        <v>-5.2514792899408219E-2</v>
      </c>
      <c r="AC132" s="115">
        <v>0.14830508474576282</v>
      </c>
      <c r="AD132" s="115">
        <v>6.3922601822657531E-3</v>
      </c>
      <c r="AE132" s="115">
        <v>0.17381294964028773</v>
      </c>
      <c r="AF132" s="115">
        <v>-1.4705882352941176E-2</v>
      </c>
      <c r="AG132" s="115">
        <v>-3.902439024390237E-2</v>
      </c>
      <c r="AH132" s="115">
        <v>-2.3404255319149005E-2</v>
      </c>
      <c r="AI132" s="115">
        <v>2.331406551059732E-2</v>
      </c>
      <c r="AJ132" s="115">
        <v>5.6454170631144975E-2</v>
      </c>
      <c r="AK132" s="115"/>
      <c r="AL132" s="115">
        <v>5.8128973660308864E-2</v>
      </c>
      <c r="AM132" s="115">
        <v>-6.6000000000000017E-2</v>
      </c>
      <c r="AN132" s="115">
        <v>0.23749999999999993</v>
      </c>
      <c r="AO132" s="115">
        <v>-8.4647471767219526E-2</v>
      </c>
      <c r="AP132" s="115">
        <v>-7.7354033074586617E-2</v>
      </c>
      <c r="AQ132" s="115">
        <v>0.16774265360641133</v>
      </c>
      <c r="AR132" s="115">
        <v>3.6198071321511629E-3</v>
      </c>
      <c r="AS132" s="115">
        <v>-9.9099099099099114E-2</v>
      </c>
      <c r="AT132" s="115">
        <v>-9.9099099099099114E-2</v>
      </c>
      <c r="AU132" s="115">
        <v>-4.8548426445474552E-2</v>
      </c>
      <c r="AV132" s="115">
        <v>2.7229740746779744E-2</v>
      </c>
      <c r="AW132" s="115">
        <v>0</v>
      </c>
      <c r="AX132" s="115">
        <v>-3.9375000000000014E-2</v>
      </c>
      <c r="AY132" s="115">
        <v>-4.671968190854877E-2</v>
      </c>
      <c r="AZ132" s="115">
        <v>-0.17403708987161196</v>
      </c>
      <c r="BA132" s="115">
        <v>-4.0400000000000061E-2</v>
      </c>
      <c r="BB132" s="115">
        <v>-0.11029980657640233</v>
      </c>
      <c r="BD132" s="115">
        <v>0.63897763578274758</v>
      </c>
      <c r="BE132" s="115">
        <v>1.2937726410212179E-2</v>
      </c>
      <c r="BF132" s="115">
        <v>0</v>
      </c>
      <c r="BG132" s="115">
        <v>-0.1111111111111111</v>
      </c>
      <c r="BH132" s="115">
        <v>-7.9166666666666649E-2</v>
      </c>
      <c r="BI132" s="115">
        <v>-2.7139087825103745E-2</v>
      </c>
      <c r="BK132" s="116">
        <f t="shared" si="2"/>
        <v>-6.5278163832480415E-3</v>
      </c>
    </row>
    <row r="133" spans="1:63" x14ac:dyDescent="0.2">
      <c r="A133" t="s">
        <v>1487</v>
      </c>
      <c r="B133" s="115">
        <v>-0.16465352828989191</v>
      </c>
      <c r="C133" s="115">
        <v>-0.41176470588235292</v>
      </c>
      <c r="D133" s="115">
        <v>-0.2352625218208674</v>
      </c>
      <c r="E133" s="115">
        <v>0.15887597946500953</v>
      </c>
      <c r="F133" s="115">
        <v>5.279094260136917E-2</v>
      </c>
      <c r="G133" s="115">
        <v>2.3569023569023666E-2</v>
      </c>
      <c r="H133" s="115">
        <v>4.843304843304843E-2</v>
      </c>
      <c r="J133" s="115">
        <v>0</v>
      </c>
      <c r="L133" s="115">
        <v>-0.19048011879227852</v>
      </c>
      <c r="M133" s="115">
        <v>3.5738675165035289E-2</v>
      </c>
      <c r="N133" s="115">
        <v>-3.5830618892508145E-2</v>
      </c>
      <c r="O133" s="115">
        <v>9.7801364670204768E-2</v>
      </c>
      <c r="P133" s="115">
        <v>6.3368349711961952E-2</v>
      </c>
      <c r="Q133" s="115">
        <v>0.12994350282485873</v>
      </c>
      <c r="R133" s="115">
        <v>5.4137664346481269E-3</v>
      </c>
      <c r="T133" s="115">
        <v>8.843254792569177E-3</v>
      </c>
      <c r="U133" s="115">
        <v>2.8854561352375387E-2</v>
      </c>
      <c r="V133" s="115">
        <v>-0.1865276663993585</v>
      </c>
      <c r="W133" s="115">
        <v>0</v>
      </c>
      <c r="X133" s="115">
        <v>-9.0909090909090912E-2</v>
      </c>
      <c r="Y133" s="115">
        <v>-6.1668256917591528E-2</v>
      </c>
      <c r="Z133" s="115">
        <v>-1.5849056603773649E-2</v>
      </c>
      <c r="AA133" s="115">
        <v>-4.6025104602510594E-2</v>
      </c>
      <c r="AB133" s="115">
        <v>7.7290836653386361E-2</v>
      </c>
      <c r="AC133" s="115">
        <v>-2.6134800550206262E-2</v>
      </c>
      <c r="AD133" s="115">
        <v>3.2933223555921083E-3</v>
      </c>
      <c r="AE133" s="115">
        <v>4.5152073386217489E-2</v>
      </c>
      <c r="AF133" s="115">
        <v>0.12582781456953646</v>
      </c>
      <c r="AG133" s="115">
        <v>0.1581920903954801</v>
      </c>
      <c r="AH133" s="115">
        <v>3.5242290748898709E-2</v>
      </c>
      <c r="AI133" s="115">
        <v>6.984866123399291E-3</v>
      </c>
      <c r="AJ133" s="115">
        <v>1.4478764478764571E-2</v>
      </c>
      <c r="AK133" s="115"/>
      <c r="AL133" s="115">
        <v>-0.11920000000000001</v>
      </c>
      <c r="AM133" s="115">
        <v>-7.4441687344912449E-3</v>
      </c>
      <c r="AN133" s="115">
        <v>0.14285714285714299</v>
      </c>
      <c r="AO133" s="115">
        <v>0.11832973034474918</v>
      </c>
      <c r="AP133" s="115">
        <v>8.2730395381129807E-2</v>
      </c>
      <c r="AQ133" s="115">
        <v>-7.2298537344972719E-4</v>
      </c>
      <c r="AR133" s="115">
        <v>1.7231459639836629E-2</v>
      </c>
      <c r="AS133" s="115">
        <v>-2.5365853658536566E-2</v>
      </c>
      <c r="AT133" s="115">
        <v>-2.5365853658536566E-2</v>
      </c>
      <c r="AU133" s="115">
        <v>6.6059817945383584E-2</v>
      </c>
      <c r="AV133" s="115">
        <v>1.7925311203319475E-2</v>
      </c>
      <c r="AW133" s="115">
        <v>0</v>
      </c>
      <c r="AX133" s="115">
        <v>-6.211180124223544E-3</v>
      </c>
      <c r="AY133" s="115">
        <v>-4.0076335877862586E-2</v>
      </c>
      <c r="AZ133" s="115">
        <v>-2.4356297842727883E-2</v>
      </c>
      <c r="BA133" s="115">
        <v>2.0408163265306121E-2</v>
      </c>
      <c r="BB133" s="115">
        <v>6.5649799031227501E-2</v>
      </c>
      <c r="BD133" s="115">
        <v>-0.21257861635220129</v>
      </c>
      <c r="BE133" s="115">
        <v>4.818732483500586E-2</v>
      </c>
      <c r="BF133" s="115">
        <v>-0.1</v>
      </c>
      <c r="BG133" s="115">
        <v>0.125</v>
      </c>
      <c r="BH133" s="115">
        <v>-6.2500000000000056E-2</v>
      </c>
      <c r="BI133" s="115">
        <v>-0.33458740907950835</v>
      </c>
      <c r="BK133" s="116">
        <f t="shared" si="2"/>
        <v>-1.0891645420499772E-2</v>
      </c>
    </row>
    <row r="134" spans="1:63" x14ac:dyDescent="0.2">
      <c r="A134" t="s">
        <v>1488</v>
      </c>
      <c r="B134" s="115">
        <v>0.51249999999999996</v>
      </c>
      <c r="C134" s="115">
        <v>0.39344262295081966</v>
      </c>
      <c r="D134" s="115">
        <v>0.22887788778877882</v>
      </c>
      <c r="E134" s="115">
        <v>0.15475819032761315</v>
      </c>
      <c r="F134" s="115">
        <v>0.13028986369858947</v>
      </c>
      <c r="G134" s="115">
        <v>-5.2631578947368151E-3</v>
      </c>
      <c r="H134" s="115">
        <v>-2.869236669412775E-3</v>
      </c>
      <c r="J134" s="115">
        <v>0</v>
      </c>
      <c r="L134" s="115">
        <v>0.25629598922168106</v>
      </c>
      <c r="M134" s="115">
        <v>-0.25059706584783348</v>
      </c>
      <c r="N134" s="115">
        <v>-8.5402184707050591E-2</v>
      </c>
      <c r="O134" s="115">
        <v>3.9401103230890466E-2</v>
      </c>
      <c r="P134" s="115">
        <v>0.18276553106212434</v>
      </c>
      <c r="Q134" s="115">
        <v>-9.3283582089552231E-3</v>
      </c>
      <c r="R134" s="115">
        <v>1.5445026178010373E-2</v>
      </c>
      <c r="T134" s="115">
        <v>2.9449502046801624E-2</v>
      </c>
      <c r="U134" s="115">
        <v>-3.8217155671836943E-2</v>
      </c>
      <c r="V134" s="115">
        <v>5.6451612903226037E-3</v>
      </c>
      <c r="W134" s="115">
        <v>-0.11111111111111108</v>
      </c>
      <c r="X134" s="115">
        <v>4.2654028436018884E-2</v>
      </c>
      <c r="Y134" s="115">
        <v>-0.16629683902030562</v>
      </c>
      <c r="Z134" s="115">
        <v>3.3742929588453222E-2</v>
      </c>
      <c r="AA134" s="115">
        <v>-7.9441502166586353E-2</v>
      </c>
      <c r="AB134" s="115">
        <v>1.1281224818694646E-2</v>
      </c>
      <c r="AC134" s="115">
        <v>-2.4161073825503435E-2</v>
      </c>
      <c r="AD134" s="115">
        <v>4.1192925464717672E-2</v>
      </c>
      <c r="AE134" s="115">
        <v>-1.351605030974333E-3</v>
      </c>
      <c r="AF134" s="115">
        <v>6.6666666666666428E-3</v>
      </c>
      <c r="AG134" s="115">
        <v>-2.7472527472527496E-2</v>
      </c>
      <c r="AH134" s="115">
        <v>-9.1999999999999998E-2</v>
      </c>
      <c r="AI134" s="115">
        <v>-5.4033191817831174E-3</v>
      </c>
      <c r="AJ134" s="115">
        <v>3.1872509960159272E-2</v>
      </c>
      <c r="AK134" s="115"/>
      <c r="AL134" s="115">
        <v>0.15207373271889404</v>
      </c>
      <c r="AM134" s="115">
        <v>-0.12276882890727037</v>
      </c>
      <c r="AN134" s="115">
        <v>-6.6666666666666721E-2</v>
      </c>
      <c r="AO134" s="115">
        <v>-0.14661617632779878</v>
      </c>
      <c r="AP134" s="115">
        <v>-3.6001127236860539E-2</v>
      </c>
      <c r="AQ134" s="115">
        <v>5.0783076203833551E-2</v>
      </c>
      <c r="AR134" s="115">
        <v>3.8974236356028515E-2</v>
      </c>
      <c r="AS134" s="115">
        <v>-0.13865546218487398</v>
      </c>
      <c r="AT134" s="115">
        <v>-0.13865546218487398</v>
      </c>
      <c r="AU134" s="115">
        <v>-5.3305429028683959E-2</v>
      </c>
      <c r="AV134" s="115">
        <v>-4.546894803548792E-2</v>
      </c>
      <c r="AW134" s="115">
        <v>0</v>
      </c>
      <c r="AX134" s="115">
        <v>5.2029136316337149E-3</v>
      </c>
      <c r="AY134" s="115">
        <v>4.5386533665835414E-2</v>
      </c>
      <c r="AZ134" s="115">
        <v>1.7705382436260624E-2</v>
      </c>
      <c r="BA134" s="115">
        <v>-2.7777777777777752E-2</v>
      </c>
      <c r="BB134" s="115">
        <v>0.10336593131680695</v>
      </c>
      <c r="BD134" s="115">
        <v>-0.11666666666666664</v>
      </c>
      <c r="BE134" s="115">
        <v>3.9665382084782395E-2</v>
      </c>
      <c r="BF134" s="115">
        <v>0</v>
      </c>
      <c r="BG134" s="115">
        <v>-0.14893617021276598</v>
      </c>
      <c r="BH134" s="115">
        <v>3.9215686274510714E-3</v>
      </c>
      <c r="BI134" s="115">
        <v>0.26290782388343353</v>
      </c>
      <c r="BK134" s="116">
        <f t="shared" si="2"/>
        <v>1.628788893849014E-2</v>
      </c>
    </row>
    <row r="135" spans="1:63" x14ac:dyDescent="0.2">
      <c r="A135" t="s">
        <v>1489</v>
      </c>
      <c r="B135" s="115">
        <v>-0.14473684210526314</v>
      </c>
      <c r="C135" s="115">
        <v>-0.39</v>
      </c>
      <c r="D135" s="115">
        <v>-0.1416430594900849</v>
      </c>
      <c r="E135" s="115">
        <v>-0.19995007488766861</v>
      </c>
      <c r="F135" s="115">
        <v>-5.3624739480651218E-2</v>
      </c>
      <c r="G135" s="115">
        <v>-0.13242009132420096</v>
      </c>
      <c r="H135" s="115">
        <v>-9.0671902043346908E-2</v>
      </c>
      <c r="J135" s="115">
        <v>0.05</v>
      </c>
      <c r="L135" s="115">
        <v>-7.406645406851136E-3</v>
      </c>
      <c r="M135" s="115">
        <v>-9.3271461716937468E-2</v>
      </c>
      <c r="N135" s="115">
        <v>-4.0952380952380928E-2</v>
      </c>
      <c r="O135" s="115">
        <v>-0.20835932626325648</v>
      </c>
      <c r="P135" s="115">
        <v>-2.0992740827938009E-2</v>
      </c>
      <c r="Q135" s="115">
        <v>-3.7299515106296199E-4</v>
      </c>
      <c r="R135" s="115">
        <v>7.9155672823220131E-3</v>
      </c>
      <c r="T135" s="115">
        <v>-6.5650510932237255E-2</v>
      </c>
      <c r="U135" s="115">
        <v>1.8946967533085737E-2</v>
      </c>
      <c r="V135" s="115">
        <v>9.5212859918742287E-2</v>
      </c>
      <c r="W135" s="115">
        <v>0</v>
      </c>
      <c r="X135" s="115">
        <v>-0.1884615384615384</v>
      </c>
      <c r="Y135" s="115">
        <v>-0.16181218416619872</v>
      </c>
      <c r="Z135" s="115">
        <v>-0.12954159592529704</v>
      </c>
      <c r="AA135" s="115">
        <v>-1.0952380952380972E-2</v>
      </c>
      <c r="AB135" s="115">
        <v>-0.11357142857142856</v>
      </c>
      <c r="AC135" s="115">
        <v>9.7201767304860104E-2</v>
      </c>
      <c r="AD135" s="115">
        <v>2.6443754920576018E-2</v>
      </c>
      <c r="AE135" s="115">
        <v>-9.861585840468369E-2</v>
      </c>
      <c r="AF135" s="115">
        <v>-2.4072869225764428E-2</v>
      </c>
      <c r="AG135" s="115">
        <v>-0.14553990610328632</v>
      </c>
      <c r="AH135" s="115">
        <v>-0.17898193760262723</v>
      </c>
      <c r="AI135" s="115">
        <v>-5.8502906976744165E-2</v>
      </c>
      <c r="AJ135" s="115">
        <v>3.754736479503961E-2</v>
      </c>
      <c r="AK135" s="115"/>
      <c r="AL135" s="115">
        <v>-1.3636363636363669E-2</v>
      </c>
      <c r="AM135" s="115">
        <v>-2.586938083121287E-2</v>
      </c>
      <c r="AN135" s="115">
        <v>0.19047619047619047</v>
      </c>
      <c r="AO135" s="115">
        <v>-1.8488516153626341E-2</v>
      </c>
      <c r="AP135" s="115">
        <v>1.0321019289629073E-2</v>
      </c>
      <c r="AQ135" s="115">
        <v>1.7965496728138075E-2</v>
      </c>
      <c r="AR135" s="115">
        <v>1.2269204297213039E-3</v>
      </c>
      <c r="AS135" s="115">
        <v>0.19238476953907815</v>
      </c>
      <c r="AT135" s="115">
        <v>0.19238476953907815</v>
      </c>
      <c r="AU135" s="115">
        <v>-6.6214507414645254E-2</v>
      </c>
      <c r="AV135" s="115">
        <v>-1.375000000000004E-2</v>
      </c>
      <c r="AW135" s="115">
        <v>0</v>
      </c>
      <c r="AX135" s="115">
        <v>-6.6990291262135973E-2</v>
      </c>
      <c r="AY135" s="115">
        <v>0.30194805194805197</v>
      </c>
      <c r="AZ135" s="115">
        <v>-7.2273324572930439E-2</v>
      </c>
      <c r="BA135" s="115">
        <v>-0.1804878048780488</v>
      </c>
      <c r="BB135" s="115">
        <v>0.60109239872553488</v>
      </c>
      <c r="BD135" s="115">
        <v>-0.18181818181818182</v>
      </c>
      <c r="BE135" s="115">
        <v>2.6831386931763353E-2</v>
      </c>
      <c r="BF135" s="115">
        <v>2.564102564102564E-2</v>
      </c>
      <c r="BG135" s="115">
        <v>-0.11320754716981125</v>
      </c>
      <c r="BH135" s="115">
        <v>-1.9230769230769332E-2</v>
      </c>
      <c r="BI135" s="115">
        <v>-2.8615384615384605E-2</v>
      </c>
      <c r="BK135" s="116">
        <f t="shared" si="2"/>
        <v>-2.9220857046401875E-2</v>
      </c>
    </row>
    <row r="136" spans="1:63" x14ac:dyDescent="0.2">
      <c r="A136" t="s">
        <v>1490</v>
      </c>
      <c r="B136" s="115">
        <v>-0.10915750915750917</v>
      </c>
      <c r="C136" s="115">
        <v>0.76991150442477896</v>
      </c>
      <c r="D136" s="115">
        <v>-5.3492425258077611E-2</v>
      </c>
      <c r="E136" s="115">
        <v>-0.19735523943097566</v>
      </c>
      <c r="F136" s="115">
        <v>-0.11148369660418911</v>
      </c>
      <c r="G136" s="115">
        <v>-0.12654097171863665</v>
      </c>
      <c r="H136" s="115">
        <v>0.37151461470327729</v>
      </c>
      <c r="J136" s="115">
        <v>2.3928086399793349E-3</v>
      </c>
      <c r="L136" s="115">
        <v>4.526881720430101E-2</v>
      </c>
      <c r="M136" s="115">
        <v>-9.1356289529163734E-2</v>
      </c>
      <c r="N136" s="115">
        <v>0.3011152416356877</v>
      </c>
      <c r="O136" s="115">
        <v>-6.9645966337782889E-2</v>
      </c>
      <c r="P136" s="115">
        <v>0.21733938380702178</v>
      </c>
      <c r="Q136" s="115">
        <v>-6.4549895324494122E-2</v>
      </c>
      <c r="R136" s="115">
        <v>-1.940491591203105E-2</v>
      </c>
      <c r="T136" s="115">
        <v>-2.046636470390888E-2</v>
      </c>
      <c r="U136" s="115">
        <v>2.2189781021897823E-2</v>
      </c>
      <c r="V136" s="115">
        <v>-0.1671325584816831</v>
      </c>
      <c r="W136" s="115">
        <v>-0.22047244094488183</v>
      </c>
      <c r="X136" s="115">
        <v>-9.7222222222222238E-2</v>
      </c>
      <c r="Y136" s="115">
        <v>0.50565359822466449</v>
      </c>
      <c r="Z136" s="115">
        <v>4.8042704626334441E-2</v>
      </c>
      <c r="AA136" s="115">
        <v>-7.0921985815602167E-3</v>
      </c>
      <c r="AB136" s="115">
        <v>-8.1967213114754092E-2</v>
      </c>
      <c r="AC136" s="115">
        <v>-0.25629791894852144</v>
      </c>
      <c r="AD136" s="115">
        <v>3.5089401275106624E-2</v>
      </c>
      <c r="AE136" s="115">
        <v>0.24490225817323893</v>
      </c>
      <c r="AF136" s="115">
        <v>5.9269469331495482E-2</v>
      </c>
      <c r="AG136" s="115">
        <v>-8.5836909871244704E-2</v>
      </c>
      <c r="AH136" s="115">
        <v>-0.16000000000000003</v>
      </c>
      <c r="AI136" s="115">
        <v>-0.11340206185567009</v>
      </c>
      <c r="AJ136" s="115">
        <v>-7.5183179356482943E-2</v>
      </c>
      <c r="AK136" s="115"/>
      <c r="AL136" s="115">
        <v>-6.3233965672990318E-3</v>
      </c>
      <c r="AM136" s="115">
        <v>-0.17379117028731608</v>
      </c>
      <c r="AN136" s="115">
        <v>-0.36683417085427134</v>
      </c>
      <c r="AO136" s="115">
        <v>0.14564908832842016</v>
      </c>
      <c r="AP136" s="115">
        <v>-0.42237480470356054</v>
      </c>
      <c r="AQ136" s="115">
        <v>-2.9669822211960371E-2</v>
      </c>
      <c r="AR136" s="115">
        <v>-7.4244397041305393E-2</v>
      </c>
      <c r="AS136" s="115">
        <v>-0.18464052287581698</v>
      </c>
      <c r="AT136" s="115">
        <v>-0.18464052287581698</v>
      </c>
      <c r="AU136" s="115">
        <v>-0.10825217837006666</v>
      </c>
      <c r="AV136" s="115">
        <v>0.11790393013100436</v>
      </c>
      <c r="AW136" s="115">
        <v>0</v>
      </c>
      <c r="AX136" s="115">
        <v>-1.9379844961240585E-3</v>
      </c>
      <c r="AY136" s="115">
        <v>-0.28205128205128199</v>
      </c>
      <c r="AZ136" s="115">
        <v>-0.23938030984507749</v>
      </c>
      <c r="BA136" s="115">
        <v>0.20588235294117646</v>
      </c>
      <c r="BB136" s="115">
        <v>0.2205555555555555</v>
      </c>
      <c r="BD136" s="115">
        <v>-0.42105263157894735</v>
      </c>
      <c r="BE136" s="115">
        <v>-3.5108958837772361E-2</v>
      </c>
      <c r="BF136" s="115">
        <v>-2.4512256128063955E-2</v>
      </c>
      <c r="BG136" s="115">
        <v>3.9215686274509838E-2</v>
      </c>
      <c r="BH136" s="115">
        <v>-0.20972644376899693</v>
      </c>
      <c r="BI136" s="115">
        <v>-6.7164179104477709E-2</v>
      </c>
      <c r="BK136" s="116">
        <f t="shared" si="2"/>
        <v>-2.9233978411881717E-2</v>
      </c>
    </row>
    <row r="137" spans="1:63" x14ac:dyDescent="0.2">
      <c r="A137" t="s">
        <v>1491</v>
      </c>
      <c r="B137" s="115">
        <v>1.0526315789473684</v>
      </c>
      <c r="C137" s="115">
        <v>0.12999999999999989</v>
      </c>
      <c r="D137" s="115">
        <v>2.388469457789992E-2</v>
      </c>
      <c r="E137" s="115">
        <v>0.74510489510489486</v>
      </c>
      <c r="F137" s="115">
        <v>0.29924895145820474</v>
      </c>
      <c r="G137" s="115">
        <v>7.3151750972762608E-2</v>
      </c>
      <c r="H137" s="115">
        <v>-3.3655162969049524E-2</v>
      </c>
      <c r="J137" s="115">
        <v>0</v>
      </c>
      <c r="L137" s="115">
        <v>1.2630662020905885E-2</v>
      </c>
      <c r="M137" s="115">
        <v>1.6573796256608243E-2</v>
      </c>
      <c r="N137" s="115">
        <v>-0.34122448979591835</v>
      </c>
      <c r="O137" s="115">
        <v>-0.11641025641025639</v>
      </c>
      <c r="P137" s="115">
        <v>0.12041744715012043</v>
      </c>
      <c r="Q137" s="115">
        <v>0.19665970772442593</v>
      </c>
      <c r="R137" s="115">
        <v>0.19400679641643503</v>
      </c>
      <c r="T137" s="115">
        <v>0.12670110887096783</v>
      </c>
      <c r="U137" s="115">
        <v>6.1247676099979415E-2</v>
      </c>
      <c r="V137" s="115">
        <v>0.22911392405063297</v>
      </c>
      <c r="W137" s="115">
        <v>-7.812500000000111E-3</v>
      </c>
      <c r="X137" s="115">
        <v>-4.0639573617588236E-2</v>
      </c>
      <c r="Y137" s="115">
        <v>0.27878378378378371</v>
      </c>
      <c r="Z137" s="115">
        <v>0.10196078431372554</v>
      </c>
      <c r="AA137" s="115">
        <v>-2.4446494464944703E-2</v>
      </c>
      <c r="AB137" s="115">
        <v>3.9499670836076698E-3</v>
      </c>
      <c r="AC137" s="115">
        <v>1.6703786191536788E-2</v>
      </c>
      <c r="AD137" s="115">
        <v>1.0511528773493586E-2</v>
      </c>
      <c r="AE137" s="115">
        <v>0.78358881875563569</v>
      </c>
      <c r="AF137" s="115">
        <v>6.9396252602359227E-3</v>
      </c>
      <c r="AG137" s="115">
        <v>0.52287581699346408</v>
      </c>
      <c r="AH137" s="115">
        <v>0.70588235294117652</v>
      </c>
      <c r="AI137" s="115">
        <v>5.5064581917063135E-2</v>
      </c>
      <c r="AJ137" s="115">
        <v>-4.7922353654837678E-2</v>
      </c>
      <c r="AK137" s="115"/>
      <c r="AL137" s="115">
        <v>0.25084745762711874</v>
      </c>
      <c r="AM137" s="115">
        <v>-0.16058823529411767</v>
      </c>
      <c r="AN137" s="115">
        <v>0.32666666666666666</v>
      </c>
      <c r="AO137" s="115">
        <v>0.15848722489248673</v>
      </c>
      <c r="AP137" s="115">
        <v>0.50862175908696194</v>
      </c>
      <c r="AQ137" s="115">
        <v>0.41132382892057034</v>
      </c>
      <c r="AR137" s="115">
        <v>-6.3607356870476486E-2</v>
      </c>
      <c r="AS137" s="115">
        <v>0.18032786885245913</v>
      </c>
      <c r="AT137" s="115">
        <v>0.18032786885245913</v>
      </c>
      <c r="AU137" s="115">
        <v>0.1678438884233209</v>
      </c>
      <c r="AV137" s="115">
        <v>0.24294398610508028</v>
      </c>
      <c r="AW137" s="115">
        <v>0</v>
      </c>
      <c r="AX137" s="115">
        <v>-0.20049581654787735</v>
      </c>
      <c r="AY137" s="115">
        <v>0.41304347826086957</v>
      </c>
      <c r="AZ137" s="115">
        <v>0.48222222222222233</v>
      </c>
      <c r="BA137" s="115">
        <v>0</v>
      </c>
      <c r="BB137" s="115">
        <v>1.1235955056179775E-2</v>
      </c>
      <c r="BD137" s="115">
        <v>-0.11627906976744186</v>
      </c>
      <c r="BE137" s="115">
        <v>-5.0037064492217034E-3</v>
      </c>
      <c r="BF137" s="115">
        <v>1.2151898734177135E-2</v>
      </c>
      <c r="BG137" s="115"/>
      <c r="BH137" s="115">
        <v>0.17921146953405018</v>
      </c>
      <c r="BI137" s="115">
        <v>2.4705882352941275E-2</v>
      </c>
      <c r="BK137" s="116">
        <f t="shared" si="2"/>
        <v>0.15110204584094009</v>
      </c>
    </row>
    <row r="138" spans="1:63" x14ac:dyDescent="0.2">
      <c r="A138" t="s">
        <v>1492</v>
      </c>
      <c r="B138" s="115">
        <v>-1.4814814814814762E-2</v>
      </c>
      <c r="C138" s="115">
        <v>-0.28571428571428564</v>
      </c>
      <c r="D138" s="115">
        <v>0.17956606217616575</v>
      </c>
      <c r="E138" s="115">
        <v>-1.3793103448275813E-2</v>
      </c>
      <c r="F138" s="115">
        <v>4.6156462585033989E-2</v>
      </c>
      <c r="G138" s="115">
        <v>3.5455278001611565E-2</v>
      </c>
      <c r="H138" s="115">
        <v>-6.9305037759296431E-2</v>
      </c>
      <c r="J138" s="115">
        <v>0.15754014298012492</v>
      </c>
      <c r="L138" s="115">
        <v>-0.1170079800019229</v>
      </c>
      <c r="M138" s="115">
        <v>0.18788187372708745</v>
      </c>
      <c r="N138" s="115">
        <v>-6.9148936170212782E-2</v>
      </c>
      <c r="O138" s="115">
        <v>0.38101983002832868</v>
      </c>
      <c r="P138" s="115">
        <v>6.1044860874503087E-2</v>
      </c>
      <c r="Q138" s="115">
        <v>3.6796536796536702E-2</v>
      </c>
      <c r="R138" s="115">
        <v>-6.0377358490566191E-2</v>
      </c>
      <c r="T138" s="115">
        <v>6.910952445103051E-2</v>
      </c>
      <c r="U138" s="115">
        <v>2.0124328311031468E-2</v>
      </c>
      <c r="V138" s="115">
        <v>0.10577884423115376</v>
      </c>
      <c r="W138" s="115">
        <v>-7.2463768115942032E-2</v>
      </c>
      <c r="X138" s="115">
        <v>0.11847988077496273</v>
      </c>
      <c r="Y138" s="115">
        <v>-3.2679738562091505E-2</v>
      </c>
      <c r="Z138" s="115">
        <v>-0.22006423000458786</v>
      </c>
      <c r="AA138" s="115">
        <v>0.30053989202159553</v>
      </c>
      <c r="AB138" s="115">
        <v>-5.1217988757026982E-2</v>
      </c>
      <c r="AC138" s="115">
        <v>1.1261261261261221E-2</v>
      </c>
      <c r="AD138" s="115">
        <v>0.25786010236412377</v>
      </c>
      <c r="AE138" s="115">
        <v>0.16747083077462951</v>
      </c>
      <c r="AF138" s="115">
        <v>-0.27769423558897238</v>
      </c>
      <c r="AG138" s="115">
        <v>5.5172413793103496E-2</v>
      </c>
      <c r="AH138" s="115">
        <v>6.25E-2</v>
      </c>
      <c r="AI138" s="115">
        <v>7.3330901130974152E-2</v>
      </c>
      <c r="AJ138" s="115">
        <v>0.11159811193526631</v>
      </c>
      <c r="AK138" s="115"/>
      <c r="AL138" s="115">
        <v>5.3571428571428485E-2</v>
      </c>
      <c r="AM138" s="115">
        <v>-8.3310865462388875E-2</v>
      </c>
      <c r="AN138" s="115">
        <v>0</v>
      </c>
      <c r="AO138" s="115">
        <v>-7.9627473806752072E-2</v>
      </c>
      <c r="AP138" s="115">
        <v>6.1786182362853969E-3</v>
      </c>
      <c r="AQ138" s="115">
        <v>-2.2379738770309035E-2</v>
      </c>
      <c r="AR138" s="115">
        <v>4.4631727277654402E-2</v>
      </c>
      <c r="AS138" s="115">
        <v>0</v>
      </c>
      <c r="AT138" s="115">
        <v>0</v>
      </c>
      <c r="AU138" s="115">
        <v>5.0824003019247783E-2</v>
      </c>
      <c r="AV138" s="115">
        <v>9.7973778307508919E-2</v>
      </c>
      <c r="AW138" s="115">
        <v>0</v>
      </c>
      <c r="AX138" s="115">
        <v>4.096774193548397E-2</v>
      </c>
      <c r="AY138" s="115">
        <v>-0.1471910112359551</v>
      </c>
      <c r="AZ138" s="115">
        <v>-9.8798397863818443E-2</v>
      </c>
      <c r="BA138" s="115">
        <v>0</v>
      </c>
      <c r="BB138" s="115">
        <v>0.62646198830409361</v>
      </c>
      <c r="BD138" s="115">
        <v>-5.7017543859649154E-2</v>
      </c>
      <c r="BE138" s="115">
        <v>0.24131585001150224</v>
      </c>
      <c r="BF138" s="115">
        <v>9.713701431492909E-3</v>
      </c>
      <c r="BG138" s="115"/>
      <c r="BH138" s="115">
        <v>-6.0606060606060656E-2</v>
      </c>
      <c r="BI138" s="115">
        <v>0.14826072272880786</v>
      </c>
      <c r="BK138" s="116">
        <f t="shared" si="2"/>
        <v>3.5655076463131506E-2</v>
      </c>
    </row>
    <row r="139" spans="1:63" x14ac:dyDescent="0.2">
      <c r="A139" t="s">
        <v>1493</v>
      </c>
      <c r="B139" s="115">
        <v>-0.25986842105263153</v>
      </c>
      <c r="C139" s="115">
        <v>-0.12500000000000011</v>
      </c>
      <c r="D139" s="115">
        <v>0.14053554939981533</v>
      </c>
      <c r="E139" s="115">
        <v>0.15216527612236783</v>
      </c>
      <c r="F139" s="115">
        <v>0.63861330955300422</v>
      </c>
      <c r="G139" s="115">
        <v>-0.19493999351281213</v>
      </c>
      <c r="H139" s="115">
        <v>0.19901428898907303</v>
      </c>
      <c r="J139" s="115">
        <v>0.27618820157630775</v>
      </c>
      <c r="L139" s="115">
        <v>0.40630070308274763</v>
      </c>
      <c r="M139" s="115">
        <v>-0.15405599425699934</v>
      </c>
      <c r="N139" s="115">
        <v>-0.4074741107609185</v>
      </c>
      <c r="O139" s="115">
        <v>-0.34599351551644281</v>
      </c>
      <c r="P139" s="115">
        <v>-0.17691049310586587</v>
      </c>
      <c r="Q139" s="115">
        <v>-5.9063136456211779E-2</v>
      </c>
      <c r="R139" s="115">
        <v>6.3928350833848055E-2</v>
      </c>
      <c r="T139" s="115">
        <v>0.54356415055105012</v>
      </c>
      <c r="U139" s="115">
        <v>9.1923607915324376E-2</v>
      </c>
      <c r="V139" s="115">
        <v>0.11133333333333328</v>
      </c>
      <c r="W139" s="115">
        <v>-7.9999999999999946E-2</v>
      </c>
      <c r="X139" s="115">
        <v>-7.7663230240549871E-2</v>
      </c>
      <c r="Y139" s="115">
        <v>-0.45869449849637356</v>
      </c>
      <c r="Z139" s="115">
        <v>5.4167338384652576E-2</v>
      </c>
      <c r="AA139" s="115">
        <v>0.34979757085020263</v>
      </c>
      <c r="AB139" s="115">
        <v>9.8833218943033721E-2</v>
      </c>
      <c r="AC139" s="115">
        <v>-0.15829383886255921</v>
      </c>
      <c r="AD139" s="115">
        <v>-4.0570560037413758E-2</v>
      </c>
      <c r="AE139" s="115">
        <v>0.49750394114555946</v>
      </c>
      <c r="AF139" s="115">
        <v>-2.6829268292682961E-2</v>
      </c>
      <c r="AG139" s="115">
        <v>-6.8493150684931572E-3</v>
      </c>
      <c r="AH139" s="115">
        <v>-0.2</v>
      </c>
      <c r="AI139" s="115">
        <v>-0.13053132434575729</v>
      </c>
      <c r="AJ139" s="115">
        <v>0.43840931134820554</v>
      </c>
      <c r="AK139" s="115"/>
      <c r="AL139" s="115">
        <v>-0.20076117982873448</v>
      </c>
      <c r="AM139" s="115">
        <v>0.32748747315676457</v>
      </c>
      <c r="AN139" s="115">
        <v>-0.4863013698630137</v>
      </c>
      <c r="AO139" s="115">
        <v>0.3262312799135404</v>
      </c>
      <c r="AP139" s="115">
        <v>0.18574705838821873</v>
      </c>
      <c r="AQ139" s="115">
        <v>-0.10544314619549737</v>
      </c>
      <c r="AR139" s="115">
        <v>0.3384353124659969</v>
      </c>
      <c r="AS139" s="115">
        <v>0.50289855072463752</v>
      </c>
      <c r="AT139" s="115">
        <v>0.50289855072463752</v>
      </c>
      <c r="AU139" s="115">
        <v>0.27408238499759568</v>
      </c>
      <c r="AV139" s="115">
        <v>0.50035765379113029</v>
      </c>
      <c r="AW139" s="115">
        <v>8.492569002123149E-3</v>
      </c>
      <c r="AX139" s="115">
        <v>0.61668839634941319</v>
      </c>
      <c r="AY139" s="115">
        <v>-0.2722812755519215</v>
      </c>
      <c r="AZ139" s="115">
        <v>-0.2345426673479816</v>
      </c>
      <c r="BA139" s="115">
        <v>4.1028781383955867E-2</v>
      </c>
      <c r="BB139" s="115">
        <v>0.40921967550862737</v>
      </c>
      <c r="BD139" s="115">
        <v>-5.9405940594059313E-2</v>
      </c>
      <c r="BE139" s="115">
        <v>0.20632718190647989</v>
      </c>
      <c r="BF139" s="115">
        <v>-0.14021978021978027</v>
      </c>
      <c r="BG139" s="115"/>
      <c r="BH139" s="115">
        <v>6.0714285714285852E-2</v>
      </c>
      <c r="BI139" s="115">
        <v>0.28404163052905468</v>
      </c>
      <c r="BK139" s="116">
        <f t="shared" si="2"/>
        <v>7.8615479203301614E-2</v>
      </c>
    </row>
    <row r="140" spans="1:63" x14ac:dyDescent="0.2">
      <c r="A140" t="s">
        <v>1494</v>
      </c>
      <c r="B140" s="115">
        <v>0.47096774193548369</v>
      </c>
      <c r="C140" s="115">
        <v>-8.3094555873925502E-2</v>
      </c>
      <c r="D140" s="115">
        <v>-9.7349558259710006E-2</v>
      </c>
      <c r="E140" s="115">
        <v>-0.44887234508430041</v>
      </c>
      <c r="F140" s="115">
        <v>-5.2092138630600242E-2</v>
      </c>
      <c r="G140" s="115">
        <v>0.66919328641039522</v>
      </c>
      <c r="H140" s="115">
        <v>-0.59732307692307696</v>
      </c>
      <c r="J140" s="115">
        <v>0</v>
      </c>
      <c r="L140" s="115">
        <v>2.7222222222222134E-2</v>
      </c>
      <c r="M140" s="115">
        <v>0.19879518072289162</v>
      </c>
      <c r="O140" s="115">
        <v>-0.53549913941480198</v>
      </c>
      <c r="P140" s="115">
        <v>0.64703618167821397</v>
      </c>
      <c r="Q140" s="115">
        <v>-0.43026224181944772</v>
      </c>
      <c r="R140" s="115">
        <v>2.5007913896802871E-2</v>
      </c>
      <c r="T140" s="115">
        <v>0.36464245175936438</v>
      </c>
      <c r="U140" s="115">
        <v>0.18808091853471851</v>
      </c>
      <c r="V140" s="115">
        <v>-3.4541943788886496E-2</v>
      </c>
      <c r="W140" s="115">
        <v>0</v>
      </c>
      <c r="X140" s="115">
        <v>-0.23178458289334744</v>
      </c>
      <c r="Y140" s="115">
        <v>-0.53663934426229509</v>
      </c>
      <c r="Z140" s="115">
        <v>-0.41646284101599246</v>
      </c>
      <c r="AA140" s="115">
        <v>7.5783972125435473E-2</v>
      </c>
      <c r="AB140" s="115">
        <v>0.1216320246343341</v>
      </c>
      <c r="AC140" s="115">
        <v>0.41610738255033564</v>
      </c>
      <c r="AD140" s="115">
        <v>0.41876088579248577</v>
      </c>
      <c r="AE140" s="115">
        <v>4.7042640990371414E-2</v>
      </c>
      <c r="AF140" s="115">
        <v>0</v>
      </c>
      <c r="AG140" s="115">
        <v>-2.6666666666666689E-2</v>
      </c>
      <c r="AH140" s="115">
        <v>2.0408163265306048E-2</v>
      </c>
      <c r="AI140" s="115">
        <v>-7.9964978841383386E-2</v>
      </c>
      <c r="AJ140" s="115">
        <v>0.1796338672768879</v>
      </c>
      <c r="AK140" s="115"/>
      <c r="AL140" s="115">
        <v>0.46787709497206698</v>
      </c>
      <c r="AM140" s="115">
        <v>7.4615384615384667E-2</v>
      </c>
      <c r="AN140" s="115">
        <v>0.24255319148936164</v>
      </c>
      <c r="AO140" s="115">
        <v>0.15681371673513117</v>
      </c>
      <c r="AP140" s="115">
        <v>0.40511594052199223</v>
      </c>
      <c r="AQ140" s="115">
        <v>0.20274207369323061</v>
      </c>
      <c r="AR140" s="115">
        <v>0.17598635103433566</v>
      </c>
      <c r="AS140" s="115">
        <v>0.15000000000000005</v>
      </c>
      <c r="AT140" s="115">
        <v>0.15000000000000005</v>
      </c>
      <c r="AU140" s="115">
        <v>-4.1628264208909277E-2</v>
      </c>
      <c r="AV140" s="115">
        <v>0.31886792452830198</v>
      </c>
      <c r="AW140" s="115">
        <v>-0.30092764378478665</v>
      </c>
      <c r="AX140" s="115">
        <v>-0.31198421241478291</v>
      </c>
      <c r="AY140" s="115">
        <v>0.56393861892583119</v>
      </c>
      <c r="AZ140" s="115">
        <v>0.17820590006020476</v>
      </c>
      <c r="BA140" s="115">
        <v>0.4053356282271946</v>
      </c>
      <c r="BB140" s="115">
        <v>-0.4564669652855543</v>
      </c>
      <c r="BD140" s="115">
        <v>-0.22555910543130997</v>
      </c>
      <c r="BE140" s="115">
        <v>0.30207768744354097</v>
      </c>
      <c r="BF140" s="115">
        <v>0</v>
      </c>
      <c r="BG140" s="115"/>
      <c r="BH140" s="115">
        <v>0.11999999999999993</v>
      </c>
      <c r="BI140" s="115">
        <v>2.1729682746630661E-3</v>
      </c>
      <c r="BK140" s="116">
        <f t="shared" si="2"/>
        <v>5.4330145466353029E-2</v>
      </c>
    </row>
    <row r="141" spans="1:63" x14ac:dyDescent="0.2">
      <c r="A141" t="s">
        <v>1495</v>
      </c>
      <c r="B141" s="115">
        <v>3.5058430717863097E-2</v>
      </c>
      <c r="C141" s="115">
        <v>1.2371794871794872</v>
      </c>
      <c r="D141" s="115">
        <v>-9.1060606060606036E-2</v>
      </c>
      <c r="E141" s="115">
        <v>0</v>
      </c>
      <c r="F141" s="115">
        <v>0.11452629099687915</v>
      </c>
      <c r="G141" s="115">
        <v>0.21593153390388409</v>
      </c>
      <c r="H141" s="115">
        <v>0</v>
      </c>
      <c r="J141" s="115">
        <v>0</v>
      </c>
      <c r="L141" s="115">
        <v>-7.4431160817585884E-2</v>
      </c>
      <c r="M141" s="115">
        <v>0.67194244604316555</v>
      </c>
      <c r="O141" s="115">
        <v>-4.987735077677851E-2</v>
      </c>
      <c r="P141" s="115">
        <v>-7.639419404125259E-3</v>
      </c>
      <c r="Q141" s="115">
        <v>-0.14231687898089168</v>
      </c>
      <c r="R141" s="115">
        <v>-9.9230111206159127E-2</v>
      </c>
      <c r="T141" s="115">
        <v>0.16979253112033202</v>
      </c>
      <c r="U141" s="115">
        <v>-0.15275043427909668</v>
      </c>
      <c r="V141" s="115">
        <v>-0.12551594746716693</v>
      </c>
      <c r="W141" s="115">
        <v>0</v>
      </c>
      <c r="X141" s="115">
        <v>-0.33567169414240616</v>
      </c>
      <c r="Y141" s="115">
        <v>0</v>
      </c>
      <c r="Z141" s="115">
        <v>-4.9959781928679982E-2</v>
      </c>
      <c r="AA141" s="115">
        <v>7.9016681299385293E-3</v>
      </c>
      <c r="AB141" s="115">
        <v>-6.81492109038737E-2</v>
      </c>
      <c r="AC141" s="115">
        <v>0.18819776714513567</v>
      </c>
      <c r="AD141" s="115">
        <v>0.20245337588511017</v>
      </c>
      <c r="AE141" s="115">
        <v>0.24464988871768545</v>
      </c>
      <c r="AF141" s="115">
        <v>-0.71917808219178081</v>
      </c>
      <c r="AG141" s="115">
        <v>-1.9607843137254919E-2</v>
      </c>
      <c r="AH141" s="115">
        <v>4.0983606557377997E-3</v>
      </c>
      <c r="AI141" s="115">
        <v>0.24600000000000002</v>
      </c>
      <c r="AJ141" s="115">
        <v>8.5714285714285646E-2</v>
      </c>
      <c r="AK141" s="115"/>
      <c r="AL141" s="115">
        <v>-0.20444444444444443</v>
      </c>
      <c r="AM141" s="115">
        <v>-1.8126888217522674E-2</v>
      </c>
      <c r="AN141" s="115">
        <v>9.302325581395357E-2</v>
      </c>
      <c r="AO141" s="115">
        <v>-7.5920118831490357E-2</v>
      </c>
      <c r="AP141" s="115">
        <v>0.18377646479566725</v>
      </c>
      <c r="AQ141" s="115">
        <v>6.8290003661662477E-2</v>
      </c>
      <c r="AR141" s="115">
        <v>0.2518688594617684</v>
      </c>
      <c r="AS141" s="115">
        <v>-0.19786096256684496</v>
      </c>
      <c r="AT141" s="115">
        <v>-0.19786096256684496</v>
      </c>
      <c r="AU141" s="115">
        <v>-0.2294034090909092</v>
      </c>
      <c r="AV141" s="115">
        <v>0.17062396466040861</v>
      </c>
      <c r="AW141" s="115">
        <v>4.9863654070899786E-2</v>
      </c>
      <c r="AX141" s="115">
        <v>-0.26474079936683814</v>
      </c>
      <c r="AY141" s="115">
        <v>0.4548837209302326</v>
      </c>
      <c r="AZ141" s="115">
        <v>-0.30676126878130222</v>
      </c>
      <c r="BA141" s="115">
        <v>0.18854415274463013</v>
      </c>
      <c r="BB141" s="115">
        <v>-6.2344139650872821E-2</v>
      </c>
      <c r="BD141" s="115">
        <v>0</v>
      </c>
      <c r="BE141" s="115">
        <v>0.20404611703284756</v>
      </c>
      <c r="BF141" s="115">
        <v>0</v>
      </c>
      <c r="BG141" s="115"/>
      <c r="BH141" s="115">
        <v>-0.16666666666666666</v>
      </c>
      <c r="BI141" s="115">
        <v>3.4888791975578653E-3</v>
      </c>
      <c r="BK141" s="116">
        <f t="shared" si="2"/>
        <v>2.7025225605641332E-2</v>
      </c>
    </row>
    <row r="142" spans="1:63" x14ac:dyDescent="0.2">
      <c r="A142" t="s">
        <v>1496</v>
      </c>
      <c r="B142" s="115">
        <v>-0.10463378176382662</v>
      </c>
      <c r="C142" s="115">
        <v>0.48571428571428571</v>
      </c>
      <c r="D142" s="115">
        <v>-9.3904448105436619E-2</v>
      </c>
      <c r="E142" s="115">
        <v>0</v>
      </c>
      <c r="F142" s="115">
        <v>0.26823986259427984</v>
      </c>
      <c r="G142" s="115">
        <v>-6.6953316953317049E-2</v>
      </c>
      <c r="H142" s="115">
        <v>0</v>
      </c>
      <c r="J142" s="115">
        <v>0</v>
      </c>
      <c r="L142" s="115">
        <v>-0.13190492132574483</v>
      </c>
      <c r="M142" s="115">
        <v>-7.4074074074074098E-2</v>
      </c>
      <c r="O142" s="115">
        <v>-4.9912604389201788E-2</v>
      </c>
      <c r="P142" s="115">
        <v>-0.52261123267687826</v>
      </c>
      <c r="Q142" s="115">
        <v>-9.7376931369026143E-2</v>
      </c>
      <c r="R142" s="115">
        <v>-2.8531855955678701E-2</v>
      </c>
      <c r="T142" s="115">
        <v>-0.12312618250618533</v>
      </c>
      <c r="U142" s="115">
        <v>0.47028775753447982</v>
      </c>
      <c r="V142" s="115">
        <v>-0.17873651771956869</v>
      </c>
      <c r="W142" s="115">
        <v>0</v>
      </c>
      <c r="X142" s="115">
        <v>-0.20827547903360169</v>
      </c>
      <c r="Y142" s="115">
        <v>0</v>
      </c>
      <c r="Z142" s="115">
        <v>-0.26509031198686372</v>
      </c>
      <c r="AA142" s="115">
        <v>-1.1284722222222137E-2</v>
      </c>
      <c r="AB142" s="115">
        <v>0.22173531989482903</v>
      </c>
      <c r="AC142" s="115">
        <v>-0.20632911392405073</v>
      </c>
      <c r="AD142" s="115">
        <v>-2.1660649819494573E-2</v>
      </c>
      <c r="AE142" s="115">
        <v>-3.9309210526315801E-2</v>
      </c>
      <c r="AF142" s="115">
        <v>0</v>
      </c>
      <c r="AG142" s="115">
        <v>4.0816326530612283E-2</v>
      </c>
      <c r="AH142" s="115">
        <v>-0.26060606060606056</v>
      </c>
      <c r="AI142" s="115">
        <v>9.846215298581984E-2</v>
      </c>
      <c r="AJ142" s="115">
        <v>0.142654364797729</v>
      </c>
      <c r="AK142" s="115"/>
      <c r="AL142" s="115">
        <v>-0.26229508196721307</v>
      </c>
      <c r="AM142" s="115">
        <v>-0.50467639356528249</v>
      </c>
      <c r="AN142" s="115">
        <v>0.44295302013422816</v>
      </c>
      <c r="AO142" s="115">
        <v>-0.47436453543853557</v>
      </c>
      <c r="AP142" s="115">
        <v>-0.17897928246589195</v>
      </c>
      <c r="AQ142" s="115">
        <v>-0.50413073082160698</v>
      </c>
      <c r="AR142" s="115">
        <v>0.29740214755801875</v>
      </c>
      <c r="AS142" s="115">
        <v>0</v>
      </c>
      <c r="AT142" s="115">
        <v>0</v>
      </c>
      <c r="AU142" s="115">
        <v>-0.19565838331905167</v>
      </c>
      <c r="AV142" s="115">
        <v>-0.41334629089731134</v>
      </c>
      <c r="AW142" s="115">
        <v>0</v>
      </c>
      <c r="AX142" s="115">
        <v>-0.41684615384615381</v>
      </c>
      <c r="AY142" s="115">
        <v>-0.328125</v>
      </c>
      <c r="AZ142" s="115">
        <v>-0.44716197508075683</v>
      </c>
      <c r="BA142" s="115">
        <v>0</v>
      </c>
      <c r="BB142" s="115">
        <v>0</v>
      </c>
      <c r="BD142" s="115">
        <v>0</v>
      </c>
      <c r="BE142" s="115">
        <v>-8.0416083216643383E-2</v>
      </c>
      <c r="BF142" s="115">
        <v>0</v>
      </c>
      <c r="BG142" s="115"/>
      <c r="BH142" s="115">
        <v>-4.7619047619047596E-2</v>
      </c>
      <c r="BI142" s="115">
        <v>-0.241481971551439</v>
      </c>
      <c r="BK142" s="116">
        <f t="shared" si="2"/>
        <v>-7.7569002018909386E-2</v>
      </c>
    </row>
    <row r="143" spans="1:63" x14ac:dyDescent="0.2">
      <c r="A143" t="s">
        <v>1497</v>
      </c>
      <c r="B143" s="115">
        <v>-0.42771599657827197</v>
      </c>
      <c r="C143" s="115">
        <v>-0.73684210526315796</v>
      </c>
      <c r="D143" s="115">
        <v>0</v>
      </c>
      <c r="E143" s="115">
        <v>0</v>
      </c>
      <c r="F143" s="115">
        <v>-0.18307711078574909</v>
      </c>
      <c r="G143" s="115">
        <v>-0.46675401244677367</v>
      </c>
      <c r="H143" s="115">
        <v>0</v>
      </c>
      <c r="J143" s="115">
        <v>-0.12295768747381648</v>
      </c>
      <c r="L143" s="115">
        <v>-0.18536363636363637</v>
      </c>
      <c r="M143" s="115">
        <v>-0.1489795918367347</v>
      </c>
      <c r="O143" s="115">
        <v>-0.26453363805170693</v>
      </c>
      <c r="P143" s="115">
        <v>0</v>
      </c>
      <c r="Q143" s="115">
        <v>0</v>
      </c>
      <c r="R143" s="115">
        <v>-9.7499999999999962E-2</v>
      </c>
      <c r="T143" s="115">
        <v>-0.45893377431293808</v>
      </c>
      <c r="U143" s="115">
        <v>-0.41270000000000001</v>
      </c>
      <c r="V143" s="115">
        <v>0</v>
      </c>
      <c r="W143" s="115">
        <v>0</v>
      </c>
      <c r="X143" s="115">
        <v>0</v>
      </c>
      <c r="Y143" s="115">
        <v>0</v>
      </c>
      <c r="Z143" s="115">
        <v>0</v>
      </c>
      <c r="AA143" s="115">
        <v>-0.37323177366702937</v>
      </c>
      <c r="AB143" s="115">
        <v>-0.28238993710691823</v>
      </c>
      <c r="AC143" s="115">
        <v>-0.18891170431211496</v>
      </c>
      <c r="AD143" s="115">
        <v>-0.45938390125540673</v>
      </c>
      <c r="AE143" s="115">
        <v>-0.227445997458704</v>
      </c>
      <c r="AF143" s="115">
        <v>0</v>
      </c>
      <c r="AG143" s="115">
        <v>-0.30985915492957744</v>
      </c>
      <c r="AH143" s="115">
        <v>-5.7142857142857197E-2</v>
      </c>
      <c r="AI143" s="115">
        <v>-0.40086155318894334</v>
      </c>
      <c r="AJ143" s="115">
        <v>-0.34342963653308484</v>
      </c>
      <c r="AK143" s="115"/>
      <c r="AL143" s="115">
        <v>-0.19736842105263158</v>
      </c>
      <c r="AM143" s="115">
        <v>-0.14244465832531283</v>
      </c>
      <c r="AN143" s="115">
        <v>-0.70259481037924143</v>
      </c>
      <c r="AO143" s="115">
        <v>0</v>
      </c>
      <c r="AP143" s="115">
        <v>-0.26474959132114734</v>
      </c>
      <c r="AQ143" s="115">
        <v>-4.998059424727231E-2</v>
      </c>
      <c r="AR143" s="115">
        <v>-0.30150972612019744</v>
      </c>
      <c r="AS143" s="115">
        <v>0</v>
      </c>
      <c r="AT143" s="115">
        <v>0</v>
      </c>
      <c r="AU143" s="115">
        <v>-0.21030075187969924</v>
      </c>
      <c r="AV143" s="115">
        <v>-0.30158371040723986</v>
      </c>
      <c r="AW143" s="115">
        <v>0</v>
      </c>
      <c r="AX143" s="115">
        <v>0</v>
      </c>
      <c r="AY143" s="115">
        <v>0</v>
      </c>
      <c r="AZ143" s="115">
        <v>-0.23964912280701747</v>
      </c>
      <c r="BA143" s="115">
        <v>0</v>
      </c>
      <c r="BB143" s="115">
        <v>0</v>
      </c>
      <c r="BD143" s="115">
        <v>0</v>
      </c>
      <c r="BE143" s="115">
        <v>-0.4706131525998094</v>
      </c>
      <c r="BF143" s="115">
        <v>0</v>
      </c>
      <c r="BG143" s="115"/>
      <c r="BH143" s="115">
        <v>-0.4375</v>
      </c>
      <c r="BI143" s="115">
        <v>-0.1160818713450293</v>
      </c>
      <c r="BK143" s="116">
        <f t="shared" si="2"/>
        <v>-0.18079982036211359</v>
      </c>
    </row>
    <row r="144" spans="1:63" x14ac:dyDescent="0.2">
      <c r="A144" t="s">
        <v>1498</v>
      </c>
      <c r="B144" s="115">
        <v>-0.12630792227204793</v>
      </c>
      <c r="C144" s="115">
        <v>0</v>
      </c>
      <c r="D144" s="115">
        <v>0</v>
      </c>
      <c r="E144" s="115">
        <v>-0.17518511829510558</v>
      </c>
      <c r="F144" s="115">
        <v>0</v>
      </c>
      <c r="G144" s="115">
        <v>0</v>
      </c>
      <c r="H144" s="115">
        <v>0</v>
      </c>
      <c r="J144" s="115">
        <v>0</v>
      </c>
      <c r="L144" s="115">
        <v>0</v>
      </c>
      <c r="M144" s="115">
        <v>0</v>
      </c>
      <c r="O144" s="115">
        <v>0</v>
      </c>
      <c r="P144" s="115">
        <v>0</v>
      </c>
      <c r="Q144" s="115">
        <v>-0.16664171283126231</v>
      </c>
      <c r="R144" s="115">
        <v>0</v>
      </c>
      <c r="T144" s="115">
        <v>0</v>
      </c>
      <c r="U144" s="115">
        <v>0</v>
      </c>
      <c r="V144" s="115">
        <v>0</v>
      </c>
      <c r="W144" s="115">
        <v>0</v>
      </c>
      <c r="X144" s="115">
        <v>0</v>
      </c>
      <c r="Y144" s="115">
        <v>0</v>
      </c>
      <c r="Z144" s="115">
        <v>0</v>
      </c>
      <c r="AA144" s="115">
        <v>0</v>
      </c>
      <c r="AB144" s="115">
        <v>0</v>
      </c>
      <c r="AC144" s="115">
        <v>0</v>
      </c>
      <c r="AD144" s="115">
        <v>-0.22143737166324431</v>
      </c>
      <c r="AE144" s="115">
        <v>0</v>
      </c>
      <c r="AF144" s="115">
        <v>0</v>
      </c>
      <c r="AG144" s="115">
        <v>0</v>
      </c>
      <c r="AH144" s="115">
        <v>0</v>
      </c>
      <c r="AI144" s="115">
        <v>-6.8857938718663025E-2</v>
      </c>
      <c r="AJ144" s="115">
        <v>0</v>
      </c>
      <c r="AK144" s="115"/>
      <c r="AL144" s="115">
        <v>0</v>
      </c>
      <c r="AM144" s="115">
        <v>0</v>
      </c>
      <c r="AN144" s="115">
        <v>0</v>
      </c>
      <c r="AO144" s="115">
        <v>0</v>
      </c>
      <c r="AP144" s="115">
        <v>0</v>
      </c>
      <c r="AQ144" s="115">
        <v>0</v>
      </c>
      <c r="AR144" s="115">
        <v>0</v>
      </c>
      <c r="AS144" s="115">
        <v>0</v>
      </c>
      <c r="AT144" s="115">
        <v>0</v>
      </c>
      <c r="AU144" s="115">
        <v>0</v>
      </c>
      <c r="AV144" s="115">
        <v>0</v>
      </c>
      <c r="AW144" s="115">
        <v>-5.5207949944792049E-2</v>
      </c>
      <c r="AX144" s="115">
        <v>0</v>
      </c>
      <c r="AY144" s="115">
        <v>0</v>
      </c>
      <c r="AZ144" s="115">
        <v>0</v>
      </c>
      <c r="BA144" s="115">
        <v>-0.33340909090909093</v>
      </c>
      <c r="BB144" s="115">
        <v>0</v>
      </c>
      <c r="BD144" s="115">
        <v>0</v>
      </c>
      <c r="BE144" s="115">
        <v>0</v>
      </c>
      <c r="BF144" s="115">
        <v>0</v>
      </c>
      <c r="BG144" s="115"/>
      <c r="BH144" s="115">
        <v>0</v>
      </c>
      <c r="BI144" s="115">
        <v>0</v>
      </c>
      <c r="BK144" s="116">
        <f t="shared" si="2"/>
        <v>-2.16423982006454E-2</v>
      </c>
    </row>
    <row r="145" spans="1:63" x14ac:dyDescent="0.2">
      <c r="A145" t="s">
        <v>1499</v>
      </c>
      <c r="B145" s="115">
        <v>0.33800000000000008</v>
      </c>
      <c r="C145" s="115">
        <v>-0.60099999999999998</v>
      </c>
      <c r="D145" s="115">
        <v>0</v>
      </c>
      <c r="E145" s="115">
        <v>-4.5344827586206941E-2</v>
      </c>
      <c r="F145" s="115">
        <v>-0.28419213973799134</v>
      </c>
      <c r="G145" s="115">
        <v>0</v>
      </c>
      <c r="H145" s="115">
        <v>0.26953125</v>
      </c>
      <c r="J145" s="115">
        <v>4.2069835927639881E-3</v>
      </c>
      <c r="L145" s="115">
        <v>0</v>
      </c>
      <c r="M145" s="115">
        <v>3.41</v>
      </c>
      <c r="O145" s="115">
        <v>0</v>
      </c>
      <c r="P145" s="115">
        <v>4.484</v>
      </c>
      <c r="Q145" s="115">
        <v>0</v>
      </c>
      <c r="R145" s="115">
        <v>5.2631578947368418E-2</v>
      </c>
      <c r="T145" s="115">
        <v>0</v>
      </c>
      <c r="U145" s="115">
        <v>0</v>
      </c>
      <c r="V145" s="115">
        <v>5.49</v>
      </c>
      <c r="W145" s="115">
        <v>-0.25</v>
      </c>
      <c r="X145" s="115">
        <v>6.202</v>
      </c>
      <c r="Y145" s="115">
        <v>0</v>
      </c>
      <c r="Z145" s="115">
        <v>14.225</v>
      </c>
      <c r="AA145" s="115">
        <v>0</v>
      </c>
      <c r="AB145" s="115">
        <v>0</v>
      </c>
      <c r="AC145" s="115">
        <v>0</v>
      </c>
      <c r="AD145" s="115">
        <v>0</v>
      </c>
      <c r="AE145" s="115">
        <v>6.87</v>
      </c>
      <c r="AF145" s="115">
        <v>6.3</v>
      </c>
      <c r="AG145" s="115">
        <v>0</v>
      </c>
      <c r="AH145" s="115">
        <v>0</v>
      </c>
      <c r="AI145" s="115">
        <v>7.9749999999999996</v>
      </c>
      <c r="AJ145" s="115">
        <v>0</v>
      </c>
      <c r="AK145" s="115"/>
      <c r="AL145" s="115">
        <v>0</v>
      </c>
      <c r="AM145" s="115">
        <v>-0.21505917904809868</v>
      </c>
      <c r="AN145" s="115">
        <v>0</v>
      </c>
      <c r="AO145" s="115">
        <v>0</v>
      </c>
      <c r="AP145" s="115">
        <v>0</v>
      </c>
      <c r="AQ145" s="115">
        <v>0</v>
      </c>
      <c r="AR145" s="115">
        <v>-0.22885182282921007</v>
      </c>
      <c r="AS145" s="115">
        <v>-0.25199999999999995</v>
      </c>
      <c r="AT145" s="115">
        <v>-0.25199999999999995</v>
      </c>
      <c r="AU145" s="115">
        <v>12.3</v>
      </c>
      <c r="AV145" s="115">
        <v>0</v>
      </c>
      <c r="AW145" s="115">
        <v>1.7170000000000001</v>
      </c>
      <c r="AX145" s="115">
        <v>0</v>
      </c>
      <c r="AY145" s="115">
        <v>0</v>
      </c>
      <c r="AZ145" s="115">
        <v>0</v>
      </c>
      <c r="BA145" s="115">
        <v>3.4</v>
      </c>
      <c r="BB145" s="115">
        <v>6.6189999999999998</v>
      </c>
      <c r="BD145" s="115">
        <v>2.13</v>
      </c>
      <c r="BE145" s="115">
        <v>0</v>
      </c>
      <c r="BF145" s="115">
        <v>1.2749999999999999</v>
      </c>
      <c r="BG145" s="115"/>
      <c r="BH145" s="115">
        <v>0</v>
      </c>
      <c r="BI145" s="115">
        <v>5.8400000000000007</v>
      </c>
      <c r="BK145" s="116">
        <f t="shared" si="2"/>
        <v>1.6372249404403514</v>
      </c>
    </row>
    <row r="146" spans="1:63" x14ac:dyDescent="0.2">
      <c r="A146" t="s">
        <v>1500</v>
      </c>
      <c r="B146" s="115">
        <v>-0.25261584454409569</v>
      </c>
      <c r="C146" s="115">
        <v>1.5062656641604009</v>
      </c>
      <c r="D146" s="115">
        <v>0</v>
      </c>
      <c r="E146" s="115">
        <v>4.7498645475889521E-2</v>
      </c>
      <c r="F146" s="115">
        <v>1.8230324588706066E-2</v>
      </c>
      <c r="G146" s="115">
        <v>0</v>
      </c>
      <c r="H146" s="115">
        <v>-0.21230769230769231</v>
      </c>
      <c r="J146" s="115">
        <v>0</v>
      </c>
      <c r="L146" s="115">
        <v>-1.3452914798206279E-2</v>
      </c>
      <c r="M146" s="115">
        <v>-0.80099502487562191</v>
      </c>
      <c r="O146" s="115">
        <v>-3.7001375515818398E-2</v>
      </c>
      <c r="P146" s="115">
        <v>-0.8176513493800146</v>
      </c>
      <c r="Q146" s="115">
        <v>0</v>
      </c>
      <c r="R146" s="115">
        <v>-0.05</v>
      </c>
      <c r="T146" s="115">
        <v>-2.91284403669726E-2</v>
      </c>
      <c r="U146" s="115">
        <v>-3.1476997578692496E-2</v>
      </c>
      <c r="V146" s="115">
        <v>-0.84825493171471933</v>
      </c>
      <c r="W146" s="115">
        <v>0</v>
      </c>
      <c r="X146" s="115">
        <v>-0.86114968064426545</v>
      </c>
      <c r="Y146" s="115">
        <v>0</v>
      </c>
      <c r="Z146" s="115">
        <v>-0.92753623188405798</v>
      </c>
      <c r="AA146" s="115">
        <v>-1.7112299465240656E-2</v>
      </c>
      <c r="AB146" s="115">
        <v>-2.4539877300613518E-2</v>
      </c>
      <c r="AC146" s="115">
        <v>-2.5999999999999978E-2</v>
      </c>
      <c r="AD146" s="115">
        <v>0</v>
      </c>
      <c r="AE146" s="115">
        <v>-0.87980769230769229</v>
      </c>
      <c r="AF146" s="115">
        <v>0</v>
      </c>
      <c r="AG146" s="115">
        <v>0</v>
      </c>
      <c r="AH146" s="115">
        <v>-2.7777777777777801E-2</v>
      </c>
      <c r="AI146" s="115">
        <v>-0.88857938718662954</v>
      </c>
      <c r="AJ146" s="115">
        <v>-4.638218923933111E-3</v>
      </c>
      <c r="AK146" s="115"/>
      <c r="AL146" s="115">
        <v>0</v>
      </c>
      <c r="AM146" s="115">
        <v>0</v>
      </c>
      <c r="AN146" s="115">
        <v>0</v>
      </c>
      <c r="AO146" s="115">
        <v>-0.30245083207261725</v>
      </c>
      <c r="AP146" s="115">
        <v>0</v>
      </c>
      <c r="AQ146" s="115">
        <v>0</v>
      </c>
      <c r="AR146" s="115">
        <v>0</v>
      </c>
      <c r="AS146" s="115">
        <v>0.33689839572192504</v>
      </c>
      <c r="AT146" s="115">
        <v>0.33689839572192504</v>
      </c>
      <c r="AU146" s="115">
        <v>-0.92481203007518797</v>
      </c>
      <c r="AV146" s="115">
        <v>-2.4282560706401644E-2</v>
      </c>
      <c r="AW146" s="115">
        <v>0</v>
      </c>
      <c r="AX146" s="115">
        <v>12</v>
      </c>
      <c r="AY146" s="115">
        <v>0</v>
      </c>
      <c r="AZ146" s="115">
        <v>0</v>
      </c>
      <c r="BA146" s="115">
        <v>-0.77272727272727271</v>
      </c>
      <c r="BB146" s="115">
        <v>0</v>
      </c>
      <c r="BD146" s="115">
        <v>0</v>
      </c>
      <c r="BE146" s="115">
        <v>-3.5739814152966405E-2</v>
      </c>
      <c r="BF146" s="115">
        <v>0</v>
      </c>
      <c r="BG146" s="115"/>
      <c r="BH146" s="115">
        <v>0</v>
      </c>
      <c r="BI146" s="115">
        <v>-0.85380116959064334</v>
      </c>
      <c r="BK146" s="116">
        <f t="shared" si="2"/>
        <v>8.6451924712673836E-2</v>
      </c>
    </row>
    <row r="147" spans="1:63" x14ac:dyDescent="0.2">
      <c r="A147" t="s">
        <v>1501</v>
      </c>
      <c r="B147" s="115">
        <v>-0.43734230445752731</v>
      </c>
      <c r="C147" s="115">
        <v>5.0000000000000107E-2</v>
      </c>
      <c r="D147" s="115">
        <v>-0.38307783518251876</v>
      </c>
      <c r="E147" s="115">
        <v>-9.7326377567655775E-2</v>
      </c>
      <c r="F147" s="115">
        <v>-4.7074276513706985E-2</v>
      </c>
      <c r="G147" s="115">
        <v>-0.31852678571428567</v>
      </c>
      <c r="H147" s="115">
        <v>-4.4117647058823532E-2</v>
      </c>
      <c r="J147" s="115">
        <v>-4.1893590280687055E-3</v>
      </c>
      <c r="L147" s="115">
        <v>-0.19073885905066049</v>
      </c>
      <c r="M147" s="115">
        <v>-0.23863636363636365</v>
      </c>
      <c r="O147" s="115">
        <v>-2.0875420875420839E-2</v>
      </c>
      <c r="P147" s="115">
        <v>-0.4529675810473815</v>
      </c>
      <c r="Q147" s="115">
        <v>-0.30966408268733842</v>
      </c>
      <c r="R147" s="115">
        <v>-4.7619047619047616E-2</v>
      </c>
      <c r="T147" s="115">
        <v>-0.13947368421052625</v>
      </c>
      <c r="U147" s="115">
        <v>-0.18713588411273813</v>
      </c>
      <c r="V147" s="115">
        <v>-0.18390092879256958</v>
      </c>
      <c r="W147" s="115">
        <v>0.33333333333333331</v>
      </c>
      <c r="X147" s="115">
        <v>-4.9868073878627982E-2</v>
      </c>
      <c r="Y147" s="115">
        <v>1.6683611393523212E-2</v>
      </c>
      <c r="Z147" s="115">
        <v>-6.1224489795918366E-2</v>
      </c>
      <c r="AA147" s="115">
        <v>-0.29032258064516137</v>
      </c>
      <c r="AB147" s="115">
        <v>-0.18295739348370921</v>
      </c>
      <c r="AD147" s="115">
        <v>-0.15239487607908653</v>
      </c>
      <c r="AE147" s="115">
        <v>-0.30084033613445377</v>
      </c>
      <c r="AF147" s="115">
        <v>-0.86301369863013699</v>
      </c>
      <c r="AG147" s="115">
        <v>-0.26804123711340211</v>
      </c>
      <c r="AH147" s="115">
        <v>-0.47252747252747251</v>
      </c>
      <c r="AI147" s="115">
        <v>8.4269662921348312E-3</v>
      </c>
      <c r="AJ147" s="115">
        <v>-0.17045017314351674</v>
      </c>
      <c r="AK147" s="115"/>
      <c r="AL147" s="115">
        <v>-0.27272727272727271</v>
      </c>
      <c r="AM147" s="115">
        <v>-0.29592198581560281</v>
      </c>
      <c r="AN147" s="115">
        <v>-0.38071693448702104</v>
      </c>
      <c r="AO147" s="115">
        <v>-8.1944444444444445E-2</v>
      </c>
      <c r="AP147" s="115">
        <v>-0.3370769912812176</v>
      </c>
      <c r="AQ147" s="115">
        <v>-0.16285198555956684</v>
      </c>
      <c r="AR147" s="115">
        <v>-0.10070469798657715</v>
      </c>
      <c r="AS147" s="115">
        <v>-0.11792452830188678</v>
      </c>
      <c r="AT147" s="115">
        <v>-0.11792452830188678</v>
      </c>
      <c r="AU147" s="115">
        <v>-0.11333333333333333</v>
      </c>
      <c r="AV147" s="115">
        <v>-0.19865558110737669</v>
      </c>
      <c r="AW147" s="115">
        <v>-0.63194700036805307</v>
      </c>
      <c r="AX147" s="115">
        <v>-0.92307692307692313</v>
      </c>
      <c r="AY147" s="115">
        <v>-0.10112359550561802</v>
      </c>
      <c r="AZ147" s="115">
        <v>-0.3524934681358628</v>
      </c>
      <c r="BA147" s="115">
        <v>-8.3333333333333329E-2</v>
      </c>
      <c r="BB147" s="115">
        <v>-0.86874917968237297</v>
      </c>
      <c r="BD147" s="115">
        <v>-0.68051118210862616</v>
      </c>
      <c r="BE147" s="115">
        <v>-0.15065047701647868</v>
      </c>
      <c r="BF147" s="115">
        <v>-0.56043956043956045</v>
      </c>
      <c r="BG147" s="115"/>
      <c r="BH147" s="115">
        <v>-0.19885550786838349</v>
      </c>
      <c r="BI147" s="115">
        <v>-0.1128404669260699</v>
      </c>
      <c r="BK147" s="116">
        <f t="shared" si="2"/>
        <v>-0.23749357376489608</v>
      </c>
    </row>
    <row r="148" spans="1:63" x14ac:dyDescent="0.2">
      <c r="A148" t="s">
        <v>1502</v>
      </c>
      <c r="B148" s="115">
        <v>-0.15071428571428566</v>
      </c>
      <c r="C148" s="115">
        <v>-5.7071960297766851E-2</v>
      </c>
      <c r="D148" s="115">
        <v>-0.14255628177196802</v>
      </c>
      <c r="E148" s="115">
        <v>-9.7277409860191302E-2</v>
      </c>
      <c r="F148" s="115">
        <v>-0.11274436090225567</v>
      </c>
      <c r="G148" s="115">
        <v>-0.27225471085120218</v>
      </c>
      <c r="H148" s="115">
        <v>8.8365690872133099E-2</v>
      </c>
      <c r="J148" s="115">
        <v>0</v>
      </c>
      <c r="L148" s="115">
        <v>-0.22333709131905299</v>
      </c>
      <c r="M148" s="115">
        <v>-0.19678714859437751</v>
      </c>
      <c r="O148" s="115">
        <v>-0.11764705882352947</v>
      </c>
      <c r="P148" s="115">
        <v>-0.29216973804984819</v>
      </c>
      <c r="Q148" s="115">
        <v>-0.12814274128142741</v>
      </c>
      <c r="R148" s="115">
        <v>0.13513513513513514</v>
      </c>
      <c r="T148" s="115">
        <v>-5.8065315734027415E-2</v>
      </c>
      <c r="U148" s="115">
        <v>-4.0054413542926222E-2</v>
      </c>
      <c r="V148" s="115">
        <v>-0.11787196853834396</v>
      </c>
      <c r="W148" s="115">
        <v>0</v>
      </c>
      <c r="X148" s="115">
        <v>0.18808777429467086</v>
      </c>
      <c r="Y148" s="115">
        <v>7.14107142857143E-2</v>
      </c>
      <c r="Z148" s="115">
        <v>-0.15273775216138327</v>
      </c>
      <c r="AA148" s="115">
        <v>-0.29976082912569757</v>
      </c>
      <c r="AB148" s="115">
        <v>-0.26356589147286824</v>
      </c>
      <c r="AD148" s="115">
        <v>-0.21258633921719111</v>
      </c>
      <c r="AE148" s="115">
        <v>-0.20666666666666667</v>
      </c>
      <c r="AF148" s="115">
        <v>0</v>
      </c>
      <c r="AG148" s="115">
        <v>-0.13905325443786976</v>
      </c>
      <c r="AH148" s="115">
        <v>-0.27354976051091001</v>
      </c>
      <c r="AI148" s="115">
        <v>-0.21141236930710613</v>
      </c>
      <c r="AJ148" s="115">
        <v>-9.1258741258741352E-2</v>
      </c>
      <c r="AK148" s="115"/>
      <c r="AL148" s="115">
        <v>5.0251256281407038E-2</v>
      </c>
      <c r="AM148" s="115">
        <v>-0.10928616550852814</v>
      </c>
      <c r="AN148" s="115">
        <v>-0.31672297297297297</v>
      </c>
      <c r="AO148" s="115">
        <v>-0.20255183413078148</v>
      </c>
      <c r="AP148" s="115">
        <v>-0.24679998515935142</v>
      </c>
      <c r="AQ148" s="115">
        <v>-0.28883183568677789</v>
      </c>
      <c r="AR148" s="115">
        <v>-0.31063199777921713</v>
      </c>
      <c r="AS148" s="115">
        <v>-1.8518518518518535E-2</v>
      </c>
      <c r="AT148" s="115">
        <v>-1.8518518518518535E-2</v>
      </c>
      <c r="AU148" s="115">
        <v>-8.1726354453627151E-2</v>
      </c>
      <c r="AV148" s="115">
        <v>-0.31685800604229608</v>
      </c>
      <c r="AW148" s="115">
        <v>0.1000000000000001</v>
      </c>
      <c r="AX148" s="115">
        <v>0</v>
      </c>
      <c r="AY148" s="115">
        <v>-0.23605150214592274</v>
      </c>
      <c r="AZ148" s="115">
        <v>-7.4050699484590227E-2</v>
      </c>
      <c r="BA148" s="115">
        <v>4.7120418848167464E-2</v>
      </c>
      <c r="BB148" s="115">
        <v>-5.9266576120508674E-2</v>
      </c>
      <c r="BD148" s="115">
        <v>0</v>
      </c>
      <c r="BE148" s="115">
        <v>-7.2853007397877145E-2</v>
      </c>
      <c r="BF148" s="115">
        <v>0</v>
      </c>
      <c r="BG148" s="115"/>
      <c r="BH148" s="115">
        <v>-1.9635343618513278E-2</v>
      </c>
      <c r="BI148" s="115">
        <v>-0.13077790304396852</v>
      </c>
      <c r="BK148" s="116">
        <f t="shared" si="2"/>
        <v>-0.10923069846739186</v>
      </c>
    </row>
    <row r="149" spans="1:63" x14ac:dyDescent="0.2">
      <c r="A149" t="s">
        <v>1503</v>
      </c>
      <c r="B149" s="115">
        <v>-0.13819636811326566</v>
      </c>
      <c r="C149" s="115">
        <v>0.30000000000000004</v>
      </c>
      <c r="D149" s="115">
        <v>-2.1321961620469086E-2</v>
      </c>
      <c r="E149" s="115">
        <v>-8.0291970802919294E-3</v>
      </c>
      <c r="F149" s="115">
        <v>2.8275212064090482E-3</v>
      </c>
      <c r="G149" s="115">
        <v>0.14000000000000004</v>
      </c>
      <c r="H149" s="115">
        <v>4.4855305466237356E-3</v>
      </c>
      <c r="J149" s="115">
        <v>0</v>
      </c>
      <c r="L149" s="115">
        <v>0.10875000000000004</v>
      </c>
      <c r="M149" s="115">
        <v>4.0126582278481031E-2</v>
      </c>
      <c r="O149" s="115">
        <v>0.18688293370944992</v>
      </c>
      <c r="P149" s="115">
        <v>-3.6530612244897988E-2</v>
      </c>
      <c r="Q149" s="115">
        <v>-5.7579617834394914E-2</v>
      </c>
      <c r="R149" s="115">
        <v>0.42967542503863992</v>
      </c>
      <c r="T149" s="115">
        <v>-9.9999999999999725E-3</v>
      </c>
      <c r="U149" s="115">
        <v>2.6134160527336213E-2</v>
      </c>
      <c r="V149" s="115">
        <v>0.14425000000000007</v>
      </c>
      <c r="W149" s="115">
        <v>0</v>
      </c>
      <c r="X149" s="115">
        <v>-0.13667117726657657</v>
      </c>
      <c r="Y149" s="115">
        <v>2.1897810218978103E-2</v>
      </c>
      <c r="Z149" s="115">
        <v>0.15666666666666668</v>
      </c>
      <c r="AA149" s="115">
        <v>-1.5951882845188267E-2</v>
      </c>
      <c r="AB149" s="115">
        <v>-0.1707988980716254</v>
      </c>
      <c r="AD149" s="115">
        <v>-8.5869565217391985E-3</v>
      </c>
      <c r="AE149" s="115">
        <v>-7.9246209563562681E-2</v>
      </c>
      <c r="AF149" s="115">
        <v>0.52464494569757725</v>
      </c>
      <c r="AG149" s="115">
        <v>-9.8666666666666694E-2</v>
      </c>
      <c r="AH149" s="115">
        <v>-0.14745916515426497</v>
      </c>
      <c r="AI149" s="115">
        <v>-2.4040124524386034E-2</v>
      </c>
      <c r="AJ149" s="115">
        <v>-9.5223030686491558E-2</v>
      </c>
      <c r="AK149" s="115"/>
      <c r="AL149" s="115">
        <v>-5.2380952380952452E-2</v>
      </c>
      <c r="AM149" s="115">
        <v>-7.4945215485756056E-2</v>
      </c>
      <c r="AN149" s="115">
        <v>-0.12296296296296297</v>
      </c>
      <c r="AO149" s="115">
        <v>9.5728155339805818E-2</v>
      </c>
      <c r="AP149" s="115">
        <v>-1.8284465488982111E-2</v>
      </c>
      <c r="AQ149" s="115">
        <v>9.749225133840525E-2</v>
      </c>
      <c r="AR149" s="115">
        <v>2.4602986489689491E-2</v>
      </c>
      <c r="AS149" s="115">
        <v>-1.8181818181818195E-2</v>
      </c>
      <c r="AT149" s="115">
        <v>-1.8181818181818195E-2</v>
      </c>
      <c r="AU149" s="115">
        <v>1.459627329192543E-2</v>
      </c>
      <c r="AV149" s="115">
        <v>-5.9659090909090912E-2</v>
      </c>
      <c r="AW149" s="115">
        <v>-5.0000000000000031E-2</v>
      </c>
      <c r="AX149" s="115">
        <v>-7.6335877862595417E-3</v>
      </c>
      <c r="AY149" s="115">
        <v>8.523521192361444E-2</v>
      </c>
      <c r="AZ149" s="115">
        <v>-2.9365495542737403E-3</v>
      </c>
      <c r="BA149" s="115">
        <v>9.1428571428571512E-2</v>
      </c>
      <c r="BB149" s="115">
        <v>3.171974522292987E-2</v>
      </c>
      <c r="BD149" s="115">
        <v>0</v>
      </c>
      <c r="BE149" s="115">
        <v>5.3354890864995685E-3</v>
      </c>
      <c r="BF149" s="115">
        <v>0</v>
      </c>
      <c r="BG149" s="115"/>
      <c r="BH149" s="115">
        <v>-4.9333333333333347E-2</v>
      </c>
      <c r="BI149" s="115">
        <v>-8.5567010309278324E-2</v>
      </c>
      <c r="BK149" s="116">
        <f t="shared" si="2"/>
        <v>1.7771376677754934E-2</v>
      </c>
    </row>
    <row r="150" spans="1:63" x14ac:dyDescent="0.2">
      <c r="A150" t="s">
        <v>1504</v>
      </c>
      <c r="B150" s="115">
        <v>-0.31571187868576234</v>
      </c>
      <c r="C150" s="115">
        <v>-0.31111111111111112</v>
      </c>
      <c r="D150" s="115">
        <v>-6.2000000000000076E-2</v>
      </c>
      <c r="E150" s="115">
        <v>7.3529411764705881E-3</v>
      </c>
      <c r="F150" s="115">
        <v>-9.3162393162393164E-2</v>
      </c>
      <c r="G150" s="115">
        <v>-0.36470588235294116</v>
      </c>
      <c r="H150" s="115">
        <v>-1.5822784810126583E-2</v>
      </c>
      <c r="J150" s="115">
        <v>0</v>
      </c>
      <c r="L150" s="115">
        <v>-0.12087912087912088</v>
      </c>
      <c r="M150" s="115">
        <v>-0.15053763440860216</v>
      </c>
      <c r="O150" s="115">
        <v>-9.1025641025640952E-2</v>
      </c>
      <c r="P150" s="115">
        <v>-0.17415730337078653</v>
      </c>
      <c r="Q150" s="115">
        <v>0.14054629988376605</v>
      </c>
      <c r="R150" s="115">
        <v>-0.23882352941176474</v>
      </c>
      <c r="T150" s="115">
        <v>-0.1946242403280794</v>
      </c>
      <c r="U150" s="115">
        <v>-8.54609929078015E-2</v>
      </c>
      <c r="V150" s="115">
        <v>-0.14117015566290933</v>
      </c>
      <c r="W150" s="115">
        <v>0</v>
      </c>
      <c r="X150" s="115">
        <v>-0.30636380702083721</v>
      </c>
      <c r="Y150" s="115">
        <v>3.663003663003663E-3</v>
      </c>
      <c r="Z150" s="115">
        <v>-0.18478260869565216</v>
      </c>
      <c r="AA150" s="115">
        <v>-0.28201276755538862</v>
      </c>
      <c r="AB150" s="115">
        <v>-0.16764331210191077</v>
      </c>
      <c r="AD150" s="115">
        <v>-0.12087912087912092</v>
      </c>
      <c r="AE150" s="115">
        <v>-0.12859053222786837</v>
      </c>
      <c r="AF150" s="115">
        <v>0.26666666666666683</v>
      </c>
      <c r="AG150" s="115">
        <v>-0.29245283018867924</v>
      </c>
      <c r="AH150" s="115">
        <v>-0.44539506794162059</v>
      </c>
      <c r="AI150" s="115">
        <v>0.32934820094263717</v>
      </c>
      <c r="AJ150" s="115">
        <v>-1.2187500000000018E-2</v>
      </c>
      <c r="AK150" s="115"/>
      <c r="AL150" s="115">
        <v>-3.8901601830663678E-2</v>
      </c>
      <c r="AM150" s="115">
        <v>-0.19446896145925263</v>
      </c>
      <c r="AN150" s="115">
        <v>1.25</v>
      </c>
      <c r="AO150" s="115">
        <v>-0.32789559543230018</v>
      </c>
      <c r="AP150" s="115">
        <v>-0.28688311688311685</v>
      </c>
      <c r="AQ150" s="115">
        <v>-0.24489361702127665</v>
      </c>
      <c r="AR150" s="115">
        <v>-0.22158671586715872</v>
      </c>
      <c r="AS150" s="115">
        <v>-0.11999999999999993</v>
      </c>
      <c r="AT150" s="115">
        <v>-0.11999999999999993</v>
      </c>
      <c r="AU150" s="115">
        <v>-0.08</v>
      </c>
      <c r="AV150" s="115">
        <v>2.3255813953488372E-2</v>
      </c>
      <c r="AW150" s="115">
        <v>0.10638297872340426</v>
      </c>
      <c r="AX150" s="115">
        <v>-2.2388059701492536E-2</v>
      </c>
      <c r="AY150" s="115">
        <v>-0.12900608519269777</v>
      </c>
      <c r="AZ150" s="115">
        <v>-0.15447370754633327</v>
      </c>
      <c r="BA150" s="115">
        <v>0.14130434782608706</v>
      </c>
      <c r="BB150" s="115">
        <v>-1.8872640919885077E-2</v>
      </c>
      <c r="BD150" s="115">
        <v>0</v>
      </c>
      <c r="BE150" s="115">
        <v>-7.686567164179102E-2</v>
      </c>
      <c r="BF150" s="115">
        <v>0</v>
      </c>
      <c r="BG150" s="115"/>
      <c r="BH150" s="115">
        <v>-0.17127071823204426</v>
      </c>
      <c r="BI150" s="115">
        <v>-0.13392857142857142</v>
      </c>
      <c r="BK150" s="116">
        <f t="shared" si="2"/>
        <v>-8.4084904327868831E-2</v>
      </c>
    </row>
    <row r="151" spans="1:63" x14ac:dyDescent="0.2">
      <c r="A151" t="s">
        <v>1505</v>
      </c>
      <c r="B151" s="115">
        <v>0.21743589743589736</v>
      </c>
      <c r="C151" s="115">
        <v>-9.0909090909090939E-2</v>
      </c>
      <c r="D151" s="115">
        <v>6.3829787234042548E-2</v>
      </c>
      <c r="E151" s="115">
        <v>-6.8493150684931503E-2</v>
      </c>
      <c r="F151" s="115">
        <v>-1.5151515151515152E-2</v>
      </c>
      <c r="G151" s="115">
        <v>0.26206384558277662</v>
      </c>
      <c r="H151" s="115">
        <v>0.11858407079646018</v>
      </c>
      <c r="J151" s="115">
        <v>0</v>
      </c>
      <c r="L151" s="115">
        <v>-2.192982456140382E-3</v>
      </c>
      <c r="M151" s="115">
        <v>-2.1052631578947368E-2</v>
      </c>
      <c r="O151" s="115">
        <v>4.7683008730691701E-2</v>
      </c>
      <c r="P151" s="115">
        <v>0.42399999999999999</v>
      </c>
      <c r="Q151" s="115">
        <v>3.7587939698492411E-2</v>
      </c>
      <c r="R151" s="115">
        <v>-9.2122830440587514E-2</v>
      </c>
      <c r="T151" s="115">
        <v>9.4264339152119025E-3</v>
      </c>
      <c r="U151" s="115">
        <v>3.5587188612099642E-3</v>
      </c>
      <c r="V151" s="115">
        <v>0.42649310872894347</v>
      </c>
      <c r="W151" s="115">
        <v>0</v>
      </c>
      <c r="X151" s="115">
        <v>0.3317500000000001</v>
      </c>
      <c r="Y151" s="115">
        <v>4.1984732824427481E-2</v>
      </c>
      <c r="Z151" s="115">
        <v>0.17948717948717949</v>
      </c>
      <c r="AA151" s="115">
        <v>0.22436781609195397</v>
      </c>
      <c r="AB151" s="115">
        <v>-0.11599099099099096</v>
      </c>
      <c r="AD151" s="115">
        <v>0.13935764833968439</v>
      </c>
      <c r="AE151" s="115">
        <v>0.1504615384615384</v>
      </c>
      <c r="AF151" s="115">
        <v>0.41308411214953261</v>
      </c>
      <c r="AG151" s="115">
        <v>-4.504504504504505E-2</v>
      </c>
      <c r="AH151" s="115">
        <v>0.70192719486081367</v>
      </c>
      <c r="AI151" s="115">
        <v>-2.2584269662921406E-2</v>
      </c>
      <c r="AJ151" s="115">
        <v>1.5649452269170803E-3</v>
      </c>
      <c r="AK151" s="115"/>
      <c r="AL151" s="115">
        <v>-2.2371364653243846E-2</v>
      </c>
      <c r="AM151" s="115">
        <v>-8.1351351351351409E-2</v>
      </c>
      <c r="AN151" s="115">
        <v>8.1081081081081113E-2</v>
      </c>
      <c r="AO151" s="115">
        <v>-4.203781840912639E-2</v>
      </c>
      <c r="AP151" s="115">
        <v>0.36524822695035464</v>
      </c>
      <c r="AQ151" s="115">
        <v>0.34747706422018343</v>
      </c>
      <c r="AR151" s="115">
        <v>-1.0948905109489052E-2</v>
      </c>
      <c r="AS151" s="115">
        <v>0.17647058823529413</v>
      </c>
      <c r="AT151" s="115">
        <v>0.17647058823529413</v>
      </c>
      <c r="AU151" s="115">
        <v>7.2961373390557971E-2</v>
      </c>
      <c r="AV151" s="115">
        <v>3.6769138034960784E-2</v>
      </c>
      <c r="AW151" s="115">
        <v>0</v>
      </c>
      <c r="AX151" s="115">
        <v>3.1562740569668929E-2</v>
      </c>
      <c r="AZ151" s="115">
        <v>7.3999999999999969E-2</v>
      </c>
      <c r="BA151" s="115">
        <v>0</v>
      </c>
      <c r="BB151" s="115">
        <v>-0.1910010111223458</v>
      </c>
      <c r="BD151" s="115">
        <v>0</v>
      </c>
      <c r="BE151" s="115">
        <v>7.468259895443937E-4</v>
      </c>
      <c r="BF151" s="115">
        <v>0</v>
      </c>
      <c r="BG151" s="115"/>
      <c r="BH151" s="115">
        <v>0.11728395061728408</v>
      </c>
      <c r="BI151" s="115">
        <v>7.8998073217726422E-2</v>
      </c>
      <c r="BK151" s="116">
        <f t="shared" si="2"/>
        <v>8.8871856301999938E-2</v>
      </c>
    </row>
    <row r="152" spans="1:63" x14ac:dyDescent="0.2">
      <c r="A152" t="s">
        <v>1506</v>
      </c>
      <c r="B152" s="115">
        <v>-9.8265895953757232E-2</v>
      </c>
      <c r="C152" s="115">
        <v>0.10000000000000003</v>
      </c>
      <c r="D152" s="115">
        <v>-0.10476190476190476</v>
      </c>
      <c r="E152" s="115">
        <v>4.8176187198898041E-3</v>
      </c>
      <c r="F152" s="115">
        <v>3.484320557491289E-2</v>
      </c>
      <c r="G152" s="115">
        <v>0.18573943661971826</v>
      </c>
      <c r="H152" s="115">
        <v>-0.20979020979020979</v>
      </c>
      <c r="J152" s="115">
        <v>0.4045307443365696</v>
      </c>
      <c r="L152" s="115">
        <v>-8.7999999999999967E-2</v>
      </c>
      <c r="M152" s="115">
        <v>-3.5043169121381439E-2</v>
      </c>
      <c r="O152" s="115">
        <v>0.12207987942727971</v>
      </c>
      <c r="P152" s="115">
        <v>-1.5748031496062992E-2</v>
      </c>
      <c r="Q152" s="115">
        <v>-9.5454545454545459E-2</v>
      </c>
      <c r="R152" s="115">
        <v>-6.3749999999999932E-2</v>
      </c>
      <c r="T152" s="115">
        <v>1.2882040919424156E-2</v>
      </c>
      <c r="U152" s="115">
        <v>3.3088235294117647E-2</v>
      </c>
      <c r="V152" s="115">
        <v>-3.2592592592592631E-2</v>
      </c>
      <c r="W152" s="115">
        <v>0</v>
      </c>
      <c r="X152" s="115">
        <v>-6.3231850117096075E-2</v>
      </c>
      <c r="Y152" s="115">
        <v>-9.6551724137931033E-2</v>
      </c>
      <c r="Z152" s="115">
        <v>-8.1812831077104214E-2</v>
      </c>
      <c r="AA152" s="115">
        <v>-2.027027027027024E-2</v>
      </c>
      <c r="AB152" s="115">
        <v>6.9879518072289121E-2</v>
      </c>
      <c r="AD152" s="115">
        <v>4.6425519794930085E-2</v>
      </c>
      <c r="AE152" s="115">
        <v>-7.9580855281789917E-2</v>
      </c>
      <c r="AF152" s="115">
        <v>0.8971631205673759</v>
      </c>
      <c r="AG152" s="115">
        <v>-5.1282051282051253E-2</v>
      </c>
      <c r="AH152" s="115">
        <v>0.38165680473372798</v>
      </c>
      <c r="AI152" s="115">
        <v>0.10765401369010587</v>
      </c>
      <c r="AJ152" s="115">
        <v>-2.2935779816513867E-2</v>
      </c>
      <c r="AL152" s="115">
        <v>-6.8749999999999936E-2</v>
      </c>
      <c r="AM152" s="115">
        <v>5.113636363636364E-2</v>
      </c>
      <c r="AN152" s="115">
        <v>-8.2644628099173556E-2</v>
      </c>
      <c r="AO152" s="115">
        <v>-0.21963414634146344</v>
      </c>
      <c r="AP152" s="115">
        <v>-2.8088919524383863E-2</v>
      </c>
      <c r="AQ152" s="115">
        <v>-3.4285714285713963E-3</v>
      </c>
      <c r="AR152" s="115">
        <v>-1.0026194562370075E-2</v>
      </c>
      <c r="AS152" s="115">
        <v>0.21428571428571427</v>
      </c>
      <c r="AT152" s="115">
        <v>0.21428571428571427</v>
      </c>
      <c r="AU152" s="115">
        <v>-0.12311827956989251</v>
      </c>
      <c r="AV152" s="115">
        <v>-1.2499999999999966E-2</v>
      </c>
      <c r="AW152" s="115">
        <v>1.7316017316017254E-2</v>
      </c>
      <c r="AX152" s="115">
        <v>6.9767441860465558E-3</v>
      </c>
      <c r="AZ152" s="115">
        <v>0.4716187806587247</v>
      </c>
      <c r="BA152" s="115">
        <v>-9.1358024691358092E-2</v>
      </c>
      <c r="BB152" s="115">
        <v>-1.0999999999999944E-2</v>
      </c>
      <c r="BD152" s="115">
        <v>0</v>
      </c>
      <c r="BE152" s="115">
        <v>3.7984496124031049E-2</v>
      </c>
      <c r="BF152" s="115">
        <v>0</v>
      </c>
      <c r="BG152" s="115"/>
      <c r="BH152" s="115">
        <v>6.5789473684210523E-2</v>
      </c>
      <c r="BI152" s="115">
        <v>3.7999999999999971E-2</v>
      </c>
      <c r="BK152" s="116">
        <f t="shared" si="2"/>
        <v>3.3500646403073327E-2</v>
      </c>
    </row>
    <row r="153" spans="1:63" x14ac:dyDescent="0.2">
      <c r="A153" t="s">
        <v>1507</v>
      </c>
      <c r="B153" s="115">
        <v>5.8139534883720929E-3</v>
      </c>
      <c r="C153" s="115">
        <v>-4.2553191489361736E-2</v>
      </c>
      <c r="D153" s="115">
        <v>-7.3256840247131444E-2</v>
      </c>
      <c r="E153" s="115">
        <v>-3.4293552812071329E-3</v>
      </c>
      <c r="F153" s="115">
        <v>5.7479734708916819E-2</v>
      </c>
      <c r="G153" s="115">
        <v>4.4117647058823505E-2</v>
      </c>
      <c r="H153" s="115">
        <v>-2.7210884353741496E-2</v>
      </c>
      <c r="J153" s="115">
        <v>0.26075667655786333</v>
      </c>
      <c r="L153" s="115">
        <v>4.9593282602991277E-2</v>
      </c>
      <c r="M153" s="115">
        <v>3.6315789473684239E-2</v>
      </c>
      <c r="O153" s="115">
        <v>-3.5610465116279112E-2</v>
      </c>
      <c r="P153" s="115">
        <v>-4.2232277526395134E-2</v>
      </c>
      <c r="Q153" s="115">
        <v>2.8517999064983611E-2</v>
      </c>
      <c r="R153" s="115">
        <v>-4.7619047619047616E-2</v>
      </c>
      <c r="T153" s="115">
        <v>5.7142857142857086E-2</v>
      </c>
      <c r="U153" s="115">
        <v>8.3665338645418322E-2</v>
      </c>
      <c r="V153" s="115">
        <v>7.6555023923444931E-2</v>
      </c>
      <c r="W153" s="115">
        <v>0</v>
      </c>
      <c r="X153" s="115">
        <v>8.1012658227848172E-2</v>
      </c>
      <c r="Y153" s="115">
        <v>-4.9180327868852458E-2</v>
      </c>
      <c r="Z153" s="115">
        <v>8.2165605095541439E-2</v>
      </c>
      <c r="AA153" s="115">
        <v>-6.1310782241014772E-2</v>
      </c>
      <c r="AB153" s="115">
        <v>0.10666666666666667</v>
      </c>
      <c r="AD153" s="115">
        <v>0.10408805031446548</v>
      </c>
      <c r="AE153" s="115">
        <v>0.13173076923076929</v>
      </c>
      <c r="AF153" s="115">
        <v>0.2818181818181818</v>
      </c>
      <c r="AG153" s="115">
        <v>-8.4745762711865603E-3</v>
      </c>
      <c r="AH153" s="115">
        <v>6.2893081761006178E-2</v>
      </c>
      <c r="AI153" s="115">
        <v>3.677419354838702E-2</v>
      </c>
      <c r="AJ153" s="115">
        <v>3.974562798092221E-2</v>
      </c>
      <c r="AL153" s="115">
        <v>0.2</v>
      </c>
      <c r="AM153" s="115">
        <v>-4.7619047619047679E-2</v>
      </c>
      <c r="AN153" s="115">
        <v>9.9999999999999964E-2</v>
      </c>
      <c r="AO153" s="115">
        <v>9.3333333333333338E-2</v>
      </c>
      <c r="AP153" s="115">
        <v>-9.7269624573379614E-3</v>
      </c>
      <c r="AQ153" s="115">
        <v>-0.14142033607261126</v>
      </c>
      <c r="AR153" s="115">
        <v>-4.560344827586215E-2</v>
      </c>
      <c r="AS153" s="115">
        <v>0</v>
      </c>
      <c r="AT153" s="115">
        <v>0</v>
      </c>
      <c r="AU153" s="115">
        <v>3.3333333333333333E-2</v>
      </c>
      <c r="AV153" s="115">
        <v>-0.14893617021276598</v>
      </c>
      <c r="AW153" s="115">
        <v>0.43925233644859818</v>
      </c>
      <c r="AX153" s="115">
        <v>-4.4444444444444446E-2</v>
      </c>
      <c r="AZ153" s="115">
        <v>-7.8165374677002727E-2</v>
      </c>
      <c r="BA153" s="115">
        <v>-0.1726251276813075</v>
      </c>
      <c r="BB153" s="115">
        <v>0.11982082866741325</v>
      </c>
      <c r="BD153" s="115">
        <v>0</v>
      </c>
      <c r="BE153" s="115">
        <v>7.6345431789737225E-2</v>
      </c>
      <c r="BF153" s="115">
        <v>0</v>
      </c>
      <c r="BG153" s="115"/>
      <c r="BH153" s="115">
        <v>4.1095890410958881E-2</v>
      </c>
      <c r="BI153" s="115">
        <v>0.31578947368421051</v>
      </c>
      <c r="BK153" s="116">
        <f t="shared" si="2"/>
        <v>3.8556962853414325E-2</v>
      </c>
    </row>
    <row r="154" spans="1:63" x14ac:dyDescent="0.2">
      <c r="A154" t="s">
        <v>1508</v>
      </c>
      <c r="B154" s="115">
        <v>-4.4444444444444446E-2</v>
      </c>
      <c r="C154" s="115">
        <v>-3.0927835051546285E-2</v>
      </c>
      <c r="D154" s="115">
        <v>8.7679999999999925E-2</v>
      </c>
      <c r="E154" s="115">
        <v>-4.8923679060665359E-2</v>
      </c>
      <c r="F154" s="115">
        <v>3.3271719038816166E-3</v>
      </c>
      <c r="G154" s="115">
        <v>0.20220994475138118</v>
      </c>
      <c r="H154" s="115">
        <v>-3.1684342269942635E-2</v>
      </c>
      <c r="J154" s="115">
        <v>0.10175725378013908</v>
      </c>
      <c r="L154" s="115">
        <v>-0.10054283691290999</v>
      </c>
      <c r="M154" s="115">
        <v>-5.4726368159203981E-2</v>
      </c>
      <c r="O154" s="115">
        <v>0.29323308270676679</v>
      </c>
      <c r="P154" s="115">
        <v>0.35168195718654438</v>
      </c>
      <c r="Q154" s="115">
        <v>-4.6728971962614168E-4</v>
      </c>
      <c r="R154" s="115">
        <v>-4.9773755656108656E-2</v>
      </c>
      <c r="T154" s="115">
        <v>-4.780066107297231E-2</v>
      </c>
      <c r="U154" s="115">
        <v>5.6842105263157895E-2</v>
      </c>
      <c r="V154" s="115">
        <v>0.37953795379537952</v>
      </c>
      <c r="W154" s="115">
        <v>0</v>
      </c>
      <c r="X154" s="115">
        <v>3.9473684210526314E-2</v>
      </c>
      <c r="Y154" s="115">
        <v>2.0066889632107024E-2</v>
      </c>
      <c r="Z154" s="115">
        <v>-0.11299435028248588</v>
      </c>
      <c r="AA154" s="115">
        <v>-0.12569316081330875</v>
      </c>
      <c r="AB154" s="115">
        <v>-5.5415617128463546E-2</v>
      </c>
      <c r="AD154" s="115">
        <v>-4.9043062200956875E-2</v>
      </c>
      <c r="AE154" s="115">
        <v>-3.2258064516128962E-2</v>
      </c>
      <c r="AF154" s="115">
        <v>0</v>
      </c>
      <c r="AG154" s="115">
        <v>0.34090909090909088</v>
      </c>
      <c r="AH154" s="115">
        <v>-0.11420612813370468</v>
      </c>
      <c r="AI154" s="115">
        <v>-3.4869240348692369E-2</v>
      </c>
      <c r="AJ154" s="115">
        <v>3.1147540983606534E-2</v>
      </c>
      <c r="AL154" s="115">
        <v>-0.12663755458515277</v>
      </c>
      <c r="AM154" s="115">
        <v>-2.5059351094697969E-2</v>
      </c>
      <c r="AN154" s="115">
        <v>-0.12</v>
      </c>
      <c r="AO154" s="115">
        <v>-9.4312281125467967E-2</v>
      </c>
      <c r="AP154" s="115">
        <v>8.2179132040627892E-2</v>
      </c>
      <c r="AQ154" s="115">
        <v>3.5170137125444298E-2</v>
      </c>
      <c r="AR154" s="115">
        <v>1.9242597311308403E-2</v>
      </c>
      <c r="AS154" s="115">
        <v>-6.6666666666666666E-2</v>
      </c>
      <c r="AT154" s="115">
        <v>-6.6666666666666666E-2</v>
      </c>
      <c r="AU154" s="115">
        <v>-1.2887304633945678E-2</v>
      </c>
      <c r="AV154" s="115">
        <v>-8.8221709006928384E-2</v>
      </c>
      <c r="AW154" s="115">
        <v>0.10689655172413798</v>
      </c>
      <c r="AX154" s="115">
        <v>6.8460625247328891E-2</v>
      </c>
      <c r="AZ154" s="115">
        <v>3.2404406999351908E-3</v>
      </c>
      <c r="BA154" s="115">
        <v>-2.0999999999999942E-2</v>
      </c>
      <c r="BB154" s="115">
        <v>7.9006772009029679E-3</v>
      </c>
      <c r="BD154" s="115">
        <v>0</v>
      </c>
      <c r="BE154" s="115">
        <v>3.3486814566763621E-3</v>
      </c>
      <c r="BF154" s="115">
        <v>0</v>
      </c>
      <c r="BG154" s="115"/>
      <c r="BH154" s="115">
        <v>2.8169014084507067E-2</v>
      </c>
      <c r="BI154" s="115">
        <v>-0.29170549860205031</v>
      </c>
      <c r="BK154" s="116">
        <f t="shared" si="2"/>
        <v>8.1479738011904466E-3</v>
      </c>
    </row>
    <row r="155" spans="1:63" x14ac:dyDescent="0.2">
      <c r="A155" t="s">
        <v>1509</v>
      </c>
      <c r="B155" s="115">
        <v>-1.098901098901099E-2</v>
      </c>
      <c r="C155" s="115">
        <v>-0.13392857142857142</v>
      </c>
      <c r="D155" s="115">
        <v>0.14343212586900836</v>
      </c>
      <c r="E155" s="115">
        <v>-4.1874999999999926E-2</v>
      </c>
      <c r="F155" s="115">
        <v>-3.7366548042704624E-2</v>
      </c>
      <c r="G155" s="115">
        <v>0.26044568245125355</v>
      </c>
      <c r="H155" s="115">
        <v>-5.0000000000000058E-2</v>
      </c>
      <c r="J155" s="115">
        <v>0</v>
      </c>
      <c r="L155" s="115">
        <v>2.5907990314769948E-2</v>
      </c>
      <c r="M155" s="115">
        <v>-0.17419884963023832</v>
      </c>
      <c r="O155" s="115">
        <v>-5.840707964601765E-2</v>
      </c>
      <c r="P155" s="115">
        <v>9.3645484949832672E-2</v>
      </c>
      <c r="Q155" s="115">
        <v>0.15053763440860216</v>
      </c>
      <c r="R155" s="115">
        <v>7.8048780487804947E-2</v>
      </c>
      <c r="T155" s="115">
        <v>-8.6198884758364236E-2</v>
      </c>
      <c r="U155" s="115">
        <v>-3.6120129870129893E-2</v>
      </c>
      <c r="V155" s="115">
        <v>-0.22835314091680808</v>
      </c>
      <c r="W155" s="115">
        <v>0</v>
      </c>
      <c r="X155" s="115">
        <v>0</v>
      </c>
      <c r="Y155" s="115">
        <v>-3.3333333333333335E-3</v>
      </c>
      <c r="Z155" s="115">
        <v>-5.8510638297872342E-2</v>
      </c>
      <c r="AA155" s="115">
        <v>-0.15928515928515918</v>
      </c>
      <c r="AB155" s="115">
        <v>-1.1207970112079595E-2</v>
      </c>
      <c r="AD155" s="115">
        <v>-4.8648648648648714E-2</v>
      </c>
      <c r="AE155" s="115">
        <v>0.10410958904109581</v>
      </c>
      <c r="AF155" s="115">
        <v>0</v>
      </c>
      <c r="AG155" s="115">
        <v>-0.22123893805309733</v>
      </c>
      <c r="AH155" s="115">
        <v>6.2130177514792946E-2</v>
      </c>
      <c r="AI155" s="115">
        <v>9.4005449591280529E-2</v>
      </c>
      <c r="AJ155" s="115">
        <v>9.9337748344371091E-3</v>
      </c>
      <c r="AL155" s="115">
        <v>8.8105726872246392E-3</v>
      </c>
      <c r="AM155" s="115">
        <v>1.3636363636363696E-2</v>
      </c>
      <c r="AN155" s="115">
        <v>0.25</v>
      </c>
      <c r="AO155" s="115">
        <v>6.0307298335467378E-2</v>
      </c>
      <c r="AP155" s="115">
        <v>-0.05</v>
      </c>
      <c r="AQ155" s="115">
        <v>0.1965967790945001</v>
      </c>
      <c r="AR155" s="115">
        <v>-3.0496635147798091E-2</v>
      </c>
      <c r="AS155" s="115">
        <v>-0.11764705882352941</v>
      </c>
      <c r="AT155" s="115">
        <v>-0.11764705882352941</v>
      </c>
      <c r="AU155" s="115">
        <v>0.11871165644171776</v>
      </c>
      <c r="AV155" s="115">
        <v>-2.6090868196131402E-2</v>
      </c>
      <c r="AW155" s="115">
        <v>0.13281249999999994</v>
      </c>
      <c r="AX155" s="115">
        <v>-2.4324324324324367E-2</v>
      </c>
      <c r="AZ155" s="115">
        <v>0.10371959942775393</v>
      </c>
      <c r="BA155" s="115">
        <v>2.0040080160320926E-3</v>
      </c>
      <c r="BB155" s="115">
        <v>6.7469879518072221E-2</v>
      </c>
      <c r="BD155" s="115">
        <v>-2.1874999999999978E-2</v>
      </c>
      <c r="BE155" s="115">
        <v>-1.199338296112492E-2</v>
      </c>
      <c r="BF155" s="115">
        <v>0</v>
      </c>
      <c r="BH155" s="115">
        <v>-0.10126582278481021</v>
      </c>
      <c r="BI155" s="115">
        <v>-2.4545454545454572E-2</v>
      </c>
      <c r="BK155" s="116">
        <f t="shared" si="2"/>
        <v>1.7787811372798363E-3</v>
      </c>
    </row>
    <row r="156" spans="1:63" x14ac:dyDescent="0.2">
      <c r="A156" t="s">
        <v>1510</v>
      </c>
      <c r="B156" s="115">
        <v>-0.11992263056092849</v>
      </c>
      <c r="C156" s="115">
        <v>0</v>
      </c>
      <c r="D156" s="115">
        <v>-0.21034383126264086</v>
      </c>
      <c r="E156" s="115">
        <v>0.17560617193240269</v>
      </c>
      <c r="F156" s="115">
        <v>-5.3097345132743362E-3</v>
      </c>
      <c r="G156" s="115">
        <v>-6.2663185378590044E-2</v>
      </c>
      <c r="H156" s="115">
        <v>0.4527272727272727</v>
      </c>
      <c r="J156" s="115">
        <v>0</v>
      </c>
      <c r="L156" s="115">
        <v>8.6842105263157901E-2</v>
      </c>
      <c r="M156" s="115">
        <v>2.2689075630252124E-2</v>
      </c>
      <c r="O156" s="115">
        <v>0.36969696969696969</v>
      </c>
      <c r="P156" s="115">
        <v>3.1034482758620724E-2</v>
      </c>
      <c r="Q156" s="115">
        <v>2.1551724137931342E-3</v>
      </c>
      <c r="R156" s="115">
        <v>-9.0909090909090939E-2</v>
      </c>
      <c r="T156" s="115">
        <v>-2.6244343891402767E-2</v>
      </c>
      <c r="U156" s="115">
        <v>-1.1632571199358226E-2</v>
      </c>
      <c r="V156" s="115">
        <v>0.25185972369819348</v>
      </c>
      <c r="W156" s="115">
        <v>0</v>
      </c>
      <c r="X156" s="115">
        <v>-5.2369077306733201E-2</v>
      </c>
      <c r="Y156" s="115">
        <v>0.25</v>
      </c>
      <c r="Z156" s="115">
        <v>2.4802398473698618E-2</v>
      </c>
      <c r="AA156" s="115">
        <v>-0.2094594594594596</v>
      </c>
      <c r="AB156" s="115">
        <v>-2.0731707317073206E-2</v>
      </c>
      <c r="AD156" s="115">
        <v>5.8734939759036146E-2</v>
      </c>
      <c r="AE156" s="115">
        <v>0.23624047417442851</v>
      </c>
      <c r="AF156" s="115">
        <v>0</v>
      </c>
      <c r="AG156" s="115">
        <v>-8.8709677419354802E-2</v>
      </c>
      <c r="AH156" s="115">
        <v>-0.11052631578947376</v>
      </c>
      <c r="AI156" s="115">
        <v>8.5798816568047512E-2</v>
      </c>
      <c r="AJ156" s="115">
        <v>-8.7613293051359578E-2</v>
      </c>
      <c r="AL156" s="115">
        <v>1.3392857142857175E-2</v>
      </c>
      <c r="AM156" s="115">
        <v>-8.6021505376344065E-2</v>
      </c>
      <c r="AO156" s="115">
        <v>-1.3639808032331341E-2</v>
      </c>
      <c r="AP156" s="115">
        <v>1.4234875444839857E-2</v>
      </c>
      <c r="AQ156" s="115">
        <v>9.7000000000000072E-2</v>
      </c>
      <c r="AR156" s="115">
        <v>4.4859813084112229E-2</v>
      </c>
      <c r="AS156" s="115">
        <v>-5.5555555555555552E-2</v>
      </c>
      <c r="AT156" s="115">
        <v>-5.5555555555555552E-2</v>
      </c>
      <c r="AU156" s="115">
        <v>-5.7803468208092484E-2</v>
      </c>
      <c r="AV156" s="115">
        <v>-0.19456521739130431</v>
      </c>
      <c r="AW156" s="115">
        <v>-7.2463768115942032E-2</v>
      </c>
      <c r="AX156" s="115">
        <v>4.6042003231017793E-2</v>
      </c>
      <c r="AZ156" s="115">
        <v>1.4326647564471137E-3</v>
      </c>
      <c r="BA156" s="115">
        <v>0.42775393419170227</v>
      </c>
      <c r="BB156" s="115">
        <v>-7.6238174735670503E-2</v>
      </c>
      <c r="BD156" s="115">
        <v>-2.735562310030391E-2</v>
      </c>
      <c r="BE156" s="115">
        <v>-5.6942277691107518E-2</v>
      </c>
      <c r="BF156" s="115">
        <v>-2.192982456140382E-3</v>
      </c>
      <c r="BH156" s="115">
        <v>-1.2499999999999956E-2</v>
      </c>
      <c r="BI156" s="115">
        <v>1.8518518518518517E-2</v>
      </c>
      <c r="BK156" s="116">
        <f t="shared" si="2"/>
        <v>1.8083068303765614E-2</v>
      </c>
    </row>
    <row r="157" spans="1:63" x14ac:dyDescent="0.2">
      <c r="A157" t="s">
        <v>1511</v>
      </c>
      <c r="B157" s="115">
        <v>5.9426229508196843E-2</v>
      </c>
      <c r="C157" s="115">
        <v>9.8039215686274522E-2</v>
      </c>
      <c r="D157" s="115">
        <v>1.2503250975292588</v>
      </c>
      <c r="E157" s="115">
        <v>-0.15987654320987657</v>
      </c>
      <c r="F157" s="115">
        <v>-6.4569536423841056E-2</v>
      </c>
      <c r="G157" s="115">
        <v>-1.6688061617458425E-2</v>
      </c>
      <c r="H157" s="115">
        <v>0.14822546972860126</v>
      </c>
      <c r="J157" s="115">
        <v>0</v>
      </c>
      <c r="L157" s="115">
        <v>6.0267857142857213E-2</v>
      </c>
      <c r="M157" s="115">
        <v>0.23829344432882421</v>
      </c>
      <c r="O157" s="115">
        <v>0.13168724279835381</v>
      </c>
      <c r="P157" s="115">
        <v>4.1916167664670656E-2</v>
      </c>
      <c r="Q157" s="115">
        <v>0.16072545340838015</v>
      </c>
      <c r="R157" s="115">
        <v>0.12750000000000003</v>
      </c>
      <c r="T157" s="115">
        <v>0.41259188239054023</v>
      </c>
      <c r="U157" s="115">
        <v>8.3913043478260924E-2</v>
      </c>
      <c r="V157" s="115">
        <v>0.30152143845089902</v>
      </c>
      <c r="W157" s="115">
        <v>0</v>
      </c>
      <c r="X157" s="115">
        <v>1.5189873417721555E-2</v>
      </c>
      <c r="Y157" s="115">
        <v>0.23425044998714328</v>
      </c>
      <c r="Z157" s="115">
        <v>0.50368852459016389</v>
      </c>
      <c r="AA157" s="115">
        <v>0.64112903225806461</v>
      </c>
      <c r="AB157" s="115">
        <v>-0.10087719298245616</v>
      </c>
      <c r="AD157" s="115">
        <v>7.2697899838449112E-2</v>
      </c>
      <c r="AE157" s="115">
        <v>0.76005961251862897</v>
      </c>
      <c r="AF157" s="115">
        <v>0</v>
      </c>
      <c r="AG157" s="115">
        <v>0.51219512195121963</v>
      </c>
      <c r="AH157" s="115">
        <v>0.24590163934426229</v>
      </c>
      <c r="AI157" s="115">
        <v>-2.9498525073746733E-3</v>
      </c>
      <c r="AJ157" s="115">
        <v>-1.488095238095238E-2</v>
      </c>
      <c r="AL157" s="115">
        <v>0.25139664804469275</v>
      </c>
      <c r="AM157" s="115">
        <v>-5.1680185399768278E-2</v>
      </c>
      <c r="AO157" s="115">
        <v>0.16270190895741549</v>
      </c>
      <c r="AP157" s="115">
        <v>9.1262135922330095E-2</v>
      </c>
      <c r="AQ157" s="115">
        <v>0.12781954887218044</v>
      </c>
      <c r="AR157" s="115">
        <v>0.1235</v>
      </c>
      <c r="AS157" s="115">
        <v>0</v>
      </c>
      <c r="AT157" s="115">
        <v>0</v>
      </c>
      <c r="AU157" s="115">
        <v>0.41803278688524592</v>
      </c>
      <c r="AV157" s="115">
        <v>0.4375</v>
      </c>
      <c r="AW157" s="115">
        <v>0</v>
      </c>
      <c r="AX157" s="115">
        <v>0.2697435897435897</v>
      </c>
      <c r="AZ157" s="115">
        <v>1.7492711370262433E-2</v>
      </c>
      <c r="BA157" s="115">
        <v>0.62558139534883739</v>
      </c>
      <c r="BB157" s="115">
        <v>0.21418918918918911</v>
      </c>
      <c r="BD157" s="115">
        <v>0</v>
      </c>
      <c r="BE157" s="115">
        <v>0.11478260869565207</v>
      </c>
      <c r="BF157" s="115">
        <v>0</v>
      </c>
      <c r="BH157" s="115">
        <v>0</v>
      </c>
      <c r="BI157" s="115">
        <v>0.15631691648822263</v>
      </c>
      <c r="BK157" s="116">
        <f t="shared" si="2"/>
        <v>0.17396683622033321</v>
      </c>
    </row>
    <row r="158" spans="1:63" x14ac:dyDescent="0.2">
      <c r="A158" t="s">
        <v>1512</v>
      </c>
      <c r="B158" s="115">
        <v>-4.0816326530612821E-3</v>
      </c>
      <c r="C158" s="115">
        <v>0</v>
      </c>
      <c r="D158" s="115">
        <v>-7.0694864048338302E-2</v>
      </c>
      <c r="E158" s="115">
        <v>5.1948051948051951E-2</v>
      </c>
      <c r="F158" s="115">
        <v>-4.2789223454833596E-2</v>
      </c>
      <c r="G158" s="115">
        <v>5.2702702702702782E-2</v>
      </c>
      <c r="H158" s="115">
        <v>-9.6226415094339629E-2</v>
      </c>
      <c r="J158" s="115">
        <v>0</v>
      </c>
      <c r="L158" s="115">
        <v>0.17972350230414735</v>
      </c>
      <c r="M158" s="115">
        <v>-7.5961538461538511E-2</v>
      </c>
      <c r="O158" s="115">
        <v>-1.2195121951219396E-2</v>
      </c>
      <c r="P158" s="115">
        <v>-6.1797752808988762E-2</v>
      </c>
      <c r="Q158" s="115">
        <v>0</v>
      </c>
      <c r="R158" s="115">
        <v>-4.7619047619047616E-2</v>
      </c>
      <c r="T158" s="115">
        <v>2.2549019607843064E-2</v>
      </c>
      <c r="U158" s="115">
        <v>9.6575943810359461E-3</v>
      </c>
      <c r="V158" s="115">
        <v>0.29107142857142854</v>
      </c>
      <c r="W158" s="115">
        <v>0</v>
      </c>
      <c r="X158" s="115">
        <v>-0.19959473150962515</v>
      </c>
      <c r="Y158" s="115">
        <v>0.11114285714285707</v>
      </c>
      <c r="Z158" s="115">
        <v>-0.15891072044122723</v>
      </c>
      <c r="AA158" s="115">
        <v>0.12727272727272732</v>
      </c>
      <c r="AB158" s="115">
        <v>3.6363636363636397E-2</v>
      </c>
      <c r="AD158" s="115">
        <v>6.3391169902078645E-2</v>
      </c>
      <c r="AE158" s="115">
        <v>-0.15331230283911679</v>
      </c>
      <c r="AF158" s="115">
        <v>0</v>
      </c>
      <c r="AG158" s="115">
        <v>0.17142857142857132</v>
      </c>
      <c r="AH158" s="115">
        <v>0.90625</v>
      </c>
      <c r="AI158" s="115">
        <v>-1.667875271936194E-2</v>
      </c>
      <c r="AJ158" s="115">
        <v>0.14091680814940585</v>
      </c>
      <c r="AL158" s="115">
        <v>0.17377049180327858</v>
      </c>
      <c r="AM158" s="115">
        <v>0.51191310441485649</v>
      </c>
      <c r="AO158" s="115">
        <v>2.5602409638554216E-2</v>
      </c>
      <c r="AP158" s="115">
        <v>0.10991379310344827</v>
      </c>
      <c r="AQ158" s="115">
        <v>0.12236286919831224</v>
      </c>
      <c r="AR158" s="115">
        <v>-1.9607843137254902E-2</v>
      </c>
      <c r="AS158" s="115">
        <v>0</v>
      </c>
      <c r="AT158" s="115">
        <v>0</v>
      </c>
      <c r="AU158" s="115">
        <v>5.2177662785683455E-2</v>
      </c>
      <c r="AV158" s="115">
        <v>4.3478260869565216E-2</v>
      </c>
      <c r="AW158" s="115">
        <v>0.13114754098360668</v>
      </c>
      <c r="AX158" s="115">
        <v>-2.5000000000000001E-2</v>
      </c>
      <c r="BA158" s="115">
        <v>-5.4945054945054944E-2</v>
      </c>
      <c r="BB158" s="115">
        <v>-8.6419753086419748E-2</v>
      </c>
      <c r="BD158" s="115">
        <v>0</v>
      </c>
      <c r="BE158" s="115">
        <v>8.5930122757318164E-2</v>
      </c>
      <c r="BF158" s="115">
        <v>2.197802197802229E-3</v>
      </c>
      <c r="BH158" s="115">
        <v>-3.0303030303030304E-2</v>
      </c>
      <c r="BI158" s="115">
        <v>0.33428571428571435</v>
      </c>
      <c r="BK158" s="116">
        <f t="shared" si="2"/>
        <v>5.3082858300819782E-2</v>
      </c>
    </row>
    <row r="159" spans="1:63" x14ac:dyDescent="0.2">
      <c r="A159" t="s">
        <v>1513</v>
      </c>
      <c r="B159" s="115">
        <v>-3.9215686274509803E-2</v>
      </c>
      <c r="C159" s="115">
        <v>-0.15000000000000005</v>
      </c>
      <c r="D159" s="115">
        <v>-0.16414141414141414</v>
      </c>
      <c r="E159" s="115">
        <v>-3.1446540880503145E-2</v>
      </c>
      <c r="F159" s="115">
        <v>-4.3939393939393938E-2</v>
      </c>
      <c r="G159" s="115">
        <v>-0.12529550827423161</v>
      </c>
      <c r="H159" s="115">
        <v>8.7179487179487175E-2</v>
      </c>
      <c r="J159" s="115">
        <v>0.10225225225225221</v>
      </c>
      <c r="L159" s="115">
        <v>-9.0419161676646667E-2</v>
      </c>
      <c r="M159" s="115">
        <v>-0.25820256776034228</v>
      </c>
      <c r="O159" s="115">
        <v>-7.8651685393258397E-2</v>
      </c>
      <c r="P159" s="115">
        <v>4.8909840895698359E-2</v>
      </c>
      <c r="Q159" s="115">
        <v>-5.9411764705882317E-2</v>
      </c>
      <c r="R159" s="115">
        <v>-5.6179775280898875E-2</v>
      </c>
      <c r="T159" s="115">
        <v>-4.3451078462019316E-2</v>
      </c>
      <c r="U159" s="115">
        <v>-8.1451612903225765E-2</v>
      </c>
      <c r="V159" s="115">
        <v>-0.2</v>
      </c>
      <c r="W159" s="115">
        <v>0</v>
      </c>
      <c r="X159" s="115">
        <v>-9.6980786825251547E-2</v>
      </c>
      <c r="Y159" s="115">
        <v>-2.23463687150838E-2</v>
      </c>
      <c r="Z159" s="115">
        <v>0.1604000000000001</v>
      </c>
      <c r="AA159" s="115">
        <v>-0.49337938975244672</v>
      </c>
      <c r="AB159" s="115">
        <v>-0.17757009345794392</v>
      </c>
      <c r="AD159" s="115">
        <v>-9.3019632284200585E-2</v>
      </c>
      <c r="AE159" s="115">
        <v>-0.12816281628162821</v>
      </c>
      <c r="AF159" s="115">
        <v>0</v>
      </c>
      <c r="AG159" s="115">
        <v>-0.17647058823529413</v>
      </c>
      <c r="AH159" s="115">
        <v>-0.23809523809523808</v>
      </c>
      <c r="AI159" s="115">
        <v>-9.8692810457516308E-2</v>
      </c>
      <c r="AJ159" s="115">
        <v>-0.19535519125683065</v>
      </c>
      <c r="AL159" s="115">
        <v>-0.13597733711048152</v>
      </c>
      <c r="AM159" s="115">
        <v>-6.8841761827080003E-2</v>
      </c>
      <c r="AO159" s="115">
        <v>-7.0028011204481794E-2</v>
      </c>
      <c r="AP159" s="115">
        <v>-0.15189179309084266</v>
      </c>
      <c r="AQ159" s="115">
        <v>-0.14748201438848921</v>
      </c>
      <c r="AR159" s="115">
        <v>-1.7056952876553962E-2</v>
      </c>
      <c r="AS159" s="115">
        <v>0</v>
      </c>
      <c r="AT159" s="115">
        <v>0</v>
      </c>
      <c r="AU159" s="115">
        <v>-8.7007874015748013E-2</v>
      </c>
      <c r="AV159" s="115">
        <v>-9.8039215686274508E-2</v>
      </c>
      <c r="AW159" s="115">
        <v>0</v>
      </c>
      <c r="AX159" s="115">
        <v>-3.0538051381483331E-2</v>
      </c>
      <c r="BA159" s="115">
        <v>-1.0869565217391304E-2</v>
      </c>
      <c r="BB159" s="115">
        <v>-0.13829787234042554</v>
      </c>
      <c r="BD159" s="115">
        <v>0</v>
      </c>
      <c r="BE159" s="115">
        <v>-0.13621533442088082</v>
      </c>
      <c r="BF159" s="115">
        <v>0</v>
      </c>
      <c r="BH159" s="115">
        <v>-4.0697674418604612E-2</v>
      </c>
      <c r="BI159" s="115">
        <v>-4.8913043478260795E-2</v>
      </c>
      <c r="BK159" s="116">
        <f t="shared" si="2"/>
        <v>-8.0101918901700403E-2</v>
      </c>
    </row>
    <row r="160" spans="1:63" x14ac:dyDescent="0.2">
      <c r="A160" t="s">
        <v>1514</v>
      </c>
      <c r="B160" s="115">
        <v>-8.9285714285714288E-2</v>
      </c>
      <c r="C160" s="115">
        <v>-6.9767441860465143E-2</v>
      </c>
      <c r="D160" s="115">
        <v>0.30263157894736842</v>
      </c>
      <c r="E160" s="115">
        <v>3.2467532467532464E-2</v>
      </c>
      <c r="F160" s="115">
        <v>-4.5248868778280547E-3</v>
      </c>
      <c r="G160" s="115">
        <v>-0.19886363636363638</v>
      </c>
      <c r="H160" s="115">
        <v>3.7234042553191488E-2</v>
      </c>
      <c r="J160" s="115">
        <v>0.15625</v>
      </c>
      <c r="L160" s="115">
        <v>-0.10215053763440861</v>
      </c>
      <c r="M160" s="115">
        <v>-0.17212872748745206</v>
      </c>
      <c r="O160" s="115">
        <v>6.5159574468084985E-2</v>
      </c>
      <c r="P160" s="115">
        <v>3.4756097560975543E-2</v>
      </c>
      <c r="Q160" s="115">
        <v>0.18632240055826926</v>
      </c>
      <c r="R160" s="115">
        <v>-9.1836734693877556E-2</v>
      </c>
      <c r="T160" s="115">
        <v>-4.278874925194498E-2</v>
      </c>
      <c r="U160" s="115">
        <v>2.268041237113402E-2</v>
      </c>
      <c r="V160" s="115">
        <v>-8.4967320261437912E-2</v>
      </c>
      <c r="W160" s="115">
        <v>-0.11764705882352941</v>
      </c>
      <c r="X160" s="115">
        <v>0.17526881720430104</v>
      </c>
      <c r="Y160" s="115">
        <v>-1.3774104683195593E-2</v>
      </c>
      <c r="Z160" s="115">
        <v>-2.5341130604288498E-2</v>
      </c>
      <c r="AA160" s="115">
        <v>0.3742088607594935</v>
      </c>
      <c r="AB160" s="115">
        <v>-5.3097345132743362E-2</v>
      </c>
      <c r="AD160" s="115">
        <v>1.2302839116719172E-2</v>
      </c>
      <c r="AE160" s="115">
        <v>-1.1956521739130373E-2</v>
      </c>
      <c r="AF160" s="115">
        <v>0</v>
      </c>
      <c r="AG160" s="115">
        <v>-5.5555555555555552E-2</v>
      </c>
      <c r="AH160" s="115">
        <v>-2.7777777777777842E-2</v>
      </c>
      <c r="AI160" s="115">
        <v>1.9646365422397601E-3</v>
      </c>
      <c r="AJ160" s="115">
        <v>-2.724795640327014E-3</v>
      </c>
      <c r="AL160" s="115">
        <v>8.5714285714284903E-3</v>
      </c>
      <c r="AM160" s="115">
        <v>-8.0906148867313909E-3</v>
      </c>
      <c r="AO160" s="115">
        <v>-0.1075</v>
      </c>
      <c r="AP160" s="115">
        <v>0.56314285714285717</v>
      </c>
      <c r="AQ160" s="115">
        <v>-3.2269630692003488E-3</v>
      </c>
      <c r="AR160" s="115">
        <v>3.4905754462950037E-2</v>
      </c>
      <c r="AS160" s="115">
        <v>5.8823529411764705E-2</v>
      </c>
      <c r="AT160" s="115">
        <v>5.8823529411764705E-2</v>
      </c>
      <c r="AU160" s="115">
        <v>9.4827586206896547E-2</v>
      </c>
      <c r="AV160" s="115">
        <v>3.1344792719919051E-2</v>
      </c>
      <c r="AW160" s="115">
        <v>0.20197044334975359</v>
      </c>
      <c r="AX160" s="115">
        <v>-8.173076923076868E-3</v>
      </c>
      <c r="BA160" s="115">
        <v>0</v>
      </c>
      <c r="BB160" s="115">
        <v>0.28767123287671231</v>
      </c>
      <c r="BD160" s="115">
        <v>0</v>
      </c>
      <c r="BE160" s="115">
        <v>2.3372287145242046E-2</v>
      </c>
      <c r="BF160" s="115">
        <v>0</v>
      </c>
      <c r="BH160" s="115">
        <v>-1.1494252873563178E-2</v>
      </c>
      <c r="BI160" s="115">
        <v>3.5161744022503522E-2</v>
      </c>
      <c r="BK160" s="116">
        <f t="shared" si="2"/>
        <v>3.0554878192759548E-2</v>
      </c>
    </row>
    <row r="161" spans="1:63" x14ac:dyDescent="0.2">
      <c r="A161" t="s">
        <v>1515</v>
      </c>
      <c r="B161" s="115">
        <v>0.69696969696969702</v>
      </c>
      <c r="C161" s="115">
        <v>0.22857142857142859</v>
      </c>
      <c r="D161" s="115">
        <v>0.13432835820895522</v>
      </c>
      <c r="E161" s="115">
        <v>2.6666666666666668E-2</v>
      </c>
      <c r="F161" s="115">
        <v>-3.1975470871660062E-2</v>
      </c>
      <c r="G161" s="115">
        <v>0.59036144578313232</v>
      </c>
      <c r="H161" s="115">
        <v>0.10849056603773585</v>
      </c>
      <c r="J161" s="115">
        <v>-0.12727272727272726</v>
      </c>
      <c r="L161" s="115">
        <v>0.14461538461538462</v>
      </c>
      <c r="M161" s="115">
        <v>0.87127071823204416</v>
      </c>
      <c r="O161" s="115">
        <v>0.14984709480122319</v>
      </c>
      <c r="P161" s="115">
        <v>-4.6511627906976744E-2</v>
      </c>
      <c r="Q161" s="115">
        <v>0.27946428571428583</v>
      </c>
      <c r="R161" s="115">
        <v>-0.12888888888888889</v>
      </c>
      <c r="T161" s="115">
        <v>0.11997319034852552</v>
      </c>
      <c r="U161" s="115">
        <v>2.7542372881355932E-2</v>
      </c>
      <c r="V161" s="115">
        <v>5.6629834254143564E-2</v>
      </c>
      <c r="W161" s="115">
        <v>-5.5555555555555552E-2</v>
      </c>
      <c r="X161" s="115">
        <v>0.19230769230769232</v>
      </c>
      <c r="Y161" s="115">
        <v>3.7142857142857144E-2</v>
      </c>
      <c r="Z161" s="115">
        <v>-5.8139534883720929E-3</v>
      </c>
      <c r="AA161" s="115">
        <v>4.6357615894039805E-2</v>
      </c>
      <c r="AB161" s="115">
        <v>-8.771929824561403E-3</v>
      </c>
      <c r="AD161" s="115">
        <v>-0.11588341932784831</v>
      </c>
      <c r="AE161" s="115">
        <v>0.30496453900709219</v>
      </c>
      <c r="AF161" s="115">
        <v>0</v>
      </c>
      <c r="AG161" s="115">
        <v>0.30434782608695643</v>
      </c>
      <c r="AH161" s="115">
        <v>0.21348314606741575</v>
      </c>
      <c r="AI161" s="115">
        <v>7.6868829337094338E-2</v>
      </c>
      <c r="AJ161" s="115">
        <v>5.7636887608069162E-2</v>
      </c>
      <c r="AL161" s="115">
        <v>1.744186046511632E-2</v>
      </c>
      <c r="AM161" s="115">
        <v>0.3794642857142857</v>
      </c>
      <c r="AO161" s="115">
        <v>0.27368253462824388</v>
      </c>
      <c r="AP161" s="115">
        <v>1.7441860465116279E-2</v>
      </c>
      <c r="AQ161" s="115">
        <v>1.7883211678832035E-2</v>
      </c>
      <c r="AR161" s="115">
        <v>7.3554603854389763E-2</v>
      </c>
      <c r="AS161" s="115">
        <v>0.21428571428571427</v>
      </c>
      <c r="AT161" s="115">
        <v>0.21428571428571427</v>
      </c>
      <c r="AU161" s="115">
        <v>4.9773755656108594E-2</v>
      </c>
      <c r="AV161" s="115">
        <v>6.8034557235421289E-2</v>
      </c>
      <c r="AW161" s="115">
        <v>0</v>
      </c>
      <c r="AX161" s="115">
        <v>0.29918800749531549</v>
      </c>
      <c r="BA161" s="115">
        <v>9.5238095238095233E-2</v>
      </c>
      <c r="BB161" s="115">
        <v>-3.9473684210526314E-2</v>
      </c>
      <c r="BD161" s="115">
        <v>3.1347962382445145E-2</v>
      </c>
      <c r="BE161" s="115">
        <v>-2.1641486320947371E-2</v>
      </c>
      <c r="BF161" s="115">
        <v>6.6371681415928569E-3</v>
      </c>
      <c r="BH161" s="115">
        <v>8.7499999999999911E-2</v>
      </c>
      <c r="BI161" s="115">
        <v>-2.8050490883590861E-3</v>
      </c>
      <c r="BK161" s="116">
        <f t="shared" si="2"/>
        <v>0.12100012194501561</v>
      </c>
    </row>
    <row r="162" spans="1:63" x14ac:dyDescent="0.2">
      <c r="A162" t="s">
        <v>1516</v>
      </c>
      <c r="B162" s="115">
        <v>8.1967213114754092E-2</v>
      </c>
      <c r="C162" s="115">
        <v>-0.125</v>
      </c>
      <c r="D162" s="115">
        <v>-8.2191780821917804E-2</v>
      </c>
      <c r="E162" s="115">
        <v>1.4198782961460408E-2</v>
      </c>
      <c r="F162" s="115">
        <v>0.14054954204829306</v>
      </c>
      <c r="G162" s="115">
        <v>0.16287215411558675</v>
      </c>
      <c r="H162" s="115">
        <v>3.4146341463414637E-2</v>
      </c>
      <c r="J162" s="115">
        <v>0</v>
      </c>
      <c r="L162" s="115">
        <v>6.9078947368421059E-2</v>
      </c>
      <c r="M162" s="115">
        <v>4.0229885057471264E-2</v>
      </c>
      <c r="O162" s="115">
        <v>1.7107309486780849E-2</v>
      </c>
      <c r="P162" s="115">
        <v>0.34270101483216242</v>
      </c>
      <c r="Q162" s="115">
        <v>0.18268215417106648</v>
      </c>
      <c r="R162" s="115">
        <v>0.3235294117647059</v>
      </c>
      <c r="T162" s="115">
        <v>5.4416961130741966E-2</v>
      </c>
      <c r="U162" s="115">
        <v>2.3417172593235065E-2</v>
      </c>
      <c r="V162" s="115">
        <v>0.24827586206896562</v>
      </c>
      <c r="W162" s="115">
        <v>0</v>
      </c>
      <c r="X162" s="115">
        <v>9.8591549295774641E-2</v>
      </c>
      <c r="Y162" s="115">
        <v>0.5066724063710718</v>
      </c>
      <c r="Z162" s="115">
        <v>9.3220338983050849E-2</v>
      </c>
      <c r="AA162" s="115">
        <v>-6.8619892058596699E-2</v>
      </c>
      <c r="AB162" s="115">
        <v>0.12537018756169796</v>
      </c>
      <c r="AD162" s="115">
        <v>6.7430782971122469E-2</v>
      </c>
      <c r="AE162" s="115">
        <v>-1.3986013986013986E-2</v>
      </c>
      <c r="AF162" s="115">
        <v>0.1</v>
      </c>
      <c r="AG162" s="115">
        <v>-7.9999999999999946E-2</v>
      </c>
      <c r="AH162" s="115">
        <v>0.30882352941176477</v>
      </c>
      <c r="AI162" s="115">
        <v>2.9774872912127982E-2</v>
      </c>
      <c r="AJ162" s="115">
        <v>3.2738095238095281E-2</v>
      </c>
      <c r="AL162" s="115">
        <v>0.18620689655172409</v>
      </c>
      <c r="AM162" s="115">
        <v>0.47271531886916507</v>
      </c>
      <c r="AO162" s="115">
        <v>4.3528825386276865E-2</v>
      </c>
      <c r="AP162" s="115">
        <v>0.27454612819562813</v>
      </c>
      <c r="AQ162" s="115">
        <v>2.6217228464419477E-2</v>
      </c>
      <c r="AR162" s="115">
        <v>0.17959080575903014</v>
      </c>
      <c r="AS162" s="115">
        <v>-0.21348314606741575</v>
      </c>
      <c r="AT162" s="115">
        <v>-0.21348314606741575</v>
      </c>
      <c r="AU162" s="115">
        <v>5.9171597633136614E-3</v>
      </c>
      <c r="AV162" s="115">
        <v>2.1645021645020413E-3</v>
      </c>
      <c r="AW162" s="115">
        <v>-5.5813953488372058E-2</v>
      </c>
      <c r="AX162" s="115">
        <v>1.3291139240506292E-2</v>
      </c>
      <c r="BA162" s="115">
        <v>-0.1812865497076023</v>
      </c>
      <c r="BB162" s="115">
        <v>0.11355311355311355</v>
      </c>
      <c r="BD162" s="115">
        <v>4.5901639344262252E-2</v>
      </c>
      <c r="BE162" s="115">
        <v>-4.0666937779585193E-3</v>
      </c>
      <c r="BF162" s="115">
        <v>0</v>
      </c>
      <c r="BH162" s="115">
        <v>8.843537414965992E-2</v>
      </c>
      <c r="BI162" s="115">
        <v>0.14999999999999997</v>
      </c>
      <c r="BK162" s="116">
        <f t="shared" si="2"/>
        <v>7.4733295314042353E-2</v>
      </c>
    </row>
    <row r="163" spans="1:63" x14ac:dyDescent="0.2">
      <c r="A163" t="s">
        <v>1517</v>
      </c>
      <c r="B163" s="115">
        <v>-4.0880503144654107E-2</v>
      </c>
      <c r="C163" s="115">
        <v>0.21212121212121207</v>
      </c>
      <c r="D163" s="115">
        <v>1.671309192200561E-2</v>
      </c>
      <c r="E163" s="115">
        <v>-2.6973684210526278E-2</v>
      </c>
      <c r="F163" s="115">
        <v>9.1818181818181813E-2</v>
      </c>
      <c r="G163" s="115">
        <v>0.24130434782608698</v>
      </c>
      <c r="H163" s="115">
        <v>2.5000000000000001E-2</v>
      </c>
      <c r="J163" s="115">
        <v>0</v>
      </c>
      <c r="L163" s="115">
        <v>7.1176885130373457E-2</v>
      </c>
      <c r="M163" s="115">
        <v>-1.1363636363636364E-2</v>
      </c>
      <c r="O163" s="115">
        <v>-8.7943262411347561E-2</v>
      </c>
      <c r="P163" s="115">
        <v>0.18611111111111106</v>
      </c>
      <c r="Q163" s="115">
        <v>-4.9196787148594295E-2</v>
      </c>
      <c r="R163" s="115">
        <v>0.14864864864864866</v>
      </c>
      <c r="T163" s="115">
        <v>9.4777562862669251E-2</v>
      </c>
      <c r="U163" s="115">
        <v>9.2373282804358123E-2</v>
      </c>
      <c r="V163" s="115">
        <v>0.19341563786008226</v>
      </c>
      <c r="W163" s="115">
        <v>0</v>
      </c>
      <c r="X163" s="115">
        <v>0.10248447204968934</v>
      </c>
      <c r="Y163" s="115">
        <v>0.19128205128205134</v>
      </c>
      <c r="Z163" s="115">
        <v>-2.4793388429752067E-2</v>
      </c>
      <c r="AA163" s="115">
        <v>0.11810344827586197</v>
      </c>
      <c r="AB163" s="115">
        <v>7.1957671957671929E-2</v>
      </c>
      <c r="AD163" s="115">
        <v>4.7559644472165916E-2</v>
      </c>
      <c r="AE163" s="115">
        <v>0.66666666666666674</v>
      </c>
      <c r="AF163" s="115">
        <v>0</v>
      </c>
      <c r="AG163" s="115">
        <v>0.47058823529411775</v>
      </c>
      <c r="AH163" s="115">
        <v>0.36</v>
      </c>
      <c r="AI163" s="115">
        <v>8.853754940711453E-2</v>
      </c>
      <c r="AJ163" s="115">
        <v>0.16062176165803116</v>
      </c>
      <c r="AL163" s="115">
        <v>0.28888888888888886</v>
      </c>
      <c r="AM163" s="115">
        <v>0.36412556053811657</v>
      </c>
      <c r="AO163" s="115">
        <v>-0.30496535796766744</v>
      </c>
      <c r="AP163" s="115">
        <v>7.5298804780876402E-2</v>
      </c>
      <c r="AQ163" s="115">
        <v>3.8910505836575876E-2</v>
      </c>
      <c r="AR163" s="115">
        <v>7.3190566549200337E-2</v>
      </c>
      <c r="AS163" s="115">
        <v>0</v>
      </c>
      <c r="AT163" s="115">
        <v>0</v>
      </c>
      <c r="AU163" s="115">
        <v>0.17048481619605754</v>
      </c>
      <c r="AV163" s="115">
        <v>0.20000000000000007</v>
      </c>
      <c r="AW163" s="115">
        <v>-5.7017543859649154E-2</v>
      </c>
      <c r="AX163" s="115">
        <v>6.0402684563758392E-2</v>
      </c>
      <c r="BA163" s="115">
        <v>0</v>
      </c>
      <c r="BB163" s="115">
        <v>-2.1929824561404336E-3</v>
      </c>
      <c r="BD163" s="115">
        <v>0</v>
      </c>
      <c r="BE163" s="115">
        <v>3.4932659932659982E-2</v>
      </c>
      <c r="BF163" s="115">
        <v>0</v>
      </c>
      <c r="BH163" s="115">
        <v>0.13076923076923072</v>
      </c>
      <c r="BI163" s="115">
        <v>0.15027829313543603</v>
      </c>
      <c r="BK163" s="116">
        <f t="shared" si="2"/>
        <v>9.4555435272794544E-2</v>
      </c>
    </row>
    <row r="164" spans="1:63" x14ac:dyDescent="0.2">
      <c r="A164" t="s">
        <v>1518</v>
      </c>
      <c r="B164" s="115">
        <v>-3.4901365705614626E-2</v>
      </c>
      <c r="C164" s="115">
        <v>-4.8076923076923073E-2</v>
      </c>
      <c r="D164" s="115">
        <v>2.7181688125894009E-2</v>
      </c>
      <c r="E164" s="115">
        <v>1.3333333333333334E-2</v>
      </c>
      <c r="F164" s="115">
        <v>-3.8797623208668378E-2</v>
      </c>
      <c r="G164" s="115">
        <v>-4.3290043290043906E-3</v>
      </c>
      <c r="H164" s="115">
        <v>2.564102564102564E-2</v>
      </c>
      <c r="J164" s="115">
        <v>0</v>
      </c>
      <c r="L164" s="115">
        <v>-5.7142857142857106E-2</v>
      </c>
      <c r="M164" s="115">
        <v>-7.8051335777894207E-2</v>
      </c>
      <c r="O164" s="115">
        <v>-1.5363128491620033E-2</v>
      </c>
      <c r="P164" s="115">
        <v>0.18681318681318682</v>
      </c>
      <c r="Q164" s="115">
        <v>6.6381156316916365E-2</v>
      </c>
      <c r="R164" s="115">
        <v>-0.12009512485136736</v>
      </c>
      <c r="T164" s="115">
        <v>3.8834951456310678E-3</v>
      </c>
      <c r="U164" s="115">
        <v>-2.7637033625057577E-2</v>
      </c>
      <c r="V164" s="115">
        <v>-3.187250996015939E-2</v>
      </c>
      <c r="W164" s="115">
        <v>0</v>
      </c>
      <c r="X164" s="115">
        <v>6.2500000000000888E-3</v>
      </c>
      <c r="Y164" s="115">
        <v>8.5141903171953318E-2</v>
      </c>
      <c r="Z164" s="115">
        <v>6.1403508771929821E-2</v>
      </c>
      <c r="AA164" s="115">
        <v>6.4220183486238536E-2</v>
      </c>
      <c r="AB164" s="115">
        <v>0.125</v>
      </c>
      <c r="AD164" s="115">
        <v>-5.9677419354838779E-2</v>
      </c>
      <c r="AE164" s="115">
        <v>0.19166666666666662</v>
      </c>
      <c r="AF164" s="115">
        <v>0</v>
      </c>
      <c r="AG164" s="115">
        <v>-7.2727272727272793E-2</v>
      </c>
      <c r="AH164" s="115">
        <v>0.1111111111111111</v>
      </c>
      <c r="AI164" s="115">
        <v>3.968253968253968E-3</v>
      </c>
      <c r="AJ164" s="115">
        <v>-8.2408874801901788E-2</v>
      </c>
      <c r="AL164" s="115">
        <v>0.125</v>
      </c>
      <c r="AM164" s="115">
        <v>8.7804878048780483E-2</v>
      </c>
      <c r="AO164" s="115">
        <v>-2.6966292134831461E-2</v>
      </c>
      <c r="AP164" s="115">
        <v>-3.4986543637062752E-2</v>
      </c>
      <c r="AQ164" s="115">
        <v>-7.2536990256225259E-2</v>
      </c>
      <c r="AR164" s="115">
        <v>-2.1485411140583614E-2</v>
      </c>
      <c r="AS164" s="115">
        <v>0</v>
      </c>
      <c r="AT164" s="115">
        <v>0</v>
      </c>
      <c r="AU164" s="115">
        <v>4.2777777777777713E-2</v>
      </c>
      <c r="AV164" s="115">
        <v>-1.282051282051282E-2</v>
      </c>
      <c r="AW164" s="115">
        <v>-0.10937500000000003</v>
      </c>
      <c r="AX164" s="115">
        <v>9.5588235294117641E-2</v>
      </c>
      <c r="BA164" s="115">
        <v>-6.557377049180331E-2</v>
      </c>
      <c r="BB164" s="115">
        <v>2.2421524663677129E-2</v>
      </c>
      <c r="BD164" s="115">
        <v>-1.6129032258064516E-2</v>
      </c>
      <c r="BE164" s="115">
        <v>-3.7735849056604012E-3</v>
      </c>
      <c r="BF164" s="115">
        <v>-0.16296296296296292</v>
      </c>
      <c r="BH164" s="115">
        <v>0.10169491525423723</v>
      </c>
      <c r="BI164" s="115">
        <v>-4.7703180212014182E-2</v>
      </c>
      <c r="BK164" s="116">
        <f t="shared" si="2"/>
        <v>4.1201855044455133E-3</v>
      </c>
    </row>
    <row r="165" spans="1:63" x14ac:dyDescent="0.2">
      <c r="A165" t="s">
        <v>1519</v>
      </c>
      <c r="B165" s="115">
        <v>-1.5151515151514291E-3</v>
      </c>
      <c r="C165" s="115">
        <v>-0.11111111111111102</v>
      </c>
      <c r="D165" s="115">
        <v>1.7467248908296984E-2</v>
      </c>
      <c r="E165" s="115">
        <v>2.7397260273972601E-2</v>
      </c>
      <c r="F165" s="115">
        <v>-2.6870748299319652E-2</v>
      </c>
      <c r="G165" s="115">
        <v>2.6666666666666731E-2</v>
      </c>
      <c r="H165" s="115">
        <v>-0.13716814159292035</v>
      </c>
      <c r="J165" s="115">
        <v>0</v>
      </c>
      <c r="L165" s="115">
        <v>-4.4444444444444446E-2</v>
      </c>
      <c r="M165" s="115">
        <v>-4.5977011494252817E-2</v>
      </c>
      <c r="O165" s="115">
        <v>-4.2780748663101643E-2</v>
      </c>
      <c r="P165" s="115">
        <v>-2.5695931477516119E-2</v>
      </c>
      <c r="Q165" s="115">
        <v>-6.3829787234041951E-3</v>
      </c>
      <c r="R165" s="115">
        <v>0.16805555555555549</v>
      </c>
      <c r="T165" s="115">
        <v>0</v>
      </c>
      <c r="U165" s="115">
        <v>-3.1668153434433514E-2</v>
      </c>
      <c r="V165" s="115">
        <v>-5.8161350844277572E-2</v>
      </c>
      <c r="W165" s="115">
        <v>0</v>
      </c>
      <c r="X165" s="115">
        <v>-3.1152647975078323E-3</v>
      </c>
      <c r="Y165" s="115">
        <v>0.10313075506445661</v>
      </c>
      <c r="Z165" s="115">
        <v>-2.854708138048568E-2</v>
      </c>
      <c r="AA165" s="115">
        <v>1.4897579143389145E-2</v>
      </c>
      <c r="AB165" s="115">
        <v>-5.8295964125560568E-2</v>
      </c>
      <c r="AD165" s="115">
        <v>-3.4541336353340855E-2</v>
      </c>
      <c r="AE165" s="115">
        <v>2.8571428571428571E-2</v>
      </c>
      <c r="AF165" s="115">
        <v>-8.2568807339449574E-2</v>
      </c>
      <c r="AG165" s="115">
        <v>-0.11290322580645164</v>
      </c>
      <c r="AH165" s="115">
        <v>-0.18181818181818182</v>
      </c>
      <c r="AI165" s="115">
        <v>-4.5454545454545456E-2</v>
      </c>
      <c r="AJ165" s="115">
        <v>-1.0971786833855733E-2</v>
      </c>
      <c r="AL165" s="115">
        <v>4.1666666666666706E-2</v>
      </c>
      <c r="AM165" s="115">
        <v>-5.8769513314967908E-2</v>
      </c>
      <c r="AO165" s="115">
        <v>0.12090680100755667</v>
      </c>
      <c r="AP165" s="115">
        <v>2.0000000000000091E-2</v>
      </c>
      <c r="AQ165" s="115">
        <v>-3.9181692094313297E-2</v>
      </c>
      <c r="AR165" s="115">
        <v>-7.6335877862594827E-3</v>
      </c>
      <c r="AS165" s="115">
        <v>0</v>
      </c>
      <c r="AT165" s="115">
        <v>0</v>
      </c>
      <c r="AU165" s="115">
        <v>-6.7357512953367879E-2</v>
      </c>
      <c r="AV165" s="115">
        <v>-9.3023255813953487E-2</v>
      </c>
      <c r="AW165" s="115">
        <v>-1.538461538461533E-2</v>
      </c>
      <c r="AX165" s="115">
        <v>-8.1081081081081086E-2</v>
      </c>
      <c r="BA165" s="115">
        <v>9.7999999999999976E-2</v>
      </c>
      <c r="BB165" s="115">
        <v>2.7649769585253635E-2</v>
      </c>
      <c r="BD165" s="115">
        <v>0</v>
      </c>
      <c r="BE165" s="115">
        <v>-4.2168674698795178E-2</v>
      </c>
      <c r="BF165" s="115">
        <v>0</v>
      </c>
      <c r="BH165" s="115">
        <v>1.7241379310344921E-2</v>
      </c>
      <c r="BI165" s="115">
        <v>-0.11562499999999998</v>
      </c>
      <c r="BK165" s="116">
        <f t="shared" si="2"/>
        <v>-1.833807730373627E-2</v>
      </c>
    </row>
    <row r="166" spans="1:63" x14ac:dyDescent="0.2">
      <c r="A166" t="s">
        <v>1520</v>
      </c>
      <c r="B166" s="115">
        <v>-5.7142857142857141E-2</v>
      </c>
      <c r="C166" s="115">
        <v>6.3636363636363574E-2</v>
      </c>
      <c r="D166" s="115">
        <v>5.368098159509202E-2</v>
      </c>
      <c r="E166" s="115">
        <v>1.3888888888888888E-2</v>
      </c>
      <c r="F166" s="115">
        <v>4.2553191489361701E-2</v>
      </c>
      <c r="G166" s="115">
        <v>2.7397260273972671E-2</v>
      </c>
      <c r="H166" s="115">
        <v>2.7272727272727271E-2</v>
      </c>
      <c r="J166" s="115">
        <v>0</v>
      </c>
      <c r="L166" s="115">
        <v>2.7732463295269169E-2</v>
      </c>
      <c r="M166" s="115">
        <v>-0.1223684210526316</v>
      </c>
      <c r="O166" s="115">
        <v>-2.8571428571428609E-2</v>
      </c>
      <c r="P166" s="115">
        <v>-0.12135465663217301</v>
      </c>
      <c r="Q166" s="115">
        <v>-5.4325955734406496E-2</v>
      </c>
      <c r="R166" s="115">
        <v>2.8571428571428571E-2</v>
      </c>
      <c r="T166" s="115">
        <v>0.11471861471861472</v>
      </c>
      <c r="U166" s="115">
        <v>6.2055897678825175E-2</v>
      </c>
      <c r="V166" s="115">
        <v>4.1015624999999889E-2</v>
      </c>
      <c r="W166" s="115">
        <v>0</v>
      </c>
      <c r="X166" s="115">
        <v>-8.285714285714281E-2</v>
      </c>
      <c r="Y166" s="115">
        <v>5.7792207792207832E-2</v>
      </c>
      <c r="Z166" s="115">
        <v>-0.22770648239552482</v>
      </c>
      <c r="AA166" s="115">
        <v>-5.6239015817223126E-2</v>
      </c>
      <c r="AB166" s="115">
        <v>8.7804878048780524E-2</v>
      </c>
      <c r="AD166" s="115">
        <v>9.8641887062186958E-3</v>
      </c>
      <c r="AE166" s="115">
        <v>6.0606060606060608E-2</v>
      </c>
      <c r="AF166" s="115">
        <v>0</v>
      </c>
      <c r="AG166" s="115">
        <v>-0.10144927536231886</v>
      </c>
      <c r="AH166" s="115">
        <v>-6.7796610169491581E-2</v>
      </c>
      <c r="AI166" s="115">
        <v>-2.9411764705882353E-2</v>
      </c>
      <c r="AJ166" s="115">
        <v>0.18148148148148144</v>
      </c>
      <c r="AL166" s="115">
        <v>0.19999999999999996</v>
      </c>
      <c r="AM166" s="115">
        <v>0.27368421052631586</v>
      </c>
      <c r="AO166" s="115">
        <v>-5.0125313283208017E-3</v>
      </c>
      <c r="AP166" s="115">
        <v>4.5939294503691504E-2</v>
      </c>
      <c r="AQ166" s="115">
        <v>-2.2372881355932281E-2</v>
      </c>
      <c r="AR166" s="115">
        <v>-2.0750096661941001E-2</v>
      </c>
      <c r="AS166" s="115">
        <v>0</v>
      </c>
      <c r="AT166" s="115">
        <v>0</v>
      </c>
      <c r="AU166" s="115">
        <v>-1.0351966873705417E-3</v>
      </c>
      <c r="AV166" s="115">
        <v>0.13157894736842105</v>
      </c>
      <c r="AW166" s="115">
        <v>0</v>
      </c>
      <c r="AX166" s="115">
        <v>-2.5032938076416409E-2</v>
      </c>
      <c r="BA166" s="115">
        <v>-4.7619047619047616E-2</v>
      </c>
      <c r="BB166" s="115">
        <v>-5.3475935828878303E-3</v>
      </c>
      <c r="BD166" s="115">
        <v>0</v>
      </c>
      <c r="BE166" s="115">
        <v>8.544027898866606E-2</v>
      </c>
      <c r="BF166" s="115">
        <v>3.8461538461538464E-2</v>
      </c>
      <c r="BH166" s="115">
        <v>-2.5210084033613505E-2</v>
      </c>
      <c r="BI166" s="115">
        <v>-0.26096997690531171</v>
      </c>
      <c r="BK166" s="116">
        <f t="shared" si="2"/>
        <v>6.3796443308572152E-3</v>
      </c>
    </row>
    <row r="167" spans="1:63" x14ac:dyDescent="0.2">
      <c r="A167" t="s">
        <v>1521</v>
      </c>
      <c r="B167" s="115">
        <v>-7.6517150395778333E-2</v>
      </c>
      <c r="C167" s="115">
        <v>3.7735849056603807E-2</v>
      </c>
      <c r="D167" s="115">
        <v>8.7572977481234354E-2</v>
      </c>
      <c r="E167" s="115">
        <v>1.4084507042253521E-2</v>
      </c>
      <c r="F167" s="115">
        <v>-2.4221453287197232E-2</v>
      </c>
      <c r="G167" s="115">
        <v>-7.5949367088607625E-2</v>
      </c>
      <c r="H167" s="115">
        <v>0.1989100817438692</v>
      </c>
      <c r="J167" s="115">
        <v>0</v>
      </c>
      <c r="L167" s="115">
        <v>6.4236111111111105E-2</v>
      </c>
      <c r="M167" s="115">
        <v>-0.18571428571428572</v>
      </c>
      <c r="O167" s="115">
        <v>-8.3333333333333329E-2</v>
      </c>
      <c r="P167" s="115">
        <v>8.6912065439672809E-2</v>
      </c>
      <c r="Q167" s="115">
        <v>-4.331087584215592E-2</v>
      </c>
      <c r="R167" s="115">
        <v>1.4306151645206624E-3</v>
      </c>
      <c r="T167" s="115">
        <v>-2.1186440677966101E-2</v>
      </c>
      <c r="U167" s="115">
        <v>-9.3213058419244058E-2</v>
      </c>
      <c r="V167" s="115">
        <v>1.9920318725099601E-2</v>
      </c>
      <c r="W167" s="115">
        <v>0</v>
      </c>
      <c r="X167" s="115">
        <v>0</v>
      </c>
      <c r="Y167" s="115">
        <v>1.3824884792626691E-2</v>
      </c>
      <c r="Z167" s="115">
        <v>1.4691151919866368E-2</v>
      </c>
      <c r="AA167" s="115">
        <v>-9.825673534072904E-2</v>
      </c>
      <c r="AB167" s="115">
        <v>0.10810810810810811</v>
      </c>
      <c r="AD167" s="115">
        <v>-4.9786628733997154E-3</v>
      </c>
      <c r="AE167" s="115">
        <v>6.4516129032258063E-2</v>
      </c>
      <c r="AF167" s="115">
        <v>-9.0909090909090592E-3</v>
      </c>
      <c r="AG167" s="115">
        <v>-1.4285714285714235E-2</v>
      </c>
      <c r="AH167" s="115">
        <v>0.12380952380952388</v>
      </c>
      <c r="AI167" s="115">
        <v>-1.4492753623188406E-2</v>
      </c>
      <c r="AJ167" s="115">
        <v>-4.4247787610619468E-2</v>
      </c>
      <c r="AL167" s="115">
        <v>-0.15789473684210525</v>
      </c>
      <c r="AM167" s="115">
        <v>-2.8409090909090908E-2</v>
      </c>
      <c r="AO167" s="115">
        <v>3.6363636363636362E-2</v>
      </c>
      <c r="AP167" s="115">
        <v>-9.0298507462686528E-2</v>
      </c>
      <c r="AQ167" s="115">
        <v>-2.8806584362139918E-2</v>
      </c>
      <c r="AR167" s="115">
        <v>0.13785012465170846</v>
      </c>
      <c r="AS167" s="115">
        <v>0.11250000000000004</v>
      </c>
      <c r="AT167" s="115">
        <v>0.11250000000000004</v>
      </c>
      <c r="AU167" s="115">
        <v>-1.4285714285714344E-2</v>
      </c>
      <c r="AV167" s="115">
        <v>-1.2987012987012988E-2</v>
      </c>
      <c r="AW167" s="115">
        <v>0.625</v>
      </c>
      <c r="AX167" s="115">
        <v>0.10000000000000009</v>
      </c>
      <c r="BA167" s="115">
        <v>-9.6385542168674718E-2</v>
      </c>
      <c r="BB167" s="115">
        <v>-4.4525547445255435E-2</v>
      </c>
      <c r="BD167" s="115">
        <v>-1.5873015873015872E-2</v>
      </c>
      <c r="BE167" s="115">
        <v>-9.8270440251572319E-2</v>
      </c>
      <c r="BF167" s="115">
        <v>0</v>
      </c>
      <c r="BH167" s="115">
        <v>0</v>
      </c>
      <c r="BI167" s="115">
        <v>9.620253164556955E-2</v>
      </c>
      <c r="BK167" s="116">
        <f t="shared" si="2"/>
        <v>1.387007950851564E-2</v>
      </c>
    </row>
    <row r="168" spans="1:63" x14ac:dyDescent="0.2">
      <c r="A168" t="s">
        <v>1522</v>
      </c>
      <c r="B168" s="115">
        <v>3.978052126200262E-2</v>
      </c>
      <c r="C168" s="115">
        <v>-0.12396694214876033</v>
      </c>
      <c r="D168" s="115">
        <v>-1.6652789342213876E-3</v>
      </c>
      <c r="E168" s="115">
        <v>1.3561741613133517E-2</v>
      </c>
      <c r="F168" s="115">
        <v>-3.4482758620689655E-3</v>
      </c>
      <c r="G168" s="115">
        <v>-7.6023391812865479E-2</v>
      </c>
      <c r="H168" s="115">
        <v>9.5522388059701493E-2</v>
      </c>
      <c r="J168" s="115">
        <v>0</v>
      </c>
      <c r="L168" s="115">
        <v>0</v>
      </c>
      <c r="M168" s="115">
        <v>-9.6774193548387094E-2</v>
      </c>
      <c r="O168" s="115">
        <v>2.1897810218978069E-2</v>
      </c>
      <c r="P168" s="115">
        <v>-5.961538461538464E-2</v>
      </c>
      <c r="Q168" s="115">
        <v>0.12934782608695658</v>
      </c>
      <c r="R168" s="115">
        <v>1.8950437317784424E-2</v>
      </c>
      <c r="T168" s="115">
        <v>-1.5846538782318644E-2</v>
      </c>
      <c r="U168" s="115">
        <v>-4.2771599657827203E-3</v>
      </c>
      <c r="V168" s="115">
        <v>-8.5610200364298644E-2</v>
      </c>
      <c r="W168" s="115">
        <v>0</v>
      </c>
      <c r="X168" s="115">
        <v>-5.4054054054054057E-2</v>
      </c>
      <c r="Y168" s="115">
        <v>0</v>
      </c>
      <c r="Z168" s="115">
        <v>0.26105263157894737</v>
      </c>
      <c r="AA168" s="115">
        <v>-0.11001410437235548</v>
      </c>
      <c r="AB168" s="115">
        <v>-0.2857142857142857</v>
      </c>
      <c r="AD168" s="115">
        <v>-1.6920710390155254E-2</v>
      </c>
      <c r="AE168" s="115">
        <v>0.10714285714285714</v>
      </c>
      <c r="AF168" s="115">
        <v>-0.13725490196078433</v>
      </c>
      <c r="AG168" s="115">
        <v>-5.4054054054054099E-2</v>
      </c>
      <c r="AH168" s="115">
        <v>0.22093023255813959</v>
      </c>
      <c r="AI168" s="115">
        <v>-5.3497942386831351E-2</v>
      </c>
      <c r="AJ168" s="115">
        <v>0.10351562499999994</v>
      </c>
      <c r="AL168" s="115">
        <v>-0.184549356223176</v>
      </c>
      <c r="AM168" s="115">
        <v>4.7619047619047616E-2</v>
      </c>
      <c r="AO168" s="115">
        <v>5.2219321148825066E-3</v>
      </c>
      <c r="AP168" s="115">
        <v>-6.6202090592334492E-2</v>
      </c>
      <c r="AQ168" s="115">
        <v>-2.4253132026983652E-2</v>
      </c>
      <c r="AR168" s="115">
        <v>2.7941176470587903E-3</v>
      </c>
      <c r="AS168" s="115">
        <v>0</v>
      </c>
      <c r="AT168" s="115">
        <v>0</v>
      </c>
      <c r="AU168" s="115">
        <v>-9.6008084891359563E-3</v>
      </c>
      <c r="AV168" s="115">
        <v>-6.8923821039903299E-2</v>
      </c>
      <c r="AW168" s="115">
        <v>0.44144144144144148</v>
      </c>
      <c r="AX168" s="115">
        <v>-5.4794520547945202E-2</v>
      </c>
      <c r="BA168" s="115">
        <v>-0.21592442645074217</v>
      </c>
      <c r="BB168" s="115">
        <v>-5.2558782849239247E-2</v>
      </c>
      <c r="BD168" s="115">
        <v>0</v>
      </c>
      <c r="BE168" s="115">
        <v>-0.1445864156018829</v>
      </c>
      <c r="BF168" s="115">
        <v>0</v>
      </c>
      <c r="BH168" s="115">
        <v>-0.11194029850746269</v>
      </c>
      <c r="BI168" s="115">
        <v>3.8107752956636085E-2</v>
      </c>
      <c r="BK168" s="116">
        <f t="shared" si="2"/>
        <v>-1.1534381809751972E-2</v>
      </c>
    </row>
    <row r="169" spans="1:63" x14ac:dyDescent="0.2">
      <c r="A169" t="s">
        <v>1523</v>
      </c>
      <c r="B169" s="115">
        <v>0.15348101265822789</v>
      </c>
      <c r="C169" s="115">
        <v>0.13084112149532715</v>
      </c>
      <c r="D169" s="115">
        <v>-4.9841772151898819E-2</v>
      </c>
      <c r="E169" s="115">
        <v>-0.17100591715976335</v>
      </c>
      <c r="F169" s="115">
        <v>-0.14705882352941177</v>
      </c>
      <c r="G169" s="115">
        <v>0.11521739130434776</v>
      </c>
      <c r="H169" s="115">
        <v>1.5151515151515152E-2</v>
      </c>
      <c r="J169" s="115">
        <v>0</v>
      </c>
      <c r="L169" s="115">
        <v>2.8571428571428571E-2</v>
      </c>
      <c r="M169" s="115">
        <v>-0.11428571428571428</v>
      </c>
      <c r="O169" s="115">
        <v>-0.16717325227963525</v>
      </c>
      <c r="P169" s="115">
        <v>-0.11413969335604775</v>
      </c>
      <c r="Q169" s="115">
        <v>-0.16363636363636364</v>
      </c>
      <c r="R169" s="115">
        <v>0.14333333333333323</v>
      </c>
      <c r="T169" s="115">
        <v>3.362068965517246E-2</v>
      </c>
      <c r="U169" s="115">
        <v>-8.5470085470080613E-4</v>
      </c>
      <c r="V169" s="115">
        <v>-0.1514683153013911</v>
      </c>
      <c r="W169" s="115">
        <v>0</v>
      </c>
      <c r="X169" s="115">
        <v>-0.11904761904761904</v>
      </c>
      <c r="Y169" s="115">
        <v>0.12601927353595255</v>
      </c>
      <c r="Z169" s="115">
        <v>-2.102225886232479E-2</v>
      </c>
      <c r="AA169" s="115">
        <v>-1.3908205841446452E-2</v>
      </c>
      <c r="AB169" s="115">
        <v>-0.19062500000000004</v>
      </c>
      <c r="AD169" s="115">
        <v>7.2918229557389386E-2</v>
      </c>
      <c r="AE169" s="115">
        <v>-1.4084507042253471E-2</v>
      </c>
      <c r="AF169" s="115">
        <v>-1.1627906976744214E-2</v>
      </c>
      <c r="AG169" s="115">
        <v>-5.1282051282051218E-2</v>
      </c>
      <c r="AH169" s="115">
        <v>3.6144578313252879E-2</v>
      </c>
      <c r="AI169" s="115">
        <v>-0.15183246073298426</v>
      </c>
      <c r="AJ169" s="115">
        <v>-1.538461538461533E-2</v>
      </c>
      <c r="AL169" s="115">
        <v>0.1948717948717949</v>
      </c>
      <c r="AM169" s="115">
        <v>-3.4482758620689655E-2</v>
      </c>
      <c r="AO169" s="115">
        <v>5.21978021978022E-2</v>
      </c>
      <c r="AP169" s="115">
        <v>0.25877192982456143</v>
      </c>
      <c r="AQ169" s="115">
        <v>4.1935483870968113E-3</v>
      </c>
      <c r="AR169" s="115">
        <v>-1.4492753623188406E-2</v>
      </c>
      <c r="AS169" s="115">
        <v>0</v>
      </c>
      <c r="AT169" s="115">
        <v>0</v>
      </c>
      <c r="AU169" s="115">
        <v>-5.3110047846889927E-2</v>
      </c>
      <c r="AV169" s="115">
        <v>-2.0142180094786761E-2</v>
      </c>
      <c r="AW169" s="115">
        <v>-0.28387096774193549</v>
      </c>
      <c r="AX169" s="115">
        <v>5.7971014492753624E-2</v>
      </c>
      <c r="BA169" s="115">
        <v>-6.321112515802782E-2</v>
      </c>
      <c r="BB169" s="115">
        <v>-6.1038961038961073E-2</v>
      </c>
      <c r="BD169" s="115">
        <v>-8.6956521739130432E-2</v>
      </c>
      <c r="BE169" s="115">
        <v>0.16308173640985527</v>
      </c>
      <c r="BF169" s="115">
        <v>0</v>
      </c>
      <c r="BH169" s="115">
        <v>8.0645161290322578E-2</v>
      </c>
      <c r="BI169" s="115">
        <v>-2.4358974358974432E-2</v>
      </c>
      <c r="BK169" s="116">
        <f t="shared" si="2"/>
        <v>-1.312065116117175E-2</v>
      </c>
    </row>
    <row r="170" spans="1:63" x14ac:dyDescent="0.2">
      <c r="A170" t="s">
        <v>1524</v>
      </c>
      <c r="B170" s="115">
        <v>0.38596491228070179</v>
      </c>
      <c r="C170" s="115">
        <v>-0.15079365079365081</v>
      </c>
      <c r="D170" s="115">
        <v>-9.064748201438845E-2</v>
      </c>
      <c r="E170" s="115">
        <v>-0.17156862745098039</v>
      </c>
      <c r="F170" s="115">
        <v>-3.1614924522928002E-2</v>
      </c>
      <c r="G170" s="115">
        <v>-1.2875536480686725E-2</v>
      </c>
      <c r="H170" s="115">
        <v>-0.24311926605504589</v>
      </c>
      <c r="J170" s="115">
        <v>0</v>
      </c>
      <c r="L170" s="115">
        <v>-2.097902097902098E-2</v>
      </c>
      <c r="M170" s="115">
        <v>-7.407407407407407E-2</v>
      </c>
      <c r="O170" s="115">
        <v>0.14767441860465119</v>
      </c>
      <c r="P170" s="115">
        <v>-0.11060606060606057</v>
      </c>
      <c r="Q170" s="115">
        <v>0.14583333333333334</v>
      </c>
      <c r="R170" s="115">
        <v>8.4990958408679984E-2</v>
      </c>
      <c r="T170" s="115">
        <v>1.7271157167530471E-3</v>
      </c>
      <c r="U170" s="115">
        <v>1.7391304347826087E-2</v>
      </c>
      <c r="V170" s="115">
        <v>2.6984126984127031E-2</v>
      </c>
      <c r="W170" s="115">
        <v>0</v>
      </c>
      <c r="X170" s="115">
        <v>0.3125</v>
      </c>
      <c r="Y170" s="115">
        <v>-7.4074074074069864E-4</v>
      </c>
      <c r="Z170" s="115">
        <v>-0.10148148148148151</v>
      </c>
      <c r="AA170" s="115">
        <v>-6.6233766233766159E-2</v>
      </c>
      <c r="AB170" s="115">
        <v>-4.334828101644253E-2</v>
      </c>
      <c r="AD170" s="115">
        <v>-9.658246656760773E-3</v>
      </c>
      <c r="AE170" s="115">
        <v>-0.11250000000000004</v>
      </c>
      <c r="AF170" s="115">
        <v>-7.692307692307665E-3</v>
      </c>
      <c r="AG170" s="115">
        <v>-3.7037037037037014E-2</v>
      </c>
      <c r="AH170" s="115">
        <v>-0.20192307692307687</v>
      </c>
      <c r="AI170" s="115">
        <v>0.10974822466107166</v>
      </c>
      <c r="AJ170" s="115">
        <v>-2.255639097744366E-2</v>
      </c>
      <c r="AL170" s="115">
        <v>4.8387096774193471E-2</v>
      </c>
      <c r="AM170" s="115">
        <v>-0.17924528301886791</v>
      </c>
      <c r="AO170" s="115">
        <v>-3.7037037037037035E-2</v>
      </c>
      <c r="AP170" s="115">
        <v>-8.249496981891348E-2</v>
      </c>
      <c r="AQ170" s="115">
        <v>0.10124333925399645</v>
      </c>
      <c r="AR170" s="115">
        <v>6.711409395973188E-3</v>
      </c>
      <c r="AS170" s="115">
        <v>-0.27272727272727271</v>
      </c>
      <c r="AT170" s="115">
        <v>-0.27272727272727271</v>
      </c>
      <c r="AU170" s="115">
        <v>0.1</v>
      </c>
      <c r="AV170" s="115">
        <v>0.1722222222222223</v>
      </c>
      <c r="AW170" s="115">
        <v>-0.12921348314606745</v>
      </c>
      <c r="AX170" s="115">
        <v>-6.7567567567567571E-2</v>
      </c>
      <c r="BA170" s="115">
        <v>-9.8061573546180253E-2</v>
      </c>
      <c r="BB170" s="115">
        <v>-3.7499999999999999E-2</v>
      </c>
      <c r="BD170" s="115">
        <v>0</v>
      </c>
      <c r="BE170" s="115">
        <v>-8.9147286821705859E-3</v>
      </c>
      <c r="BF170" s="115">
        <v>0</v>
      </c>
      <c r="BH170" s="115">
        <v>-1.5873015873015817E-2</v>
      </c>
      <c r="BI170" s="115">
        <v>5.4054054054054057E-2</v>
      </c>
      <c r="BK170" s="116">
        <f t="shared" si="2"/>
        <v>-2.0313870609034185E-2</v>
      </c>
    </row>
    <row r="171" spans="1:63" x14ac:dyDescent="0.2">
      <c r="A171" t="s">
        <v>1525</v>
      </c>
      <c r="B171" s="115">
        <v>-0.22842639593908629</v>
      </c>
      <c r="C171" s="115">
        <v>4.9999999999999968E-2</v>
      </c>
      <c r="D171" s="115">
        <v>-6.4331665475339935E-3</v>
      </c>
      <c r="E171" s="115">
        <v>-8.7463556851312494E-3</v>
      </c>
      <c r="F171" s="115">
        <v>7.0426829268292745E-2</v>
      </c>
      <c r="G171" s="115">
        <v>-0.23856209150326799</v>
      </c>
      <c r="H171" s="115">
        <v>0.14736842105263157</v>
      </c>
      <c r="J171" s="115">
        <v>0</v>
      </c>
      <c r="L171" s="115">
        <v>-0.22911051212938005</v>
      </c>
      <c r="M171" s="115">
        <v>0.10526315789473684</v>
      </c>
      <c r="O171" s="115">
        <v>-0.15019762845849804</v>
      </c>
      <c r="P171" s="115">
        <v>-7.4982480728801607E-2</v>
      </c>
      <c r="Q171" s="115">
        <v>-0.11193339500462531</v>
      </c>
      <c r="R171" s="115">
        <v>0.24830699774266368</v>
      </c>
      <c r="T171" s="115">
        <v>-7.8025477707006352E-2</v>
      </c>
      <c r="U171" s="115">
        <v>-2.1276595744680851E-2</v>
      </c>
      <c r="V171" s="115">
        <v>-8.8277858176555646E-2</v>
      </c>
      <c r="W171" s="115">
        <v>0</v>
      </c>
      <c r="X171" s="115">
        <v>-3.3232628398791583E-2</v>
      </c>
      <c r="Y171" s="115">
        <v>5.1401869158878455E-2</v>
      </c>
      <c r="Z171" s="115">
        <v>-6.6225165562914324E-3</v>
      </c>
      <c r="AA171" s="115">
        <v>-0.12050256996002282</v>
      </c>
      <c r="AB171" s="115">
        <v>-3.043478260869557E-2</v>
      </c>
      <c r="AD171" s="115">
        <v>-9.6644295302013419E-2</v>
      </c>
      <c r="AE171" s="115">
        <v>-7.2463768115942032E-2</v>
      </c>
      <c r="AF171" s="115">
        <v>0</v>
      </c>
      <c r="AG171" s="115">
        <v>-0.13829787234042559</v>
      </c>
      <c r="AH171" s="115">
        <v>-0.11864406779661019</v>
      </c>
      <c r="AI171" s="115">
        <v>-3.1269543464665414E-2</v>
      </c>
      <c r="AJ171" s="115">
        <v>9.46502057613169E-2</v>
      </c>
      <c r="AL171" s="115">
        <v>0.2400000000000001</v>
      </c>
      <c r="AM171" s="115">
        <v>-3.7593984962406546E-3</v>
      </c>
      <c r="AO171" s="115">
        <v>-1.8181818181818181E-2</v>
      </c>
      <c r="AP171" s="115">
        <v>-1.8174634531805588E-2</v>
      </c>
      <c r="AQ171" s="115">
        <v>-1.5734265734265736E-2</v>
      </c>
      <c r="AR171" s="115">
        <v>2.851140456182473E-2</v>
      </c>
      <c r="AS171" s="115">
        <v>-8.3333333333333329E-2</v>
      </c>
      <c r="AT171" s="115">
        <v>-8.3333333333333329E-2</v>
      </c>
      <c r="AU171" s="115">
        <v>-4.0404040404040407E-2</v>
      </c>
      <c r="AV171" s="115">
        <v>-3.3557046979865772E-2</v>
      </c>
      <c r="AW171" s="115">
        <v>0</v>
      </c>
      <c r="AX171" s="115">
        <v>0</v>
      </c>
      <c r="BA171" s="115">
        <v>-2.120535714285705E-2</v>
      </c>
      <c r="BB171" s="115">
        <v>-2.3199023199023266E-2</v>
      </c>
      <c r="BD171" s="115">
        <v>-3.4965034965034968E-2</v>
      </c>
      <c r="BE171" s="115">
        <v>-0.10229645093945713</v>
      </c>
      <c r="BF171" s="115">
        <v>0</v>
      </c>
      <c r="BH171" s="115">
        <v>-7.3529411764705885E-2</v>
      </c>
      <c r="BI171" s="115">
        <v>3.3519553072625781E-2</v>
      </c>
      <c r="BK171" s="116">
        <f t="shared" si="2"/>
        <v>-2.7883851278792577E-2</v>
      </c>
    </row>
    <row r="172" spans="1:63" x14ac:dyDescent="0.2">
      <c r="A172" t="s">
        <v>1526</v>
      </c>
      <c r="B172" s="115">
        <v>0.93770491803278688</v>
      </c>
      <c r="C172" s="115">
        <v>1.6949152542372819E-2</v>
      </c>
      <c r="D172" s="115">
        <v>5.030030030030043E-2</v>
      </c>
      <c r="E172" s="115">
        <v>0.11847826086956528</v>
      </c>
      <c r="F172" s="115">
        <v>1.8633540372670808E-2</v>
      </c>
      <c r="G172" s="115">
        <v>0.38775510204081637</v>
      </c>
      <c r="H172" s="115">
        <v>9.8265895953757232E-2</v>
      </c>
      <c r="J172" s="115">
        <v>0</v>
      </c>
      <c r="L172" s="115">
        <v>0.14506172839506173</v>
      </c>
      <c r="M172" s="115">
        <v>-5.2631578947368418E-2</v>
      </c>
      <c r="O172" s="115">
        <v>0.19058823529411767</v>
      </c>
      <c r="P172" s="115">
        <v>-7.2171651495448783E-2</v>
      </c>
      <c r="Q172" s="115">
        <v>0.22840909090909084</v>
      </c>
      <c r="R172" s="115">
        <v>3.0232558139534817E-2</v>
      </c>
      <c r="T172" s="115">
        <v>0.15123739688359303</v>
      </c>
      <c r="U172" s="115">
        <v>-2.8925619834710745E-2</v>
      </c>
      <c r="V172" s="115">
        <v>0.15166666666666656</v>
      </c>
      <c r="W172" s="115">
        <v>0.125</v>
      </c>
      <c r="X172" s="115">
        <v>3.276131045241823E-2</v>
      </c>
      <c r="Y172" s="115">
        <v>-8.1545064377682441E-2</v>
      </c>
      <c r="Z172" s="115">
        <v>0.19210526315789478</v>
      </c>
      <c r="AA172" s="115">
        <v>0.24184397163120563</v>
      </c>
      <c r="AB172" s="115">
        <v>6.1538461538461542E-2</v>
      </c>
      <c r="AD172" s="115">
        <v>0.11260454002389482</v>
      </c>
      <c r="AE172" s="115">
        <v>6.4814814814814867E-2</v>
      </c>
      <c r="AF172" s="115">
        <v>0</v>
      </c>
      <c r="AG172" s="115">
        <v>0</v>
      </c>
      <c r="AH172" s="115">
        <v>-0.15714285714285708</v>
      </c>
      <c r="AI172" s="115">
        <v>-2.4999999999999967E-2</v>
      </c>
      <c r="AJ172" s="115">
        <v>5.652173913043481E-2</v>
      </c>
      <c r="AL172" s="115">
        <v>-3.2258064516129031E-2</v>
      </c>
      <c r="AM172" s="115">
        <v>6.4000000000000057E-2</v>
      </c>
      <c r="AO172" s="115">
        <v>8.4507042253521125E-2</v>
      </c>
      <c r="AP172" s="115">
        <v>3.9525691699602498E-4</v>
      </c>
      <c r="AQ172" s="115">
        <v>-3.2148900169204735E-2</v>
      </c>
      <c r="AR172" s="115">
        <v>3.1578947368421019E-2</v>
      </c>
      <c r="AS172" s="115">
        <v>0</v>
      </c>
      <c r="AT172" s="115">
        <v>0</v>
      </c>
      <c r="AU172" s="115">
        <v>3.1787389265242286E-2</v>
      </c>
      <c r="AV172" s="115">
        <v>8.2848837209302376E-2</v>
      </c>
      <c r="AW172" s="115">
        <v>0</v>
      </c>
      <c r="AX172" s="115">
        <v>2.2805805114029108E-2</v>
      </c>
      <c r="BA172" s="115">
        <v>-1.1148272017838185E-3</v>
      </c>
      <c r="BB172" s="115">
        <v>3.7365421152628281E-2</v>
      </c>
      <c r="BD172" s="115">
        <v>0</v>
      </c>
      <c r="BE172" s="115">
        <v>5.0822669104204667E-2</v>
      </c>
      <c r="BF172" s="115">
        <v>0</v>
      </c>
      <c r="BH172" s="115">
        <v>-7.2992700729926753E-3</v>
      </c>
      <c r="BI172" s="115">
        <v>-3.2432432432432511E-2</v>
      </c>
      <c r="BK172" s="116">
        <f t="shared" si="2"/>
        <v>6.7263552027412132E-2</v>
      </c>
    </row>
    <row r="173" spans="1:63" x14ac:dyDescent="0.2">
      <c r="A173" t="s">
        <v>1527</v>
      </c>
      <c r="B173" s="115">
        <v>0.27083333333333331</v>
      </c>
      <c r="C173" s="115">
        <v>-1.6666666666666607E-2</v>
      </c>
      <c r="D173" s="115">
        <v>-4.8571428571428654E-2</v>
      </c>
      <c r="E173" s="115">
        <v>-4.1666666666666664E-2</v>
      </c>
      <c r="F173" s="115">
        <v>-7.7041602465331279E-3</v>
      </c>
      <c r="G173" s="115">
        <v>-0.1436893203883495</v>
      </c>
      <c r="H173" s="115">
        <v>2.3668639053254437E-2</v>
      </c>
      <c r="J173" s="115">
        <v>-0.12</v>
      </c>
      <c r="L173" s="115">
        <v>2.8571428571428571E-2</v>
      </c>
      <c r="M173" s="115">
        <v>0.10736196319018405</v>
      </c>
      <c r="O173" s="115">
        <v>-7.5081610446137162E-2</v>
      </c>
      <c r="P173" s="115">
        <v>5.3424657534246654E-2</v>
      </c>
      <c r="Q173" s="115">
        <v>7.8431372549019676E-2</v>
      </c>
      <c r="R173" s="115">
        <v>-1.1494252873563218E-2</v>
      </c>
      <c r="T173" s="115">
        <v>-9.0833333333333377E-2</v>
      </c>
      <c r="U173" s="115">
        <v>-2.1035598705501573E-2</v>
      </c>
      <c r="V173" s="115">
        <v>-9.2284417549167844E-2</v>
      </c>
      <c r="W173" s="115">
        <v>0</v>
      </c>
      <c r="X173" s="115">
        <v>6.4784053156146035E-2</v>
      </c>
      <c r="Y173" s="115">
        <v>-9.8064516129032178E-2</v>
      </c>
      <c r="Z173" s="115">
        <v>3.6363636363636362E-2</v>
      </c>
      <c r="AA173" s="115">
        <v>-8.6787564766839409E-2</v>
      </c>
      <c r="AB173" s="115">
        <v>-2.9850746268656716E-2</v>
      </c>
      <c r="AD173" s="115">
        <v>-3.5158501440922155E-2</v>
      </c>
      <c r="AE173" s="115">
        <v>-0.16923076923076927</v>
      </c>
      <c r="AF173" s="115">
        <v>0</v>
      </c>
      <c r="AG173" s="115">
        <v>4.4444444444444481E-2</v>
      </c>
      <c r="AH173" s="115">
        <v>-0.125</v>
      </c>
      <c r="AI173" s="115">
        <v>-7.605633802816901E-2</v>
      </c>
      <c r="AJ173" s="115">
        <v>0.12469437652811739</v>
      </c>
      <c r="AL173" s="115">
        <v>-8.8235294117647065E-2</v>
      </c>
      <c r="AM173" s="115">
        <v>-5.6603773584905662E-2</v>
      </c>
      <c r="AO173" s="115">
        <v>-0.15926583777383066</v>
      </c>
      <c r="AP173" s="115">
        <v>3.6885245901639344E-2</v>
      </c>
      <c r="AQ173" s="115">
        <v>-5.2179767715873132E-3</v>
      </c>
      <c r="AR173" s="115">
        <v>4.1935483870967745E-2</v>
      </c>
      <c r="AS173" s="115">
        <v>0</v>
      </c>
      <c r="AT173" s="115">
        <v>0</v>
      </c>
      <c r="AU173" s="115">
        <v>5.9050772626931668E-2</v>
      </c>
      <c r="AV173" s="115">
        <v>-3.0985915492957785E-2</v>
      </c>
      <c r="AW173" s="115">
        <v>0</v>
      </c>
      <c r="AX173" s="115">
        <v>3.3571428571428488E-2</v>
      </c>
      <c r="BA173" s="115">
        <v>4.1811846689895571E-2</v>
      </c>
      <c r="BB173" s="115">
        <v>-1.1889862327909922E-2</v>
      </c>
      <c r="BD173" s="115">
        <v>2.1428571428571429E-2</v>
      </c>
      <c r="BE173" s="115">
        <v>6.3374805598755884E-2</v>
      </c>
      <c r="BF173" s="115">
        <v>9.7087378640776691E-3</v>
      </c>
      <c r="BH173" s="115">
        <v>-2.8368794326241162E-2</v>
      </c>
      <c r="BI173" s="115">
        <v>-2.6315789473684209E-2</v>
      </c>
      <c r="BK173" s="116">
        <f t="shared" si="2"/>
        <v>-1.1341108936824924E-2</v>
      </c>
    </row>
    <row r="174" spans="1:63" x14ac:dyDescent="0.2">
      <c r="A174" t="s">
        <v>1528</v>
      </c>
      <c r="B174" s="115">
        <v>0.58940397350993379</v>
      </c>
      <c r="C174" s="115">
        <v>-7.6923076923076927E-2</v>
      </c>
      <c r="D174" s="115">
        <v>-0.12445278298936839</v>
      </c>
      <c r="E174" s="115">
        <v>0.2</v>
      </c>
      <c r="F174" s="115">
        <v>7.4503311258278151E-2</v>
      </c>
      <c r="G174" s="115">
        <v>-0.23248882265275703</v>
      </c>
      <c r="H174" s="115">
        <v>8.9552238805970154E-3</v>
      </c>
      <c r="J174" s="115">
        <v>0</v>
      </c>
      <c r="L174" s="115">
        <v>-7.8947368421052627E-2</v>
      </c>
      <c r="M174" s="115">
        <v>3.1645569620253167E-2</v>
      </c>
      <c r="O174" s="115">
        <v>-1.711229946524058E-2</v>
      </c>
      <c r="P174" s="115">
        <v>-8.6357947434292925E-2</v>
      </c>
      <c r="Q174" s="115">
        <v>0.36454849498327757</v>
      </c>
      <c r="R174" s="115">
        <v>-1.1363636363636364E-2</v>
      </c>
      <c r="T174" s="115">
        <v>-0.15907498248072874</v>
      </c>
      <c r="U174" s="115">
        <v>-4.8498845265589001E-2</v>
      </c>
      <c r="V174" s="115">
        <v>-6.241134751773058E-2</v>
      </c>
      <c r="W174" s="115">
        <v>0.14285714285714285</v>
      </c>
      <c r="X174" s="115">
        <v>-0.11470588235294113</v>
      </c>
      <c r="Y174" s="115">
        <v>6.9703243616287047E-2</v>
      </c>
      <c r="Z174" s="115">
        <v>-2.6548672566371681E-2</v>
      </c>
      <c r="AA174" s="115">
        <v>-0.37235772357723573</v>
      </c>
      <c r="AB174" s="115">
        <v>-0.12987012987012986</v>
      </c>
      <c r="AD174" s="115">
        <v>-0.45958573430929761</v>
      </c>
      <c r="AE174" s="115">
        <v>-0.10344827586206896</v>
      </c>
      <c r="AF174" s="115">
        <v>0</v>
      </c>
      <c r="AG174" s="115">
        <v>-0.16666666666666671</v>
      </c>
      <c r="AH174" s="115">
        <v>0.16788321167883219</v>
      </c>
      <c r="AI174" s="115">
        <v>-0.12990196078431374</v>
      </c>
      <c r="AJ174" s="115">
        <v>-8.5011185682326712E-2</v>
      </c>
      <c r="AL174" s="115">
        <v>-5.0279329608938474E-2</v>
      </c>
      <c r="AM174" s="115">
        <v>9.5238095238095247E-3</v>
      </c>
      <c r="AO174" s="115">
        <v>0.63980582524271845</v>
      </c>
      <c r="AP174" s="115">
        <v>-0.18666666666666668</v>
      </c>
      <c r="AQ174" s="115">
        <v>-0.17486111111111108</v>
      </c>
      <c r="AR174" s="115">
        <v>-0.10144927536231885</v>
      </c>
      <c r="AS174" s="115">
        <v>0</v>
      </c>
      <c r="AT174" s="115">
        <v>0</v>
      </c>
      <c r="AU174" s="115">
        <v>6.5255731922398558E-2</v>
      </c>
      <c r="AV174" s="115">
        <v>-0.1125</v>
      </c>
      <c r="AW174" s="115">
        <v>-0.40268456375838924</v>
      </c>
      <c r="AX174" s="115">
        <v>0</v>
      </c>
      <c r="BA174" s="115">
        <v>0.43499999999999989</v>
      </c>
      <c r="BB174" s="115">
        <v>-6.8221574344023261E-2</v>
      </c>
      <c r="BD174" s="115">
        <v>2.9411764705882353E-2</v>
      </c>
      <c r="BE174" s="115">
        <v>-0.18036966220522632</v>
      </c>
      <c r="BF174" s="115">
        <v>-8.0357142857142863E-2</v>
      </c>
      <c r="BH174" s="115">
        <v>-3.4246575342465752E-2</v>
      </c>
      <c r="BI174" s="115">
        <v>-7.4299634591960956E-2</v>
      </c>
      <c r="BK174" s="116">
        <f t="shared" si="2"/>
        <v>-2.2921746412931793E-2</v>
      </c>
    </row>
    <row r="175" spans="1:63" x14ac:dyDescent="0.2">
      <c r="A175" t="s">
        <v>1529</v>
      </c>
      <c r="B175" s="115">
        <v>0.34821428571428575</v>
      </c>
      <c r="C175" s="115">
        <v>-7.6335877862595148E-3</v>
      </c>
      <c r="D175" s="115">
        <v>0.11974789915966381</v>
      </c>
      <c r="E175" s="115">
        <v>0.10344827586206896</v>
      </c>
      <c r="F175" s="115">
        <v>6.6666666666666671E-3</v>
      </c>
      <c r="G175" s="115">
        <v>-0.23922902494331075</v>
      </c>
      <c r="H175" s="115">
        <v>-1.4705882352941176E-2</v>
      </c>
      <c r="J175" s="115">
        <v>0</v>
      </c>
      <c r="L175" s="115">
        <v>-5.2631578947368418E-2</v>
      </c>
      <c r="M175" s="115">
        <v>3.1746031746031746E-3</v>
      </c>
      <c r="O175" s="115">
        <v>-0.16218637992831536</v>
      </c>
      <c r="P175" s="115">
        <v>-0.12962962962962954</v>
      </c>
      <c r="Q175" s="115">
        <v>1.3559322033898256E-2</v>
      </c>
      <c r="R175" s="115">
        <v>0.25714285714285712</v>
      </c>
      <c r="T175" s="115">
        <v>-9.626345788473728E-2</v>
      </c>
      <c r="U175" s="115">
        <v>-3.5276643148904566E-2</v>
      </c>
      <c r="V175" s="115">
        <v>-4.72972972972973E-2</v>
      </c>
      <c r="W175" s="115">
        <v>0</v>
      </c>
      <c r="X175" s="115">
        <v>3.0303030303030304E-2</v>
      </c>
      <c r="Y175" s="115">
        <v>-4.6710526315789438E-2</v>
      </c>
      <c r="Z175" s="115">
        <v>0.15306122448979592</v>
      </c>
      <c r="AA175" s="115">
        <v>9.4793057409879894E-2</v>
      </c>
      <c r="AB175" s="115">
        <v>-0.16304347826086957</v>
      </c>
      <c r="AD175" s="115">
        <v>2.8182546036829501E-2</v>
      </c>
      <c r="AE175" s="115">
        <v>0.62313432835820892</v>
      </c>
      <c r="AF175" s="115">
        <v>0</v>
      </c>
      <c r="AG175" s="115">
        <v>5.8823529411764851E-2</v>
      </c>
      <c r="AH175" s="115">
        <v>-2.1428571428571481E-2</v>
      </c>
      <c r="AI175" s="115">
        <v>0.30351437699680511</v>
      </c>
      <c r="AL175" s="115">
        <v>-5.7894736842105339E-2</v>
      </c>
      <c r="AM175" s="115">
        <v>-8.7749782797567288E-2</v>
      </c>
      <c r="AO175" s="115">
        <v>-0.1953125</v>
      </c>
      <c r="AP175" s="115">
        <v>-0.12357581069237514</v>
      </c>
      <c r="AQ175" s="115">
        <v>-0.14489311163895488</v>
      </c>
      <c r="AR175" s="115">
        <v>-1.4285714285714285E-2</v>
      </c>
      <c r="AS175" s="115">
        <v>-7.6923076923076927E-2</v>
      </c>
      <c r="AT175" s="115">
        <v>-7.6923076923076927E-2</v>
      </c>
      <c r="AU175" s="115">
        <v>-3.6260623229461789E-2</v>
      </c>
      <c r="AV175" s="115">
        <v>-9.0392268334280865E-2</v>
      </c>
      <c r="AW175" s="115">
        <v>0.65555555555555556</v>
      </c>
      <c r="AX175" s="115">
        <v>-9.0909090909090912E-2</v>
      </c>
      <c r="BA175" s="115">
        <v>0</v>
      </c>
      <c r="BB175" s="115">
        <v>-1.2665515256188767E-2</v>
      </c>
      <c r="BD175" s="115">
        <v>0</v>
      </c>
      <c r="BE175" s="115">
        <v>-4.4416243654821618E-3</v>
      </c>
      <c r="BF175" s="115">
        <v>0</v>
      </c>
      <c r="BH175" s="115">
        <v>-8.7500000000000022E-2</v>
      </c>
      <c r="BI175" s="115">
        <v>4.5859872611464896E-2</v>
      </c>
      <c r="BK175" s="116">
        <f t="shared" si="2"/>
        <v>1.5196217516791856E-2</v>
      </c>
    </row>
    <row r="176" spans="1:63" x14ac:dyDescent="0.2">
      <c r="A176" t="s">
        <v>1530</v>
      </c>
      <c r="B176" s="115">
        <v>-0.10400000000000005</v>
      </c>
      <c r="C176" s="115">
        <v>-0.10884353741496597</v>
      </c>
      <c r="D176" s="115">
        <v>-0.13975903614457824</v>
      </c>
      <c r="E176" s="115">
        <v>-4.6052631578947366E-2</v>
      </c>
      <c r="F176" s="115">
        <v>-6.2353492733239535E-2</v>
      </c>
      <c r="G176" s="115">
        <v>2.0833333333333297E-2</v>
      </c>
      <c r="H176" s="115">
        <v>0.1111111111111111</v>
      </c>
      <c r="J176" s="115">
        <v>0</v>
      </c>
      <c r="L176" s="115">
        <v>-0.21691973969631237</v>
      </c>
      <c r="M176" s="115">
        <v>0.27169963665724672</v>
      </c>
      <c r="O176" s="115">
        <v>-3.6269430051813496E-2</v>
      </c>
      <c r="P176" s="115">
        <v>-1.1840688912809564E-2</v>
      </c>
      <c r="Q176" s="115">
        <v>-6.6455696202531694E-2</v>
      </c>
      <c r="R176" s="115">
        <v>-5.4054054054054057E-2</v>
      </c>
      <c r="T176" s="115">
        <v>-0.12762430939226516</v>
      </c>
      <c r="U176" s="115">
        <v>6.1908517350157795E-2</v>
      </c>
      <c r="V176" s="115">
        <v>-7.4999999999999997E-2</v>
      </c>
      <c r="W176" s="115">
        <v>-0.125</v>
      </c>
      <c r="X176" s="115">
        <v>-0.15384615384615385</v>
      </c>
      <c r="Y176" s="115">
        <v>-0.16939890710382513</v>
      </c>
      <c r="Z176" s="115">
        <v>-0.02</v>
      </c>
      <c r="AA176" s="115">
        <v>8.0753701211304756E-3</v>
      </c>
      <c r="AB176" s="115">
        <v>4.5454545454545456E-2</v>
      </c>
      <c r="AD176" s="115">
        <v>1.7432388400130411E-2</v>
      </c>
      <c r="AE176" s="115">
        <v>3.0769230769230795E-2</v>
      </c>
      <c r="AF176" s="115">
        <v>0</v>
      </c>
      <c r="AG176" s="115">
        <v>-0.13559322033898316</v>
      </c>
      <c r="AH176" s="115">
        <v>7.6923076923076927E-2</v>
      </c>
      <c r="AI176" s="115">
        <v>4.3333333333333335E-2</v>
      </c>
      <c r="AL176" s="115">
        <v>5.5555555555555552E-2</v>
      </c>
      <c r="AM176" s="115">
        <v>-5.8101472995090088E-2</v>
      </c>
      <c r="AO176" s="115">
        <v>6.862581399231929E-2</v>
      </c>
      <c r="AP176" s="115">
        <v>3.476420798065296E-2</v>
      </c>
      <c r="AQ176" s="115">
        <v>1.5559039922807836E-2</v>
      </c>
      <c r="AR176" s="115">
        <v>-0.10600255427841634</v>
      </c>
      <c r="AS176" s="115">
        <v>0</v>
      </c>
      <c r="AT176" s="115">
        <v>0</v>
      </c>
      <c r="AU176" s="115">
        <v>-0.20423805229936884</v>
      </c>
      <c r="AV176" s="115">
        <v>-1.2352610892756815E-2</v>
      </c>
      <c r="AW176" s="115">
        <v>0.38461538461538464</v>
      </c>
      <c r="AX176" s="115">
        <v>-6.6666666666666666E-2</v>
      </c>
      <c r="BA176" s="115">
        <v>0.19521912350597603</v>
      </c>
      <c r="BB176" s="115">
        <v>-3.5000000000000066E-2</v>
      </c>
      <c r="BD176" s="115">
        <v>0</v>
      </c>
      <c r="BE176" s="115">
        <v>7.2838665759019663E-2</v>
      </c>
      <c r="BF176" s="115">
        <v>0</v>
      </c>
      <c r="BH176" s="115">
        <v>3.2258064516129031E-2</v>
      </c>
      <c r="BI176" s="115">
        <v>9.331476323119782E-2</v>
      </c>
      <c r="BK176" s="116">
        <f t="shared" si="2"/>
        <v>-1.0314189418134155E-2</v>
      </c>
    </row>
    <row r="177" spans="1:63" x14ac:dyDescent="0.2">
      <c r="A177" t="s">
        <v>1531</v>
      </c>
      <c r="B177" s="115">
        <v>-0.11971830985915488</v>
      </c>
      <c r="C177" s="115">
        <v>-0.25000000000000011</v>
      </c>
      <c r="D177" s="115">
        <v>-8.7410665200659737E-2</v>
      </c>
      <c r="E177" s="115">
        <v>-8.2125603864734262E-2</v>
      </c>
      <c r="F177" s="115">
        <v>-9.4427244582043698E-3</v>
      </c>
      <c r="G177" s="115">
        <v>-0.14876847290640388</v>
      </c>
      <c r="H177" s="115">
        <v>-0.17073170731707318</v>
      </c>
      <c r="J177" s="115">
        <v>0</v>
      </c>
      <c r="L177" s="115">
        <v>1.9911504424778761E-2</v>
      </c>
      <c r="M177" s="115">
        <v>2.1443298969072117E-2</v>
      </c>
      <c r="O177" s="115">
        <v>-5.1546391752578047E-3</v>
      </c>
      <c r="P177" s="115">
        <v>-9.3658536585365798E-2</v>
      </c>
      <c r="Q177" s="115">
        <v>5.3333333333333378E-2</v>
      </c>
      <c r="R177" s="115">
        <v>4.5197740112994392E-2</v>
      </c>
      <c r="T177" s="115">
        <v>0.25520110957004172</v>
      </c>
      <c r="U177" s="115">
        <v>-7.2760511882998188E-2</v>
      </c>
      <c r="V177" s="115">
        <v>-9.0909090909090912E-2</v>
      </c>
      <c r="W177" s="115">
        <v>0</v>
      </c>
      <c r="X177" s="115">
        <v>-2.5000000000000001E-2</v>
      </c>
      <c r="Y177" s="115">
        <v>-0.21492921492921491</v>
      </c>
      <c r="Z177" s="115">
        <v>-2.5341130604288446E-2</v>
      </c>
      <c r="AA177" s="115">
        <v>-7.892561983471072E-2</v>
      </c>
      <c r="AB177" s="115">
        <v>-0.18480778138026865</v>
      </c>
      <c r="AD177" s="115">
        <v>0.34090660841070441</v>
      </c>
      <c r="AE177" s="115">
        <v>-3.7037037037037035E-2</v>
      </c>
      <c r="AF177" s="115">
        <v>8.3333333333333329E-2</v>
      </c>
      <c r="AG177" s="115">
        <v>-0.12592592592592589</v>
      </c>
      <c r="AH177" s="115">
        <v>-7.1428571428571425E-2</v>
      </c>
      <c r="AI177" s="115">
        <v>1.3513513513513514E-2</v>
      </c>
      <c r="AL177" s="115">
        <v>-0.14285714285714285</v>
      </c>
      <c r="AM177" s="115">
        <v>-0.12714285714285711</v>
      </c>
      <c r="AO177" s="115">
        <v>-1.6669444907484582E-3</v>
      </c>
      <c r="AP177" s="115">
        <v>3.2137285491419691E-2</v>
      </c>
      <c r="AQ177" s="115">
        <v>-7.3217080259333781E-2</v>
      </c>
      <c r="AR177" s="115">
        <v>8.780216726868581E-2</v>
      </c>
      <c r="AS177" s="115">
        <v>-0.16129032258064516</v>
      </c>
      <c r="AT177" s="115">
        <v>-0.16129032258064516</v>
      </c>
      <c r="AU177" s="115">
        <v>0.12020202020202025</v>
      </c>
      <c r="AV177" s="115">
        <v>7.2891566265060201E-2</v>
      </c>
      <c r="AW177" s="115">
        <v>-0.1875</v>
      </c>
      <c r="AX177" s="115">
        <v>-3.0211480362537764E-3</v>
      </c>
      <c r="BA177" s="115">
        <v>4.5833333333333393E-2</v>
      </c>
      <c r="BB177" s="115">
        <v>-3.2258064516129031E-2</v>
      </c>
      <c r="BD177" s="115">
        <v>-8.3557951482479825E-2</v>
      </c>
      <c r="BE177" s="115">
        <v>0.16494845360824753</v>
      </c>
      <c r="BF177" s="115">
        <v>0</v>
      </c>
      <c r="BH177" s="115">
        <v>-0.1388888888888889</v>
      </c>
      <c r="BI177" s="115">
        <v>-4.5212765957446881E-2</v>
      </c>
      <c r="BK177" s="116">
        <f t="shared" si="2"/>
        <v>-3.531924508864568E-2</v>
      </c>
    </row>
    <row r="178" spans="1:63" x14ac:dyDescent="0.2">
      <c r="A178" t="s">
        <v>1532</v>
      </c>
    </row>
    <row r="179" spans="1:63" x14ac:dyDescent="0.2">
      <c r="A179" t="s">
        <v>1533</v>
      </c>
    </row>
    <row r="180" spans="1:63" x14ac:dyDescent="0.2">
      <c r="A180" t="s">
        <v>1534</v>
      </c>
    </row>
    <row r="181" spans="1:63" x14ac:dyDescent="0.2">
      <c r="A181" t="s">
        <v>1535</v>
      </c>
    </row>
  </sheetData>
  <conditionalFormatting sqref="B1">
    <cfRule type="duplicateValues" dxfId="47" priority="30"/>
  </conditionalFormatting>
  <conditionalFormatting sqref="B1">
    <cfRule type="duplicateValues" dxfId="46" priority="29"/>
  </conditionalFormatting>
  <conditionalFormatting sqref="C1">
    <cfRule type="duplicateValues" dxfId="45" priority="28"/>
  </conditionalFormatting>
  <conditionalFormatting sqref="C1">
    <cfRule type="duplicateValues" dxfId="44" priority="27"/>
  </conditionalFormatting>
  <conditionalFormatting sqref="D1:N1">
    <cfRule type="duplicateValues" dxfId="43" priority="26"/>
  </conditionalFormatting>
  <conditionalFormatting sqref="D1:N1">
    <cfRule type="duplicateValues" dxfId="42" priority="25"/>
  </conditionalFormatting>
  <conditionalFormatting sqref="O1:AK1">
    <cfRule type="duplicateValues" dxfId="41" priority="24"/>
  </conditionalFormatting>
  <conditionalFormatting sqref="O1:AK1">
    <cfRule type="duplicateValues" dxfId="40" priority="23"/>
  </conditionalFormatting>
  <conditionalFormatting sqref="AL1:AR1">
    <cfRule type="duplicateValues" dxfId="39" priority="22"/>
  </conditionalFormatting>
  <conditionalFormatting sqref="AL1:AR1">
    <cfRule type="duplicateValues" dxfId="38" priority="21"/>
  </conditionalFormatting>
  <conditionalFormatting sqref="AS1:AW1">
    <cfRule type="duplicateValues" dxfId="37" priority="20"/>
  </conditionalFormatting>
  <conditionalFormatting sqref="AS1:AW1">
    <cfRule type="duplicateValues" dxfId="36" priority="19"/>
  </conditionalFormatting>
  <conditionalFormatting sqref="AX1:BA1">
    <cfRule type="duplicateValues" dxfId="35" priority="18"/>
  </conditionalFormatting>
  <conditionalFormatting sqref="AX1:BA1">
    <cfRule type="duplicateValues" dxfId="34" priority="17"/>
  </conditionalFormatting>
  <conditionalFormatting sqref="BB1">
    <cfRule type="duplicateValues" dxfId="33" priority="16"/>
  </conditionalFormatting>
  <conditionalFormatting sqref="BB1">
    <cfRule type="duplicateValues" dxfId="32" priority="15"/>
  </conditionalFormatting>
  <conditionalFormatting sqref="BC1">
    <cfRule type="duplicateValues" dxfId="31" priority="14"/>
  </conditionalFormatting>
  <conditionalFormatting sqref="BC1">
    <cfRule type="duplicateValues" dxfId="30" priority="13"/>
  </conditionalFormatting>
  <conditionalFormatting sqref="BD1">
    <cfRule type="duplicateValues" dxfId="29" priority="12"/>
  </conditionalFormatting>
  <conditionalFormatting sqref="BD1">
    <cfRule type="duplicateValues" dxfId="28" priority="11"/>
  </conditionalFormatting>
  <conditionalFormatting sqref="BE1">
    <cfRule type="duplicateValues" dxfId="27" priority="10"/>
  </conditionalFormatting>
  <conditionalFormatting sqref="BE1">
    <cfRule type="duplicateValues" dxfId="26" priority="9"/>
  </conditionalFormatting>
  <conditionalFormatting sqref="BF1">
    <cfRule type="duplicateValues" dxfId="25" priority="8"/>
  </conditionalFormatting>
  <conditionalFormatting sqref="BF1">
    <cfRule type="duplicateValues" dxfId="24" priority="7"/>
  </conditionalFormatting>
  <conditionalFormatting sqref="BG1">
    <cfRule type="duplicateValues" dxfId="23" priority="6"/>
  </conditionalFormatting>
  <conditionalFormatting sqref="BG1">
    <cfRule type="duplicateValues" dxfId="22" priority="5"/>
  </conditionalFormatting>
  <conditionalFormatting sqref="BH1">
    <cfRule type="duplicateValues" dxfId="21" priority="4"/>
  </conditionalFormatting>
  <conditionalFormatting sqref="BH1">
    <cfRule type="duplicateValues" dxfId="20" priority="3"/>
  </conditionalFormatting>
  <conditionalFormatting sqref="BI1">
    <cfRule type="duplicateValues" dxfId="19" priority="2"/>
  </conditionalFormatting>
  <conditionalFormatting sqref="BI1">
    <cfRule type="duplicateValues" dxfId="18" priority="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181"/>
  <sheetViews>
    <sheetView topLeftCell="X1" zoomScaleNormal="100" workbookViewId="0">
      <selection activeCell="AP1" sqref="AP1"/>
    </sheetView>
  </sheetViews>
  <sheetFormatPr defaultRowHeight="12.75" x14ac:dyDescent="0.2"/>
  <cols>
    <col min="42" max="42" width="21.85546875" bestFit="1" customWidth="1"/>
  </cols>
  <sheetData>
    <row r="1" spans="1:42" ht="15.75" x14ac:dyDescent="0.25">
      <c r="B1" s="62" t="s">
        <v>446</v>
      </c>
      <c r="C1" s="31" t="s">
        <v>1105</v>
      </c>
      <c r="D1" s="62" t="s">
        <v>1055</v>
      </c>
      <c r="E1" s="31" t="s">
        <v>665</v>
      </c>
      <c r="F1" s="62" t="s">
        <v>959</v>
      </c>
      <c r="G1" s="31" t="s">
        <v>1093</v>
      </c>
      <c r="H1" s="31" t="s">
        <v>172</v>
      </c>
      <c r="I1" s="31" t="s">
        <v>144</v>
      </c>
      <c r="J1" s="62" t="s">
        <v>1082</v>
      </c>
      <c r="K1" s="31" t="s">
        <v>134</v>
      </c>
      <c r="L1" s="31" t="s">
        <v>79</v>
      </c>
      <c r="M1" s="62" t="s">
        <v>961</v>
      </c>
      <c r="N1" s="31" t="s">
        <v>168</v>
      </c>
      <c r="O1" s="31" t="s">
        <v>162</v>
      </c>
      <c r="P1" s="62" t="s">
        <v>500</v>
      </c>
      <c r="Q1" s="31" t="s">
        <v>763</v>
      </c>
      <c r="R1" s="31" t="s">
        <v>582</v>
      </c>
      <c r="S1" s="31" t="s">
        <v>130</v>
      </c>
      <c r="T1" s="31" t="s">
        <v>612</v>
      </c>
      <c r="U1" s="31" t="s">
        <v>641</v>
      </c>
      <c r="V1" s="62" t="s">
        <v>506</v>
      </c>
      <c r="W1" s="62" t="s">
        <v>502</v>
      </c>
      <c r="X1" s="31" t="s">
        <v>1091</v>
      </c>
      <c r="Y1" s="31" t="s">
        <v>802</v>
      </c>
      <c r="Z1" s="31" t="s">
        <v>626</v>
      </c>
      <c r="AA1" s="62" t="s">
        <v>474</v>
      </c>
      <c r="AB1" s="31" t="s">
        <v>1097</v>
      </c>
      <c r="AC1" s="31" t="s">
        <v>232</v>
      </c>
      <c r="AD1" s="31" t="s">
        <v>829</v>
      </c>
      <c r="AE1" s="31" t="s">
        <v>158</v>
      </c>
      <c r="AF1" s="31" t="s">
        <v>657</v>
      </c>
      <c r="AG1" s="62" t="s">
        <v>558</v>
      </c>
      <c r="AH1" s="62" t="s">
        <v>1117</v>
      </c>
      <c r="AI1" s="31" t="s">
        <v>929</v>
      </c>
      <c r="AJ1" s="31" t="s">
        <v>1049</v>
      </c>
      <c r="AK1" s="62" t="s">
        <v>1103</v>
      </c>
      <c r="AL1" s="31">
        <v>786</v>
      </c>
      <c r="AM1" s="31" t="s">
        <v>698</v>
      </c>
      <c r="AN1" s="31" t="s">
        <v>91</v>
      </c>
      <c r="AP1" s="126" t="s">
        <v>1536</v>
      </c>
    </row>
    <row r="2" spans="1:42" x14ac:dyDescent="0.2">
      <c r="A2" t="s">
        <v>1356</v>
      </c>
      <c r="B2" s="115">
        <v>0.54628516470305355</v>
      </c>
      <c r="C2" s="115">
        <v>1.1327433628318629E-2</v>
      </c>
      <c r="D2" s="115">
        <v>5.5783132530120426E-2</v>
      </c>
      <c r="E2" s="115">
        <v>0.13403880070546739</v>
      </c>
      <c r="F2" s="115">
        <v>0.1828358208955225</v>
      </c>
      <c r="G2" s="115">
        <v>0.19999999999999996</v>
      </c>
      <c r="H2" s="115">
        <v>4.6000000000000082E-2</v>
      </c>
      <c r="I2" s="115">
        <v>4.5833333333333282E-2</v>
      </c>
      <c r="J2" s="115">
        <v>4.0540540540540564E-2</v>
      </c>
      <c r="K2" s="115">
        <v>5.9730250481695488E-2</v>
      </c>
      <c r="L2" s="115">
        <v>0</v>
      </c>
      <c r="M2" s="115">
        <v>-3.9466265739522541E-2</v>
      </c>
      <c r="N2" s="115">
        <v>5.1063829787234088E-2</v>
      </c>
      <c r="O2" s="115">
        <v>-0.10226909555768614</v>
      </c>
      <c r="P2" s="115">
        <v>0.59746693912171789</v>
      </c>
      <c r="Q2" s="115">
        <v>0.17079087821445899</v>
      </c>
      <c r="R2" s="115">
        <v>-1.0426791552531484E-2</v>
      </c>
      <c r="S2" s="115">
        <v>0.33960471303686807</v>
      </c>
      <c r="T2" s="115">
        <v>-0.18761384335154827</v>
      </c>
      <c r="U2" s="115">
        <v>5.7434813248766772E-2</v>
      </c>
      <c r="V2" s="115">
        <v>0.14540816326530612</v>
      </c>
      <c r="W2" s="115">
        <v>-2.6804123711340205E-2</v>
      </c>
      <c r="X2" s="115">
        <v>-7.4979423868312758E-2</v>
      </c>
      <c r="Y2" s="115">
        <v>0.40760869565217395</v>
      </c>
      <c r="Z2" s="115">
        <v>2.3048327137546426E-2</v>
      </c>
      <c r="AA2" s="115">
        <v>0.20967741935483866</v>
      </c>
      <c r="AB2" s="115">
        <v>-2.1222410865873158E-3</v>
      </c>
      <c r="AC2" s="115">
        <v>7.9649122807017525E-2</v>
      </c>
      <c r="AD2" s="115">
        <v>0.13992974238875883</v>
      </c>
      <c r="AE2" s="115">
        <v>0.38333333333333336</v>
      </c>
      <c r="AF2" s="115">
        <v>0.37234820775420641</v>
      </c>
      <c r="AG2" s="115">
        <v>0.73711484593837517</v>
      </c>
      <c r="AH2" s="115">
        <v>0.55193992490613253</v>
      </c>
      <c r="AI2" s="115">
        <v>8.6827414182206936E-2</v>
      </c>
      <c r="AJ2" s="115">
        <v>6.9351230425056046E-2</v>
      </c>
      <c r="AK2" s="115">
        <v>0</v>
      </c>
      <c r="AL2" s="115">
        <v>6.5884476534296063E-2</v>
      </c>
      <c r="AM2" s="115">
        <v>0.11074918566775238</v>
      </c>
      <c r="AN2" s="115">
        <v>0.10791366906474825</v>
      </c>
      <c r="AP2" s="116">
        <f>AVERAGE(B2:AN2)</f>
        <v>0.14322660573772611</v>
      </c>
    </row>
    <row r="3" spans="1:42" x14ac:dyDescent="0.2">
      <c r="A3" t="s">
        <v>1357</v>
      </c>
      <c r="B3" s="115">
        <v>5.8539068465258443E-2</v>
      </c>
      <c r="C3" s="115">
        <v>-8.9087475240683597E-2</v>
      </c>
      <c r="D3" s="115">
        <v>6.33506107726342E-3</v>
      </c>
      <c r="E3" s="115">
        <v>-6.1036195883605517E-2</v>
      </c>
      <c r="F3" s="115">
        <v>-7.4074074074074693E-3</v>
      </c>
      <c r="G3" s="115">
        <v>0.15822784810126583</v>
      </c>
      <c r="H3" s="115">
        <v>-0.30313588850174217</v>
      </c>
      <c r="I3" s="115">
        <v>-4.0959040959040974E-2</v>
      </c>
      <c r="J3" s="115">
        <v>-5.0213915784733103E-2</v>
      </c>
      <c r="K3" s="115">
        <v>1.4662756598240503E-2</v>
      </c>
      <c r="L3" s="115">
        <v>4.7161572052401832E-2</v>
      </c>
      <c r="M3" s="115">
        <v>6.2005189275497259E-2</v>
      </c>
      <c r="N3" s="115">
        <v>-7.0422535211267356E-3</v>
      </c>
      <c r="O3" s="115">
        <v>0.22609717868338558</v>
      </c>
      <c r="P3" s="115">
        <v>-0.21862384768331625</v>
      </c>
      <c r="Q3" s="115">
        <v>2.4608501118568285E-2</v>
      </c>
      <c r="R3" s="115">
        <v>-1.4724938155263095E-4</v>
      </c>
      <c r="S3" s="115">
        <v>1.9372336303758234E-2</v>
      </c>
      <c r="T3" s="115">
        <v>4.2616226071103117E-2</v>
      </c>
      <c r="U3" s="115">
        <v>-4.0957015409570169E-2</v>
      </c>
      <c r="V3" s="115">
        <v>0.10335510020265715</v>
      </c>
      <c r="W3" s="115">
        <v>0.26137841352405722</v>
      </c>
      <c r="X3" s="115">
        <v>0</v>
      </c>
      <c r="Y3" s="115">
        <v>-6.3006300630063265E-3</v>
      </c>
      <c r="Z3" s="115">
        <v>-2.2255192878339121E-3</v>
      </c>
      <c r="AA3" s="115">
        <v>-0.11428571428571425</v>
      </c>
      <c r="AB3" s="115">
        <v>0.30165745856353576</v>
      </c>
      <c r="AC3" s="115">
        <v>1.8038935524200713E-2</v>
      </c>
      <c r="AD3" s="115">
        <v>-2.3364485981309988E-3</v>
      </c>
      <c r="AE3" s="115">
        <v>-1.6232169208066929E-2</v>
      </c>
      <c r="AF3" s="115">
        <v>-0.10095363367313384</v>
      </c>
      <c r="AG3" s="115">
        <v>0.19000000000000009</v>
      </c>
      <c r="AH3" s="115">
        <v>1.9652884124553422E-2</v>
      </c>
      <c r="AI3" s="115">
        <v>-2.8425914959138822E-3</v>
      </c>
      <c r="AJ3" s="115">
        <v>-3.2467532467532541E-2</v>
      </c>
      <c r="AK3" s="115">
        <v>0</v>
      </c>
      <c r="AL3" s="115">
        <v>-9.1803278688524531E-2</v>
      </c>
      <c r="AM3" s="115">
        <v>-0.42437499999999995</v>
      </c>
      <c r="AN3" s="115">
        <v>5.7034220532319414E-2</v>
      </c>
      <c r="AP3" s="116">
        <f t="shared" ref="AP3:AP66" si="0">AVERAGE(B3:AN3)</f>
        <v>-4.3334803142809489E-5</v>
      </c>
    </row>
    <row r="4" spans="1:42" x14ac:dyDescent="0.2">
      <c r="A4" t="s">
        <v>1358</v>
      </c>
      <c r="B4" s="115">
        <v>0.45518518518518514</v>
      </c>
      <c r="C4" s="115">
        <v>-2.54534027653079E-2</v>
      </c>
      <c r="D4" s="115">
        <v>8.4802051821649418E-2</v>
      </c>
      <c r="E4" s="115">
        <v>0.17776539426023968</v>
      </c>
      <c r="F4" s="115">
        <v>-0.12621359223300971</v>
      </c>
      <c r="G4" s="115">
        <v>0.47847785402370541</v>
      </c>
      <c r="H4" s="115">
        <v>0.43499999999999994</v>
      </c>
      <c r="I4" s="115">
        <v>-0.1692946058091287</v>
      </c>
      <c r="J4" s="115">
        <v>-1.9754993930029868E-2</v>
      </c>
      <c r="K4" s="115">
        <v>-2.5714285714285672E-2</v>
      </c>
      <c r="L4" s="115">
        <v>1.5444444444444443</v>
      </c>
      <c r="M4" s="115">
        <v>1.5325159914711471E-3</v>
      </c>
      <c r="N4" s="115">
        <v>-0.13939393939393943</v>
      </c>
      <c r="O4" s="115">
        <v>-0.14990006662225183</v>
      </c>
      <c r="P4" s="115">
        <v>6.3143566338377685E-2</v>
      </c>
      <c r="Q4" s="115">
        <v>-8.0877313228238656E-2</v>
      </c>
      <c r="R4" s="115">
        <v>6.7798742138364787E-2</v>
      </c>
      <c r="S4" s="115">
        <v>-2.7047913446677082E-3</v>
      </c>
      <c r="T4" s="115">
        <v>0.13158403713493641</v>
      </c>
      <c r="U4" s="115">
        <v>-3.091433062614618E-2</v>
      </c>
      <c r="V4" s="115">
        <v>-0.10733668341708549</v>
      </c>
      <c r="W4" s="115">
        <v>9.7583603328432994E-2</v>
      </c>
      <c r="X4" s="115">
        <v>0</v>
      </c>
      <c r="Y4" s="115">
        <v>5.1709856821677794E-2</v>
      </c>
      <c r="Z4" s="115">
        <v>7.8400000000000095E-2</v>
      </c>
      <c r="AA4" s="115">
        <v>-0.18604651162790695</v>
      </c>
      <c r="AB4" s="115">
        <v>-0.15813953488372087</v>
      </c>
      <c r="AC4" s="115">
        <v>-2.138656211014034E-3</v>
      </c>
      <c r="AD4" s="115">
        <v>-7.459459459459454E-2</v>
      </c>
      <c r="AE4" s="115">
        <v>-3.7557203724159625E-2</v>
      </c>
      <c r="AF4" s="115">
        <v>0.26866916979557787</v>
      </c>
      <c r="AG4" s="115">
        <v>-5.5266887104392981E-2</v>
      </c>
      <c r="AH4" s="115">
        <v>-8.5220639738501025E-2</v>
      </c>
      <c r="AI4" s="115">
        <v>2.2154963680387562E-2</v>
      </c>
      <c r="AJ4" s="115">
        <v>-5.9063136456211821E-2</v>
      </c>
      <c r="AK4" s="115">
        <v>0</v>
      </c>
      <c r="AL4" s="115">
        <v>9.61365678346809E-2</v>
      </c>
      <c r="AM4" s="115">
        <v>0.24902419984387192</v>
      </c>
      <c r="AN4" s="115">
        <v>-0.16507936507936505</v>
      </c>
      <c r="AP4" s="116">
        <f t="shared" si="0"/>
        <v>6.6737118413821683E-2</v>
      </c>
    </row>
    <row r="5" spans="1:42" x14ac:dyDescent="0.2">
      <c r="A5" t="s">
        <v>1359</v>
      </c>
      <c r="B5" s="115">
        <v>-9.2436974789915971E-2</v>
      </c>
      <c r="C5" s="115">
        <v>-0.12919745123333728</v>
      </c>
      <c r="D5" s="115">
        <v>0.38444029680884972</v>
      </c>
      <c r="E5" s="115">
        <v>-7.1922544951590044E-3</v>
      </c>
      <c r="F5" s="115">
        <v>0.18693982074263765</v>
      </c>
      <c r="G5" s="115">
        <v>-0.38723241590214064</v>
      </c>
      <c r="H5" s="115">
        <v>-9.0909090909090912E-2</v>
      </c>
      <c r="I5" s="115">
        <v>0.12511671335200744</v>
      </c>
      <c r="J5" s="115">
        <v>-3.5961272475795253E-2</v>
      </c>
      <c r="K5" s="115">
        <v>0.15384615384615388</v>
      </c>
      <c r="L5" s="115">
        <v>0.31964809384164217</v>
      </c>
      <c r="M5" s="115">
        <v>-2.1515191028817205E-2</v>
      </c>
      <c r="N5" s="115">
        <v>0.22222222222222221</v>
      </c>
      <c r="O5" s="115">
        <v>-3.9052496798975635E-2</v>
      </c>
      <c r="P5" s="115">
        <v>-0.15054684949396011</v>
      </c>
      <c r="Q5" s="115">
        <v>-0.10982306284319704</v>
      </c>
      <c r="R5" s="115">
        <v>-7.3667124484954848E-3</v>
      </c>
      <c r="S5" s="115">
        <v>3.4993001399720058E-2</v>
      </c>
      <c r="T5" s="115">
        <v>-0.28133253023212718</v>
      </c>
      <c r="U5" s="115">
        <v>4.4751608047078291E-2</v>
      </c>
      <c r="V5" s="115">
        <v>0.17376430340922502</v>
      </c>
      <c r="W5" s="115">
        <v>-0.13606994007250489</v>
      </c>
      <c r="X5" s="115">
        <v>1.2500000000000001E-2</v>
      </c>
      <c r="Y5" s="115">
        <v>-0.24993343392207329</v>
      </c>
      <c r="Z5" s="115">
        <v>-3.8461538461538464E-2</v>
      </c>
      <c r="AA5" s="115">
        <v>-1.7142857142857182E-2</v>
      </c>
      <c r="AB5" s="115">
        <v>-0.20222634508348791</v>
      </c>
      <c r="AC5" s="115">
        <v>2.1432398642614297E-3</v>
      </c>
      <c r="AD5" s="115">
        <v>-5.3708439897698246E-2</v>
      </c>
      <c r="AE5" s="115">
        <v>5.873015873015832E-3</v>
      </c>
      <c r="AF5" s="115">
        <v>-0.10825892857142858</v>
      </c>
      <c r="AG5" s="115">
        <v>5.8499999999999969E-2</v>
      </c>
      <c r="AH5" s="115">
        <v>4.9754901960784345E-2</v>
      </c>
      <c r="AI5" s="115">
        <v>-0.10722006052745355</v>
      </c>
      <c r="AJ5" s="115">
        <v>2.7196652719665249E-2</v>
      </c>
      <c r="AK5" s="115">
        <v>0</v>
      </c>
      <c r="AL5" s="115">
        <v>-0.43872919818456874</v>
      </c>
      <c r="AM5" s="115">
        <v>1.18974358974359</v>
      </c>
      <c r="AN5" s="115">
        <v>8.4959816303099692E-2</v>
      </c>
      <c r="AP5" s="116">
        <f t="shared" si="0"/>
        <v>9.5404201440853955E-3</v>
      </c>
    </row>
    <row r="6" spans="1:42" x14ac:dyDescent="0.2">
      <c r="A6" t="s">
        <v>1360</v>
      </c>
      <c r="B6" s="115">
        <v>1.1904761904761954E-2</v>
      </c>
      <c r="C6" s="115">
        <v>-3.1206210944896833E-2</v>
      </c>
      <c r="D6" s="115">
        <v>-1.2719101123595563E-2</v>
      </c>
      <c r="E6" s="115">
        <v>0.11402157164869015</v>
      </c>
      <c r="F6" s="115">
        <v>0.16741405082212243</v>
      </c>
      <c r="G6" s="115">
        <v>0.25769230769230766</v>
      </c>
      <c r="H6" s="115">
        <v>-7.5630252100840359E-2</v>
      </c>
      <c r="I6" s="115">
        <v>1.3245033112582835E-2</v>
      </c>
      <c r="J6" s="115">
        <v>0.20253326509723643</v>
      </c>
      <c r="K6" s="115">
        <v>0.31884057971014479</v>
      </c>
      <c r="L6" s="115">
        <v>-0.31799999999999995</v>
      </c>
      <c r="M6" s="115">
        <v>-6.7768795964261871E-2</v>
      </c>
      <c r="N6" s="115">
        <v>0.18421052631578944</v>
      </c>
      <c r="O6" s="115">
        <v>0.2071097372488408</v>
      </c>
      <c r="P6" s="115">
        <v>2.2405807985980741E-2</v>
      </c>
      <c r="Q6" s="115">
        <v>0.1482951891639421</v>
      </c>
      <c r="R6" s="115">
        <v>-1.6938750460292078E-2</v>
      </c>
      <c r="S6" s="115">
        <v>8.4345186470078076E-2</v>
      </c>
      <c r="T6" s="115">
        <v>0.4558516020236088</v>
      </c>
      <c r="U6" s="115">
        <v>5.2275345622119752E-2</v>
      </c>
      <c r="V6" s="115">
        <v>9.3806451612903172E-2</v>
      </c>
      <c r="W6" s="115">
        <v>0.107896174863388</v>
      </c>
      <c r="X6" s="115">
        <v>-1.6393442622950821E-2</v>
      </c>
      <c r="Y6" s="115">
        <v>9.5265869544084739E-2</v>
      </c>
      <c r="Z6" s="115">
        <v>6.7761806981519512E-2</v>
      </c>
      <c r="AA6" s="115">
        <v>0</v>
      </c>
      <c r="AB6" s="115">
        <v>0.37150127226463109</v>
      </c>
      <c r="AC6" s="115">
        <v>1.0649819494584899E-2</v>
      </c>
      <c r="AD6" s="115">
        <v>4.211087420042639E-2</v>
      </c>
      <c r="AE6" s="115">
        <v>2.4390243902439025E-2</v>
      </c>
      <c r="AF6" s="115">
        <v>0.19466666666666663</v>
      </c>
      <c r="AG6" s="115">
        <v>0</v>
      </c>
      <c r="AH6" s="115">
        <v>4.615384615384608E-2</v>
      </c>
      <c r="AI6" s="115">
        <v>-4.4017358958462545E-2</v>
      </c>
      <c r="AJ6" s="115">
        <v>-3.4343434343434329E-2</v>
      </c>
      <c r="AK6" s="115">
        <v>-2.2633744855967079E-2</v>
      </c>
      <c r="AL6" s="115">
        <v>-0.20552884615384626</v>
      </c>
      <c r="AM6" s="115">
        <v>6.3636363636363574E-2</v>
      </c>
      <c r="AN6" s="115">
        <v>3.1990521327014382E-2</v>
      </c>
      <c r="AP6" s="116">
        <f t="shared" si="0"/>
        <v>6.5251152254808348E-2</v>
      </c>
    </row>
    <row r="7" spans="1:42" x14ac:dyDescent="0.2">
      <c r="A7" t="s">
        <v>1361</v>
      </c>
      <c r="B7" s="115">
        <v>0.20245398773006132</v>
      </c>
      <c r="C7" s="115">
        <v>0.13151354130956461</v>
      </c>
      <c r="D7" s="115">
        <v>-6.1640164373771462E-3</v>
      </c>
      <c r="E7" s="115">
        <v>0.24903772132409555</v>
      </c>
      <c r="F7" s="115">
        <v>8.252427184466031E-2</v>
      </c>
      <c r="G7" s="115">
        <v>-4.4117647058823567E-2</v>
      </c>
      <c r="H7" s="115">
        <v>0.19119119119119121</v>
      </c>
      <c r="I7" s="115">
        <v>0.3551282051282052</v>
      </c>
      <c r="J7" s="115">
        <v>0.21140731556106634</v>
      </c>
      <c r="K7" s="115">
        <v>-1.4285714285714235E-2</v>
      </c>
      <c r="L7" s="115">
        <v>-0.375</v>
      </c>
      <c r="M7" s="115">
        <v>-9.8098218584496601E-3</v>
      </c>
      <c r="N7" s="115">
        <v>0.15151515151515152</v>
      </c>
      <c r="O7" s="115">
        <v>0.13309982486865146</v>
      </c>
      <c r="P7" s="115">
        <v>0.88202805988901678</v>
      </c>
      <c r="Q7" s="115">
        <v>0.31188725490196079</v>
      </c>
      <c r="R7" s="115">
        <v>0.2410221257473629</v>
      </c>
      <c r="S7" s="115">
        <v>0.41776821395634783</v>
      </c>
      <c r="T7" s="115">
        <v>-0.20707791050098054</v>
      </c>
      <c r="U7" s="115">
        <v>0.11433844178769158</v>
      </c>
      <c r="V7" s="115">
        <v>-6.0549124189344862E-2</v>
      </c>
      <c r="W7" s="115">
        <v>-8.6130912995168493E-2</v>
      </c>
      <c r="X7" s="115">
        <v>1.9981606889056105E-2</v>
      </c>
      <c r="Y7" s="115">
        <v>0.63936254980079688</v>
      </c>
      <c r="Z7" s="115">
        <v>0.27982760433091564</v>
      </c>
      <c r="AA7" s="115">
        <v>6.0606060606060608E-2</v>
      </c>
      <c r="AB7" s="115">
        <v>-0.14898224339540933</v>
      </c>
      <c r="AC7" s="115">
        <v>6.5794536360138545E-2</v>
      </c>
      <c r="AD7" s="115">
        <v>0.34964028776978423</v>
      </c>
      <c r="AE7" s="115">
        <v>2.5000000000000001E-2</v>
      </c>
      <c r="AF7" s="115">
        <v>0.38206388206388198</v>
      </c>
      <c r="AG7" s="115">
        <v>0</v>
      </c>
      <c r="AH7" s="115">
        <v>0.17293233082706766</v>
      </c>
      <c r="AI7" s="115">
        <v>0.55820318789244894</v>
      </c>
      <c r="AJ7" s="115">
        <v>4.2105263157894778E-2</v>
      </c>
      <c r="AK7" s="115">
        <v>-1.8181818181818181E-2</v>
      </c>
      <c r="AL7" s="115">
        <v>-0.32776730406679239</v>
      </c>
      <c r="AM7" s="115">
        <v>0.33171912832929784</v>
      </c>
      <c r="AN7" s="115">
        <v>5.4999999999999938E-2</v>
      </c>
      <c r="AP7" s="116">
        <f t="shared" si="0"/>
        <v>0.13741244184134593</v>
      </c>
    </row>
    <row r="8" spans="1:42" x14ac:dyDescent="0.2">
      <c r="A8" t="s">
        <v>1362</v>
      </c>
      <c r="B8" s="115">
        <v>3.8216560509554076E-2</v>
      </c>
      <c r="C8" s="115">
        <v>-1.5358649789029479E-2</v>
      </c>
      <c r="D8" s="115">
        <v>-3.8109559613319029E-2</v>
      </c>
      <c r="E8" s="115">
        <v>1.9282684149633904E-3</v>
      </c>
      <c r="F8" s="115">
        <v>5.6410256410256425E-2</v>
      </c>
      <c r="G8" s="115">
        <v>0.4157449577098245</v>
      </c>
      <c r="H8" s="115">
        <v>1.9387755102040764E-2</v>
      </c>
      <c r="I8" s="115">
        <v>1.2836970474967633E-3</v>
      </c>
      <c r="J8" s="115">
        <v>-2.0108275328694454E-3</v>
      </c>
      <c r="K8" s="115">
        <v>1.5965166908563182E-2</v>
      </c>
      <c r="L8" s="115">
        <v>0</v>
      </c>
      <c r="M8" s="115">
        <v>0.40160269928300296</v>
      </c>
      <c r="N8" s="115">
        <v>-7.9069767441860436E-2</v>
      </c>
      <c r="O8" s="115">
        <v>1.5111111111111105E-2</v>
      </c>
      <c r="P8" s="115">
        <v>-0.27580846949994303</v>
      </c>
      <c r="Q8" s="115">
        <v>-6.1259706643658395E-2</v>
      </c>
      <c r="R8" s="115">
        <v>7.0703363914372985E-2</v>
      </c>
      <c r="S8" s="115">
        <v>-4.4078754040552455E-2</v>
      </c>
      <c r="T8" s="115">
        <v>1.7360975609756097</v>
      </c>
      <c r="U8" s="115">
        <v>-3.0116731517509761E-2</v>
      </c>
      <c r="V8" s="115">
        <v>-2.9470588235294064E-2</v>
      </c>
      <c r="W8" s="115">
        <v>4.7004692626432996E-2</v>
      </c>
      <c r="X8" s="115">
        <v>0.59501266835578093</v>
      </c>
      <c r="Y8" s="115">
        <v>-1.4322087842139307E-3</v>
      </c>
      <c r="Z8" s="115">
        <v>-2.1950341849586233E-2</v>
      </c>
      <c r="AA8" s="115">
        <v>0.27413127413127419</v>
      </c>
      <c r="AB8" s="115">
        <v>0.37114014251781474</v>
      </c>
      <c r="AC8" s="115">
        <v>-0.18141732283464571</v>
      </c>
      <c r="AD8" s="115">
        <v>-7.209612817089453E-2</v>
      </c>
      <c r="AE8" s="115">
        <v>-2.4390243902439025E-2</v>
      </c>
      <c r="AF8" s="115">
        <v>-2.5149700598802286E-2</v>
      </c>
      <c r="AG8" s="115">
        <v>0</v>
      </c>
      <c r="AH8" s="115">
        <v>0.23148148148148148</v>
      </c>
      <c r="AI8" s="115">
        <v>-6.6155465343557443E-2</v>
      </c>
      <c r="AJ8" s="115">
        <v>0.3888888888888889</v>
      </c>
      <c r="AK8" s="115">
        <v>-0.01</v>
      </c>
      <c r="AL8" s="115">
        <v>-4.4272844272844239E-2</v>
      </c>
      <c r="AM8" s="115">
        <v>-6.136363636363646E-2</v>
      </c>
      <c r="AN8" s="115">
        <v>0.12517580872011247</v>
      </c>
      <c r="AP8" s="116">
        <f t="shared" si="0"/>
        <v>9.5430138658305769E-2</v>
      </c>
    </row>
    <row r="9" spans="1:42" x14ac:dyDescent="0.2">
      <c r="A9" t="s">
        <v>1363</v>
      </c>
      <c r="B9" s="115">
        <v>-0.11098527746319357</v>
      </c>
      <c r="C9" s="115">
        <v>-4.8422066971814032E-2</v>
      </c>
      <c r="D9" s="115">
        <v>-1.7725258493352981E-2</v>
      </c>
      <c r="E9" s="115">
        <v>-7.9843860894251245E-2</v>
      </c>
      <c r="F9" s="115">
        <v>9.5505617977528046E-2</v>
      </c>
      <c r="G9" s="115">
        <v>0.65268817204301055</v>
      </c>
      <c r="H9" s="115">
        <v>8.8888888888888962E-2</v>
      </c>
      <c r="I9" s="115">
        <v>0</v>
      </c>
      <c r="J9" s="115">
        <v>-9.6940913535409942E-2</v>
      </c>
      <c r="K9" s="115">
        <v>-1.4306151645207515E-2</v>
      </c>
      <c r="L9" s="115">
        <v>0</v>
      </c>
      <c r="M9" s="115">
        <v>-3.3270814645682122E-2</v>
      </c>
      <c r="N9" s="115">
        <v>7.4999999999999997E-2</v>
      </c>
      <c r="O9" s="115">
        <v>0.17248566961959347</v>
      </c>
      <c r="P9" s="115">
        <v>-0.24174607965733841</v>
      </c>
      <c r="Q9" s="115">
        <v>-2.2215973003374554E-2</v>
      </c>
      <c r="R9" s="115">
        <v>6.0724017127286846E-2</v>
      </c>
      <c r="S9" s="115">
        <v>9.9515347334410406E-2</v>
      </c>
      <c r="T9" s="115">
        <v>0.18271505221254247</v>
      </c>
      <c r="U9" s="115">
        <v>-3.5574902431702256E-2</v>
      </c>
      <c r="V9" s="115">
        <v>-2.4670109007458467E-2</v>
      </c>
      <c r="W9" s="115">
        <v>4.5122950819672096E-2</v>
      </c>
      <c r="X9" s="115">
        <v>0.59315912470788179</v>
      </c>
      <c r="Y9" s="115">
        <v>0.13041914013311745</v>
      </c>
      <c r="Z9" s="115">
        <v>1.8268425460636565E-2</v>
      </c>
      <c r="AA9" s="115">
        <v>7.9166666666666607E-2</v>
      </c>
      <c r="AB9" s="115">
        <v>0.68231768231768231</v>
      </c>
      <c r="AC9" s="115">
        <v>-2.9941949282004186E-2</v>
      </c>
      <c r="AD9" s="115">
        <v>8.7082728592162637E-2</v>
      </c>
      <c r="AE9" s="115">
        <v>0</v>
      </c>
      <c r="AF9" s="115">
        <v>-0.11264612114771524</v>
      </c>
      <c r="AG9" s="115">
        <v>0</v>
      </c>
      <c r="AH9" s="115">
        <v>0.08</v>
      </c>
      <c r="AI9" s="115">
        <v>-3.3144352376798969E-2</v>
      </c>
      <c r="AJ9" s="115">
        <v>9.9678456591639888E-2</v>
      </c>
      <c r="AK9" s="115">
        <v>3.1991744066047469E-2</v>
      </c>
      <c r="AL9" s="115">
        <v>1.648351648351655E-2</v>
      </c>
      <c r="AM9" s="115">
        <v>0.12820512820512833</v>
      </c>
      <c r="AN9" s="115">
        <v>1.571428571428576E-2</v>
      </c>
      <c r="AP9" s="116">
        <f t="shared" si="0"/>
        <v>6.4966635497599859E-2</v>
      </c>
    </row>
    <row r="10" spans="1:42" x14ac:dyDescent="0.2">
      <c r="A10" t="s">
        <v>1364</v>
      </c>
      <c r="B10" s="115">
        <v>5.3130929791270209E-3</v>
      </c>
      <c r="C10" s="115">
        <v>0.23297029702970298</v>
      </c>
      <c r="D10" s="115">
        <v>-3.4512264689104392E-2</v>
      </c>
      <c r="E10" s="115">
        <v>0.3600386100386101</v>
      </c>
      <c r="F10" s="115">
        <v>9.6509240246406516E-2</v>
      </c>
      <c r="G10" s="115">
        <v>9.0269636576787979E-2</v>
      </c>
      <c r="H10" s="115">
        <v>0</v>
      </c>
      <c r="I10" s="115">
        <v>8.1944444444444417E-2</v>
      </c>
      <c r="J10" s="115">
        <v>0.41650178076770883</v>
      </c>
      <c r="K10" s="115">
        <v>0.16500000000000004</v>
      </c>
      <c r="L10" s="115">
        <v>0</v>
      </c>
      <c r="M10" s="115">
        <v>-0.12681572201651953</v>
      </c>
      <c r="N10" s="115">
        <v>0.2658227848101265</v>
      </c>
      <c r="O10" s="115">
        <v>-3.0808080808080777E-2</v>
      </c>
      <c r="P10" s="115">
        <v>0.29027651564325579</v>
      </c>
      <c r="Q10" s="115">
        <v>0.38419618528610355</v>
      </c>
      <c r="R10" s="115">
        <v>0.1692035398230089</v>
      </c>
      <c r="S10" s="115">
        <v>0.1982191250483934</v>
      </c>
      <c r="T10" s="115">
        <v>0</v>
      </c>
      <c r="U10" s="115">
        <v>0.54266527729535718</v>
      </c>
      <c r="V10" s="115">
        <v>-3.9669421487603246E-2</v>
      </c>
      <c r="W10" s="115">
        <v>0.27526132404181186</v>
      </c>
      <c r="X10" s="115">
        <v>0</v>
      </c>
      <c r="Y10" s="115">
        <v>0.3967336683417087</v>
      </c>
      <c r="Z10" s="115">
        <v>7.4767932489451433E-2</v>
      </c>
      <c r="AA10" s="115">
        <v>-7.335907335907331E-2</v>
      </c>
      <c r="AB10" s="115">
        <v>6.8303094983991522E-2</v>
      </c>
      <c r="AC10" s="115">
        <v>9.1181863643940514E-2</v>
      </c>
      <c r="AD10" s="115">
        <v>0.27948003714020425</v>
      </c>
      <c r="AE10" s="115">
        <v>0.14418604651162792</v>
      </c>
      <c r="AF10" s="115">
        <v>0.34910394265232986</v>
      </c>
      <c r="AG10" s="115">
        <v>-6.9767441860465115E-2</v>
      </c>
      <c r="AH10" s="115">
        <v>0.25</v>
      </c>
      <c r="AI10" s="115">
        <v>0.10328789093825189</v>
      </c>
      <c r="AJ10" s="115">
        <v>0.20077220077220079</v>
      </c>
      <c r="AK10" s="115">
        <v>-1.9230769230769232E-2</v>
      </c>
      <c r="AL10" s="115">
        <v>0.22108626198083062</v>
      </c>
      <c r="AM10" s="115">
        <v>-8.2352941176470615E-2</v>
      </c>
      <c r="AN10" s="115">
        <v>-6.6666666666666666E-2</v>
      </c>
      <c r="AP10" s="116">
        <f t="shared" si="0"/>
        <v>0.13358749774847767</v>
      </c>
    </row>
    <row r="11" spans="1:42" x14ac:dyDescent="0.2">
      <c r="A11" t="s">
        <v>1365</v>
      </c>
      <c r="B11" s="115">
        <v>-0.16349206349206344</v>
      </c>
      <c r="C11" s="115">
        <v>-0.32664422147404915</v>
      </c>
      <c r="D11" s="115">
        <v>-0.3781482795317489</v>
      </c>
      <c r="E11" s="115">
        <v>-0.15047150471504722</v>
      </c>
      <c r="F11" s="115">
        <v>-0.15889464594127806</v>
      </c>
      <c r="G11" s="115">
        <v>-0.20280373831775703</v>
      </c>
      <c r="H11" s="115">
        <v>-4.6610169491525376E-2</v>
      </c>
      <c r="I11" s="115">
        <v>-0.21052631578947359</v>
      </c>
      <c r="J11" s="115">
        <v>-0.47875412541254125</v>
      </c>
      <c r="K11" s="115">
        <v>-0.24050632911392408</v>
      </c>
      <c r="L11" s="115">
        <v>1.2515644555694352E-3</v>
      </c>
      <c r="M11" s="115">
        <v>-0.14381515576418949</v>
      </c>
      <c r="N11" s="115">
        <v>-0.21393034825870649</v>
      </c>
      <c r="O11" s="115">
        <v>-9.9999999999999964E-2</v>
      </c>
      <c r="P11" s="115">
        <v>-8.0160354827703867E-2</v>
      </c>
      <c r="Q11" s="115">
        <v>-0.17949536889172782</v>
      </c>
      <c r="R11" s="115">
        <v>-3.5930187207488321E-2</v>
      </c>
      <c r="S11" s="115">
        <v>-0.40041782729805014</v>
      </c>
      <c r="T11" s="115">
        <v>-8.864819391135173E-2</v>
      </c>
      <c r="U11" s="115">
        <v>-0.10497409326424866</v>
      </c>
      <c r="V11" s="115">
        <v>0.16346153846153846</v>
      </c>
      <c r="W11" s="115">
        <v>-0.38146551724137934</v>
      </c>
      <c r="X11" s="115">
        <v>-0.17493426818580188</v>
      </c>
      <c r="Y11" s="115">
        <v>-0.34892851300507122</v>
      </c>
      <c r="Z11" s="115">
        <v>-7.1219563172745304E-2</v>
      </c>
      <c r="AA11" s="115">
        <v>-0.13609072715143436</v>
      </c>
      <c r="AB11" s="115">
        <v>-0.17807017543859657</v>
      </c>
      <c r="AC11" s="115">
        <v>-0.12038123167155426</v>
      </c>
      <c r="AD11" s="115">
        <v>-0.29791395045632335</v>
      </c>
      <c r="AE11" s="115">
        <v>-0.18867924528301888</v>
      </c>
      <c r="AF11" s="115">
        <v>0.12681744749596111</v>
      </c>
      <c r="AG11" s="115">
        <v>7.4820863189468456E-2</v>
      </c>
      <c r="AH11" s="115">
        <v>-0.2857142857142857</v>
      </c>
      <c r="AI11" s="115">
        <v>-9.9638989169675063E-2</v>
      </c>
      <c r="AJ11" s="115">
        <v>-0.13377926421404693</v>
      </c>
      <c r="AK11" s="115">
        <v>-5.5660120982758176E-3</v>
      </c>
      <c r="AL11" s="115">
        <v>3.8487060384870611E-2</v>
      </c>
      <c r="AM11" s="115">
        <v>-0.23146473779385177</v>
      </c>
      <c r="AN11" s="115">
        <v>-9.6385542168674773E-2</v>
      </c>
      <c r="AP11" s="116">
        <f t="shared" si="0"/>
        <v>-0.15511837106359494</v>
      </c>
    </row>
    <row r="12" spans="1:42" x14ac:dyDescent="0.2">
      <c r="A12" t="s">
        <v>1366</v>
      </c>
      <c r="B12" s="115">
        <v>1.4329415553051048E-2</v>
      </c>
      <c r="C12" s="115">
        <v>-3.3333333333303018E-5</v>
      </c>
      <c r="D12" s="115">
        <v>-0.17683130318705151</v>
      </c>
      <c r="E12" s="115">
        <v>2.8679881906368609E-2</v>
      </c>
      <c r="F12" s="115">
        <v>-0.13452914798206284</v>
      </c>
      <c r="G12" s="115">
        <v>-0.19366993217784478</v>
      </c>
      <c r="H12" s="115">
        <v>-3.5750766087844707E-2</v>
      </c>
      <c r="I12" s="115">
        <v>-0.16330275229357807</v>
      </c>
      <c r="J12" s="115">
        <v>-0.18253098389680469</v>
      </c>
      <c r="K12" s="115">
        <v>6.0402684563758413E-2</v>
      </c>
      <c r="L12" s="115">
        <v>0</v>
      </c>
      <c r="M12" s="115">
        <v>-0.11835528083848433</v>
      </c>
      <c r="N12" s="115">
        <v>-0.2067876874506708</v>
      </c>
      <c r="O12" s="115">
        <v>6.0240963855421686E-2</v>
      </c>
      <c r="P12" s="115">
        <v>0.11744409920128102</v>
      </c>
      <c r="Q12" s="115">
        <v>-0.11126880499574222</v>
      </c>
      <c r="R12" s="115">
        <v>-8.5918003565062392E-2</v>
      </c>
      <c r="S12" s="115">
        <v>-0.21429874156483678</v>
      </c>
      <c r="T12" s="115">
        <v>0</v>
      </c>
      <c r="U12" s="115">
        <v>-8.2350703689615792E-2</v>
      </c>
      <c r="V12" s="115">
        <v>9.9702188268806936E-3</v>
      </c>
      <c r="W12" s="115">
        <v>0.39339339339339341</v>
      </c>
      <c r="X12" s="115">
        <v>4.5446215869525325E-2</v>
      </c>
      <c r="Y12" s="115">
        <v>-8.2958295829582876E-2</v>
      </c>
      <c r="Z12" s="115">
        <v>-0.13816085742592096</v>
      </c>
      <c r="AA12" s="115">
        <v>7.071428571428573E-2</v>
      </c>
      <c r="AB12" s="115">
        <v>-0.13043478260869559</v>
      </c>
      <c r="AC12" s="115">
        <v>0.10000000000000005</v>
      </c>
      <c r="AD12" s="115">
        <v>-0.19475065616797904</v>
      </c>
      <c r="AE12" s="115">
        <v>6.4257028112449793E-2</v>
      </c>
      <c r="AF12" s="115">
        <v>-4.3276661514683054E-2</v>
      </c>
      <c r="AG12" s="115">
        <v>1.6666666666663351E-4</v>
      </c>
      <c r="AH12" s="115">
        <v>-0.17647058823529413</v>
      </c>
      <c r="AI12" s="115">
        <v>-0.14632642998027617</v>
      </c>
      <c r="AJ12" s="115">
        <v>-0.14814814814814803</v>
      </c>
      <c r="AK12" s="115">
        <v>0</v>
      </c>
      <c r="AL12" s="115">
        <v>1.9966159052453462E-2</v>
      </c>
      <c r="AM12" s="115">
        <v>-0.11378205128205127</v>
      </c>
      <c r="AN12" s="115">
        <v>-5.1428571428571344E-2</v>
      </c>
      <c r="AP12" s="116">
        <f t="shared" si="0"/>
        <v>-4.9906499255605107E-2</v>
      </c>
    </row>
    <row r="13" spans="1:42" x14ac:dyDescent="0.2">
      <c r="A13" t="s">
        <v>1367</v>
      </c>
      <c r="B13" s="115">
        <v>0.10713012477718356</v>
      </c>
      <c r="C13" s="115">
        <v>-0.10415671285236501</v>
      </c>
      <c r="D13" s="115">
        <v>-4.1943928221729328E-2</v>
      </c>
      <c r="E13" s="115">
        <v>2.4632670700086443E-2</v>
      </c>
      <c r="F13" s="115">
        <v>-3.6023054755043228E-2</v>
      </c>
      <c r="G13" s="115">
        <v>-6.0198300283286099E-2</v>
      </c>
      <c r="H13" s="115">
        <v>9.3854748603351953E-2</v>
      </c>
      <c r="I13" s="115">
        <v>4.8076923076923073E-2</v>
      </c>
      <c r="J13" s="115">
        <v>0.10850467289719626</v>
      </c>
      <c r="K13" s="115">
        <v>-9.1463414634146242E-2</v>
      </c>
      <c r="L13" s="115">
        <v>-0.1122222222222222</v>
      </c>
      <c r="M13" s="115">
        <v>0.12757575757575765</v>
      </c>
      <c r="N13" s="115">
        <v>1.5224358974358934E-2</v>
      </c>
      <c r="O13" s="115">
        <v>-5.6389267849022214E-2</v>
      </c>
      <c r="P13" s="115">
        <v>-0.39833006457236575</v>
      </c>
      <c r="Q13" s="115">
        <v>-2.4640088593576984E-2</v>
      </c>
      <c r="R13" s="115">
        <v>-0.14082242131863082</v>
      </c>
      <c r="S13" s="115">
        <v>-3.6210230268940102E-2</v>
      </c>
      <c r="T13" s="115">
        <v>0.27644295302013422</v>
      </c>
      <c r="U13" s="115">
        <v>1.7316436103318098E-2</v>
      </c>
      <c r="V13" s="115">
        <v>3.7828394812873714E-2</v>
      </c>
      <c r="W13" s="115">
        <v>-0.16279069767441862</v>
      </c>
      <c r="X13" s="115">
        <v>1.3643847487001735</v>
      </c>
      <c r="Y13" s="115">
        <v>-0.12485230405671531</v>
      </c>
      <c r="Z13" s="115">
        <v>-0.2763239367769269</v>
      </c>
      <c r="AA13" s="115">
        <v>7.7752117013086972E-2</v>
      </c>
      <c r="AB13" s="115">
        <v>7.6863950807071211E-3</v>
      </c>
      <c r="AC13" s="115">
        <v>-3.125E-2</v>
      </c>
      <c r="AD13" s="115">
        <v>0.1715867158671586</v>
      </c>
      <c r="AE13" s="115">
        <v>-0.1600323842936176</v>
      </c>
      <c r="AF13" s="115">
        <v>-5.0623624358033838E-2</v>
      </c>
      <c r="AG13" s="115">
        <v>0</v>
      </c>
      <c r="AH13" s="115">
        <v>0.13979215554810601</v>
      </c>
      <c r="AI13" s="115">
        <v>1.4814814814815376E-3</v>
      </c>
      <c r="AJ13" s="115">
        <v>-3.0386740331491802E-2</v>
      </c>
      <c r="AK13" s="115">
        <v>-6.4700000000000269E-3</v>
      </c>
      <c r="AL13" s="115">
        <v>0.16338582677165364</v>
      </c>
      <c r="AM13" s="115">
        <v>0.86268656716417913</v>
      </c>
      <c r="AN13" s="115">
        <v>-0.125</v>
      </c>
      <c r="AP13" s="116">
        <f t="shared" si="0"/>
        <v>4.0390093720646107E-2</v>
      </c>
    </row>
    <row r="14" spans="1:42" x14ac:dyDescent="0.2">
      <c r="A14" t="s">
        <v>1368</v>
      </c>
      <c r="B14" s="115">
        <v>-4.915254237288133E-2</v>
      </c>
      <c r="C14" s="115">
        <v>0.50846846846846849</v>
      </c>
      <c r="D14" s="115">
        <v>0.14517494679512116</v>
      </c>
      <c r="E14" s="115">
        <v>1.7316017316016945E-3</v>
      </c>
      <c r="F14" s="115">
        <v>-7.5898801597869422E-2</v>
      </c>
      <c r="G14" s="115">
        <v>-4.206241519674362E-2</v>
      </c>
      <c r="H14" s="115">
        <v>0.14158163265306115</v>
      </c>
      <c r="I14" s="115">
        <v>-0.20184190330007667</v>
      </c>
      <c r="J14" s="115">
        <v>0.26134622185547568</v>
      </c>
      <c r="K14" s="115">
        <v>-7.865168539325855E-2</v>
      </c>
      <c r="L14" s="115">
        <v>0</v>
      </c>
      <c r="M14" s="115">
        <v>-4.5849420849420307E-3</v>
      </c>
      <c r="N14" s="115">
        <v>-1.6548463356973922E-2</v>
      </c>
      <c r="O14" s="115">
        <v>-4.5454545454552561E-4</v>
      </c>
      <c r="P14" s="115">
        <v>0.27783151600422079</v>
      </c>
      <c r="Q14" s="115">
        <v>-8.4410646387832827E-2</v>
      </c>
      <c r="R14" s="115">
        <v>9.7394957983193309E-2</v>
      </c>
      <c r="S14" s="115">
        <v>4.7697974217311298E-2</v>
      </c>
      <c r="T14" s="115">
        <v>-3.944113911357734E-3</v>
      </c>
      <c r="U14" s="115">
        <v>0.12677131022454774</v>
      </c>
      <c r="V14" s="115">
        <v>6.6575892217285521E-2</v>
      </c>
      <c r="W14" s="115">
        <v>0.3810763888888889</v>
      </c>
      <c r="X14" s="115">
        <v>0.64857142857142847</v>
      </c>
      <c r="Y14" s="115">
        <v>-2.7699770232320675E-2</v>
      </c>
      <c r="Z14" s="115">
        <v>9.7853309481216538E-2</v>
      </c>
      <c r="AA14" s="115">
        <v>8.2500000000000018E-2</v>
      </c>
      <c r="AB14" s="115">
        <v>-0.20670731707317067</v>
      </c>
      <c r="AC14" s="115">
        <v>3.2757786025496227E-2</v>
      </c>
      <c r="AD14" s="115">
        <v>-5.8482918355529705E-2</v>
      </c>
      <c r="AE14" s="115">
        <v>-0.16805118994162549</v>
      </c>
      <c r="AF14" s="115">
        <v>-0.15916101172115976</v>
      </c>
      <c r="AG14" s="115">
        <v>0</v>
      </c>
      <c r="AH14" s="115">
        <v>-9.606060606060611E-2</v>
      </c>
      <c r="AI14" s="115">
        <v>-5.141117226841551E-2</v>
      </c>
      <c r="AJ14" s="115">
        <v>-9.9502487562188935E-2</v>
      </c>
      <c r="AK14" s="115">
        <v>0</v>
      </c>
      <c r="AL14" s="115">
        <v>7.1729957805907144E-2</v>
      </c>
      <c r="AM14" s="115">
        <v>-0.11140583554376655</v>
      </c>
      <c r="AN14" s="115">
        <v>0.17647058823529413</v>
      </c>
      <c r="AP14" s="116">
        <f t="shared" si="0"/>
        <v>4.1782092649827018E-2</v>
      </c>
    </row>
    <row r="15" spans="1:42" x14ac:dyDescent="0.2">
      <c r="A15" t="s">
        <v>1369</v>
      </c>
      <c r="B15" s="115">
        <v>-6.2003179650238452E-2</v>
      </c>
      <c r="C15" s="115">
        <v>3.255813953488372E-2</v>
      </c>
      <c r="D15" s="115">
        <v>9.2502312557813937E-2</v>
      </c>
      <c r="E15" s="115">
        <v>0.42416769420468575</v>
      </c>
      <c r="F15" s="115">
        <v>0.15895061728395052</v>
      </c>
      <c r="G15" s="115">
        <v>0.31372549019607837</v>
      </c>
      <c r="H15" s="115">
        <v>0.20615384615384613</v>
      </c>
      <c r="I15" s="115">
        <v>0.35587929240374611</v>
      </c>
      <c r="J15" s="115">
        <v>0.27563909774436085</v>
      </c>
      <c r="K15" s="115">
        <v>9.4710947109471033E-2</v>
      </c>
      <c r="L15" s="115">
        <v>5.8823529411764705E-2</v>
      </c>
      <c r="M15" s="115">
        <v>0.14222712238147731</v>
      </c>
      <c r="N15" s="115">
        <v>0.44204545454545435</v>
      </c>
      <c r="O15" s="115">
        <v>-7.3684210526315783E-2</v>
      </c>
      <c r="P15" s="115">
        <v>2.0997637652189716</v>
      </c>
      <c r="Q15" s="115">
        <v>0.23745294855708921</v>
      </c>
      <c r="R15" s="115">
        <v>0.1289787012001328</v>
      </c>
      <c r="S15" s="115">
        <v>0.69687499999999991</v>
      </c>
      <c r="T15" s="115">
        <v>4.9975433424580648E-2</v>
      </c>
      <c r="U15" s="115">
        <v>0.10543438968550428</v>
      </c>
      <c r="V15" s="115">
        <v>0.21339130434782602</v>
      </c>
      <c r="W15" s="115">
        <v>-4.6010136142303447E-2</v>
      </c>
      <c r="X15" s="115">
        <v>0.61849710982658956</v>
      </c>
      <c r="Y15" s="115">
        <v>0.59975495201143569</v>
      </c>
      <c r="Z15" s="115">
        <v>0.28801843317972348</v>
      </c>
      <c r="AA15" s="115">
        <v>2.651839178785291E-2</v>
      </c>
      <c r="AB15" s="115">
        <v>0.33877551020408153</v>
      </c>
      <c r="AC15" s="115">
        <v>0.14759259259259258</v>
      </c>
      <c r="AD15" s="115">
        <v>0.3695479777954005</v>
      </c>
      <c r="AE15" s="115">
        <v>0.68075471698113199</v>
      </c>
      <c r="AF15" s="115">
        <v>0.69738219895287956</v>
      </c>
      <c r="AG15" s="115">
        <v>0</v>
      </c>
      <c r="AH15" s="115">
        <v>0.21323529411764708</v>
      </c>
      <c r="AI15" s="115">
        <v>0.38845528455284556</v>
      </c>
      <c r="AJ15" s="115">
        <v>0.10136986301369855</v>
      </c>
      <c r="AK15" s="115">
        <v>1.2145748987854251E-2</v>
      </c>
      <c r="AL15" s="115">
        <v>-7.7821011673151752E-2</v>
      </c>
      <c r="AM15" s="115">
        <v>-5.5137844611528868E-2</v>
      </c>
      <c r="AN15" s="115">
        <v>0.30769230769230771</v>
      </c>
      <c r="AP15" s="116">
        <f t="shared" si="0"/>
        <v>0.27190613038600353</v>
      </c>
    </row>
    <row r="16" spans="1:42" x14ac:dyDescent="0.2">
      <c r="A16" t="s">
        <v>1370</v>
      </c>
      <c r="B16" s="115">
        <v>-3.1786395422764025E-4</v>
      </c>
      <c r="C16" s="115">
        <v>-4.3977055449330726E-2</v>
      </c>
      <c r="D16" s="115">
        <v>-7.9848171152518937E-2</v>
      </c>
      <c r="E16" s="115">
        <v>0.1049046321525885</v>
      </c>
      <c r="F16" s="115">
        <v>0.26810176125244617</v>
      </c>
      <c r="G16" s="115">
        <v>-0.14546839299314546</v>
      </c>
      <c r="H16" s="115">
        <v>0</v>
      </c>
      <c r="I16" s="115">
        <v>4.9126637554585073E-2</v>
      </c>
      <c r="J16" s="115">
        <v>-0.15015974440894569</v>
      </c>
      <c r="K16" s="115">
        <v>7.4349442379182768E-3</v>
      </c>
      <c r="L16" s="115">
        <v>0</v>
      </c>
      <c r="M16" s="115">
        <v>0.1401634192331867</v>
      </c>
      <c r="N16" s="115">
        <v>4.3890865954923017E-2</v>
      </c>
      <c r="O16" s="115">
        <v>0.13095238095238096</v>
      </c>
      <c r="P16" s="115">
        <v>0</v>
      </c>
      <c r="Q16" s="115">
        <v>0.46171480972031181</v>
      </c>
      <c r="R16" s="115">
        <v>4.3613861386138625E-2</v>
      </c>
      <c r="S16" s="115">
        <v>0.18037624492807083</v>
      </c>
      <c r="T16" s="115">
        <v>4.9966836170683183E-2</v>
      </c>
      <c r="U16" s="115">
        <v>0.16706511039234981</v>
      </c>
      <c r="V16" s="115">
        <v>-6.9805063495915198E-2</v>
      </c>
      <c r="W16" s="115">
        <v>-0.13622317596566527</v>
      </c>
      <c r="X16" s="115">
        <v>-0.2136363636363636</v>
      </c>
      <c r="Y16" s="115">
        <v>-8.5037456975096525E-3</v>
      </c>
      <c r="Z16" s="115">
        <v>0.10895339329517575</v>
      </c>
      <c r="AA16" s="115">
        <v>-2.5833333333333375E-2</v>
      </c>
      <c r="AB16" s="115">
        <v>6.1525129982669055E-2</v>
      </c>
      <c r="AC16" s="115">
        <v>0.08</v>
      </c>
      <c r="AD16" s="115">
        <v>0.11989342806394314</v>
      </c>
      <c r="AE16" s="115">
        <v>-1.0085917071348508E-2</v>
      </c>
      <c r="AF16" s="115">
        <v>0.13420427553444189</v>
      </c>
      <c r="AG16" s="115">
        <v>0</v>
      </c>
      <c r="AH16" s="115">
        <v>-3.8189533239038252E-2</v>
      </c>
      <c r="AI16" s="115">
        <v>-0.12443052391799538</v>
      </c>
      <c r="AJ16" s="115">
        <v>0.40384615384615374</v>
      </c>
      <c r="AK16" s="115">
        <v>-6.7924528301886791E-2</v>
      </c>
      <c r="AL16" s="115">
        <v>-0.14617940199335555</v>
      </c>
      <c r="AM16" s="115">
        <v>-1.4814814814814718E-2</v>
      </c>
      <c r="AN16" s="115">
        <v>-0.27777777777777779</v>
      </c>
      <c r="AP16" s="116">
        <f t="shared" si="0"/>
        <v>2.5706627627046001E-2</v>
      </c>
    </row>
    <row r="17" spans="1:42" x14ac:dyDescent="0.2">
      <c r="A17" t="s">
        <v>1371</v>
      </c>
      <c r="B17" s="115">
        <v>0.20790938759838737</v>
      </c>
      <c r="C17" s="115">
        <v>0.24807148010433425</v>
      </c>
      <c r="D17" s="115">
        <v>4.9999999999999975E-2</v>
      </c>
      <c r="E17" s="115">
        <v>-0.14601512507271677</v>
      </c>
      <c r="F17" s="115">
        <v>4.4989775051124878E-2</v>
      </c>
      <c r="G17" s="115">
        <v>9.4166666666666732E-2</v>
      </c>
      <c r="H17" s="115">
        <v>0.18181818181818182</v>
      </c>
      <c r="I17" s="115">
        <v>-1.8220793140407282E-2</v>
      </c>
      <c r="J17" s="115">
        <v>0.12557537399309557</v>
      </c>
      <c r="K17" s="115">
        <v>0.10095497953615283</v>
      </c>
      <c r="L17" s="115">
        <v>0</v>
      </c>
      <c r="M17" s="115">
        <v>0.12368676613401612</v>
      </c>
      <c r="N17" s="115">
        <v>-5.3872053872053918E-2</v>
      </c>
      <c r="O17" s="115">
        <v>-2.3709902370990309E-2</v>
      </c>
      <c r="P17" s="115">
        <v>-1</v>
      </c>
      <c r="Q17" s="115">
        <v>0.23429541595925277</v>
      </c>
      <c r="R17" s="115">
        <v>6.5963060686015831E-2</v>
      </c>
      <c r="S17" s="115">
        <v>-0.10822368421052629</v>
      </c>
      <c r="T17" s="115">
        <v>0.10245368865778355</v>
      </c>
      <c r="U17" s="115">
        <v>-0.15294818344252534</v>
      </c>
      <c r="V17" s="115">
        <v>-2.9838709677419721E-3</v>
      </c>
      <c r="W17" s="115">
        <v>-0.1727810650887574</v>
      </c>
      <c r="X17" s="115">
        <v>0</v>
      </c>
      <c r="Y17" s="115">
        <v>0.12046279491833037</v>
      </c>
      <c r="Z17" s="115">
        <v>0</v>
      </c>
      <c r="AA17" s="115">
        <v>0.10294117647058816</v>
      </c>
      <c r="AB17" s="115">
        <v>-1.7872340425531989E-2</v>
      </c>
      <c r="AC17" s="115">
        <v>-9.5087163232962929E-3</v>
      </c>
      <c r="AD17" s="115">
        <v>-2.5951557093425667E-2</v>
      </c>
      <c r="AE17" s="115">
        <v>7.0799999999999988E-2</v>
      </c>
      <c r="AF17" s="115">
        <v>-0.18013631937682567</v>
      </c>
      <c r="AG17" s="115">
        <v>0</v>
      </c>
      <c r="AH17" s="115">
        <v>-0.11347962382445134</v>
      </c>
      <c r="AI17" s="115">
        <v>9.749999999999992E-2</v>
      </c>
      <c r="AJ17" s="115">
        <v>0.13043478260869579</v>
      </c>
      <c r="AK17" s="115">
        <v>3.9215686274509803E-2</v>
      </c>
      <c r="AL17" s="115">
        <v>-6.6377171215880909E-2</v>
      </c>
      <c r="AM17" s="115">
        <v>-0.1157205240174673</v>
      </c>
      <c r="AN17" s="115">
        <v>6.5088757396449801E-2</v>
      </c>
      <c r="AP17" s="116">
        <f t="shared" si="0"/>
        <v>-3.7768117154175597E-5</v>
      </c>
    </row>
    <row r="18" spans="1:42" x14ac:dyDescent="0.2">
      <c r="A18" t="s">
        <v>1372</v>
      </c>
      <c r="B18" s="115">
        <v>0.22564705882352948</v>
      </c>
      <c r="C18" s="115">
        <v>-1.6621419469223301E-3</v>
      </c>
      <c r="D18" s="115">
        <v>0</v>
      </c>
      <c r="E18" s="115">
        <v>-1.9954389965792355E-2</v>
      </c>
      <c r="F18" s="115">
        <v>1.2422360248447124E-2</v>
      </c>
      <c r="G18" s="115">
        <v>8.4033613445377853E-3</v>
      </c>
      <c r="H18" s="115">
        <v>0.1</v>
      </c>
      <c r="I18" s="115">
        <v>-5.471124620060782E-2</v>
      </c>
      <c r="J18" s="115">
        <v>0.10454401016841434</v>
      </c>
      <c r="K18" s="115">
        <v>-7.2151898734177253E-2</v>
      </c>
      <c r="L18" s="115">
        <v>0</v>
      </c>
      <c r="M18" s="115">
        <v>1.5874439461883372E-2</v>
      </c>
      <c r="N18" s="115">
        <v>-0.2611940298507463</v>
      </c>
      <c r="O18" s="115">
        <v>-5.450549450549444E-2</v>
      </c>
      <c r="P18" s="115">
        <v>-0.68817434492207574</v>
      </c>
      <c r="Q18" s="115">
        <v>6.9612590799031607E-2</v>
      </c>
      <c r="R18" s="115">
        <v>-1.5584415584415584E-2</v>
      </c>
      <c r="S18" s="115">
        <v>-5.0000000000000044E-2</v>
      </c>
      <c r="T18" s="115">
        <v>0.15741959751739698</v>
      </c>
      <c r="U18" s="115">
        <v>0.19620974636648611</v>
      </c>
      <c r="V18" s="115">
        <v>1.7811704834605611E-2</v>
      </c>
      <c r="W18" s="115">
        <v>-0.15056595428134861</v>
      </c>
      <c r="X18" s="115">
        <v>-0.18819188191881922</v>
      </c>
      <c r="Y18" s="115">
        <v>0.20734045466995346</v>
      </c>
      <c r="Z18" s="115">
        <v>4.9954391801255577E-2</v>
      </c>
      <c r="AA18" s="115">
        <v>-0.14398111723052714</v>
      </c>
      <c r="AB18" s="115">
        <v>-0.12898443291326911</v>
      </c>
      <c r="AC18" s="115">
        <v>0.17177344475394613</v>
      </c>
      <c r="AD18" s="115">
        <v>4.6153846153846129E-2</v>
      </c>
      <c r="AE18" s="115">
        <v>0.18877793628150255</v>
      </c>
      <c r="AF18" s="115">
        <v>0.25396825396825401</v>
      </c>
      <c r="AG18" s="115">
        <v>0</v>
      </c>
      <c r="AH18" s="115">
        <v>0.15999999999999995</v>
      </c>
      <c r="AI18" s="115">
        <v>-2.3348084846635146E-2</v>
      </c>
      <c r="AJ18" s="115">
        <v>-4.5643153526971084E-2</v>
      </c>
      <c r="AK18" s="115">
        <v>0</v>
      </c>
      <c r="AL18" s="115">
        <v>6.719629261833833E-2</v>
      </c>
      <c r="AM18" s="115">
        <v>0.18041237113402067</v>
      </c>
      <c r="AN18" s="115">
        <v>-4.7114252061249617E-3</v>
      </c>
      <c r="AP18" s="116">
        <f t="shared" si="0"/>
        <v>8.465585879782616E-3</v>
      </c>
    </row>
    <row r="19" spans="1:42" x14ac:dyDescent="0.2">
      <c r="A19" t="s">
        <v>1373</v>
      </c>
      <c r="B19" s="115">
        <v>-8.2469775474956833E-2</v>
      </c>
      <c r="C19" s="115">
        <v>-0.17884440400363968</v>
      </c>
      <c r="D19" s="115">
        <v>-2.0025564550489941E-2</v>
      </c>
      <c r="E19" s="115">
        <v>-0.26580159062369196</v>
      </c>
      <c r="F19" s="115">
        <v>-8.867924528301882E-2</v>
      </c>
      <c r="G19" s="115">
        <v>-0.11326378539493291</v>
      </c>
      <c r="H19" s="115">
        <v>-0.17355371900826444</v>
      </c>
      <c r="I19" s="115">
        <v>-0.18765432098765442</v>
      </c>
      <c r="J19" s="115">
        <v>-0.17865065901083124</v>
      </c>
      <c r="K19" s="115">
        <v>-0.16754478398314013</v>
      </c>
      <c r="L19" s="115">
        <v>0</v>
      </c>
      <c r="M19" s="115">
        <v>-0.25666666666666665</v>
      </c>
      <c r="N19" s="115">
        <v>-7.2307692307692267E-2</v>
      </c>
      <c r="O19" s="115">
        <v>-1.0439321444106066E-2</v>
      </c>
      <c r="P19" s="115">
        <v>-7.3836148782615602E-2</v>
      </c>
      <c r="Q19" s="115">
        <v>-0.33008921330089214</v>
      </c>
      <c r="R19" s="115">
        <v>1.8626309662398192E-2</v>
      </c>
      <c r="S19" s="115">
        <v>1.169775529560547E-2</v>
      </c>
      <c r="T19" s="115">
        <v>0.27597792176625868</v>
      </c>
      <c r="U19" s="115">
        <v>-1.7224478364374594E-2</v>
      </c>
      <c r="V19" s="115">
        <v>-2.3719849346902858E-2</v>
      </c>
      <c r="W19" s="115">
        <v>0.21152113019120686</v>
      </c>
      <c r="X19" s="115">
        <v>0.41884816753926696</v>
      </c>
      <c r="Y19" s="115">
        <v>-0.30364295250810608</v>
      </c>
      <c r="Z19" s="115">
        <v>0</v>
      </c>
      <c r="AA19" s="115">
        <v>0</v>
      </c>
      <c r="AB19" s="115">
        <v>-8.0882352941176062E-3</v>
      </c>
      <c r="AC19" s="115">
        <v>-5.526315789473691E-2</v>
      </c>
      <c r="AD19" s="115">
        <v>-0.26869622766379875</v>
      </c>
      <c r="AE19" s="115">
        <v>0.65265225933202375</v>
      </c>
      <c r="AF19" s="115">
        <v>-0.20945945945945946</v>
      </c>
      <c r="AG19" s="115">
        <v>0</v>
      </c>
      <c r="AH19" s="115">
        <v>-8.1496325985303986E-2</v>
      </c>
      <c r="AI19" s="115">
        <v>-0.10843537414965985</v>
      </c>
      <c r="AJ19" s="115">
        <v>-0.11070110701107004</v>
      </c>
      <c r="AK19" s="115">
        <v>0</v>
      </c>
      <c r="AL19" s="115">
        <v>7.3942410238179948E-2</v>
      </c>
      <c r="AM19" s="115">
        <v>7.792207792207741E-3</v>
      </c>
      <c r="AN19" s="115">
        <v>-0.15099999999999997</v>
      </c>
      <c r="AP19" s="116">
        <f t="shared" si="0"/>
        <v>-4.7858869145717312E-2</v>
      </c>
    </row>
    <row r="20" spans="1:42" x14ac:dyDescent="0.2">
      <c r="A20" t="s">
        <v>1374</v>
      </c>
      <c r="B20" s="115">
        <v>-0.10058252427184465</v>
      </c>
      <c r="C20" s="115">
        <v>-5.7582643742228608E-2</v>
      </c>
      <c r="D20" s="115">
        <v>-5.0651685393258476E-2</v>
      </c>
      <c r="E20" s="115">
        <v>-2.0885547201336969E-3</v>
      </c>
      <c r="F20" s="115">
        <v>-7.6655052264808426E-2</v>
      </c>
      <c r="G20" s="115">
        <v>3.2307692307692301E-2</v>
      </c>
      <c r="H20" s="115">
        <v>-0.29569266589057042</v>
      </c>
      <c r="I20" s="115">
        <v>-0.39999999999999997</v>
      </c>
      <c r="J20" s="115">
        <v>-0.1295013063728275</v>
      </c>
      <c r="K20" s="115">
        <v>4.515418502202645E-2</v>
      </c>
      <c r="L20" s="115">
        <v>-5.5555555555555552E-2</v>
      </c>
      <c r="M20" s="115">
        <v>-8.7091473434361896E-2</v>
      </c>
      <c r="N20" s="115">
        <v>-0.18444165621079045</v>
      </c>
      <c r="O20" s="115">
        <v>0</v>
      </c>
      <c r="P20" s="115">
        <v>0</v>
      </c>
      <c r="Q20" s="115">
        <v>2.0273065784029723E-2</v>
      </c>
      <c r="R20" s="115">
        <v>1.6021505376344031E-2</v>
      </c>
      <c r="S20" s="115">
        <v>-5.7508939213349319E-2</v>
      </c>
      <c r="T20" s="115">
        <v>0.15750000000000006</v>
      </c>
      <c r="U20" s="115">
        <v>-0.16586847330919288</v>
      </c>
      <c r="V20" s="115">
        <v>3.345755693581786E-2</v>
      </c>
      <c r="W20" s="115">
        <v>0.24162646867581028</v>
      </c>
      <c r="X20" s="115">
        <v>0</v>
      </c>
      <c r="Y20" s="115">
        <v>-0.13610149942329872</v>
      </c>
      <c r="Z20" s="115">
        <v>0</v>
      </c>
      <c r="AA20" s="115">
        <v>-7.0312499999999889E-3</v>
      </c>
      <c r="AB20" s="115">
        <v>-5.4242002781641242E-2</v>
      </c>
      <c r="AC20" s="115">
        <v>-6.9957169080154993E-2</v>
      </c>
      <c r="AD20" s="115">
        <v>-4.728877679697352E-2</v>
      </c>
      <c r="AE20" s="115">
        <v>0.10125486802250108</v>
      </c>
      <c r="AF20" s="115">
        <v>-9.9130434782608745E-2</v>
      </c>
      <c r="AG20" s="115">
        <v>0</v>
      </c>
      <c r="AH20" s="115">
        <v>-9.6832579185520282E-2</v>
      </c>
      <c r="AI20" s="115">
        <v>9.6153846153846541E-3</v>
      </c>
      <c r="AJ20" s="115">
        <v>-0.17878787878787875</v>
      </c>
      <c r="AK20" s="115">
        <v>0</v>
      </c>
      <c r="AL20" s="115">
        <v>2.6267785479751875E-2</v>
      </c>
      <c r="AM20" s="115">
        <v>4.0540540540540515E-2</v>
      </c>
      <c r="AN20" s="115">
        <v>0.1111111111111111</v>
      </c>
      <c r="AP20" s="116">
        <f t="shared" si="0"/>
        <v>-3.8909280957589443E-2</v>
      </c>
    </row>
    <row r="21" spans="1:42" x14ac:dyDescent="0.2">
      <c r="A21" t="s">
        <v>1375</v>
      </c>
      <c r="B21" s="115">
        <v>-0.1594581361188184</v>
      </c>
      <c r="C21" s="115">
        <v>5.3017241379309903E-3</v>
      </c>
      <c r="D21" s="115">
        <v>-0.11846275752773378</v>
      </c>
      <c r="E21" s="115">
        <v>-0.15015974440894569</v>
      </c>
      <c r="F21" s="115">
        <v>-0.13943028485757117</v>
      </c>
      <c r="G21" s="115">
        <v>-0.10344827586206896</v>
      </c>
      <c r="H21" s="115">
        <v>0.71115537848605592</v>
      </c>
      <c r="I21" s="115">
        <v>0.16714697406340048</v>
      </c>
      <c r="J21" s="115">
        <v>-0.14575448811256669</v>
      </c>
      <c r="K21" s="115">
        <v>1.0636363636363635</v>
      </c>
      <c r="L21" s="115">
        <v>-1.5317286652078837E-2</v>
      </c>
      <c r="M21" s="115">
        <v>-6.3760683760683751E-2</v>
      </c>
      <c r="N21" s="115">
        <v>-3.1269543464665858E-3</v>
      </c>
      <c r="O21" s="115">
        <v>-3.9682539682539798E-2</v>
      </c>
      <c r="P21" s="115">
        <v>-1</v>
      </c>
      <c r="Q21" s="115">
        <v>-0.22032258064516125</v>
      </c>
      <c r="R21" s="115">
        <v>-8.1254630773030329E-2</v>
      </c>
      <c r="S21" s="115">
        <v>-8.0547945205479393E-2</v>
      </c>
      <c r="T21" s="115">
        <v>4.0440663784689201E-3</v>
      </c>
      <c r="U21" s="115">
        <v>-5.2042963127007007E-2</v>
      </c>
      <c r="V21" s="115">
        <v>6.2500000000000003E-3</v>
      </c>
      <c r="W21" s="115">
        <v>3.3296874999999913E-2</v>
      </c>
      <c r="X21" s="115">
        <v>5.8758314855875959E-2</v>
      </c>
      <c r="Y21" s="115">
        <v>-2.5999037072701084E-2</v>
      </c>
      <c r="Z21" s="115">
        <v>2.9668508287292842E-2</v>
      </c>
      <c r="AA21" s="115">
        <v>0.25490196078431387</v>
      </c>
      <c r="AB21" s="115">
        <v>-4.1333333333333284E-2</v>
      </c>
      <c r="AC21" s="115">
        <v>-7.4905660377358463E-2</v>
      </c>
      <c r="AD21" s="115">
        <v>-0.17136886102403348</v>
      </c>
      <c r="AE21" s="115">
        <v>-4.9753289473684244E-2</v>
      </c>
      <c r="AF21" s="115">
        <v>-4.0867389491242717E-2</v>
      </c>
      <c r="AG21" s="115">
        <v>0</v>
      </c>
      <c r="AH21" s="115">
        <v>-7.9166666666666705E-2</v>
      </c>
      <c r="AI21" s="115">
        <v>8.6567164179104442E-2</v>
      </c>
      <c r="AJ21" s="115">
        <v>-0.13838120104438648</v>
      </c>
      <c r="AK21" s="115">
        <v>0</v>
      </c>
      <c r="AL21" s="115">
        <v>4.7382499044707621E-2</v>
      </c>
      <c r="AM21" s="115">
        <v>-6.3291139240506319E-2</v>
      </c>
      <c r="AN21" s="115">
        <v>-2.8077753779697602E-2</v>
      </c>
      <c r="AP21" s="116">
        <f t="shared" si="0"/>
        <v>-1.5841122403339677E-2</v>
      </c>
    </row>
    <row r="22" spans="1:42" x14ac:dyDescent="0.2">
      <c r="A22" t="s">
        <v>1376</v>
      </c>
      <c r="B22" s="115">
        <v>-8.5522388059701443E-2</v>
      </c>
      <c r="C22" s="115">
        <v>-5.7906277917647977E-2</v>
      </c>
      <c r="D22" s="115">
        <v>0.17825549097868965</v>
      </c>
      <c r="E22" s="115">
        <v>-0.24779706275033378</v>
      </c>
      <c r="F22" s="115">
        <v>-7.4895977808599176E-2</v>
      </c>
      <c r="G22" s="115">
        <v>-1.0238907849829375E-2</v>
      </c>
      <c r="H22" s="115">
        <v>-0.26715328467153288</v>
      </c>
      <c r="I22" s="115">
        <v>-0.17302192564346991</v>
      </c>
      <c r="J22" s="115">
        <v>1.7677266442820382E-2</v>
      </c>
      <c r="K22" s="115">
        <v>-0.11823647294589175</v>
      </c>
      <c r="L22" s="115">
        <v>-3.7894736842105203E-2</v>
      </c>
      <c r="M22" s="115">
        <v>-0.29799999999999999</v>
      </c>
      <c r="N22" s="115">
        <v>-2.5594149908592316E-2</v>
      </c>
      <c r="O22" s="115">
        <v>-3.9325842696629226E-2</v>
      </c>
      <c r="P22" s="115">
        <v>-4.4020914150784268E-2</v>
      </c>
      <c r="Q22" s="115">
        <v>-0.28024146737868588</v>
      </c>
      <c r="R22" s="115">
        <v>3.3435426237876383E-2</v>
      </c>
      <c r="S22" s="115">
        <v>-8.7043521760880371E-2</v>
      </c>
      <c r="T22" s="115">
        <v>-0.14253258400095661</v>
      </c>
      <c r="U22" s="115">
        <v>1.3011777902411627E-2</v>
      </c>
      <c r="V22" s="115">
        <v>-6.9767441860465115E-2</v>
      </c>
      <c r="W22" s="115">
        <v>-5.4485285427254455E-2</v>
      </c>
      <c r="X22" s="115">
        <v>0</v>
      </c>
      <c r="Y22" s="115">
        <v>-0.12214708368554524</v>
      </c>
      <c r="Z22" s="115">
        <v>-2.5834230355220728E-2</v>
      </c>
      <c r="AA22" s="115">
        <v>-8.9285714285714288E-2</v>
      </c>
      <c r="AB22" s="115">
        <v>-0.18478260869565211</v>
      </c>
      <c r="AC22" s="115">
        <v>-0.30628272251308908</v>
      </c>
      <c r="AD22" s="115">
        <v>-8.8037286380112986E-3</v>
      </c>
      <c r="AE22" s="115">
        <v>-9.9259259259259255E-2</v>
      </c>
      <c r="AF22" s="115">
        <v>-0.10722263588979893</v>
      </c>
      <c r="AG22" s="115">
        <v>0</v>
      </c>
      <c r="AH22" s="115">
        <v>-2.4937655860350072E-3</v>
      </c>
      <c r="AI22" s="115">
        <v>-0.11737583981030163</v>
      </c>
      <c r="AJ22" s="115">
        <v>-6.5853658536585272E-2</v>
      </c>
      <c r="AK22" s="115">
        <v>0.13019390581717452</v>
      </c>
      <c r="AL22" s="115">
        <v>5.3784095274683275E-3</v>
      </c>
      <c r="AM22" s="115">
        <v>-0.20841683366733466</v>
      </c>
      <c r="AN22" s="115">
        <v>-7.4000000000000024E-2</v>
      </c>
      <c r="AP22" s="116">
        <f t="shared" si="0"/>
        <v>-8.0704719120242713E-2</v>
      </c>
    </row>
    <row r="23" spans="1:42" x14ac:dyDescent="0.2">
      <c r="A23" t="s">
        <v>1377</v>
      </c>
      <c r="B23" s="115">
        <v>8.7485797760103887E-2</v>
      </c>
      <c r="C23" s="115">
        <v>0.16187780136824725</v>
      </c>
      <c r="D23" s="115">
        <v>-0.10743749999999999</v>
      </c>
      <c r="E23" s="115">
        <v>-0.10684474123539224</v>
      </c>
      <c r="F23" s="115">
        <v>-3.8666666666666669E-2</v>
      </c>
      <c r="G23" s="115">
        <v>5.4715622750179965E-2</v>
      </c>
      <c r="H23" s="115">
        <v>-2.1428571428571481E-2</v>
      </c>
      <c r="I23" s="115">
        <v>0.44589937973811172</v>
      </c>
      <c r="J23" s="115">
        <v>-4.3092043092042981E-2</v>
      </c>
      <c r="K23" s="115">
        <v>3.9583333333333415E-2</v>
      </c>
      <c r="L23" s="115">
        <v>-9.5238095238095233E-2</v>
      </c>
      <c r="M23" s="115">
        <v>0.13636363636363635</v>
      </c>
      <c r="N23" s="115">
        <v>0.24318181818181825</v>
      </c>
      <c r="O23" s="115">
        <v>4.4863731656184493E-2</v>
      </c>
      <c r="P23" s="115">
        <v>0</v>
      </c>
      <c r="Q23" s="115">
        <v>-5.4653204565408293E-2</v>
      </c>
      <c r="R23" s="115">
        <v>6.467391304347829E-2</v>
      </c>
      <c r="S23" s="115">
        <v>-2.7250608272506194E-2</v>
      </c>
      <c r="T23" s="115">
        <v>-0.13907761992999798</v>
      </c>
      <c r="U23" s="115">
        <v>-0.11240541616885695</v>
      </c>
      <c r="V23" s="115">
        <v>3.2000000000000001E-2</v>
      </c>
      <c r="W23" s="115">
        <v>-0.10094570183827437</v>
      </c>
      <c r="X23" s="115">
        <v>-0.18148820326678766</v>
      </c>
      <c r="Y23" s="115">
        <v>-0.19478162223482701</v>
      </c>
      <c r="Z23" s="115">
        <v>0</v>
      </c>
      <c r="AA23" s="115">
        <v>-8.8495575221240186E-3</v>
      </c>
      <c r="AB23" s="115">
        <v>-2.1276595744680965E-2</v>
      </c>
      <c r="AC23" s="115">
        <v>4.9450549450549566E-2</v>
      </c>
      <c r="AD23" s="115">
        <v>-7.1188071188071217E-2</v>
      </c>
      <c r="AE23" s="115">
        <v>-0.12564766839378236</v>
      </c>
      <c r="AF23" s="115">
        <v>-0.16944959802102669</v>
      </c>
      <c r="AG23" s="115">
        <v>0</v>
      </c>
      <c r="AH23" s="115">
        <v>-9.774999999999992E-2</v>
      </c>
      <c r="AI23" s="115">
        <v>8.5203716940671817E-2</v>
      </c>
      <c r="AJ23" s="115">
        <v>-5.7471264367816098E-2</v>
      </c>
      <c r="AK23" s="115">
        <v>-0.05</v>
      </c>
      <c r="AL23" s="115">
        <v>3.4695451040863473E-3</v>
      </c>
      <c r="AM23" s="115">
        <v>0.18809523809523809</v>
      </c>
      <c r="AN23" s="115">
        <v>5.2631578947368418E-2</v>
      </c>
      <c r="AP23" s="116">
        <f t="shared" si="0"/>
        <v>-3.4730022164594942E-3</v>
      </c>
    </row>
    <row r="24" spans="1:42" x14ac:dyDescent="0.2">
      <c r="A24" t="s">
        <v>1378</v>
      </c>
      <c r="B24" s="115">
        <v>-5.924568636433037E-2</v>
      </c>
      <c r="C24" s="115">
        <v>-7.0394736842105315E-2</v>
      </c>
      <c r="D24" s="115">
        <v>-3.0303030303030304E-2</v>
      </c>
      <c r="E24" s="115">
        <v>-5.5630630630630604E-2</v>
      </c>
      <c r="F24" s="115">
        <v>-0.14383561643835616</v>
      </c>
      <c r="G24" s="115">
        <v>-0.30688622754491013</v>
      </c>
      <c r="H24" s="115">
        <v>-7.0921985815602584E-3</v>
      </c>
      <c r="I24" s="115">
        <v>-0.12852852852852847</v>
      </c>
      <c r="J24" s="115">
        <v>8.9243437982501159E-2</v>
      </c>
      <c r="K24" s="115">
        <v>-4.0000000000000036E-2</v>
      </c>
      <c r="L24" s="115">
        <v>0</v>
      </c>
      <c r="M24" s="115">
        <v>-1.3452914798206279E-2</v>
      </c>
      <c r="N24" s="115">
        <v>-0.14341336794289428</v>
      </c>
      <c r="O24" s="115">
        <v>-0.12892622352081803</v>
      </c>
      <c r="P24" s="115">
        <v>-1</v>
      </c>
      <c r="Q24" s="115">
        <v>-9.4414629298350219E-2</v>
      </c>
      <c r="R24" s="115">
        <v>-3.1782782572090044E-2</v>
      </c>
      <c r="S24" s="115">
        <v>-1.2019230769230768E-2</v>
      </c>
      <c r="T24" s="115">
        <v>-6.596153846153846E-2</v>
      </c>
      <c r="U24" s="115">
        <v>-9.260095762941549E-2</v>
      </c>
      <c r="V24" s="115">
        <v>-3.8461538461538464E-2</v>
      </c>
      <c r="W24" s="115">
        <v>-6.402446604838509E-2</v>
      </c>
      <c r="X24" s="115">
        <v>-0.15230769230769234</v>
      </c>
      <c r="Y24" s="115">
        <v>-8.1005004170141739E-2</v>
      </c>
      <c r="Z24" s="115">
        <v>0</v>
      </c>
      <c r="AA24" s="115">
        <v>2.7272727272727337E-2</v>
      </c>
      <c r="AB24" s="115">
        <v>-0.11695631751996236</v>
      </c>
      <c r="AC24" s="115">
        <v>0.11999999999999995</v>
      </c>
      <c r="AD24" s="115">
        <v>-0.18789062500000009</v>
      </c>
      <c r="AE24" s="115">
        <v>-4.9846153846153873E-2</v>
      </c>
      <c r="AF24" s="115">
        <v>-3.9786223277909628E-2</v>
      </c>
      <c r="AG24" s="115">
        <v>-3.0694668820678492E-2</v>
      </c>
      <c r="AH24" s="115">
        <v>4.4932079414838004E-2</v>
      </c>
      <c r="AI24" s="115">
        <v>-0.1257342832145982</v>
      </c>
      <c r="AJ24" s="115">
        <v>-0.11943319838056694</v>
      </c>
      <c r="AK24" s="115">
        <v>-9.5238095238095233E-2</v>
      </c>
      <c r="AL24" s="115">
        <v>1.486697965571215E-2</v>
      </c>
      <c r="AM24" s="115">
        <v>-0.15999999999999998</v>
      </c>
      <c r="AN24" s="115">
        <v>-4.330312185297077E-2</v>
      </c>
      <c r="AP24" s="116">
        <f t="shared" si="0"/>
        <v>-8.8021909334331017E-2</v>
      </c>
    </row>
    <row r="25" spans="1:42" x14ac:dyDescent="0.2">
      <c r="A25" t="s">
        <v>1379</v>
      </c>
      <c r="B25" s="115">
        <v>9.0909090909089239E-3</v>
      </c>
      <c r="C25" s="115">
        <v>0.10454413332041476</v>
      </c>
      <c r="D25" s="115">
        <v>6.9692058346839544E-2</v>
      </c>
      <c r="E25" s="115">
        <v>9.2250922509225092E-2</v>
      </c>
      <c r="F25" s="115">
        <v>0.22005571030640669</v>
      </c>
      <c r="G25" s="115">
        <v>6.8230277185500926E-2</v>
      </c>
      <c r="H25" s="115">
        <v>2.4709302325581384E-2</v>
      </c>
      <c r="I25" s="115">
        <v>0.1987041036717061</v>
      </c>
      <c r="J25" s="115">
        <v>0.1142332836334443</v>
      </c>
      <c r="K25" s="115">
        <v>-0.13793103448275859</v>
      </c>
      <c r="L25" s="115">
        <v>0</v>
      </c>
      <c r="M25" s="115">
        <v>6.1904761904761907E-2</v>
      </c>
      <c r="N25" s="115">
        <v>0.13559322033898305</v>
      </c>
      <c r="O25" s="115">
        <v>9.5199999999999965E-2</v>
      </c>
      <c r="P25" s="115">
        <v>0.32284885089026599</v>
      </c>
      <c r="Q25" s="115">
        <v>5.0751879699248111E-2</v>
      </c>
      <c r="R25" s="115">
        <v>-0.32152802570510541</v>
      </c>
      <c r="S25" s="115">
        <v>2.4096385542169015E-3</v>
      </c>
      <c r="T25" s="115">
        <v>-2.8837835239835756E-4</v>
      </c>
      <c r="U25" s="115">
        <v>-2.2173144876325133E-2</v>
      </c>
      <c r="V25" s="115">
        <v>-3.9952736134701995E-2</v>
      </c>
      <c r="W25" s="115">
        <v>-1.7851037851037855E-2</v>
      </c>
      <c r="X25" s="115">
        <v>-0.236192714453584</v>
      </c>
      <c r="Y25" s="115">
        <v>9.365463537830165E-3</v>
      </c>
      <c r="Z25" s="115">
        <v>7.0769940064545872E-2</v>
      </c>
      <c r="AA25" s="115">
        <v>-8.3333333333333329E-2</v>
      </c>
      <c r="AB25" s="115">
        <v>-9.2110874200426449E-2</v>
      </c>
      <c r="AC25" s="115">
        <v>6.2091503267973809E-2</v>
      </c>
      <c r="AD25" s="115">
        <v>0.20754716981132088</v>
      </c>
      <c r="AE25" s="115">
        <v>0</v>
      </c>
      <c r="AF25" s="115">
        <v>6.5822784810126531E-2</v>
      </c>
      <c r="AG25" s="115">
        <v>3.1666666666666642E-2</v>
      </c>
      <c r="AH25" s="115">
        <v>3.4594594594594623E-2</v>
      </c>
      <c r="AI25" s="115">
        <v>-5.5817795610101369E-2</v>
      </c>
      <c r="AJ25" s="115">
        <v>0.11011235955056184</v>
      </c>
      <c r="AK25" s="115">
        <v>-9.433962264150943E-3</v>
      </c>
      <c r="AL25" s="115">
        <v>3.4817813765182164E-2</v>
      </c>
      <c r="AM25" s="115">
        <v>-6.0150375939849676E-2</v>
      </c>
      <c r="AN25" s="115">
        <v>-7.0000000000000288E-3</v>
      </c>
      <c r="AP25" s="116">
        <f t="shared" si="0"/>
        <v>2.8544716272885459E-2</v>
      </c>
    </row>
    <row r="26" spans="1:42" x14ac:dyDescent="0.2">
      <c r="A26" t="s">
        <v>1380</v>
      </c>
      <c r="B26" s="115">
        <v>3.8400000000000094E-2</v>
      </c>
      <c r="C26" s="115">
        <v>-1.934048931437993E-3</v>
      </c>
      <c r="D26" s="115">
        <v>-3.788938881832449E-3</v>
      </c>
      <c r="E26" s="115">
        <v>-0.16064422878381171</v>
      </c>
      <c r="F26" s="115">
        <v>-0.18501702610669701</v>
      </c>
      <c r="G26" s="115">
        <v>0.12000000000000009</v>
      </c>
      <c r="H26" s="115">
        <v>-0.10065359477124189</v>
      </c>
      <c r="I26" s="115">
        <v>-0.21966292134831461</v>
      </c>
      <c r="J26" s="115">
        <v>-3.4761430311081594E-2</v>
      </c>
      <c r="K26" s="115">
        <v>-6.6022544283413878E-2</v>
      </c>
      <c r="L26" s="115">
        <v>0</v>
      </c>
      <c r="M26" s="115">
        <v>-4.7616780153282728E-5</v>
      </c>
      <c r="N26" s="115">
        <v>-0.17356881851400738</v>
      </c>
      <c r="O26" s="115">
        <v>7.3422069557750144E-2</v>
      </c>
      <c r="P26" s="115">
        <v>1.1419690860215053</v>
      </c>
      <c r="Q26" s="115">
        <v>-0.17377049180327869</v>
      </c>
      <c r="R26" s="115">
        <v>0.41471791504621452</v>
      </c>
      <c r="S26" s="115">
        <v>-6.5315315315315287E-2</v>
      </c>
      <c r="T26" s="115">
        <v>0.10084656084656086</v>
      </c>
      <c r="U26" s="115">
        <v>-0.13415940033654586</v>
      </c>
      <c r="V26" s="115">
        <v>4.1615384615384589E-2</v>
      </c>
      <c r="W26" s="115">
        <v>0.05</v>
      </c>
      <c r="X26" s="115">
        <v>7.0440251572326987E-2</v>
      </c>
      <c r="Y26" s="115">
        <v>-0.13404410424640054</v>
      </c>
      <c r="Z26" s="115">
        <v>-0.13239999999999996</v>
      </c>
      <c r="AA26" s="115">
        <v>0</v>
      </c>
      <c r="AB26" s="115">
        <v>-6.2000000000000027E-2</v>
      </c>
      <c r="AC26" s="115">
        <v>-3.8491751767478329E-2</v>
      </c>
      <c r="AD26" s="115">
        <v>-0.15470494417862837</v>
      </c>
      <c r="AE26" s="115">
        <v>0.12573605819189465</v>
      </c>
      <c r="AF26" s="115">
        <v>-0.12270960577456971</v>
      </c>
      <c r="AG26" s="115">
        <v>-9.0909090909090912E-2</v>
      </c>
      <c r="AH26" s="115">
        <v>-6.6834804539722542E-2</v>
      </c>
      <c r="AI26" s="115">
        <v>-7.2765072765072825E-2</v>
      </c>
      <c r="AJ26" s="115">
        <v>-6.3157894736842066E-2</v>
      </c>
      <c r="AK26" s="115">
        <v>0</v>
      </c>
      <c r="AL26" s="115">
        <v>3.6943744752308945E-2</v>
      </c>
      <c r="AM26" s="115">
        <v>-0.13495934959349593</v>
      </c>
      <c r="AN26" s="115">
        <v>0</v>
      </c>
      <c r="AP26" s="116">
        <f t="shared" si="0"/>
        <v>-4.5700493352432486E-3</v>
      </c>
    </row>
    <row r="27" spans="1:42" x14ac:dyDescent="0.2">
      <c r="A27" t="s">
        <v>1381</v>
      </c>
      <c r="B27" s="115">
        <v>3.4083388484447426E-2</v>
      </c>
      <c r="C27" s="115">
        <v>-0.22681221727915069</v>
      </c>
      <c r="D27" s="115">
        <v>-8.0160003168379609E-2</v>
      </c>
      <c r="E27" s="115">
        <v>-3.0042058882435409E-2</v>
      </c>
      <c r="F27" s="115">
        <v>2.2041763341067437E-2</v>
      </c>
      <c r="G27" s="115">
        <v>-2.1612149532710338E-2</v>
      </c>
      <c r="H27" s="115">
        <v>-0.14999999999999997</v>
      </c>
      <c r="I27" s="115">
        <v>3.9481105470953346E-3</v>
      </c>
      <c r="J27" s="115">
        <v>-2.5776531492666097E-2</v>
      </c>
      <c r="K27" s="115">
        <v>-0.20891719745222928</v>
      </c>
      <c r="L27" s="115">
        <v>-1.1299435028248515E-2</v>
      </c>
      <c r="M27" s="115">
        <v>-4.109401397196475E-2</v>
      </c>
      <c r="N27" s="115">
        <v>-6.7575241340147515E-2</v>
      </c>
      <c r="O27" s="115">
        <v>0.109047619047619</v>
      </c>
      <c r="P27" s="115">
        <v>-0.60759493670886067</v>
      </c>
      <c r="Q27" s="115">
        <v>-0.15389107898963342</v>
      </c>
      <c r="R27" s="115">
        <v>2.0567010309278398E-2</v>
      </c>
      <c r="S27" s="115">
        <v>5.6625141562853913E-3</v>
      </c>
      <c r="T27" s="115">
        <v>0.05</v>
      </c>
      <c r="U27" s="115">
        <v>-1.1460004584000097E-3</v>
      </c>
      <c r="V27" s="115">
        <v>-5.1233396584440295E-2</v>
      </c>
      <c r="W27" s="115">
        <v>-0.10836762688614536</v>
      </c>
      <c r="X27" s="115">
        <v>-0.11617565314063359</v>
      </c>
      <c r="Y27" s="115">
        <v>0.16323934704261173</v>
      </c>
      <c r="Z27" s="115">
        <v>7.556675062972292E-3</v>
      </c>
      <c r="AA27" s="115">
        <v>7.430617726051926E-2</v>
      </c>
      <c r="AB27" s="115">
        <v>-4.3977055449330733E-2</v>
      </c>
      <c r="AC27" s="115">
        <v>-5.4687500000000222E-3</v>
      </c>
      <c r="AD27" s="115">
        <v>6.0016906170752247E-2</v>
      </c>
      <c r="AE27" s="115">
        <v>0.11038461538461543</v>
      </c>
      <c r="AF27" s="115">
        <v>-4.658549497088401E-2</v>
      </c>
      <c r="AG27" s="115">
        <v>0.13793103448275862</v>
      </c>
      <c r="AH27" s="115">
        <v>-8.8505747126436815E-2</v>
      </c>
      <c r="AI27" s="115">
        <v>0.11193575860810322</v>
      </c>
      <c r="AJ27" s="115">
        <v>-3.651115618661252E-2</v>
      </c>
      <c r="AK27" s="115">
        <v>0</v>
      </c>
      <c r="AL27" s="115">
        <v>0.55078125000000011</v>
      </c>
      <c r="AM27" s="115">
        <v>-0.24354243542435428</v>
      </c>
      <c r="AN27" s="115">
        <v>4.1666666666666706E-2</v>
      </c>
      <c r="AP27" s="116">
        <f t="shared" si="0"/>
        <v>-2.2131265218176179E-2</v>
      </c>
    </row>
    <row r="28" spans="1:42" x14ac:dyDescent="0.2">
      <c r="A28" t="s">
        <v>1382</v>
      </c>
      <c r="B28" s="115">
        <v>-0.15409377186843953</v>
      </c>
      <c r="C28" s="115">
        <v>-2.3580945427997737E-2</v>
      </c>
      <c r="D28" s="115">
        <v>-0.22309230769230767</v>
      </c>
      <c r="E28" s="115">
        <v>6.008492569002119E-2</v>
      </c>
      <c r="F28" s="115">
        <v>6.2885326757089993E-2</v>
      </c>
      <c r="G28" s="115">
        <v>-0.23741648106904226</v>
      </c>
      <c r="H28" s="115">
        <v>5.8823529411764705E-2</v>
      </c>
      <c r="I28" s="115">
        <v>-0.18482758620689654</v>
      </c>
      <c r="J28" s="115">
        <v>-2.1631317927614194E-2</v>
      </c>
      <c r="K28" s="115">
        <v>4.666666666666662E-2</v>
      </c>
      <c r="L28" s="115">
        <v>-1.6666666666666805E-2</v>
      </c>
      <c r="M28" s="115">
        <v>1.8651162790697631E-2</v>
      </c>
      <c r="N28" s="115">
        <v>8.9053803339517471E-2</v>
      </c>
      <c r="O28" s="115">
        <v>-4.1095890410958839E-2</v>
      </c>
      <c r="P28" s="115">
        <v>-0.41625615763546792</v>
      </c>
      <c r="Q28" s="115">
        <v>5.4503464203233133E-2</v>
      </c>
      <c r="R28" s="115">
        <v>-6.6410009624639124E-2</v>
      </c>
      <c r="S28" s="115">
        <v>5.1190476190476154E-2</v>
      </c>
      <c r="T28" s="115">
        <v>0.15310698270339529</v>
      </c>
      <c r="U28" s="115">
        <v>-0.11536901865369033</v>
      </c>
      <c r="V28" s="115">
        <v>-1.4244604316546689E-2</v>
      </c>
      <c r="W28" s="115">
        <v>0</v>
      </c>
      <c r="X28" s="115">
        <v>0</v>
      </c>
      <c r="Y28" s="115">
        <v>-0.23673139158576045</v>
      </c>
      <c r="Z28" s="115">
        <v>-0.25677699565673201</v>
      </c>
      <c r="AA28" s="115">
        <v>-6.7612687813021738E-2</v>
      </c>
      <c r="AB28" s="115">
        <v>-8.2134082134082131E-2</v>
      </c>
      <c r="AC28" s="115">
        <v>1.5873015873015872E-2</v>
      </c>
      <c r="AD28" s="115">
        <v>-0.12886597938144329</v>
      </c>
      <c r="AE28" s="115">
        <v>-0.30313588850174222</v>
      </c>
      <c r="AF28" s="115">
        <v>-1.2029288702928891E-2</v>
      </c>
      <c r="AG28" s="115">
        <v>-7.1851496239398335E-2</v>
      </c>
      <c r="AH28" s="115">
        <v>-0.15402567094515757</v>
      </c>
      <c r="AI28" s="115">
        <v>-0.21145543509546202</v>
      </c>
      <c r="AJ28" s="115">
        <v>-4.2718446601941872E-2</v>
      </c>
      <c r="AK28" s="115">
        <v>4.8466864490603362E-2</v>
      </c>
      <c r="AL28" s="115">
        <v>1.5642737896494154</v>
      </c>
      <c r="AM28" s="115">
        <v>-0.13048128342245977</v>
      </c>
      <c r="AN28" s="115">
        <v>-2.1406727828746263E-2</v>
      </c>
      <c r="AP28" s="116">
        <f t="shared" si="0"/>
        <v>-2.5905900606237101E-2</v>
      </c>
    </row>
    <row r="29" spans="1:42" x14ac:dyDescent="0.2">
      <c r="A29" t="s">
        <v>1383</v>
      </c>
      <c r="B29" s="115">
        <v>-4.4147157190635417E-2</v>
      </c>
      <c r="C29" s="115">
        <v>3.7335756749592997E-2</v>
      </c>
      <c r="D29" s="115">
        <v>-2.8400597907324365E-2</v>
      </c>
      <c r="E29" s="115">
        <v>-9.9254159495123312E-2</v>
      </c>
      <c r="F29" s="115">
        <v>-0.30025884383088874</v>
      </c>
      <c r="G29" s="115">
        <v>8.9887640449437881E-3</v>
      </c>
      <c r="H29" s="115">
        <v>-0.1237113402061855</v>
      </c>
      <c r="I29" s="115">
        <v>-0.10346248969497121</v>
      </c>
      <c r="J29" s="115">
        <v>-6.1776061776061861E-2</v>
      </c>
      <c r="K29" s="115">
        <v>-4.0920716112532007E-2</v>
      </c>
      <c r="L29" s="115">
        <v>-1.8181818181818118E-2</v>
      </c>
      <c r="M29" s="115">
        <v>-1.8085495067592289E-2</v>
      </c>
      <c r="N29" s="115">
        <v>-0.16692426584234923</v>
      </c>
      <c r="O29" s="115">
        <v>-4.5454545454546103E-3</v>
      </c>
      <c r="P29" s="115">
        <v>1.1563485477178421</v>
      </c>
      <c r="Q29" s="115">
        <v>-0.13423087176752857</v>
      </c>
      <c r="R29" s="115">
        <v>7.7409654171203435E-2</v>
      </c>
      <c r="S29" s="115">
        <v>-0.37322787643635286</v>
      </c>
      <c r="T29" s="115">
        <v>2.4950755088640728E-2</v>
      </c>
      <c r="U29" s="115">
        <v>-6.0459492140266394E-3</v>
      </c>
      <c r="V29" s="115">
        <v>-7.3333333333333334E-2</v>
      </c>
      <c r="W29" s="115">
        <v>0</v>
      </c>
      <c r="X29" s="115">
        <v>0</v>
      </c>
      <c r="Y29" s="115">
        <v>-0.19515530377026763</v>
      </c>
      <c r="Z29" s="115">
        <v>-3.7549549549549609E-2</v>
      </c>
      <c r="AA29" s="115">
        <v>-1.6666666666666312E-3</v>
      </c>
      <c r="AB29" s="115">
        <v>-6.5595277140045927E-2</v>
      </c>
      <c r="AC29" s="115">
        <v>-4.5599151643690425E-2</v>
      </c>
      <c r="AD29" s="115">
        <v>-0.1074597436740059</v>
      </c>
      <c r="AE29" s="115">
        <v>-9.7265908541011276E-2</v>
      </c>
      <c r="AF29" s="115">
        <v>-7.3643410852713156E-2</v>
      </c>
      <c r="AG29" s="115">
        <v>-1.5999999999996816E-4</v>
      </c>
      <c r="AH29" s="115">
        <v>-1.418711656441708E-2</v>
      </c>
      <c r="AI29" s="115">
        <v>-0.2043511450381679</v>
      </c>
      <c r="AJ29" s="115">
        <v>-0.14593698175787725</v>
      </c>
      <c r="AK29" s="115">
        <v>8.0416777985573076E-2</v>
      </c>
      <c r="AL29" s="115">
        <v>1.7860465116279072</v>
      </c>
      <c r="AM29" s="115">
        <v>-1.6824395373291289E-2</v>
      </c>
      <c r="AN29" s="115">
        <v>9.0000000000000052E-2</v>
      </c>
      <c r="AP29" s="116">
        <f t="shared" si="0"/>
        <v>1.6912709902867216E-2</v>
      </c>
    </row>
    <row r="30" spans="1:42" x14ac:dyDescent="0.2">
      <c r="A30" t="s">
        <v>1384</v>
      </c>
      <c r="B30" s="115">
        <v>2.6362762597830589E-2</v>
      </c>
      <c r="C30" s="115">
        <v>7.7918367346938675E-2</v>
      </c>
      <c r="D30" s="115">
        <v>0.13389830508474576</v>
      </c>
      <c r="E30" s="115">
        <v>-3.399224090153341E-2</v>
      </c>
      <c r="F30" s="115">
        <v>-8.6206896551722304E-4</v>
      </c>
      <c r="G30" s="115">
        <v>-1.2427873945850028E-2</v>
      </c>
      <c r="H30" s="115">
        <v>7.7777777777777696E-2</v>
      </c>
      <c r="I30" s="115">
        <v>-8.3490744238760767E-2</v>
      </c>
      <c r="J30" s="115">
        <v>9.5196790632115377E-2</v>
      </c>
      <c r="K30" s="115">
        <v>0.3033333333333334</v>
      </c>
      <c r="L30" s="115">
        <v>0.11111111111111108</v>
      </c>
      <c r="M30" s="115">
        <v>-3.3246500949269286E-2</v>
      </c>
      <c r="N30" s="115">
        <v>-3.1920199501246908E-2</v>
      </c>
      <c r="O30" s="115">
        <v>-4.5433893684695877E-4</v>
      </c>
      <c r="P30" s="115">
        <v>-0.85041276146732048</v>
      </c>
      <c r="Q30" s="115">
        <v>-4.4087665647298775E-2</v>
      </c>
      <c r="R30" s="115">
        <v>-5.7222394061242667E-3</v>
      </c>
      <c r="S30" s="115">
        <v>-5.0482553823309462E-3</v>
      </c>
      <c r="T30" s="115">
        <v>0</v>
      </c>
      <c r="U30" s="115">
        <v>2.7187413745514949E-2</v>
      </c>
      <c r="V30" s="115">
        <v>5.6338028169014086E-2</v>
      </c>
      <c r="W30" s="115">
        <v>0</v>
      </c>
      <c r="X30" s="115">
        <v>-5.555555555556424E-4</v>
      </c>
      <c r="Y30" s="115">
        <v>-7.4154458310725327E-2</v>
      </c>
      <c r="Z30" s="115">
        <v>-0.10483870967741936</v>
      </c>
      <c r="AA30" s="115">
        <v>0</v>
      </c>
      <c r="AB30" s="115">
        <v>3.8841567291311649E-2</v>
      </c>
      <c r="AC30" s="115">
        <v>4.6117274167987381E-2</v>
      </c>
      <c r="AD30" s="115">
        <v>-7.140677448886186E-2</v>
      </c>
      <c r="AE30" s="115">
        <v>3.324999999999996E-2</v>
      </c>
      <c r="AF30" s="115">
        <v>-8.1441922563417812E-2</v>
      </c>
      <c r="AG30" s="115">
        <v>4.1666666666666664E-2</v>
      </c>
      <c r="AH30" s="115">
        <v>-1.5849056603773649E-2</v>
      </c>
      <c r="AI30" s="115">
        <v>-8.9645587213342634E-2</v>
      </c>
      <c r="AJ30" s="115">
        <v>9.4373865698729673E-2</v>
      </c>
      <c r="AK30" s="115">
        <v>-5.4797979797979797E-2</v>
      </c>
      <c r="AL30" s="115">
        <v>0</v>
      </c>
      <c r="AM30" s="115">
        <v>7.3363431151241582E-2</v>
      </c>
      <c r="AN30" s="115">
        <v>-0.10089910089910088</v>
      </c>
      <c r="AP30" s="116">
        <f t="shared" si="0"/>
        <v>-1.1756854863537371E-2</v>
      </c>
    </row>
    <row r="31" spans="1:42" x14ac:dyDescent="0.2">
      <c r="A31" t="s">
        <v>1385</v>
      </c>
      <c r="B31" s="115">
        <v>-2.594623512103782E-2</v>
      </c>
      <c r="C31" s="115">
        <v>-9.2592592592592587E-2</v>
      </c>
      <c r="D31" s="115">
        <v>3.5087719298245612E-2</v>
      </c>
      <c r="E31" s="115">
        <v>6.6811194324004744E-2</v>
      </c>
      <c r="F31" s="115">
        <v>0.14851485148514851</v>
      </c>
      <c r="G31" s="115">
        <v>7.2857142857142912E-2</v>
      </c>
      <c r="H31" s="115">
        <v>2.2727272727272645E-2</v>
      </c>
      <c r="I31" s="115">
        <v>-0.18277246063599881</v>
      </c>
      <c r="J31" s="115">
        <v>-0.13932437476670392</v>
      </c>
      <c r="K31" s="115">
        <v>-7.6923076923076927E-2</v>
      </c>
      <c r="L31" s="115">
        <v>0.23904881101376721</v>
      </c>
      <c r="M31" s="115">
        <v>-5.6291666666666629E-2</v>
      </c>
      <c r="N31" s="115">
        <v>1.5189873417721555E-2</v>
      </c>
      <c r="O31" s="115">
        <v>0.10050000000000008</v>
      </c>
      <c r="P31" s="115">
        <v>-0.24243421671337481</v>
      </c>
      <c r="Q31" s="115">
        <v>0.11240255138199869</v>
      </c>
      <c r="R31" s="115">
        <v>-1.4579629159258343E-2</v>
      </c>
      <c r="S31" s="115">
        <v>0.10409836065573762</v>
      </c>
      <c r="T31" s="115">
        <v>0</v>
      </c>
      <c r="U31" s="115">
        <v>7.7632361689470547E-2</v>
      </c>
      <c r="V31" s="115">
        <v>-4.8356577195318362E-3</v>
      </c>
      <c r="W31" s="115">
        <v>-5.1707317073170778E-2</v>
      </c>
      <c r="X31" s="115">
        <v>0</v>
      </c>
      <c r="Y31" s="115">
        <v>-7.680748038069786E-2</v>
      </c>
      <c r="Z31" s="115">
        <v>-5.6000487225554944E-2</v>
      </c>
      <c r="AA31" s="115">
        <v>6.6666666666666666E-2</v>
      </c>
      <c r="AB31" s="115">
        <v>-7.104194857916012E-3</v>
      </c>
      <c r="AC31" s="115">
        <v>-2.9230769230769209E-2</v>
      </c>
      <c r="AD31" s="115">
        <v>5.0994227068633852E-2</v>
      </c>
      <c r="AE31" s="115">
        <v>2.5062656641604369E-3</v>
      </c>
      <c r="AF31" s="115">
        <v>7.409177820267672E-2</v>
      </c>
      <c r="AG31" s="115">
        <v>-4.7619047619047616E-2</v>
      </c>
      <c r="AH31" s="115">
        <v>9.2558235415378318E-2</v>
      </c>
      <c r="AI31" s="115">
        <v>5.5914294100381602E-2</v>
      </c>
      <c r="AJ31" s="115">
        <v>0.10199999999999995</v>
      </c>
      <c r="AK31" s="115">
        <v>0</v>
      </c>
      <c r="AL31" s="115">
        <v>0</v>
      </c>
      <c r="AM31" s="115">
        <v>0.14618369987063376</v>
      </c>
      <c r="AN31" s="115">
        <v>9.9999999999997877E-4</v>
      </c>
      <c r="AP31" s="116">
        <f t="shared" si="0"/>
        <v>1.2374771773170342E-2</v>
      </c>
    </row>
    <row r="32" spans="1:42" x14ac:dyDescent="0.2">
      <c r="A32" t="s">
        <v>1386</v>
      </c>
      <c r="B32" s="115">
        <v>-2.7698309492847979E-2</v>
      </c>
      <c r="C32" s="115">
        <v>0.13141133087495815</v>
      </c>
      <c r="D32" s="115">
        <v>3.6363636363636362E-2</v>
      </c>
      <c r="E32" s="115">
        <v>-0.21223412513584841</v>
      </c>
      <c r="F32" s="115">
        <v>-6.3079777365491627E-2</v>
      </c>
      <c r="G32" s="115">
        <v>-8.6559373640713297E-2</v>
      </c>
      <c r="H32" s="115">
        <v>-8.9026915113871577E-2</v>
      </c>
      <c r="I32" s="115">
        <v>0.29095257074531689</v>
      </c>
      <c r="J32" s="115">
        <v>-7.628652702353253E-2</v>
      </c>
      <c r="K32" s="115">
        <v>-4.4117647058823505E-2</v>
      </c>
      <c r="L32" s="115">
        <v>-0.1122222222222222</v>
      </c>
      <c r="M32" s="115">
        <v>1.6949152542372881E-2</v>
      </c>
      <c r="N32" s="115">
        <v>-0.26579925650557618</v>
      </c>
      <c r="O32" s="115">
        <v>-3.8461538461538491E-2</v>
      </c>
      <c r="P32" s="115">
        <v>0.30816263763301949</v>
      </c>
      <c r="Q32" s="115">
        <v>-0.12922735127129104</v>
      </c>
      <c r="R32" s="115">
        <v>2.5313818428043051E-2</v>
      </c>
      <c r="S32" s="115">
        <v>2.1946724744513358E-2</v>
      </c>
      <c r="T32" s="115">
        <v>0</v>
      </c>
      <c r="U32" s="115">
        <v>-0.12675324675324681</v>
      </c>
      <c r="V32" s="115">
        <v>5.6962962962962944E-2</v>
      </c>
      <c r="W32" s="115">
        <v>3.1729166899667836E-2</v>
      </c>
      <c r="X32" s="115">
        <v>0</v>
      </c>
      <c r="Y32" s="115">
        <v>-4.0275626302013888E-2</v>
      </c>
      <c r="Z32" s="115">
        <v>-7.495774647887328E-2</v>
      </c>
      <c r="AA32" s="115">
        <v>-5.4621848739495826E-2</v>
      </c>
      <c r="AB32" s="115">
        <v>2.2483569699066019E-2</v>
      </c>
      <c r="AC32" s="115">
        <v>-3.9881831610044355E-2</v>
      </c>
      <c r="AD32" s="115">
        <v>-0.10659025787965613</v>
      </c>
      <c r="AE32" s="115">
        <v>3.016591251885305E-3</v>
      </c>
      <c r="AF32" s="115">
        <v>-4.4748858447488445E-2</v>
      </c>
      <c r="AG32" s="115">
        <v>0.05</v>
      </c>
      <c r="AH32" s="115">
        <v>-6.711538461538466E-2</v>
      </c>
      <c r="AI32" s="115">
        <v>4.8953201970443457E-2</v>
      </c>
      <c r="AJ32" s="115">
        <v>-7.4074074074074139E-2</v>
      </c>
      <c r="AK32" s="115">
        <v>0</v>
      </c>
      <c r="AL32" s="115">
        <v>0</v>
      </c>
      <c r="AM32" s="115">
        <v>-9.5906432748538037E-2</v>
      </c>
      <c r="AN32" s="115">
        <v>0</v>
      </c>
      <c r="AP32" s="116">
        <f t="shared" si="0"/>
        <v>-2.116392273909453E-2</v>
      </c>
    </row>
    <row r="33" spans="1:42" x14ac:dyDescent="0.2">
      <c r="A33" t="s">
        <v>1387</v>
      </c>
      <c r="B33" s="115">
        <v>-2.6582278481012585E-2</v>
      </c>
      <c r="C33" s="115">
        <v>-0.15912614517265689</v>
      </c>
      <c r="D33" s="115">
        <v>-0.12140575079872204</v>
      </c>
      <c r="E33" s="115">
        <v>-6.8681318681318687E-2</v>
      </c>
      <c r="F33" s="115">
        <v>-0.10016694490818039</v>
      </c>
      <c r="G33" s="115">
        <v>-8.3333333333333329E-2</v>
      </c>
      <c r="H33" s="115">
        <v>-7.1153846153846179E-2</v>
      </c>
      <c r="I33" s="115">
        <v>-0.28129475794901165</v>
      </c>
      <c r="J33" s="115">
        <v>-4.3769309989700562E-3</v>
      </c>
      <c r="K33" s="115">
        <v>-6.8493150684931503E-2</v>
      </c>
      <c r="L33" s="115">
        <v>-7.4074074074074139E-2</v>
      </c>
      <c r="M33" s="115">
        <v>-1.6707637181784054E-2</v>
      </c>
      <c r="N33" s="115">
        <v>4.466019417475723E-2</v>
      </c>
      <c r="O33" s="115">
        <v>-0.11111111111111102</v>
      </c>
      <c r="P33" s="115">
        <v>0.83936006517016648</v>
      </c>
      <c r="Q33" s="115">
        <v>-2.3855421686747036E-2</v>
      </c>
      <c r="R33" s="115">
        <v>1.582010582010587E-2</v>
      </c>
      <c r="S33" s="115">
        <v>-1.5828524319868111E-2</v>
      </c>
      <c r="T33" s="115">
        <v>0</v>
      </c>
      <c r="U33" s="115">
        <v>-0.13038567959794456</v>
      </c>
      <c r="V33" s="115">
        <v>-8.3191850594227498E-2</v>
      </c>
      <c r="W33" s="115">
        <v>-6.522222222222227E-3</v>
      </c>
      <c r="X33" s="115">
        <v>0</v>
      </c>
      <c r="Y33" s="115">
        <v>-0.18316680483441683</v>
      </c>
      <c r="Z33" s="115">
        <v>4.4117647058823532E-2</v>
      </c>
      <c r="AA33" s="115">
        <v>-8.3333333333333037E-3</v>
      </c>
      <c r="AB33" s="115">
        <v>3.3977110157367645E-2</v>
      </c>
      <c r="AC33" s="115">
        <v>-3.2857142857142814E-2</v>
      </c>
      <c r="AD33" s="115">
        <v>-8.5429769392033492E-2</v>
      </c>
      <c r="AE33" s="115">
        <v>-4.9462365591397855E-2</v>
      </c>
      <c r="AF33" s="115">
        <v>-0.10794297352342168</v>
      </c>
      <c r="AG33" s="115">
        <v>-3.2570138664946839E-2</v>
      </c>
      <c r="AH33" s="115">
        <v>-6.9434502505368687E-2</v>
      </c>
      <c r="AI33" s="115">
        <v>-7.2000000000000092E-2</v>
      </c>
      <c r="AJ33" s="115">
        <v>-0.21511627906976738</v>
      </c>
      <c r="AK33" s="115">
        <v>0</v>
      </c>
      <c r="AL33" s="115">
        <v>0</v>
      </c>
      <c r="AM33" s="115">
        <v>-0.12576687116564403</v>
      </c>
      <c r="AN33" s="115">
        <v>-1.9607843137254832E-2</v>
      </c>
      <c r="AP33" s="116">
        <f t="shared" si="0"/>
        <v>-3.7693432811371004E-2</v>
      </c>
    </row>
    <row r="34" spans="1:42" x14ac:dyDescent="0.2">
      <c r="A34" t="s">
        <v>1388</v>
      </c>
      <c r="B34" s="115">
        <v>3.9473684210526314E-2</v>
      </c>
      <c r="C34" s="115">
        <v>-1.7993079584775046E-2</v>
      </c>
      <c r="D34" s="115">
        <v>0.14233576642335766</v>
      </c>
      <c r="E34" s="115">
        <v>-2.3577580121417502E-2</v>
      </c>
      <c r="F34" s="115">
        <v>-4.9206349206349143E-2</v>
      </c>
      <c r="G34" s="115">
        <v>0.10826336721166591</v>
      </c>
      <c r="H34" s="115">
        <v>-8.1272084805653705E-2</v>
      </c>
      <c r="I34" s="115">
        <v>-3.8556871385293463E-2</v>
      </c>
      <c r="J34" s="115">
        <v>8.0389429763560519E-2</v>
      </c>
      <c r="K34" s="115">
        <v>0.18699186991869909</v>
      </c>
      <c r="L34" s="115">
        <v>-2.6052104208416811E-2</v>
      </c>
      <c r="M34" s="115">
        <v>3.2834150959635058E-2</v>
      </c>
      <c r="N34" s="115">
        <v>-6.1752219220378287E-3</v>
      </c>
      <c r="O34" s="115">
        <v>-2.0100502512562832E-2</v>
      </c>
      <c r="P34" s="115">
        <v>0</v>
      </c>
      <c r="Q34" s="115">
        <v>-9.8120178202759978E-2</v>
      </c>
      <c r="R34" s="115">
        <v>1.6183665788483202E-2</v>
      </c>
      <c r="S34" s="115">
        <v>0.21640593662254309</v>
      </c>
      <c r="T34" s="115">
        <v>-2.227463312368809E-3</v>
      </c>
      <c r="U34" s="115">
        <v>-6.9710023114099656E-2</v>
      </c>
      <c r="V34" s="115">
        <v>8.5616438356164379E-3</v>
      </c>
      <c r="W34" s="115">
        <v>0</v>
      </c>
      <c r="X34" s="115">
        <v>-5.2631578947368418E-2</v>
      </c>
      <c r="Y34" s="115">
        <v>-0.11478892279170377</v>
      </c>
      <c r="Z34" s="115">
        <v>-1.4492753623188406E-2</v>
      </c>
      <c r="AA34" s="115">
        <v>9.0909090909090912E-2</v>
      </c>
      <c r="AB34" s="115">
        <v>0.28080622995877247</v>
      </c>
      <c r="AC34" s="115">
        <v>-3.4168564920272625E-3</v>
      </c>
      <c r="AD34" s="115">
        <v>-4.7428856714927747E-2</v>
      </c>
      <c r="AE34" s="115">
        <v>-8.0219780219780185E-2</v>
      </c>
      <c r="AF34" s="115">
        <v>-6.7957479119210296E-2</v>
      </c>
      <c r="AG34" s="115">
        <v>8.3318777292576474E-2</v>
      </c>
      <c r="AH34" s="115">
        <v>1.6000000000000045E-2</v>
      </c>
      <c r="AI34" s="115">
        <v>-7.3829055305636396E-2</v>
      </c>
      <c r="AJ34" s="115">
        <v>2.5335320417287619E-2</v>
      </c>
      <c r="AK34" s="115">
        <v>-0.01</v>
      </c>
      <c r="AL34" s="115">
        <v>0</v>
      </c>
      <c r="AM34" s="115">
        <v>-5.8710298363811468E-2</v>
      </c>
      <c r="AN34" s="115">
        <v>1.5936254980079698E-2</v>
      </c>
      <c r="AP34" s="116">
        <f t="shared" si="0"/>
        <v>9.9302089317565602E-3</v>
      </c>
    </row>
    <row r="35" spans="1:42" x14ac:dyDescent="0.2">
      <c r="A35" t="s">
        <v>1389</v>
      </c>
      <c r="B35" s="115">
        <v>3.4013605442176874E-2</v>
      </c>
      <c r="C35" s="115">
        <v>-5.4009819967266774E-2</v>
      </c>
      <c r="D35" s="115">
        <v>7.6620825147347735E-2</v>
      </c>
      <c r="E35" s="115">
        <v>4.9333333333333305E-2</v>
      </c>
      <c r="F35" s="115">
        <v>1.0095693779904307</v>
      </c>
      <c r="G35" s="115">
        <v>0.11477832512315263</v>
      </c>
      <c r="H35" s="115">
        <v>-5.8236272878535715E-2</v>
      </c>
      <c r="I35" s="115">
        <v>-0.1941855304039059</v>
      </c>
      <c r="J35" s="115">
        <v>-3.0504714364948463E-3</v>
      </c>
      <c r="K35" s="115">
        <v>1.4851485148514976E-2</v>
      </c>
      <c r="L35" s="115">
        <v>-0.20414673046251985</v>
      </c>
      <c r="M35" s="115">
        <v>-2.3613445378151278E-2</v>
      </c>
      <c r="N35" s="115">
        <v>-1.9674612183125221E-2</v>
      </c>
      <c r="O35" s="115">
        <v>-8.9939024390243885E-2</v>
      </c>
      <c r="P35" s="115">
        <v>-1</v>
      </c>
      <c r="Q35" s="115">
        <v>-1.518932407507872E-3</v>
      </c>
      <c r="R35" s="115">
        <v>3.339259917768652E-2</v>
      </c>
      <c r="S35" s="115">
        <v>2.8041237113402052E-2</v>
      </c>
      <c r="T35" s="115">
        <v>-0.15058430717863108</v>
      </c>
      <c r="U35" s="115">
        <v>1.8947368421053351E-3</v>
      </c>
      <c r="V35" s="115">
        <v>-8.4639498432601878E-2</v>
      </c>
      <c r="W35" s="115">
        <v>0</v>
      </c>
      <c r="X35" s="115">
        <v>-4.9524762381190524E-2</v>
      </c>
      <c r="Y35" s="115">
        <v>0.3275393529200637</v>
      </c>
      <c r="Z35" s="115">
        <v>-8.2422404851192871E-2</v>
      </c>
      <c r="AA35" s="115">
        <v>-8.115419296663649E-3</v>
      </c>
      <c r="AB35" s="115">
        <v>0.15258711721224905</v>
      </c>
      <c r="AC35" s="115">
        <v>-8.6130627114233735E-2</v>
      </c>
      <c r="AD35" s="115">
        <v>-1.4955134596210163E-3</v>
      </c>
      <c r="AE35" s="115">
        <v>0.13750000000000001</v>
      </c>
      <c r="AF35" s="115">
        <v>2.4504084014002295E-2</v>
      </c>
      <c r="AG35" s="115">
        <v>-7.9877852780456435E-2</v>
      </c>
      <c r="AH35" s="115">
        <v>-9.0090090090090089E-3</v>
      </c>
      <c r="AI35" s="115">
        <v>-3.6890729531697947E-2</v>
      </c>
      <c r="AJ35" s="115">
        <v>0.18551236749116604</v>
      </c>
      <c r="AK35" s="115">
        <v>0</v>
      </c>
      <c r="AL35" s="115">
        <v>0</v>
      </c>
      <c r="AM35" s="115">
        <v>-0.11874469889737053</v>
      </c>
      <c r="AN35" s="115">
        <v>-9.9502487562204596E-4</v>
      </c>
      <c r="AP35" s="116">
        <f t="shared" si="0"/>
        <v>-4.273493342574642E-3</v>
      </c>
    </row>
    <row r="36" spans="1:42" x14ac:dyDescent="0.2">
      <c r="A36" t="s">
        <v>1390</v>
      </c>
      <c r="B36" s="115">
        <v>7.1252397917237051E-3</v>
      </c>
      <c r="C36" s="115">
        <v>-1.2924071082390954E-2</v>
      </c>
      <c r="D36" s="115">
        <v>5.7640360719777274E-2</v>
      </c>
      <c r="E36" s="115">
        <v>-0.17592479550726403</v>
      </c>
      <c r="F36" s="115">
        <v>-0.17173051519154567</v>
      </c>
      <c r="G36" s="115">
        <v>-0.11546840958605659</v>
      </c>
      <c r="H36" s="115">
        <v>-3.8400000000000031E-2</v>
      </c>
      <c r="I36" s="115">
        <v>0.23182066703116469</v>
      </c>
      <c r="J36" s="115">
        <v>6.0380317584787402E-2</v>
      </c>
      <c r="K36" s="115">
        <v>-0.14647887323943662</v>
      </c>
      <c r="L36" s="115">
        <v>4.4999999999999929E-2</v>
      </c>
      <c r="M36" s="115">
        <v>0.10811062482540273</v>
      </c>
      <c r="N36" s="115">
        <v>0.15870232354230607</v>
      </c>
      <c r="O36" s="115">
        <v>-6.2857142857142917E-2</v>
      </c>
      <c r="P36" s="115">
        <v>9.8252864925793715E-2</v>
      </c>
      <c r="Q36" s="115">
        <v>-5.0674631784941825E-2</v>
      </c>
      <c r="R36" s="115">
        <v>0.14710006373486287</v>
      </c>
      <c r="S36" s="115">
        <v>3.9329331401365703E-3</v>
      </c>
      <c r="T36" s="115">
        <v>-1.5557284142682585E-3</v>
      </c>
      <c r="U36" s="115">
        <v>8.9745632202219618E-3</v>
      </c>
      <c r="V36" s="115">
        <v>3.5714285714285712E-2</v>
      </c>
      <c r="W36" s="115">
        <v>1.8099547511312219E-2</v>
      </c>
      <c r="X36" s="115">
        <v>-4.5823389021479755E-2</v>
      </c>
      <c r="Y36" s="115">
        <v>9.9813906276433703E-2</v>
      </c>
      <c r="Z36" s="115">
        <v>3.0109589041095914E-2</v>
      </c>
      <c r="AA36" s="115">
        <v>-2.8896672504378291E-2</v>
      </c>
      <c r="AB36" s="115">
        <v>-5.2999999999999936E-2</v>
      </c>
      <c r="AC36" s="115">
        <v>1.8013245033112576E-2</v>
      </c>
      <c r="AD36" s="115">
        <v>-3.4648700673724851E-2</v>
      </c>
      <c r="AE36" s="115">
        <v>-0.11991199119911997</v>
      </c>
      <c r="AF36" s="115">
        <v>-9.9159074982480666E-2</v>
      </c>
      <c r="AG36" s="115">
        <v>-6.9677033492822921E-2</v>
      </c>
      <c r="AH36" s="115">
        <v>-1.0799136069114879E-3</v>
      </c>
      <c r="AI36" s="115">
        <v>-1.9062500000000072E-2</v>
      </c>
      <c r="AJ36" s="115">
        <v>-8.4142394822006403E-2</v>
      </c>
      <c r="AK36" s="115">
        <v>0</v>
      </c>
      <c r="AL36" s="115">
        <v>0</v>
      </c>
      <c r="AM36" s="115">
        <v>8.165137614678887E-2</v>
      </c>
      <c r="AN36" s="115">
        <v>-9.9403578528824924E-4</v>
      </c>
      <c r="AP36" s="116">
        <f t="shared" si="0"/>
        <v>-3.1273837310782974E-3</v>
      </c>
    </row>
    <row r="37" spans="1:42" x14ac:dyDescent="0.2">
      <c r="A37" t="s">
        <v>1391</v>
      </c>
      <c r="B37" s="115">
        <v>1.5095375325922798E-3</v>
      </c>
      <c r="C37" s="115">
        <v>3.1666666666666669E-2</v>
      </c>
      <c r="D37" s="115">
        <v>-2.4802431610942269E-2</v>
      </c>
      <c r="E37" s="115">
        <v>0.19681472822910578</v>
      </c>
      <c r="F37" s="115">
        <v>0.28087986463620984</v>
      </c>
      <c r="G37" s="115">
        <v>0.14692653673163406</v>
      </c>
      <c r="H37" s="115">
        <v>-0.2857142857142857</v>
      </c>
      <c r="I37" s="115">
        <v>1.329936305732484</v>
      </c>
      <c r="J37" s="115">
        <v>7.4007790293715139E-2</v>
      </c>
      <c r="K37" s="115">
        <v>0.18136439267886853</v>
      </c>
      <c r="L37" s="115">
        <v>9.0909090909090912E-2</v>
      </c>
      <c r="M37" s="115">
        <v>-2.7484718134480387E-2</v>
      </c>
      <c r="N37" s="115">
        <v>1.8303571428571436E-2</v>
      </c>
      <c r="O37" s="115">
        <v>0</v>
      </c>
      <c r="P37" s="115">
        <v>-0.7158793701627969</v>
      </c>
      <c r="Q37" s="115">
        <v>4.7809194906108431E-2</v>
      </c>
      <c r="R37" s="115">
        <v>0.23699148533585621</v>
      </c>
      <c r="S37" s="115">
        <v>0.22149178255372959</v>
      </c>
      <c r="T37" s="115">
        <v>9.4103343465045536E-2</v>
      </c>
      <c r="U37" s="115">
        <v>4.0329263576598044E-2</v>
      </c>
      <c r="V37" s="115">
        <v>0.3502849627356423</v>
      </c>
      <c r="W37" s="115">
        <v>8.7999999999999995E-2</v>
      </c>
      <c r="X37" s="115">
        <v>-0.10470085470085468</v>
      </c>
      <c r="Y37" s="115">
        <v>0.14680204358791968</v>
      </c>
      <c r="Z37" s="115">
        <v>-0.10795024073123644</v>
      </c>
      <c r="AA37" s="115">
        <v>3.8181818181818178E-2</v>
      </c>
      <c r="AB37" s="115">
        <v>0.19331742243436742</v>
      </c>
      <c r="AC37" s="115">
        <v>-1.2297226582940839E-2</v>
      </c>
      <c r="AD37" s="115">
        <v>3.1009675018605805E-2</v>
      </c>
      <c r="AE37" s="115">
        <v>8.2142857142857212E-2</v>
      </c>
      <c r="AF37" s="115">
        <v>0.18374118622978017</v>
      </c>
      <c r="AG37" s="115">
        <v>0.13125845737483083</v>
      </c>
      <c r="AH37" s="115">
        <v>0.12242424242424248</v>
      </c>
      <c r="AI37" s="115">
        <v>-4.8513496703570169E-3</v>
      </c>
      <c r="AJ37" s="115">
        <v>0.33766233766233755</v>
      </c>
      <c r="AK37" s="115">
        <v>0</v>
      </c>
      <c r="AL37" s="115">
        <v>0</v>
      </c>
      <c r="AM37" s="115">
        <v>0.15343915343915357</v>
      </c>
      <c r="AN37" s="115">
        <v>9.9502487562186923E-4</v>
      </c>
      <c r="AP37" s="116">
        <f t="shared" si="0"/>
        <v>9.150313483270664E-2</v>
      </c>
    </row>
    <row r="38" spans="1:42" x14ac:dyDescent="0.2">
      <c r="A38" t="s">
        <v>1392</v>
      </c>
      <c r="B38" s="115">
        <v>2.7785613540197443E-2</v>
      </c>
      <c r="C38" s="115">
        <v>0.2</v>
      </c>
      <c r="D38" s="115">
        <v>9.3604573859859083E-2</v>
      </c>
      <c r="E38" s="115">
        <v>-3.768278965129368E-2</v>
      </c>
      <c r="F38" s="115">
        <v>-3.4313725490196074E-2</v>
      </c>
      <c r="G38" s="115">
        <v>-2.3902439024390168E-2</v>
      </c>
      <c r="H38" s="115">
        <v>-2.234636871508372E-2</v>
      </c>
      <c r="I38" s="115">
        <v>-0.15180983252296068</v>
      </c>
      <c r="J38" s="115">
        <v>-2.4743326488706474E-2</v>
      </c>
      <c r="K38" s="115">
        <v>-0.23924050632911398</v>
      </c>
      <c r="L38" s="115">
        <v>0.375</v>
      </c>
      <c r="M38" s="115">
        <v>-0.14874344742522358</v>
      </c>
      <c r="N38" s="115">
        <v>0.19530416221985061</v>
      </c>
      <c r="O38" s="115">
        <v>0.17944397641112056</v>
      </c>
      <c r="P38" s="115">
        <v>-0.29833212653866326</v>
      </c>
      <c r="Q38" s="115">
        <v>-1.4360174449526737E-2</v>
      </c>
      <c r="R38" s="115">
        <v>-8.7547658441838636E-2</v>
      </c>
      <c r="S38" s="115">
        <v>-4.468599033816429E-2</v>
      </c>
      <c r="T38" s="115">
        <v>0</v>
      </c>
      <c r="U38" s="115">
        <v>3.12197345183159E-2</v>
      </c>
      <c r="V38" s="115">
        <v>5.0667894979272224E-2</v>
      </c>
      <c r="W38" s="115">
        <v>3.0864197530864196E-3</v>
      </c>
      <c r="X38" s="115">
        <v>-2.662229617304495E-2</v>
      </c>
      <c r="Y38" s="115">
        <v>6.8403233607406938E-2</v>
      </c>
      <c r="Z38" s="115">
        <v>-2.0243902439024001E-3</v>
      </c>
      <c r="AA38" s="115">
        <v>-0.12</v>
      </c>
      <c r="AB38" s="115">
        <v>-0.15438950554994949</v>
      </c>
      <c r="AC38" s="115">
        <v>9.9856115107913632E-2</v>
      </c>
      <c r="AD38" s="115">
        <v>1.5621063240110974E-2</v>
      </c>
      <c r="AE38" s="115">
        <v>-0.10638297872340426</v>
      </c>
      <c r="AF38" s="115">
        <v>1.132550335570468E-2</v>
      </c>
      <c r="AG38" s="115">
        <v>-0.14269141531322502</v>
      </c>
      <c r="AH38" s="115">
        <v>4.2105263157894736E-2</v>
      </c>
      <c r="AI38" s="115">
        <v>-2.2732798443958237E-2</v>
      </c>
      <c r="AJ38" s="115">
        <v>-7.7844311377245443E-2</v>
      </c>
      <c r="AK38" s="115">
        <v>0</v>
      </c>
      <c r="AL38" s="115">
        <v>0</v>
      </c>
      <c r="AM38" s="115">
        <v>4.999999999999992E-2</v>
      </c>
      <c r="AN38" s="115">
        <v>0</v>
      </c>
      <c r="AP38" s="116">
        <f t="shared" si="0"/>
        <v>-8.6403212176707159E-3</v>
      </c>
    </row>
    <row r="39" spans="1:42" x14ac:dyDescent="0.2">
      <c r="A39" t="s">
        <v>1393</v>
      </c>
      <c r="B39" s="115">
        <v>4.2647058823529496E-2</v>
      </c>
      <c r="C39" s="115">
        <v>0.13636363636363635</v>
      </c>
      <c r="D39" s="115">
        <v>-8.68694226916773E-2</v>
      </c>
      <c r="E39" s="115">
        <v>5.4410674573758359E-2</v>
      </c>
      <c r="F39" s="115">
        <v>4.4368600682593816E-2</v>
      </c>
      <c r="G39" s="115">
        <v>1.7369727047146472E-2</v>
      </c>
      <c r="H39" s="115">
        <v>-5.5834729201572101E-4</v>
      </c>
      <c r="I39" s="115">
        <v>-6.984924623115564E-2</v>
      </c>
      <c r="J39" s="115">
        <v>-1.6161616161616103E-2</v>
      </c>
      <c r="K39" s="115">
        <v>-5.0480769230769218E-2</v>
      </c>
      <c r="L39" s="115">
        <v>0.73913043478260887</v>
      </c>
      <c r="M39" s="115">
        <v>-5.0817692898693839E-2</v>
      </c>
      <c r="N39" s="115">
        <v>5.8757062146892608E-2</v>
      </c>
      <c r="O39" s="115">
        <v>-1.0421008753647354E-2</v>
      </c>
      <c r="P39" s="115">
        <v>8.2710648148148138</v>
      </c>
      <c r="Q39" s="115">
        <v>6.6961752355010853E-2</v>
      </c>
      <c r="R39" s="115">
        <v>-1.9329805996472726E-2</v>
      </c>
      <c r="S39" s="115">
        <v>2.8571428571428536E-2</v>
      </c>
      <c r="T39" s="115">
        <v>4.8655881279657288E-4</v>
      </c>
      <c r="U39" s="115">
        <v>2.2306348281887087E-2</v>
      </c>
      <c r="V39" s="115">
        <v>-0.14019801980198021</v>
      </c>
      <c r="W39" s="115">
        <v>-3.5714285714285712E-2</v>
      </c>
      <c r="X39" s="115">
        <v>-4.4135188866799187E-2</v>
      </c>
      <c r="Y39" s="115">
        <v>-7.6682615629984116E-2</v>
      </c>
      <c r="Z39" s="115">
        <v>-7.7924592226901578E-3</v>
      </c>
      <c r="AA39" s="115">
        <v>4.1666666666666664E-2</v>
      </c>
      <c r="AB39" s="115">
        <v>2.1123132405976307E-2</v>
      </c>
      <c r="AC39" s="115">
        <v>-7.1428571428571426E-3</v>
      </c>
      <c r="AD39" s="115">
        <v>0.1816016671628459</v>
      </c>
      <c r="AE39" s="115">
        <v>-0.13171993349344174</v>
      </c>
      <c r="AF39" s="115">
        <v>-1.5689512799339347E-2</v>
      </c>
      <c r="AG39" s="115">
        <v>3.9336850037678971E-2</v>
      </c>
      <c r="AH39" s="115">
        <v>0.10004631773969432</v>
      </c>
      <c r="AI39" s="115">
        <v>8.2368421052631646E-2</v>
      </c>
      <c r="AJ39" s="115">
        <v>-5.9523809523810015E-3</v>
      </c>
      <c r="AK39" s="115">
        <v>0</v>
      </c>
      <c r="AL39" s="115">
        <v>0</v>
      </c>
      <c r="AM39" s="115">
        <v>-0.29411764705882354</v>
      </c>
      <c r="AN39" s="115">
        <v>3.9960039960040879E-3</v>
      </c>
      <c r="AP39" s="116">
        <f t="shared" si="0"/>
        <v>0.22792164990715319</v>
      </c>
    </row>
    <row r="40" spans="1:42" x14ac:dyDescent="0.2">
      <c r="A40" t="s">
        <v>1394</v>
      </c>
      <c r="B40" s="115">
        <v>-7.2052401746724906E-2</v>
      </c>
      <c r="C40" s="115">
        <v>-0.13725490196078433</v>
      </c>
      <c r="D40" s="115">
        <v>5.2834529921813443E-2</v>
      </c>
      <c r="E40" s="115">
        <v>-0.19673692985590088</v>
      </c>
      <c r="F40" s="115">
        <v>-0.25728770595690742</v>
      </c>
      <c r="G40" s="115">
        <v>-0.22440338722093925</v>
      </c>
      <c r="H40" s="115">
        <v>-9.086294416243651E-2</v>
      </c>
      <c r="I40" s="115">
        <v>0.23910336239103364</v>
      </c>
      <c r="J40" s="115">
        <v>-5.8398326041468523E-2</v>
      </c>
      <c r="K40" s="115">
        <v>-0.21361058601134214</v>
      </c>
      <c r="L40" s="115">
        <v>-0.48888888888888893</v>
      </c>
      <c r="M40" s="115">
        <v>1.1921069194031951E-2</v>
      </c>
      <c r="N40" s="115">
        <v>-0.2233435717419921</v>
      </c>
      <c r="O40" s="115">
        <v>-7.1953578336557175E-2</v>
      </c>
      <c r="P40" s="115">
        <v>-0.73200161295325539</v>
      </c>
      <c r="Q40" s="115">
        <v>-0.13592233009708737</v>
      </c>
      <c r="R40" s="115">
        <v>-0.14782974630275342</v>
      </c>
      <c r="S40" s="115">
        <v>-0.26497443389335279</v>
      </c>
      <c r="T40" s="115">
        <v>-4.4069767441860537E-2</v>
      </c>
      <c r="U40" s="115">
        <v>-0.14995791870884706</v>
      </c>
      <c r="V40" s="115">
        <v>-0.12020905923344948</v>
      </c>
      <c r="W40" s="115">
        <v>-0.15090620546048172</v>
      </c>
      <c r="X40" s="115">
        <v>0</v>
      </c>
      <c r="Y40" s="115">
        <v>-0.20224947834495399</v>
      </c>
      <c r="Z40" s="115">
        <v>-6.08636363636363E-2</v>
      </c>
      <c r="AA40" s="115">
        <v>-0.1946308724832215</v>
      </c>
      <c r="AB40" s="115">
        <v>-0.19991755976916739</v>
      </c>
      <c r="AC40" s="115">
        <v>4.4620205939411947E-2</v>
      </c>
      <c r="AD40" s="115">
        <v>-0.15539351269801355</v>
      </c>
      <c r="AE40" s="115">
        <v>-8.0203908241291394E-2</v>
      </c>
      <c r="AF40" s="115">
        <v>-0.27070159590484799</v>
      </c>
      <c r="AG40" s="115">
        <v>-2.5697503671071955E-2</v>
      </c>
      <c r="AH40" s="115">
        <v>-0.2922471725946566</v>
      </c>
      <c r="AI40" s="115">
        <v>-0.20829209854679934</v>
      </c>
      <c r="AJ40" s="115">
        <v>-0.22342064714946072</v>
      </c>
      <c r="AK40" s="115">
        <v>8.1081081081081086E-2</v>
      </c>
      <c r="AL40" s="115">
        <v>0</v>
      </c>
      <c r="AM40" s="115">
        <v>1.1904761904761934E-2</v>
      </c>
      <c r="AN40" s="115"/>
      <c r="AP40" s="116">
        <f t="shared" si="0"/>
        <v>-0.13823203345657939</v>
      </c>
    </row>
    <row r="41" spans="1:42" x14ac:dyDescent="0.2">
      <c r="A41" t="s">
        <v>1395</v>
      </c>
      <c r="B41" s="115">
        <v>-6.0512820512820496E-2</v>
      </c>
      <c r="C41" s="115">
        <v>-0.17980057896429713</v>
      </c>
      <c r="D41" s="115">
        <v>0.18832911392405061</v>
      </c>
      <c r="E41" s="115">
        <v>-8.7480982395131468E-2</v>
      </c>
      <c r="F41" s="115">
        <v>1.2690355329948969E-3</v>
      </c>
      <c r="G41" s="115">
        <v>9.666525960320807E-2</v>
      </c>
      <c r="H41" s="115">
        <v>8.839779005524849E-2</v>
      </c>
      <c r="I41" s="115">
        <v>-0.18311291963377424</v>
      </c>
      <c r="J41" s="115">
        <v>2.3559190031152664E-2</v>
      </c>
      <c r="K41" s="115">
        <v>6.4386317907444729E-2</v>
      </c>
      <c r="L41" s="115">
        <v>-9.9099099099099114E-2</v>
      </c>
      <c r="M41" s="115">
        <v>0.11856054331621677</v>
      </c>
      <c r="N41" s="115">
        <v>0.11990171990171979</v>
      </c>
      <c r="O41" s="115">
        <v>8.7047939444911696E-2</v>
      </c>
      <c r="P41" s="115">
        <v>-0.25563944494470231</v>
      </c>
      <c r="Q41" s="115">
        <v>6.473843583585677E-2</v>
      </c>
      <c r="R41" s="115">
        <v>-0.12452631578947367</v>
      </c>
      <c r="S41" s="115">
        <v>-0.26496644295302019</v>
      </c>
      <c r="T41" s="115">
        <v>-2.8687598825389724E-2</v>
      </c>
      <c r="U41" s="115">
        <v>-2.4202898550724595E-2</v>
      </c>
      <c r="V41" s="115">
        <v>-1.0344827586206896E-2</v>
      </c>
      <c r="W41" s="115">
        <v>-0.22231131445102154</v>
      </c>
      <c r="X41" s="115">
        <v>4.7916666666666607E-2</v>
      </c>
      <c r="Y41" s="115">
        <v>2.3172255780045913E-2</v>
      </c>
      <c r="Z41" s="115">
        <v>-3.2967032967032968E-2</v>
      </c>
      <c r="AA41" s="115">
        <v>0.14615384615384619</v>
      </c>
      <c r="AB41" s="115">
        <v>4.5689655172413891E-2</v>
      </c>
      <c r="AC41" s="115">
        <v>-3.9283154121863728E-2</v>
      </c>
      <c r="AD41" s="115">
        <v>0.14084911072862891</v>
      </c>
      <c r="AE41" s="115">
        <v>5.089285714285717E-2</v>
      </c>
      <c r="AF41" s="115">
        <v>-9.0136986301369834E-2</v>
      </c>
      <c r="AG41" s="115">
        <v>-4.7419219471254735E-2</v>
      </c>
      <c r="AH41" s="115">
        <v>5.1070840197692778E-3</v>
      </c>
      <c r="AI41" s="115">
        <v>3.7783783783783831E-2</v>
      </c>
      <c r="AJ41" s="115">
        <v>4.3408360128617436E-2</v>
      </c>
      <c r="AK41" s="115">
        <v>2.4930747922437674E-2</v>
      </c>
      <c r="AL41" s="115">
        <v>0</v>
      </c>
      <c r="AM41" s="115">
        <v>-0.11888111888111895</v>
      </c>
      <c r="AN41" s="115"/>
      <c r="AP41" s="116">
        <f t="shared" si="0"/>
        <v>-1.1858237957800794E-2</v>
      </c>
    </row>
    <row r="42" spans="1:42" x14ac:dyDescent="0.2">
      <c r="A42" t="s">
        <v>1396</v>
      </c>
      <c r="B42" s="115">
        <v>6.1368893727037764E-2</v>
      </c>
      <c r="C42" s="115">
        <v>-4.3384615384615452E-2</v>
      </c>
      <c r="D42" s="115">
        <v>-0.10227272727272728</v>
      </c>
      <c r="E42" s="115">
        <v>-0.19429121793187987</v>
      </c>
      <c r="F42" s="115">
        <v>-0.10556186152099893</v>
      </c>
      <c r="G42" s="115">
        <v>-8.4267491302667169E-2</v>
      </c>
      <c r="H42" s="115">
        <v>-4.7368421052631504E-2</v>
      </c>
      <c r="I42" s="115">
        <v>8.5588072887907277E-2</v>
      </c>
      <c r="J42" s="115">
        <v>-0.10475858462611118</v>
      </c>
      <c r="K42" s="115">
        <v>4.0404040404039545E-3</v>
      </c>
      <c r="L42" s="115">
        <v>-9.0991810737033663E-2</v>
      </c>
      <c r="M42" s="115">
        <v>-6.005994317076032E-2</v>
      </c>
      <c r="N42" s="115">
        <v>-0.13219616204690823</v>
      </c>
      <c r="O42" s="115">
        <v>-0.14552641034854463</v>
      </c>
      <c r="P42" s="115">
        <v>-0.39800683846217999</v>
      </c>
      <c r="Q42" s="115">
        <v>-0.12753940056481736</v>
      </c>
      <c r="R42" s="115">
        <v>-2.3939175999178035E-2</v>
      </c>
      <c r="S42" s="115">
        <v>-0.13733209819360814</v>
      </c>
      <c r="T42" s="115">
        <v>-4.8979591836734566E-2</v>
      </c>
      <c r="U42" s="115">
        <v>-0.23276501111934769</v>
      </c>
      <c r="V42" s="115">
        <v>-9.375E-2</v>
      </c>
      <c r="W42" s="115">
        <v>-3.2476669277983594E-2</v>
      </c>
      <c r="X42" s="115">
        <v>0</v>
      </c>
      <c r="Y42" s="115">
        <v>-0.28668003863011676</v>
      </c>
      <c r="Z42" s="115">
        <v>-1.0869565217391304E-2</v>
      </c>
      <c r="AA42" s="115">
        <v>-3.7037037037037035E-2</v>
      </c>
      <c r="AB42" s="115">
        <v>-0.30183569064098703</v>
      </c>
      <c r="AC42" s="115">
        <v>-3.7267080745341651E-2</v>
      </c>
      <c r="AD42" s="115">
        <v>-0.18854748603351959</v>
      </c>
      <c r="AE42" s="115">
        <v>-5.5489964580873657E-2</v>
      </c>
      <c r="AF42" s="115">
        <v>-0.19850680720245936</v>
      </c>
      <c r="AG42" s="115">
        <v>-3.3004193155687971E-2</v>
      </c>
      <c r="AH42" s="115">
        <v>-8.5843373493975944E-2</v>
      </c>
      <c r="AI42" s="115">
        <v>-5.5013536292588289E-2</v>
      </c>
      <c r="AJ42" s="115">
        <v>-0.11773049645390073</v>
      </c>
      <c r="AK42" s="115">
        <v>0</v>
      </c>
      <c r="AL42" s="115">
        <v>0</v>
      </c>
      <c r="AM42" s="115">
        <v>-4.0268456375838903E-2</v>
      </c>
      <c r="AN42" s="115"/>
      <c r="AP42" s="116">
        <f t="shared" si="0"/>
        <v>-9.2172747001397284E-2</v>
      </c>
    </row>
    <row r="43" spans="1:42" x14ac:dyDescent="0.2">
      <c r="A43" t="s">
        <v>1397</v>
      </c>
      <c r="B43" s="115">
        <v>-4.210114702815438E-2</v>
      </c>
      <c r="C43" s="115">
        <v>-1.5151515151515152E-2</v>
      </c>
      <c r="D43" s="115">
        <v>-7.3684210526315783E-2</v>
      </c>
      <c r="E43" s="115">
        <v>2.5592672413793052E-2</v>
      </c>
      <c r="F43" s="115">
        <v>-6.5747613997879026E-2</v>
      </c>
      <c r="G43" s="115">
        <v>-2.3773584905660339E-2</v>
      </c>
      <c r="H43" s="115">
        <v>0.1875</v>
      </c>
      <c r="I43" s="115">
        <v>0.17216828478964402</v>
      </c>
      <c r="J43" s="115">
        <v>3.5933550018056967E-2</v>
      </c>
      <c r="K43" s="115">
        <v>-0.10244786944696274</v>
      </c>
      <c r="L43" s="115">
        <v>0</v>
      </c>
      <c r="M43" s="115">
        <v>6.5928138743672787E-2</v>
      </c>
      <c r="N43" s="115">
        <v>-8.6838006230529619E-2</v>
      </c>
      <c r="O43" s="115">
        <v>-2.3508771929824621E-2</v>
      </c>
      <c r="P43" s="115">
        <v>2.1697065820777164</v>
      </c>
      <c r="Q43" s="115">
        <v>-0.10719804798698664</v>
      </c>
      <c r="R43" s="115">
        <v>-1.9994873109459872E-3</v>
      </c>
      <c r="S43" s="115">
        <v>7.3995771670190308E-2</v>
      </c>
      <c r="T43" s="115">
        <v>-0.234375</v>
      </c>
      <c r="U43" s="115">
        <v>-0.1086001255492781</v>
      </c>
      <c r="V43" s="115">
        <v>1.9108280254777069E-2</v>
      </c>
      <c r="W43" s="115">
        <v>9.5658333333333304E-2</v>
      </c>
      <c r="X43" s="115">
        <v>0</v>
      </c>
      <c r="Y43" s="115">
        <v>0.19610805047094371</v>
      </c>
      <c r="Z43" s="115">
        <v>1.098901098901099E-2</v>
      </c>
      <c r="AA43" s="115">
        <v>-3.6402569593147735E-2</v>
      </c>
      <c r="AB43" s="115">
        <v>7.0554123711340136E-2</v>
      </c>
      <c r="AC43" s="115">
        <v>2.0422535211267644E-2</v>
      </c>
      <c r="AD43" s="115">
        <v>3.5929587653725635E-2</v>
      </c>
      <c r="AE43" s="115">
        <v>-0.15166690513664333</v>
      </c>
      <c r="AF43" s="115">
        <v>0</v>
      </c>
      <c r="AG43" s="115">
        <v>7.6911871813546986E-2</v>
      </c>
      <c r="AH43" s="115">
        <v>-8.9552238805969304E-3</v>
      </c>
      <c r="AI43" s="115">
        <v>5.0662802554607402E-2</v>
      </c>
      <c r="AJ43" s="115">
        <v>6.3348416289592757E-2</v>
      </c>
      <c r="AK43" s="115">
        <v>0</v>
      </c>
      <c r="AL43" s="115">
        <v>0</v>
      </c>
      <c r="AM43" s="115">
        <v>-6.7000626174076414E-2</v>
      </c>
      <c r="AN43" s="115"/>
      <c r="AP43" s="116">
        <f t="shared" si="0"/>
        <v>5.8449139661755328E-2</v>
      </c>
    </row>
    <row r="44" spans="1:42" x14ac:dyDescent="0.2">
      <c r="A44" t="s">
        <v>1398</v>
      </c>
      <c r="B44" s="115">
        <v>-6.439024390243904E-2</v>
      </c>
      <c r="C44" s="115">
        <v>0.11856823266219246</v>
      </c>
      <c r="D44" s="115">
        <v>0.1043943269007207</v>
      </c>
      <c r="E44" s="115">
        <v>8.9806915132511152E-5</v>
      </c>
      <c r="F44" s="115">
        <v>-5.4162487462387249E-2</v>
      </c>
      <c r="G44" s="115">
        <v>-5.6939501779359476E-2</v>
      </c>
      <c r="H44" s="115">
        <v>-8.5714285714285715E-2</v>
      </c>
      <c r="I44" s="115">
        <v>-0.20850409836065575</v>
      </c>
      <c r="J44" s="115">
        <v>-0.10957472465632281</v>
      </c>
      <c r="K44" s="115">
        <v>-2.7336860670194047E-2</v>
      </c>
      <c r="L44" s="115">
        <v>0</v>
      </c>
      <c r="M44" s="115">
        <v>-0.10931263858093131</v>
      </c>
      <c r="N44" s="115"/>
      <c r="O44" s="115">
        <v>0</v>
      </c>
      <c r="P44" s="115">
        <v>-0.74548390352205063</v>
      </c>
      <c r="Q44" s="115">
        <v>-9.734968064018798E-2</v>
      </c>
      <c r="R44" s="115">
        <v>-0.1386619562817398</v>
      </c>
      <c r="S44" s="115">
        <v>-0.13491124260355036</v>
      </c>
      <c r="T44" s="115">
        <v>-0.13136652618044156</v>
      </c>
      <c r="U44" s="115">
        <v>-5.7279013268547889E-2</v>
      </c>
      <c r="V44" s="115">
        <v>-3.1746031746031746E-3</v>
      </c>
      <c r="W44" s="115">
        <v>4.3478260869565216E-2</v>
      </c>
      <c r="X44" s="115">
        <v>2.5641025641025703E-2</v>
      </c>
      <c r="Y44" s="115">
        <v>-0.12763071198790737</v>
      </c>
      <c r="Z44" s="115">
        <v>-9.1816367265469059E-2</v>
      </c>
      <c r="AA44" s="115">
        <v>-4.6938775510204048E-2</v>
      </c>
      <c r="AB44" s="115">
        <v>-0.26844213999528638</v>
      </c>
      <c r="AC44" s="115">
        <v>-7.792207792207792E-2</v>
      </c>
      <c r="AD44" s="115">
        <v>-0.15280898876404503</v>
      </c>
      <c r="AE44" s="115">
        <v>0.16483333333333333</v>
      </c>
      <c r="AF44" s="115">
        <v>-0.17500000000000004</v>
      </c>
      <c r="AG44" s="115">
        <v>-5.0724637681158593E-3</v>
      </c>
      <c r="AH44" s="115">
        <v>-0.11270030459541788</v>
      </c>
      <c r="AI44" s="115">
        <v>-0.14644983967017863</v>
      </c>
      <c r="AJ44" s="115">
        <v>-0.24401368301026224</v>
      </c>
      <c r="AK44" s="115">
        <v>-7.9081632653061229E-2</v>
      </c>
      <c r="AL44" s="115">
        <v>0</v>
      </c>
      <c r="AM44" s="115">
        <v>5.2735662491760101E-2</v>
      </c>
      <c r="AN44" s="115"/>
      <c r="AP44" s="116">
        <f t="shared" si="0"/>
        <v>-8.2224273057459246E-2</v>
      </c>
    </row>
    <row r="45" spans="1:42" x14ac:dyDescent="0.2">
      <c r="A45" t="s">
        <v>1399</v>
      </c>
      <c r="B45" s="115">
        <v>-4.9165120593691963E-2</v>
      </c>
      <c r="C45" s="115">
        <v>0.10843101893597819</v>
      </c>
      <c r="D45" s="115">
        <v>1.2000000000000054E-2</v>
      </c>
      <c r="E45" s="115">
        <v>-9.5303867403314951E-2</v>
      </c>
      <c r="F45" s="115">
        <v>-5.9820538384844192E-3</v>
      </c>
      <c r="G45" s="115">
        <v>0.13627173473513954</v>
      </c>
      <c r="H45" s="115">
        <v>6.124924196482727E-2</v>
      </c>
      <c r="I45" s="115">
        <v>0.33607118412046544</v>
      </c>
      <c r="J45" s="115">
        <v>-2.0319760573363772E-2</v>
      </c>
      <c r="K45" s="115">
        <v>9.1434071222329091E-2</v>
      </c>
      <c r="L45" s="115">
        <v>-3.1718061674008764E-2</v>
      </c>
      <c r="M45" s="115">
        <v>-4.2801556420233346E-2</v>
      </c>
      <c r="N45" s="115"/>
      <c r="O45" s="115">
        <v>9.5642933049946716E-3</v>
      </c>
      <c r="P45" s="115">
        <v>0.12526970587864178</v>
      </c>
      <c r="Q45" s="115">
        <v>0.19755582908387562</v>
      </c>
      <c r="R45" s="115">
        <v>-2.3922413793103496E-2</v>
      </c>
      <c r="S45" s="115">
        <v>-6.1300747323772907E-2</v>
      </c>
      <c r="T45" s="115">
        <v>4.8614232209737894E-2</v>
      </c>
      <c r="U45" s="115">
        <v>-6.9364329400852215E-2</v>
      </c>
      <c r="V45" s="115">
        <v>1.6129032258064516E-2</v>
      </c>
      <c r="W45" s="115">
        <v>-0.17027417027417027</v>
      </c>
      <c r="X45" s="115">
        <v>5.1212938005390701E-2</v>
      </c>
      <c r="Y45" s="115">
        <v>-5.4042163153070609E-2</v>
      </c>
      <c r="Z45" s="115">
        <v>0.1360544217687075</v>
      </c>
      <c r="AA45" s="115">
        <v>-8.1250000000000044E-2</v>
      </c>
      <c r="AB45" s="115">
        <v>0.87660327288810269</v>
      </c>
      <c r="AC45" s="115">
        <v>4.0681173131504329E-2</v>
      </c>
      <c r="AD45" s="115">
        <v>-3.7743267151562704E-2</v>
      </c>
      <c r="AE45" s="115">
        <v>-6.7599067599067517E-2</v>
      </c>
      <c r="AF45" s="115">
        <v>-0.11154031868662481</v>
      </c>
      <c r="AG45" s="115">
        <v>-6.1932882039465184E-3</v>
      </c>
      <c r="AH45" s="115">
        <v>-5.6124999999999939E-2</v>
      </c>
      <c r="AI45" s="115">
        <v>-9.9050763516302098E-2</v>
      </c>
      <c r="AJ45" s="115">
        <v>1.5046296296296181E-2</v>
      </c>
      <c r="AK45" s="115">
        <v>4.3663471778487756E-2</v>
      </c>
      <c r="AL45" s="115">
        <v>0</v>
      </c>
      <c r="AM45" s="115">
        <v>0.25165016501650173</v>
      </c>
      <c r="AN45" s="115"/>
      <c r="AP45" s="116">
        <f t="shared" si="0"/>
        <v>3.9832598189012837E-2</v>
      </c>
    </row>
    <row r="46" spans="1:42" x14ac:dyDescent="0.2">
      <c r="A46" t="s">
        <v>1400</v>
      </c>
      <c r="B46" s="115">
        <v>-2.5536723163841864E-2</v>
      </c>
      <c r="C46" s="115">
        <v>6.1999092696206079E-3</v>
      </c>
      <c r="D46" s="115">
        <v>3.6256796625460233E-2</v>
      </c>
      <c r="E46" s="115">
        <v>-7.8994035144285338E-3</v>
      </c>
      <c r="F46" s="115">
        <v>-4.4761904761904822E-2</v>
      </c>
      <c r="G46" s="115">
        <v>-1.4348345954563548E-2</v>
      </c>
      <c r="H46" s="115">
        <v>-6.0606060606070082E-4</v>
      </c>
      <c r="I46" s="115">
        <v>-0.29043224866440021</v>
      </c>
      <c r="J46" s="115">
        <v>7.4559918754231569E-2</v>
      </c>
      <c r="K46" s="115">
        <v>-7.2321428571428467E-2</v>
      </c>
      <c r="L46" s="115">
        <v>-5.4166666666666696E-2</v>
      </c>
      <c r="M46" s="115">
        <v>-2.7586681342872999E-2</v>
      </c>
      <c r="N46" s="115"/>
      <c r="O46" s="115">
        <v>-3.1560891938250367E-2</v>
      </c>
      <c r="P46" s="115">
        <v>6.4255598238545852</v>
      </c>
      <c r="Q46" s="115">
        <v>0.1978936282253817</v>
      </c>
      <c r="R46" s="115">
        <v>-1.6949152542372881E-2</v>
      </c>
      <c r="S46" s="115">
        <v>5.4413800447236711E-2</v>
      </c>
      <c r="T46" s="115">
        <v>-0.16316680248229173</v>
      </c>
      <c r="U46" s="115">
        <v>1.467647058823532E-2</v>
      </c>
      <c r="V46" s="115">
        <v>6.5731573157315745E-2</v>
      </c>
      <c r="W46" s="115">
        <v>0.37841869716558924</v>
      </c>
      <c r="X46" s="115">
        <v>-0.16315789473684209</v>
      </c>
      <c r="Y46" s="115">
        <v>-0.10444575781455215</v>
      </c>
      <c r="Z46" s="115">
        <v>-0.12326043737574553</v>
      </c>
      <c r="AA46" s="115">
        <v>-0.17269906928645293</v>
      </c>
      <c r="AB46" s="115">
        <v>2.5396825396825338E-2</v>
      </c>
      <c r="AC46" s="115">
        <v>-3.3442194644023544E-2</v>
      </c>
      <c r="AD46" s="115">
        <v>5.9008654602663317E-4</v>
      </c>
      <c r="AE46" s="115">
        <v>-3.2330827067669259E-2</v>
      </c>
      <c r="AF46" s="115">
        <v>2.6772434308378855E-2</v>
      </c>
      <c r="AG46" s="115">
        <v>-0.12113924050632903</v>
      </c>
      <c r="AH46" s="115">
        <v>4.8767697954902975E-2</v>
      </c>
      <c r="AI46" s="115">
        <v>3.6754952719181902E-2</v>
      </c>
      <c r="AJ46" s="115">
        <v>-2.8121484814398197E-2</v>
      </c>
      <c r="AK46" s="115">
        <v>0</v>
      </c>
      <c r="AL46" s="115">
        <v>0</v>
      </c>
      <c r="AM46" s="115">
        <v>-1.0612244897959247E-2</v>
      </c>
      <c r="AN46" s="115"/>
      <c r="AP46" s="116">
        <f t="shared" si="0"/>
        <v>0.158201274423241</v>
      </c>
    </row>
    <row r="47" spans="1:42" x14ac:dyDescent="0.2">
      <c r="A47" t="s">
        <v>1401</v>
      </c>
      <c r="B47" s="115">
        <v>0.20835608956854187</v>
      </c>
      <c r="C47" s="115">
        <v>5.3864541832669248E-2</v>
      </c>
      <c r="D47" s="115">
        <v>-2.3616236162361661E-2</v>
      </c>
      <c r="E47" s="115">
        <v>-1.2182498606576966E-2</v>
      </c>
      <c r="F47" s="115">
        <v>6.711409395973182E-3</v>
      </c>
      <c r="G47" s="115">
        <v>-3.6852207293666062E-2</v>
      </c>
      <c r="H47" s="115">
        <v>-1.7857142857142898E-2</v>
      </c>
      <c r="I47" s="115">
        <v>1.4807228915662649</v>
      </c>
      <c r="J47" s="115">
        <v>0.12544051814458523</v>
      </c>
      <c r="K47" s="115">
        <v>-0.13779830638953047</v>
      </c>
      <c r="L47" s="115">
        <v>-0.1111111111111111</v>
      </c>
      <c r="M47" s="115">
        <v>3.7211459559741721E-2</v>
      </c>
      <c r="N47" s="115"/>
      <c r="O47" s="115">
        <v>-7.4603174603174643E-2</v>
      </c>
      <c r="P47" s="115">
        <v>-0.19278475268491904</v>
      </c>
      <c r="Q47" s="115">
        <v>0.16445916114790282</v>
      </c>
      <c r="R47" s="115">
        <v>-9.9236641221374045E-2</v>
      </c>
      <c r="S47" s="115">
        <v>2.66922912662823E-3</v>
      </c>
      <c r="T47" s="115">
        <v>-2.926858950955338E-2</v>
      </c>
      <c r="U47" s="115">
        <v>-5.5555555555555552E-2</v>
      </c>
      <c r="V47" s="115">
        <v>2.4225352112676041E-2</v>
      </c>
      <c r="W47" s="115">
        <v>5.8365349192147829E-2</v>
      </c>
      <c r="X47" s="115">
        <v>-4.5911047345767488E-2</v>
      </c>
      <c r="Y47" s="115">
        <v>-3.5653220188715064E-2</v>
      </c>
      <c r="Z47" s="115">
        <v>-0.12369337979094076</v>
      </c>
      <c r="AA47" s="115">
        <v>-8.5146641438032203E-2</v>
      </c>
      <c r="AB47" s="115">
        <v>-4.5454545454545484E-2</v>
      </c>
      <c r="AC47" s="115">
        <v>-3.1012658227848138E-2</v>
      </c>
      <c r="AD47" s="115">
        <v>3.3550424314190189E-3</v>
      </c>
      <c r="AE47" s="115">
        <v>7.575757575757576E-3</v>
      </c>
      <c r="AF47" s="115">
        <v>-6.6491823511261886E-2</v>
      </c>
      <c r="AG47" s="115">
        <v>3.7971357246091193E-2</v>
      </c>
      <c r="AH47" s="115">
        <v>-0.1477094972067039</v>
      </c>
      <c r="AI47" s="115">
        <v>0.10962871522172635</v>
      </c>
      <c r="AJ47" s="115">
        <v>7.367149758454121E-2</v>
      </c>
      <c r="AK47" s="115">
        <v>4.3333333333333335E-2</v>
      </c>
      <c r="AL47" s="115">
        <v>0</v>
      </c>
      <c r="AM47" s="115">
        <v>-0.125</v>
      </c>
      <c r="AN47" s="115"/>
      <c r="AP47" s="116">
        <f t="shared" si="0"/>
        <v>2.5422234483276195E-2</v>
      </c>
    </row>
    <row r="48" spans="1:42" x14ac:dyDescent="0.2">
      <c r="A48" t="s">
        <v>1402</v>
      </c>
      <c r="B48" s="115">
        <v>-0.11695201350373768</v>
      </c>
      <c r="C48" s="115">
        <v>-9.5299884659746245E-2</v>
      </c>
      <c r="D48" s="115">
        <v>-0.11568421052631576</v>
      </c>
      <c r="E48" s="115">
        <v>-5.1506683785212545E-2</v>
      </c>
      <c r="F48" s="115">
        <v>-6.3734290843806177E-2</v>
      </c>
      <c r="G48" s="115">
        <v>-0.23382352941176468</v>
      </c>
      <c r="H48" s="115">
        <v>-1.3505578391074599E-2</v>
      </c>
      <c r="I48" s="115">
        <v>0.94379391100702614</v>
      </c>
      <c r="J48" s="115">
        <v>8.9371516432826502E-3</v>
      </c>
      <c r="K48" s="115">
        <v>-0.15649350649350649</v>
      </c>
      <c r="L48" s="115">
        <v>0.70886075949367078</v>
      </c>
      <c r="M48" s="115">
        <v>-0.19038128249566716</v>
      </c>
      <c r="N48" s="115"/>
      <c r="O48" s="115">
        <v>-7.3256840247131569E-2</v>
      </c>
      <c r="P48" s="115">
        <v>-0.40883483859429492</v>
      </c>
      <c r="Q48" s="115">
        <v>-1.9598412889262902E-2</v>
      </c>
      <c r="R48" s="115">
        <v>-4.7272727272727272E-2</v>
      </c>
      <c r="S48" s="115">
        <v>-0.13149109792284872</v>
      </c>
      <c r="T48" s="115">
        <v>-3.9999999999999793E-3</v>
      </c>
      <c r="U48" s="115">
        <v>2.880658436213987E-2</v>
      </c>
      <c r="V48" s="115">
        <v>0</v>
      </c>
      <c r="W48" s="115">
        <v>5.6785317018909848E-2</v>
      </c>
      <c r="X48" s="115">
        <v>0</v>
      </c>
      <c r="Y48" s="115">
        <v>-9.9843237850933519E-2</v>
      </c>
      <c r="Z48" s="115">
        <v>-1.3745704467353952E-2</v>
      </c>
      <c r="AA48" s="115">
        <v>5.700000000000003E-2</v>
      </c>
      <c r="AB48" s="115">
        <v>-0.16756756756756752</v>
      </c>
      <c r="AC48" s="115">
        <v>-1.2500000000000001E-2</v>
      </c>
      <c r="AD48" s="115">
        <v>-9.3235504652827497E-2</v>
      </c>
      <c r="AE48" s="115">
        <v>-7.6406381192275316E-2</v>
      </c>
      <c r="AF48" s="115">
        <v>0.129661903102126</v>
      </c>
      <c r="AG48" s="115">
        <v>7.1217452498240713E-2</v>
      </c>
      <c r="AH48" s="115">
        <v>-0.23907498724706686</v>
      </c>
      <c r="AI48" s="115">
        <v>-0.24931389671026835</v>
      </c>
      <c r="AJ48" s="115">
        <v>-5.8020477815699641E-2</v>
      </c>
      <c r="AK48" s="115">
        <v>7.4973424268122243E-2</v>
      </c>
      <c r="AL48" s="115">
        <v>0</v>
      </c>
      <c r="AM48" s="115">
        <v>-8.4368868541530362E-2</v>
      </c>
      <c r="AN48" s="115"/>
      <c r="AP48" s="116">
        <f t="shared" si="0"/>
        <v>-1.9888514045651388E-2</v>
      </c>
    </row>
    <row r="49" spans="1:42" x14ac:dyDescent="0.2">
      <c r="A49" t="s">
        <v>1403</v>
      </c>
      <c r="B49" s="115">
        <v>0.1506659267480577</v>
      </c>
      <c r="C49" s="115">
        <v>-9.7491948863081962E-2</v>
      </c>
      <c r="D49" s="115">
        <v>-5.3539761292765067E-2</v>
      </c>
      <c r="E49" s="115">
        <v>3.7858598526414787E-2</v>
      </c>
      <c r="F49" s="115">
        <v>-5.2721088435374083E-2</v>
      </c>
      <c r="G49" s="115">
        <v>0.3551215623754484</v>
      </c>
      <c r="H49" s="115">
        <v>0.62190476190476196</v>
      </c>
      <c r="I49" s="115">
        <v>6.7499999999999893E-2</v>
      </c>
      <c r="J49" s="115">
        <v>3.5938277750124432E-2</v>
      </c>
      <c r="K49" s="115">
        <v>0.63829787234042545</v>
      </c>
      <c r="L49" s="115">
        <v>-0.21782178217821777</v>
      </c>
      <c r="M49" s="115">
        <v>0.772022316629984</v>
      </c>
      <c r="N49" s="115"/>
      <c r="O49" s="115">
        <v>0.19263157894736849</v>
      </c>
      <c r="P49" s="115">
        <v>0.21363069075912966</v>
      </c>
      <c r="Q49" s="115">
        <v>0.24898633428442704</v>
      </c>
      <c r="R49" s="115">
        <v>-0.1641337386018237</v>
      </c>
      <c r="S49" s="115">
        <v>0.37410805300713557</v>
      </c>
      <c r="T49" s="115">
        <v>3.125E-2</v>
      </c>
      <c r="U49" s="115">
        <v>4.0623327187295617E-2</v>
      </c>
      <c r="V49" s="115">
        <v>9.424366186329651E-2</v>
      </c>
      <c r="W49" s="115">
        <v>-2.8108108108108109E-2</v>
      </c>
      <c r="X49" s="115">
        <v>0.29373549883990713</v>
      </c>
      <c r="Y49" s="115">
        <v>4.8189531548757152E-2</v>
      </c>
      <c r="Z49" s="115">
        <v>0.2</v>
      </c>
      <c r="AA49" s="115">
        <v>0.1661807580174928</v>
      </c>
      <c r="AB49" s="115">
        <v>0.15625</v>
      </c>
      <c r="AC49" s="115">
        <v>-5.5489964580873706E-2</v>
      </c>
      <c r="AD49" s="115">
        <v>9.7623256727558561E-2</v>
      </c>
      <c r="AE49" s="115">
        <v>0.27835420393559923</v>
      </c>
      <c r="AF49" s="115">
        <v>0.14851881505204167</v>
      </c>
      <c r="AG49" s="115">
        <v>4.4852941176470547E-2</v>
      </c>
      <c r="AH49" s="115">
        <v>0.6216737901557976</v>
      </c>
      <c r="AI49" s="115">
        <v>0.50593097525629327</v>
      </c>
      <c r="AJ49" s="115">
        <v>-2.4417314095449571E-2</v>
      </c>
      <c r="AK49" s="115">
        <v>-5.2371250707413677E-2</v>
      </c>
      <c r="AL49" s="115">
        <v>0</v>
      </c>
      <c r="AM49" s="115">
        <v>1.8654230512991296E-2</v>
      </c>
      <c r="AN49" s="115"/>
      <c r="AP49" s="116">
        <f t="shared" si="0"/>
        <v>0.15428789207253168</v>
      </c>
    </row>
    <row r="50" spans="1:42" x14ac:dyDescent="0.2">
      <c r="A50" t="s">
        <v>1404</v>
      </c>
      <c r="B50" s="115">
        <v>-2.4495872242522698E-2</v>
      </c>
      <c r="C50" s="115">
        <v>-1.0142967542503791E-2</v>
      </c>
      <c r="D50" s="115">
        <v>0.15372413793103448</v>
      </c>
      <c r="E50" s="115">
        <v>0.18118692713637619</v>
      </c>
      <c r="F50" s="115">
        <v>-0.10091743119266057</v>
      </c>
      <c r="G50" s="115">
        <v>-7.8251285819250518E-2</v>
      </c>
      <c r="H50" s="115">
        <v>0.57894736842105254</v>
      </c>
      <c r="I50" s="115">
        <v>-2.2004889975550088E-2</v>
      </c>
      <c r="J50" s="115">
        <v>-4.287756074321105E-2</v>
      </c>
      <c r="K50" s="115">
        <v>-0.20271416454622554</v>
      </c>
      <c r="L50" s="115">
        <v>-0.32305630026809651</v>
      </c>
      <c r="M50" s="115">
        <v>0.38865591015708301</v>
      </c>
      <c r="N50" s="115"/>
      <c r="O50" s="115">
        <v>1.7857142857142856E-2</v>
      </c>
      <c r="P50" s="115">
        <v>-0.47003508368321162</v>
      </c>
      <c r="Q50" s="115">
        <v>-0.10749229325827632</v>
      </c>
      <c r="R50" s="115">
        <v>0.15438596491228071</v>
      </c>
      <c r="S50" s="115">
        <v>0.14053189943322195</v>
      </c>
      <c r="T50" s="115">
        <v>9.9656357388316158E-2</v>
      </c>
      <c r="U50" s="115">
        <v>9.6059193585188468E-2</v>
      </c>
      <c r="V50" s="115">
        <v>-1.7692307692306905E-3</v>
      </c>
      <c r="W50" s="115">
        <v>-8.4158415841584164E-2</v>
      </c>
      <c r="X50" s="115">
        <v>-0.11607875307629198</v>
      </c>
      <c r="Y50" s="115">
        <v>-9.9091904043540277E-3</v>
      </c>
      <c r="Z50" s="115">
        <v>4.9783549783549784E-2</v>
      </c>
      <c r="AA50" s="115">
        <v>2.0833333333333207E-2</v>
      </c>
      <c r="AB50" s="115">
        <v>0.11627906976744186</v>
      </c>
      <c r="AC50" s="115">
        <v>9.8573281452659006E-2</v>
      </c>
      <c r="AD50" s="115">
        <v>-7.5036337209302376E-2</v>
      </c>
      <c r="AE50" s="115">
        <v>-3.1195840554592794E-2</v>
      </c>
      <c r="AF50" s="115">
        <v>3.5440414507772036E-2</v>
      </c>
      <c r="AG50" s="115">
        <v>-6.2068965517241378E-2</v>
      </c>
      <c r="AH50" s="115">
        <v>9.7276853252647622E-2</v>
      </c>
      <c r="AI50" s="115">
        <v>-2.7508090614886783E-2</v>
      </c>
      <c r="AJ50" s="115">
        <v>-0.11925708699902254</v>
      </c>
      <c r="AK50" s="115">
        <v>-5.401788104288243E-2</v>
      </c>
      <c r="AL50" s="115">
        <v>0</v>
      </c>
      <c r="AM50" s="115">
        <v>-0.12324766355140193</v>
      </c>
      <c r="AN50" s="115"/>
      <c r="AP50" s="116">
        <f t="shared" si="0"/>
        <v>3.8636783531567588E-3</v>
      </c>
    </row>
    <row r="51" spans="1:42" x14ac:dyDescent="0.2">
      <c r="A51" t="s">
        <v>1405</v>
      </c>
      <c r="B51" s="115">
        <v>9.6453479744769255E-2</v>
      </c>
      <c r="C51" s="115">
        <v>3.5200000000000009E-2</v>
      </c>
      <c r="D51" s="115">
        <v>-2.130627488919393E-2</v>
      </c>
      <c r="E51" s="115">
        <v>0.1849698299506308</v>
      </c>
      <c r="F51" s="115">
        <v>0.34706488156539639</v>
      </c>
      <c r="G51" s="115">
        <v>-9.8217533648599347E-3</v>
      </c>
      <c r="H51" s="115">
        <v>0.66250000000000009</v>
      </c>
      <c r="I51" s="115">
        <v>0.3236245954692557</v>
      </c>
      <c r="J51" s="115">
        <v>0.20910138248847934</v>
      </c>
      <c r="K51" s="115">
        <v>0.47374999999999989</v>
      </c>
      <c r="L51" s="115">
        <v>-0.1097852028639619</v>
      </c>
      <c r="M51" s="115">
        <v>8.2230769230769218E-2</v>
      </c>
      <c r="N51" s="115"/>
      <c r="O51" s="115">
        <v>-3.2480995162405019E-2</v>
      </c>
      <c r="P51" s="115">
        <v>-0.60952659001077969</v>
      </c>
      <c r="Q51" s="115">
        <v>0.29150077895101256</v>
      </c>
      <c r="R51" s="115">
        <v>-3.3963799064470147E-2</v>
      </c>
      <c r="S51" s="115">
        <v>0.19234101542193729</v>
      </c>
      <c r="T51" s="115">
        <v>9.3984962406015032E-2</v>
      </c>
      <c r="U51" s="115">
        <v>0.25011205737337527</v>
      </c>
      <c r="V51" s="115">
        <v>9.7231600270087745E-2</v>
      </c>
      <c r="W51" s="115">
        <v>-3.3492822966507178E-2</v>
      </c>
      <c r="X51" s="115">
        <v>-0.22356687898089173</v>
      </c>
      <c r="Y51" s="115">
        <v>0.34287984111221448</v>
      </c>
      <c r="Z51" s="115">
        <v>0.1501979236686832</v>
      </c>
      <c r="AA51" s="115">
        <v>4.9344159900062405E-2</v>
      </c>
      <c r="AB51" s="115">
        <v>4.7247929858743244E-2</v>
      </c>
      <c r="AC51" s="115">
        <v>-4.8030621064328941E-2</v>
      </c>
      <c r="AE51" s="115">
        <v>0.29633790159514728</v>
      </c>
      <c r="AF51" s="115">
        <v>-5.2062868369351645E-2</v>
      </c>
      <c r="AG51" s="115">
        <v>0.2267343485617597</v>
      </c>
      <c r="AH51" s="115">
        <v>0.34595805334962321</v>
      </c>
      <c r="AI51" s="115">
        <v>2.9280610326116247E-2</v>
      </c>
      <c r="AJ51" s="115">
        <v>0.30152671755725191</v>
      </c>
      <c r="AK51" s="115">
        <v>7.4901884056303061E-2</v>
      </c>
      <c r="AL51" s="115">
        <v>0</v>
      </c>
      <c r="AM51" s="115">
        <v>4.5177045177045301E-2</v>
      </c>
      <c r="AN51" s="115"/>
      <c r="AP51" s="116">
        <f t="shared" si="0"/>
        <v>0.11321149892494249</v>
      </c>
    </row>
    <row r="52" spans="1:42" x14ac:dyDescent="0.2">
      <c r="A52" t="s">
        <v>1406</v>
      </c>
      <c r="B52" s="115">
        <v>-0.11130159567453511</v>
      </c>
      <c r="C52" s="115">
        <v>-9.0909090909090912E-2</v>
      </c>
      <c r="D52" s="115">
        <v>-0.11604550336104365</v>
      </c>
      <c r="E52" s="115">
        <v>-4.8538622129436236E-2</v>
      </c>
      <c r="F52" s="115">
        <v>-6.903163950143805E-2</v>
      </c>
      <c r="G52" s="115">
        <v>-0.2900309917355372</v>
      </c>
      <c r="H52" s="115">
        <v>-0.21722113502935425</v>
      </c>
      <c r="I52" s="115">
        <v>-0.10174418604651166</v>
      </c>
      <c r="J52" s="115">
        <v>-9.3661898298005627E-2</v>
      </c>
      <c r="K52" s="115">
        <v>-6.2111801242236905E-3</v>
      </c>
      <c r="L52" s="115">
        <v>0.46375545851528405</v>
      </c>
      <c r="M52" s="115">
        <v>-0.12310286677908938</v>
      </c>
      <c r="N52" s="115"/>
      <c r="O52" s="115">
        <v>-4.3305785123966899E-2</v>
      </c>
      <c r="P52" s="115">
        <v>4.4111070603961586</v>
      </c>
      <c r="Q52" s="115">
        <v>-0.18964791695890029</v>
      </c>
      <c r="R52" s="115">
        <v>9.5425516114659104E-2</v>
      </c>
      <c r="S52" s="115">
        <v>0.21853885135135137</v>
      </c>
      <c r="T52" s="115">
        <v>-0.10256410256410249</v>
      </c>
      <c r="U52" s="115">
        <v>-2.2777047744196231E-2</v>
      </c>
      <c r="V52" s="115">
        <v>-0.12321468215792195</v>
      </c>
      <c r="W52" s="115">
        <v>0.66666666666666663</v>
      </c>
      <c r="X52" s="115">
        <v>0.30833333333333329</v>
      </c>
      <c r="Y52" s="115">
        <v>-3.7947110975236953E-2</v>
      </c>
      <c r="Z52" s="115">
        <v>5.9815303430079195E-2</v>
      </c>
      <c r="AA52" s="115">
        <v>-9.8028169014084413E-2</v>
      </c>
      <c r="AB52" s="115">
        <v>-0.22906496432594811</v>
      </c>
      <c r="AC52" s="115">
        <v>0.23366336633663348</v>
      </c>
      <c r="AE52" s="115">
        <v>-8.9786756453421213E-4</v>
      </c>
      <c r="AF52" s="115">
        <v>-7.4377159483542524E-2</v>
      </c>
      <c r="AG52" s="115">
        <v>-4.2914979757084998E-2</v>
      </c>
      <c r="AH52" s="115">
        <v>0.19780487804878047</v>
      </c>
      <c r="AI52" s="115">
        <v>-7.2179851453068225E-2</v>
      </c>
      <c r="AJ52" s="115">
        <v>-0.2186878727634195</v>
      </c>
      <c r="AK52" s="115">
        <v>-3.8913776892870913E-2</v>
      </c>
      <c r="AL52" s="115">
        <v>0</v>
      </c>
      <c r="AM52" s="115">
        <v>-0.10000000000000002</v>
      </c>
      <c r="AN52" s="115"/>
      <c r="AP52" s="116">
        <f t="shared" si="0"/>
        <v>0.11091084549516117</v>
      </c>
    </row>
    <row r="53" spans="1:42" x14ac:dyDescent="0.2">
      <c r="A53" t="s">
        <v>1407</v>
      </c>
      <c r="B53" s="115">
        <v>1.0931875749899922E-2</v>
      </c>
      <c r="C53" s="115">
        <v>-6.024096385542169E-3</v>
      </c>
      <c r="D53" s="115">
        <v>2.7211440245148096E-2</v>
      </c>
      <c r="E53" s="115">
        <v>-0.11435703059998155</v>
      </c>
      <c r="F53" s="115">
        <v>0.20857473928157574</v>
      </c>
      <c r="G53" s="115">
        <v>0.21531701192718142</v>
      </c>
      <c r="H53" s="115">
        <v>0.23132530120481926</v>
      </c>
      <c r="I53" s="115">
        <v>0.49565217391304356</v>
      </c>
      <c r="J53" s="115">
        <v>5.5433105576372065E-2</v>
      </c>
      <c r="K53" s="115">
        <v>0.19791666666666682</v>
      </c>
      <c r="L53" s="115">
        <v>0.43124999999999991</v>
      </c>
      <c r="M53" s="115">
        <v>0.15738933562338978</v>
      </c>
      <c r="N53" s="115"/>
      <c r="O53" s="115">
        <v>4.3463263194204953E-2</v>
      </c>
      <c r="P53" s="115">
        <v>4.5414141414141422</v>
      </c>
      <c r="Q53" s="115">
        <v>0.14301747635080983</v>
      </c>
      <c r="R53" s="115">
        <v>-2.5185185185185436E-3</v>
      </c>
      <c r="S53" s="115">
        <v>-0.21563431599867511</v>
      </c>
      <c r="T53" s="115">
        <v>-1.2000000000000077E-2</v>
      </c>
      <c r="U53" s="115">
        <v>-4.6293483214339959E-2</v>
      </c>
      <c r="V53" s="115">
        <v>6.4015748031496025E-2</v>
      </c>
      <c r="W53" s="115">
        <v>1.1290322580645161E-2</v>
      </c>
      <c r="X53" s="115">
        <v>-3.9615846338535356E-2</v>
      </c>
      <c r="Y53" s="115">
        <v>3.5495231688496692E-2</v>
      </c>
      <c r="Z53" s="115">
        <v>0.26649958228905596</v>
      </c>
      <c r="AA53" s="115">
        <v>0.18333333333333332</v>
      </c>
      <c r="AB53" s="115">
        <v>0.15331312256388044</v>
      </c>
      <c r="AC53" s="115">
        <v>-3.7936267071320179E-3</v>
      </c>
      <c r="AE53" s="115">
        <v>-0.10864345738295318</v>
      </c>
      <c r="AF53" s="115">
        <v>-3.5263157894736809E-2</v>
      </c>
      <c r="AG53" s="115">
        <v>5.7003257328990461E-3</v>
      </c>
      <c r="AH53" s="115">
        <v>0.24280084874204297</v>
      </c>
      <c r="AI53" s="115">
        <v>0.14726066567539745</v>
      </c>
      <c r="AJ53" s="115">
        <v>0.11529933481153004</v>
      </c>
      <c r="AK53" s="115">
        <v>0.11336206896551719</v>
      </c>
      <c r="AL53" s="115">
        <v>0</v>
      </c>
      <c r="AM53" s="115">
        <v>-5.257678292555968E-2</v>
      </c>
      <c r="AN53" s="115"/>
      <c r="AP53" s="116">
        <f t="shared" si="0"/>
        <v>0.20723741109987703</v>
      </c>
    </row>
    <row r="54" spans="1:42" x14ac:dyDescent="0.2">
      <c r="A54" t="s">
        <v>1408</v>
      </c>
      <c r="B54" s="115">
        <v>7.9280575539568424E-2</v>
      </c>
      <c r="C54" s="115">
        <v>-5.6791386118923856E-2</v>
      </c>
      <c r="D54" s="115">
        <v>0.10247747747747747</v>
      </c>
      <c r="E54" s="115">
        <v>-4.2489156413207024E-2</v>
      </c>
      <c r="F54" s="115">
        <v>7.8750000000000098E-2</v>
      </c>
      <c r="G54" s="115">
        <v>0.31598513011152407</v>
      </c>
      <c r="H54" s="115">
        <v>0.23880597014925381</v>
      </c>
      <c r="I54" s="115">
        <v>-0.17857142857142858</v>
      </c>
      <c r="J54" s="115">
        <v>9.0756100492847672E-2</v>
      </c>
      <c r="K54" s="115">
        <v>0.1646447140381283</v>
      </c>
      <c r="L54" s="115">
        <v>0.33333333333333331</v>
      </c>
      <c r="M54" s="115">
        <v>0.10489088242905198</v>
      </c>
      <c r="N54" s="115"/>
      <c r="O54" s="115">
        <v>1.7192982456140295E-2</v>
      </c>
      <c r="P54" s="115">
        <v>-0.65034141747115604</v>
      </c>
      <c r="Q54" s="115">
        <v>0.12581227436823103</v>
      </c>
      <c r="R54" s="115">
        <v>5.8823529411764705E-2</v>
      </c>
      <c r="S54" s="115">
        <v>0.20087509944311857</v>
      </c>
      <c r="T54" s="115">
        <v>-1.9607843137254902E-2</v>
      </c>
      <c r="U54" s="115">
        <v>-1.7426023359080622E-2</v>
      </c>
      <c r="V54" s="115">
        <v>-7.8125E-3</v>
      </c>
      <c r="W54" s="115">
        <v>9.7345132743362831E-2</v>
      </c>
      <c r="X54" s="115">
        <v>3.0515463917525708E-2</v>
      </c>
      <c r="Y54" s="115">
        <v>0.43462957706500144</v>
      </c>
      <c r="Z54" s="115">
        <v>0.20180722891566266</v>
      </c>
      <c r="AA54" s="115">
        <v>-0.11764705882352941</v>
      </c>
      <c r="AB54" s="115">
        <v>0.19451629591308855</v>
      </c>
      <c r="AC54" s="115">
        <v>-3.5844915874176868E-2</v>
      </c>
      <c r="AE54" s="115">
        <v>-8.6121777290181042E-2</v>
      </c>
      <c r="AF54" s="115">
        <v>-8.1977774198743816E-2</v>
      </c>
      <c r="AG54" s="115">
        <v>2.333333333333331E-2</v>
      </c>
      <c r="AH54" s="115">
        <v>0.13758620689655179</v>
      </c>
      <c r="AI54" s="115">
        <v>0.52822933053661958</v>
      </c>
      <c r="AJ54" s="115">
        <v>9.3333333333333282E-2</v>
      </c>
      <c r="AK54" s="115">
        <v>9.7297297297297303E-2</v>
      </c>
      <c r="AL54" s="115">
        <v>0</v>
      </c>
      <c r="AM54" s="115">
        <v>0.67043478260869571</v>
      </c>
      <c r="AN54" s="115"/>
      <c r="AP54" s="116">
        <f t="shared" si="0"/>
        <v>8.683402140425639E-2</v>
      </c>
    </row>
    <row r="55" spans="1:42" x14ac:dyDescent="0.2">
      <c r="A55" t="s">
        <v>1409</v>
      </c>
      <c r="B55" s="115">
        <v>4.1198501872659173E-2</v>
      </c>
      <c r="C55" s="115">
        <v>0.17330000000000004</v>
      </c>
      <c r="D55" s="115">
        <v>-1.6611295681063124E-2</v>
      </c>
      <c r="E55" s="115">
        <v>7.0704198654155948E-2</v>
      </c>
      <c r="F55" s="115">
        <v>-0.11209766925638177</v>
      </c>
      <c r="G55" s="115">
        <v>0.37556818181818175</v>
      </c>
      <c r="H55" s="115">
        <v>3.0769230769230795E-2</v>
      </c>
      <c r="I55" s="115">
        <v>0.11999999999999993</v>
      </c>
      <c r="J55" s="115">
        <v>0.12494929006085186</v>
      </c>
      <c r="K55" s="115">
        <v>-0.13102409638554219</v>
      </c>
      <c r="L55" s="115">
        <v>0</v>
      </c>
      <c r="M55" s="115">
        <v>0.10937799043062207</v>
      </c>
      <c r="N55" s="115"/>
      <c r="O55" s="115">
        <v>7.3446327683615795E-2</v>
      </c>
      <c r="P55" s="115">
        <v>-0.12414930913590437</v>
      </c>
      <c r="Q55" s="115">
        <v>0.17822203317737123</v>
      </c>
      <c r="R55" s="115">
        <v>-4.8507462686567165E-2</v>
      </c>
      <c r="S55" s="115">
        <v>0.11436170212765966</v>
      </c>
      <c r="T55" s="115">
        <v>-4.7025848645281913E-2</v>
      </c>
      <c r="U55" s="115">
        <v>0.12265929370365716</v>
      </c>
      <c r="V55" s="115">
        <v>-1.5384615384615385E-2</v>
      </c>
      <c r="W55" s="115">
        <v>8.9285714285714281E-3</v>
      </c>
      <c r="X55" s="115">
        <v>-2.2177419354838739E-2</v>
      </c>
      <c r="Y55" s="115">
        <v>0.1280819724623759</v>
      </c>
      <c r="Z55" s="115">
        <v>0.15341856586992778</v>
      </c>
      <c r="AA55" s="115">
        <v>5.2631578947368515E-2</v>
      </c>
      <c r="AB55" s="115">
        <v>1.7368421052631488E-2</v>
      </c>
      <c r="AC55" s="115">
        <v>0.10135352884305497</v>
      </c>
      <c r="AE55" s="115">
        <v>4.9712092130518165E-2</v>
      </c>
      <c r="AF55" s="115">
        <v>0.30715789473684219</v>
      </c>
      <c r="AG55" s="115">
        <v>5.8574453069865917E-2</v>
      </c>
      <c r="AH55" s="115">
        <v>3.5714285714285712E-2</v>
      </c>
      <c r="AI55" s="115">
        <v>0.17728161333470527</v>
      </c>
      <c r="AJ55" s="115">
        <v>2.4301336573511025E-3</v>
      </c>
      <c r="AK55" s="115">
        <v>9.6734990292413225E-2</v>
      </c>
      <c r="AL55" s="115">
        <v>0</v>
      </c>
      <c r="AM55" s="115">
        <v>1.8600531443755612E-2</v>
      </c>
      <c r="AN55" s="115"/>
      <c r="AP55" s="116">
        <f t="shared" si="0"/>
        <v>6.1821324076429915E-2</v>
      </c>
    </row>
    <row r="56" spans="1:42" x14ac:dyDescent="0.2">
      <c r="A56" t="s">
        <v>1410</v>
      </c>
      <c r="B56" s="115">
        <v>-0.13870967741935483</v>
      </c>
      <c r="C56" s="115">
        <v>4.4895684580822631E-2</v>
      </c>
      <c r="D56" s="115">
        <v>2.5297483876828019E-2</v>
      </c>
      <c r="E56" s="115">
        <v>0.10181704260651629</v>
      </c>
      <c r="F56" s="115">
        <v>-6.5352697095435758E-2</v>
      </c>
      <c r="G56" s="115">
        <v>-4.3478260869565064E-2</v>
      </c>
      <c r="H56" s="115">
        <v>-9.9722991689750656E-2</v>
      </c>
      <c r="I56" s="115">
        <v>-0.23547400611620795</v>
      </c>
      <c r="J56" s="115">
        <v>-6.8639798488665013E-2</v>
      </c>
      <c r="K56" s="115">
        <v>-6.3469675599435851E-2</v>
      </c>
      <c r="L56" s="115">
        <v>0.5</v>
      </c>
      <c r="M56" s="115">
        <v>-6.3703969178389025E-2</v>
      </c>
      <c r="N56" s="115"/>
      <c r="O56" s="115">
        <v>4.0768326146609135E-2</v>
      </c>
      <c r="P56" s="115">
        <v>2.0412457912457885E-2</v>
      </c>
      <c r="Q56" s="115">
        <v>-7.640934983303857E-2</v>
      </c>
      <c r="R56" s="115">
        <v>0.31372549019607843</v>
      </c>
      <c r="S56" s="115">
        <v>-1.913043478260875E-2</v>
      </c>
      <c r="T56" s="115">
        <v>-6.1111111111111047E-2</v>
      </c>
      <c r="U56" s="115">
        <v>6.7576028622540307E-2</v>
      </c>
      <c r="V56" s="115">
        <v>0.04</v>
      </c>
      <c r="W56" s="115">
        <v>-3.614457831325301E-2</v>
      </c>
      <c r="X56" s="115">
        <v>0.16981132075471705</v>
      </c>
      <c r="Y56" s="115">
        <v>-8.5084767286812066E-3</v>
      </c>
      <c r="Z56" s="115">
        <v>-4.477876106194692E-2</v>
      </c>
      <c r="AA56" s="115">
        <v>-7.9772079772079896E-2</v>
      </c>
      <c r="AB56" s="115">
        <v>-1.5544041450777238E-2</v>
      </c>
      <c r="AC56" s="115">
        <v>-4.5230769230769192E-2</v>
      </c>
      <c r="AE56" s="115">
        <v>-1.3070657321462356E-2</v>
      </c>
      <c r="AF56" s="115">
        <v>0.14018242918867027</v>
      </c>
      <c r="AG56" s="115">
        <v>0.168659793814433</v>
      </c>
      <c r="AH56" s="115">
        <v>-0.12472647702406998</v>
      </c>
      <c r="AI56" s="115">
        <v>6.7083882301273601E-2</v>
      </c>
      <c r="AJ56" s="115">
        <v>-0.10152838427947596</v>
      </c>
      <c r="AK56" s="115">
        <v>0.22400000000000003</v>
      </c>
      <c r="AL56" s="115">
        <v>0</v>
      </c>
      <c r="AM56" s="115">
        <v>-5.7595993322203776E-2</v>
      </c>
      <c r="AN56" s="115"/>
      <c r="AP56" s="116">
        <f t="shared" si="0"/>
        <v>1.283688192535179E-2</v>
      </c>
    </row>
    <row r="57" spans="1:42" x14ac:dyDescent="0.2">
      <c r="A57" t="s">
        <v>1411</v>
      </c>
      <c r="B57" s="115">
        <v>0.19230769230769232</v>
      </c>
      <c r="C57" s="115">
        <v>9.3419148449996312E-2</v>
      </c>
      <c r="D57" s="115">
        <v>-6.3163493245399424E-2</v>
      </c>
      <c r="E57" s="115">
        <v>-1.251564455569361E-3</v>
      </c>
      <c r="F57" s="115">
        <v>0.18137254901960789</v>
      </c>
      <c r="G57" s="115">
        <v>0.34699853587115653</v>
      </c>
      <c r="H57" s="115">
        <v>0.24482758620689654</v>
      </c>
      <c r="I57" s="115">
        <v>0.42794759825327511</v>
      </c>
      <c r="J57" s="115">
        <v>0.17874109263657967</v>
      </c>
      <c r="K57" s="115">
        <v>9.2449922958397476E-2</v>
      </c>
      <c r="L57" s="115">
        <v>-0.2</v>
      </c>
      <c r="M57" s="115">
        <v>6.3053624154681451E-2</v>
      </c>
      <c r="N57" s="115"/>
      <c r="O57" s="115">
        <v>-6.2132352941176389E-2</v>
      </c>
      <c r="P57" s="115">
        <v>-0.6153005464480874</v>
      </c>
      <c r="Q57" s="115">
        <v>-3.0100971613640795E-2</v>
      </c>
      <c r="R57" s="115">
        <v>9.9009900990099011E-3</v>
      </c>
      <c r="S57" s="115">
        <v>1.7924319539721227E-2</v>
      </c>
      <c r="T57" s="115">
        <v>-1.1560693641618497E-2</v>
      </c>
      <c r="U57" s="115">
        <v>-1.2060570867021495E-3</v>
      </c>
      <c r="V57" s="115">
        <v>0.14217836257309943</v>
      </c>
      <c r="W57" s="115">
        <v>3.4542314335060447E-3</v>
      </c>
      <c r="X57" s="115">
        <v>-1.1655011655011656E-2</v>
      </c>
      <c r="Y57" s="115">
        <v>-2.5553768098007645E-2</v>
      </c>
      <c r="Z57" s="115">
        <v>5.1162790697674418E-2</v>
      </c>
      <c r="AA57" s="115">
        <v>4.4642857142857144E-2</v>
      </c>
      <c r="AB57" s="115">
        <v>8.793686583990995E-2</v>
      </c>
      <c r="AC57" s="115">
        <v>-1.960784313725486E-2</v>
      </c>
      <c r="AE57" s="115">
        <v>7.6350448558885013E-3</v>
      </c>
      <c r="AF57" s="115">
        <v>6.8205128205128113E-2</v>
      </c>
      <c r="AG57" s="115">
        <v>-0.16652345763876952</v>
      </c>
      <c r="AH57" s="115">
        <v>0.33291666666666658</v>
      </c>
      <c r="AI57" s="115">
        <v>-7.9349034670979562E-2</v>
      </c>
      <c r="AJ57" s="115">
        <v>4.805491990846681E-2</v>
      </c>
      <c r="AK57" s="115">
        <v>9.375E-2</v>
      </c>
      <c r="AL57" s="115">
        <v>0</v>
      </c>
      <c r="AM57" s="115">
        <v>0.48819875776397509</v>
      </c>
      <c r="AN57" s="115"/>
      <c r="AP57" s="116">
        <f t="shared" si="0"/>
        <v>5.3602052498665807E-2</v>
      </c>
    </row>
    <row r="58" spans="1:42" x14ac:dyDescent="0.2">
      <c r="A58" t="s">
        <v>1412</v>
      </c>
      <c r="B58" s="115">
        <v>0</v>
      </c>
      <c r="C58" s="115">
        <v>-9.1320754716981735E-3</v>
      </c>
      <c r="D58" s="115">
        <v>-4.307729891492431E-2</v>
      </c>
      <c r="E58" s="115">
        <v>3.9800455482051862E-2</v>
      </c>
      <c r="F58" s="115">
        <v>0.24012158054711247</v>
      </c>
      <c r="G58" s="115">
        <v>0.3134615384615384</v>
      </c>
      <c r="H58" s="115">
        <v>7.4074074074073973E-2</v>
      </c>
      <c r="I58" s="115">
        <v>0.13930348258706482</v>
      </c>
      <c r="J58" s="115">
        <v>0.19221238938053095</v>
      </c>
      <c r="K58" s="115">
        <v>8.1666666666666707E-2</v>
      </c>
      <c r="L58" s="115">
        <v>0</v>
      </c>
      <c r="M58" s="115">
        <v>2.8104191147669311E-2</v>
      </c>
      <c r="N58" s="115"/>
      <c r="O58" s="115">
        <v>2.1788129226145689E-2</v>
      </c>
      <c r="P58" s="115">
        <v>0</v>
      </c>
      <c r="Q58" s="115">
        <v>6.133793367835926E-3</v>
      </c>
      <c r="R58" s="115">
        <v>-5.3864168618266976E-2</v>
      </c>
      <c r="S58" s="115">
        <v>-9.6741954827103807E-2</v>
      </c>
      <c r="T58" s="115">
        <v>-6.7385444743935305E-2</v>
      </c>
      <c r="U58" s="115">
        <v>9.7401960784313749E-2</v>
      </c>
      <c r="V58" s="115">
        <v>-9.5537190082644649E-2</v>
      </c>
      <c r="W58" s="115">
        <v>2.4960169941582622E-2</v>
      </c>
      <c r="X58" s="115">
        <v>-3.3348355114916718E-2</v>
      </c>
      <c r="Y58" s="115">
        <v>-2.2912762227192986E-2</v>
      </c>
      <c r="Z58" s="115">
        <v>-2.2727272727272728E-2</v>
      </c>
      <c r="AA58" s="115">
        <v>-3.4482758620689537E-2</v>
      </c>
      <c r="AB58" s="115">
        <v>0.15120051914341326</v>
      </c>
      <c r="AC58" s="115">
        <v>-5.0143266475644703E-2</v>
      </c>
      <c r="AE58" s="115">
        <v>0.18128523111612174</v>
      </c>
      <c r="AF58" s="115">
        <v>-2.7431421446384073E-2</v>
      </c>
      <c r="AG58" s="115">
        <v>0.14434611602753189</v>
      </c>
      <c r="AH58" s="115">
        <v>-3.9615846338535356E-2</v>
      </c>
      <c r="AI58" s="115">
        <v>0.1017930727252478</v>
      </c>
      <c r="AJ58" s="115">
        <v>0.10214375788146286</v>
      </c>
      <c r="AK58" s="115">
        <v>-1.1764705882352941E-2</v>
      </c>
      <c r="AL58" s="115">
        <v>0</v>
      </c>
      <c r="AM58" s="115">
        <v>0.37606837606837629</v>
      </c>
      <c r="AN58" s="115"/>
      <c r="AP58" s="116">
        <f t="shared" si="0"/>
        <v>4.743613842047717E-2</v>
      </c>
    </row>
    <row r="59" spans="1:42" x14ac:dyDescent="0.2">
      <c r="A59" t="s">
        <v>1413</v>
      </c>
      <c r="B59" s="115">
        <v>5.7082452431289607E-2</v>
      </c>
      <c r="C59" s="115">
        <v>-7.0175438596491224E-2</v>
      </c>
      <c r="D59" s="115">
        <v>-1.9227697468253327E-2</v>
      </c>
      <c r="E59" s="115">
        <v>0.13657093553556021</v>
      </c>
      <c r="F59" s="115">
        <v>5.2800000000000014E-2</v>
      </c>
      <c r="G59" s="115">
        <v>-2.8037383177569996E-2</v>
      </c>
      <c r="H59" s="115">
        <v>-9.9999999999999936E-2</v>
      </c>
      <c r="I59" s="115">
        <v>-0.12608695652173915</v>
      </c>
      <c r="J59" s="115">
        <v>-5.817636272712122E-2</v>
      </c>
      <c r="K59" s="115">
        <v>-0.10447761194029853</v>
      </c>
      <c r="L59" s="115">
        <v>-4.7619047619047616E-2</v>
      </c>
      <c r="M59" s="115">
        <v>5.2783505154639219E-2</v>
      </c>
      <c r="N59" s="115"/>
      <c r="O59" s="115">
        <v>-8.2068965517241341E-2</v>
      </c>
      <c r="P59" s="115">
        <v>-1</v>
      </c>
      <c r="Q59" s="115">
        <v>5.7785888077858907E-2</v>
      </c>
      <c r="R59" s="115">
        <v>0.14828161135911361</v>
      </c>
      <c r="S59" s="115">
        <v>-7.9888156580785194E-4</v>
      </c>
      <c r="T59" s="115">
        <v>-1.0824934677118333E-2</v>
      </c>
      <c r="U59" s="115">
        <v>0.26042632066728455</v>
      </c>
      <c r="V59" s="115">
        <v>8.3333333333333332E-3</v>
      </c>
      <c r="W59" s="115">
        <v>-0.15052631578947373</v>
      </c>
      <c r="X59" s="115">
        <v>-0.37316384180790957</v>
      </c>
      <c r="Y59" s="115">
        <v>0.12081582870307618</v>
      </c>
      <c r="Z59" s="115">
        <v>-4.3478260869565216E-2</v>
      </c>
      <c r="AA59" s="115">
        <v>-3.3333333333333409E-2</v>
      </c>
      <c r="AB59" s="115">
        <v>1.0491803278688533E-2</v>
      </c>
      <c r="AC59" s="115">
        <v>3.8832158780381996E-3</v>
      </c>
      <c r="AE59" s="115">
        <v>6.4059500959692942E-2</v>
      </c>
      <c r="AF59" s="115">
        <v>2.5000000000000356E-3</v>
      </c>
      <c r="AG59" s="115">
        <v>-5.7809894385769826E-2</v>
      </c>
      <c r="AH59" s="115">
        <v>-0.22583643122676589</v>
      </c>
      <c r="AI59" s="115">
        <v>-5.2071792599157861E-3</v>
      </c>
      <c r="AJ59" s="115">
        <v>0.19788519637462229</v>
      </c>
      <c r="AK59" s="115">
        <v>0</v>
      </c>
      <c r="AL59" s="115">
        <v>0</v>
      </c>
      <c r="AM59" s="115">
        <v>0.29711751662971175</v>
      </c>
      <c r="AN59" s="115"/>
      <c r="AP59" s="116">
        <f t="shared" si="0"/>
        <v>-2.9611984113903131E-2</v>
      </c>
    </row>
    <row r="60" spans="1:42" x14ac:dyDescent="0.2">
      <c r="A60" t="s">
        <v>1414</v>
      </c>
      <c r="B60" s="115">
        <v>-1.6260162601622783E-4</v>
      </c>
      <c r="C60" s="115">
        <v>1.6006559480945454E-2</v>
      </c>
      <c r="D60" s="115">
        <v>-0.15111864406779665</v>
      </c>
      <c r="E60" s="115">
        <v>-3.6460807600950204E-2</v>
      </c>
      <c r="F60" s="115">
        <v>-5.8734939759036098E-2</v>
      </c>
      <c r="G60" s="115">
        <v>-8.4687767322497887E-2</v>
      </c>
      <c r="H60" s="115">
        <v>9.0909090909090912E-2</v>
      </c>
      <c r="I60" s="115">
        <v>9.5238095238095108E-2</v>
      </c>
      <c r="J60" s="115">
        <v>-9.3532789362345187E-2</v>
      </c>
      <c r="K60" s="115">
        <v>-4.285714285714283E-2</v>
      </c>
      <c r="L60" s="115">
        <v>-4.5454545454545456E-2</v>
      </c>
      <c r="M60" s="115">
        <v>-6.6499855644307548E-2</v>
      </c>
      <c r="N60" s="115"/>
      <c r="O60" s="115">
        <v>-4.886848146933416E-2</v>
      </c>
      <c r="P60" s="115">
        <v>0</v>
      </c>
      <c r="Q60" s="115">
        <v>-0.13700787401574802</v>
      </c>
      <c r="R60" s="115">
        <v>-5.6192893401015194E-2</v>
      </c>
      <c r="S60" s="115">
        <v>-0.1670271169522542</v>
      </c>
      <c r="T60" s="115">
        <v>0.25020000000000003</v>
      </c>
      <c r="U60" s="115">
        <v>-5.4061952074810057E-2</v>
      </c>
      <c r="V60" s="115">
        <v>-0.15889815658512643</v>
      </c>
      <c r="W60" s="115">
        <v>2.465331278890601E-2</v>
      </c>
      <c r="X60" s="115">
        <v>-0.27562922038060161</v>
      </c>
      <c r="Y60" s="115">
        <v>-0.1513513513513513</v>
      </c>
      <c r="Z60" s="115">
        <v>0</v>
      </c>
      <c r="AA60" s="115">
        <v>-4.4585987261146487E-2</v>
      </c>
      <c r="AB60" s="115">
        <v>-8.7918660287081271E-2</v>
      </c>
      <c r="AC60" s="115">
        <v>-4.753424657534245E-2</v>
      </c>
      <c r="AE60" s="115">
        <v>6.7632850241546166E-3</v>
      </c>
      <c r="AF60" s="115">
        <v>-4.7619047619047616E-2</v>
      </c>
      <c r="AG60" s="115">
        <v>-4.9321824907521648E-2</v>
      </c>
      <c r="AH60" s="115">
        <v>-2.7803521779424254E-3</v>
      </c>
      <c r="AI60" s="115">
        <v>2.4982966159436779E-2</v>
      </c>
      <c r="AJ60" s="115">
        <v>-3.2163742690058443E-2</v>
      </c>
      <c r="AK60" s="115">
        <v>-2.8571428571428571E-2</v>
      </c>
      <c r="AL60" s="115">
        <v>0</v>
      </c>
      <c r="AM60" s="115">
        <v>4.1570438799076147E-2</v>
      </c>
      <c r="AN60" s="115"/>
      <c r="AP60" s="116">
        <f t="shared" si="0"/>
        <v>-3.9408824489298416E-2</v>
      </c>
    </row>
    <row r="61" spans="1:42" x14ac:dyDescent="0.2">
      <c r="A61" t="s">
        <v>1415</v>
      </c>
      <c r="B61" s="115">
        <v>-5.3846153846153849E-2</v>
      </c>
      <c r="C61" s="115">
        <v>-8.6286644951140093E-2</v>
      </c>
      <c r="D61" s="115">
        <v>-3.5490673685243064E-2</v>
      </c>
      <c r="E61" s="115">
        <v>0.12898900509519984</v>
      </c>
      <c r="F61" s="115">
        <v>0</v>
      </c>
      <c r="G61" s="115">
        <v>-0.12696041822255422</v>
      </c>
      <c r="H61" s="115">
        <v>-0.2005813953488372</v>
      </c>
      <c r="I61" s="115">
        <v>-0.10638297872340426</v>
      </c>
      <c r="J61" s="115">
        <v>-5.2541159627773629E-2</v>
      </c>
      <c r="K61" s="115">
        <v>-5.4054054054054099E-2</v>
      </c>
      <c r="L61" s="115">
        <v>0</v>
      </c>
      <c r="M61" s="115">
        <v>-0.10615053763440863</v>
      </c>
      <c r="N61" s="115"/>
      <c r="O61" s="115">
        <v>6.2706270627061952E-3</v>
      </c>
      <c r="P61" s="115"/>
      <c r="Q61" s="115">
        <v>-4.8609955052438848E-2</v>
      </c>
      <c r="R61" s="115">
        <v>-6.1413121158702115E-2</v>
      </c>
      <c r="S61" s="115">
        <v>-9.2953070771087928E-2</v>
      </c>
      <c r="T61" s="115">
        <v>3.4482758620689655E-2</v>
      </c>
      <c r="U61" s="115">
        <v>1.997019374068551E-2</v>
      </c>
      <c r="V61" s="115">
        <v>-7.9548387096774267E-2</v>
      </c>
      <c r="W61" s="115">
        <v>-7.8059521272817733E-2</v>
      </c>
      <c r="X61" s="115">
        <v>-6.7073170731708409E-3</v>
      </c>
      <c r="Y61" s="115">
        <v>-5.7248183888105833E-2</v>
      </c>
      <c r="Z61" s="115">
        <v>0</v>
      </c>
      <c r="AA61" s="115">
        <v>2.5585193249863844E-2</v>
      </c>
      <c r="AB61" s="115">
        <v>-0.16400000000000006</v>
      </c>
      <c r="AC61" s="115">
        <v>-2.6666666666666668E-2</v>
      </c>
      <c r="AE61" s="115">
        <v>-2.5653094845846162E-2</v>
      </c>
      <c r="AF61" s="115">
        <v>-0.11485774499473135</v>
      </c>
      <c r="AG61" s="115">
        <v>0.31564310544611829</v>
      </c>
      <c r="AH61" s="115">
        <v>3.0235518777848368E-2</v>
      </c>
      <c r="AI61" s="115">
        <v>-0.10234454638124356</v>
      </c>
      <c r="AJ61" s="115">
        <v>-0.15867158671586726</v>
      </c>
      <c r="AK61" s="115">
        <v>-4.5454545454545456E-2</v>
      </c>
      <c r="AL61" s="115">
        <v>0</v>
      </c>
      <c r="AM61" s="115">
        <v>-0.31269841269841264</v>
      </c>
      <c r="AN61" s="115"/>
      <c r="AP61" s="116">
        <f t="shared" si="0"/>
        <v>-4.6742964804881944E-2</v>
      </c>
    </row>
    <row r="62" spans="1:42" x14ac:dyDescent="0.2">
      <c r="A62" t="s">
        <v>1416</v>
      </c>
      <c r="B62" s="115">
        <v>-8.2439299830604218E-2</v>
      </c>
      <c r="C62" s="115">
        <v>-5.5384615384615386E-2</v>
      </c>
      <c r="D62" s="115">
        <v>-7.3798167915814977E-2</v>
      </c>
      <c r="E62" s="115">
        <v>0.15270479134466761</v>
      </c>
      <c r="F62" s="115">
        <v>7.0967741935483789E-2</v>
      </c>
      <c r="G62" s="115">
        <v>-4.0830945558739271E-2</v>
      </c>
      <c r="H62" s="115">
        <v>-0.31062124248496997</v>
      </c>
      <c r="I62" s="115">
        <v>-4.0816326530612276E-2</v>
      </c>
      <c r="J62" s="115">
        <v>0.13540312093628074</v>
      </c>
      <c r="K62" s="115">
        <v>-5.3763440860215101E-3</v>
      </c>
      <c r="L62" s="115">
        <v>0.1</v>
      </c>
      <c r="M62" s="115">
        <v>1.025462761797173E-2</v>
      </c>
      <c r="N62" s="115"/>
      <c r="O62" s="115">
        <v>0.10342316096139839</v>
      </c>
      <c r="P62" s="115">
        <v>-1</v>
      </c>
      <c r="R62" s="115">
        <v>0.16605555555555548</v>
      </c>
      <c r="S62" s="115">
        <v>0.13011596180081847</v>
      </c>
      <c r="T62" s="115">
        <v>-0.16666666666666666</v>
      </c>
      <c r="U62" s="115">
        <v>-1.5475269329206054E-3</v>
      </c>
      <c r="V62" s="115">
        <v>-7.1077550041951418E-2</v>
      </c>
      <c r="W62" s="115">
        <v>-1.489361702127595E-3</v>
      </c>
      <c r="X62" s="115">
        <v>6.9565217391304404E-2</v>
      </c>
      <c r="Y62" s="115">
        <v>7.4378239850894118E-2</v>
      </c>
      <c r="Z62" s="115">
        <v>-1.3041777159501428E-4</v>
      </c>
      <c r="AA62" s="115">
        <v>0.14812500000000006</v>
      </c>
      <c r="AB62" s="115">
        <v>8.6956521739130516E-2</v>
      </c>
      <c r="AC62" s="115">
        <v>1.3513513513513514E-2</v>
      </c>
      <c r="AE62" s="115">
        <v>3.6594291290558668E-2</v>
      </c>
      <c r="AF62" s="115">
        <v>0.43962378640776706</v>
      </c>
      <c r="AG62" s="115">
        <v>-0.19345794392523366</v>
      </c>
      <c r="AH62" s="115">
        <v>0.11775168979011036</v>
      </c>
      <c r="AI62" s="115">
        <v>-5.7274649240822678E-2</v>
      </c>
      <c r="AJ62" s="115">
        <v>-3.7869822485206928E-2</v>
      </c>
      <c r="AK62" s="115">
        <v>0</v>
      </c>
      <c r="AL62" s="115">
        <v>0</v>
      </c>
      <c r="AM62" s="115">
        <v>-0.11267605633802814</v>
      </c>
      <c r="AN62" s="115"/>
      <c r="AP62" s="116">
        <f t="shared" si="0"/>
        <v>-1.1314963336013584E-2</v>
      </c>
    </row>
    <row r="63" spans="1:42" x14ac:dyDescent="0.2">
      <c r="A63" t="s">
        <v>1417</v>
      </c>
      <c r="B63" s="115">
        <v>-4.8616706956755178E-2</v>
      </c>
      <c r="C63" s="115">
        <v>0.12053509860708859</v>
      </c>
      <c r="D63" s="115">
        <v>-5.6499999999999932E-2</v>
      </c>
      <c r="E63" s="115">
        <v>-8.9373680506685357E-2</v>
      </c>
      <c r="F63" s="115">
        <v>-1.5873015873015817E-2</v>
      </c>
      <c r="G63" s="115">
        <v>-0.20455840455840454</v>
      </c>
      <c r="H63" s="115">
        <v>0.33066666666666672</v>
      </c>
      <c r="I63" s="115">
        <v>0.21890547263681615</v>
      </c>
      <c r="J63" s="115">
        <v>-0.14377174669450232</v>
      </c>
      <c r="K63" s="115">
        <v>-5.222929936305723E-2</v>
      </c>
      <c r="L63" s="115">
        <v>0.25</v>
      </c>
      <c r="M63" s="115">
        <v>-2.0097079110959835E-2</v>
      </c>
      <c r="N63" s="115"/>
      <c r="O63" s="115">
        <v>-0.11447920025798132</v>
      </c>
      <c r="P63" s="115">
        <v>-0.5975886232481451</v>
      </c>
      <c r="R63" s="115">
        <v>0.12852664576802508</v>
      </c>
      <c r="S63" s="115">
        <v>-7.1858182969294068E-2</v>
      </c>
      <c r="T63" s="115">
        <v>0</v>
      </c>
      <c r="U63" s="115">
        <v>-4.5451962956650195E-2</v>
      </c>
      <c r="V63" s="115">
        <v>6.9615384615384704E-2</v>
      </c>
      <c r="W63" s="115">
        <v>-0.18004187020237261</v>
      </c>
      <c r="X63" s="115">
        <v>-7.9631852741096382E-2</v>
      </c>
      <c r="Y63" s="115">
        <v>0.14758371766593131</v>
      </c>
      <c r="Z63" s="115">
        <v>0</v>
      </c>
      <c r="AA63" s="115">
        <v>5.1939513477974958E-2</v>
      </c>
      <c r="AB63" s="115">
        <v>-0.19510061242344712</v>
      </c>
      <c r="AC63" s="115">
        <v>2.3025870242449099E-3</v>
      </c>
      <c r="AE63" s="115">
        <v>-8.4022346368715042E-2</v>
      </c>
      <c r="AF63" s="115">
        <v>-0.13558877524259116</v>
      </c>
      <c r="AG63" s="115">
        <v>-2.4612579762989997E-2</v>
      </c>
      <c r="AH63" s="115">
        <v>-0.14637109019131492</v>
      </c>
      <c r="AI63" s="115">
        <v>-1.2432381133149874E-2</v>
      </c>
      <c r="AJ63" s="115">
        <v>-9.3347639484978651E-2</v>
      </c>
      <c r="AK63" s="115">
        <v>1.8518518518518517E-2</v>
      </c>
      <c r="AL63" s="115">
        <v>0</v>
      </c>
      <c r="AM63" s="115">
        <v>7.575757575757576E-2</v>
      </c>
      <c r="AN63" s="115"/>
      <c r="AP63" s="116">
        <f t="shared" si="0"/>
        <v>-2.8491310551653715E-2</v>
      </c>
    </row>
    <row r="64" spans="1:42" x14ac:dyDescent="0.2">
      <c r="A64" t="s">
        <v>1418</v>
      </c>
      <c r="B64" s="115">
        <v>-3.8605551969012379E-2</v>
      </c>
      <c r="C64" s="115">
        <v>9.3995171997586058E-2</v>
      </c>
      <c r="D64" s="115">
        <v>-7.8947368421052627E-2</v>
      </c>
      <c r="E64" s="115">
        <v>3.6620951269331639E-2</v>
      </c>
      <c r="F64" s="115">
        <v>6.4189189189189172E-2</v>
      </c>
      <c r="G64" s="115">
        <v>0.13225806451612906</v>
      </c>
      <c r="H64" s="115">
        <v>-0.20212765957446813</v>
      </c>
      <c r="I64" s="115">
        <v>-0.27436823104693148</v>
      </c>
      <c r="J64" s="115">
        <v>-8.2815734989649201E-3</v>
      </c>
      <c r="K64" s="115">
        <v>-1.8750000000000044E-2</v>
      </c>
      <c r="L64" s="115">
        <v>0.6</v>
      </c>
      <c r="M64" s="115">
        <v>9.3287403407504049E-2</v>
      </c>
      <c r="N64" s="115"/>
      <c r="O64" s="115">
        <v>5.1186440677966155E-2</v>
      </c>
      <c r="P64" s="115">
        <v>-0.24932312214744334</v>
      </c>
      <c r="R64" s="115">
        <v>-8.0228869954598672E-3</v>
      </c>
      <c r="S64" s="115">
        <v>1.8211120064464185E-2</v>
      </c>
      <c r="T64" s="115">
        <v>0.12258064516129032</v>
      </c>
      <c r="U64" s="115">
        <v>6.8070014872440099E-3</v>
      </c>
      <c r="V64" s="115">
        <v>-2.5000000000000001E-2</v>
      </c>
      <c r="W64" s="115">
        <v>0.26627393225331364</v>
      </c>
      <c r="X64" s="115">
        <v>-7.3485600794439832E-3</v>
      </c>
      <c r="Y64" s="115">
        <v>-0.10946428571428564</v>
      </c>
      <c r="Z64" s="115">
        <v>4.5590909090909099E-2</v>
      </c>
      <c r="AA64" s="115">
        <v>-0.16794310722100658</v>
      </c>
      <c r="AB64" s="115">
        <v>-6.0869565217391555E-3</v>
      </c>
      <c r="AC64" s="115">
        <v>4.1766614928742681E-2</v>
      </c>
      <c r="AE64" s="115">
        <v>9.0191657271702051E-3</v>
      </c>
      <c r="AF64" s="115">
        <v>0.26049586776859512</v>
      </c>
      <c r="AG64" s="115">
        <v>-9.4884488448844881E-2</v>
      </c>
      <c r="AH64" s="115">
        <v>-0.11120107962213219</v>
      </c>
      <c r="AI64" s="115">
        <v>0.16857047798602642</v>
      </c>
      <c r="AJ64" s="115">
        <v>6.0295790671217431E-2</v>
      </c>
      <c r="AK64" s="115">
        <v>8.173076923076926E-2</v>
      </c>
      <c r="AL64" s="115">
        <v>0</v>
      </c>
      <c r="AM64" s="115">
        <v>-0.1081081081081082</v>
      </c>
      <c r="AN64" s="115"/>
      <c r="AP64" s="116">
        <f t="shared" si="0"/>
        <v>1.8411901030244426E-2</v>
      </c>
    </row>
    <row r="65" spans="1:42" x14ac:dyDescent="0.2">
      <c r="A65" t="s">
        <v>1419</v>
      </c>
      <c r="B65" s="115">
        <v>1.440733464309114E-2</v>
      </c>
      <c r="C65" s="115">
        <v>-2.8864468864468848E-2</v>
      </c>
      <c r="D65" s="115">
        <v>-0.15555555555555556</v>
      </c>
      <c r="E65" s="115">
        <v>-9.1704214153193589E-2</v>
      </c>
      <c r="F65" s="115">
        <v>-9.0629800307219649E-2</v>
      </c>
      <c r="G65" s="115">
        <v>-8.8235294117647065E-2</v>
      </c>
      <c r="H65" s="115">
        <v>-0.1360294117647059</v>
      </c>
      <c r="I65" s="115">
        <v>8.6274509803921651E-2</v>
      </c>
      <c r="J65" s="115">
        <v>-8.5573646346081042E-2</v>
      </c>
      <c r="K65" s="115">
        <v>3.4928848641655831E-2</v>
      </c>
      <c r="L65" s="115">
        <v>0</v>
      </c>
      <c r="M65" s="115">
        <v>-0.13968762515018021</v>
      </c>
      <c r="N65" s="115"/>
      <c r="O65" s="115">
        <v>4.0931545518701484E-2</v>
      </c>
      <c r="P65" s="115">
        <v>-0.26582422263240085</v>
      </c>
      <c r="R65" s="115">
        <v>-4.5869926418229394E-2</v>
      </c>
      <c r="S65" s="115">
        <v>-0.14460987041632214</v>
      </c>
      <c r="T65" s="115">
        <v>3.3333333333333333E-2</v>
      </c>
      <c r="U65" s="115">
        <v>-0.1302487562189055</v>
      </c>
      <c r="V65" s="115">
        <v>-1.2772258900475062E-2</v>
      </c>
      <c r="W65" s="115">
        <v>-0.10957826269408302</v>
      </c>
      <c r="X65" s="115">
        <v>4.0289256198347168E-2</v>
      </c>
      <c r="Y65" s="115">
        <v>0.38923344083354</v>
      </c>
      <c r="Z65" s="115">
        <v>0.21406103415926267</v>
      </c>
      <c r="AA65" s="115">
        <v>-6.2564102564102511E-2</v>
      </c>
      <c r="AB65" s="115">
        <v>-1.7094017094017033E-2</v>
      </c>
      <c r="AC65" s="115">
        <v>-4.2297297297297233E-2</v>
      </c>
      <c r="AE65" s="115">
        <v>-3.3558509479189348E-2</v>
      </c>
      <c r="AF65" s="115">
        <v>7.7279202279202347E-2</v>
      </c>
      <c r="AG65" s="115">
        <v>-0.13428571428571426</v>
      </c>
      <c r="AH65" s="115">
        <v>0.24537815126050411</v>
      </c>
      <c r="AI65" s="115">
        <v>-0.17728102189781017</v>
      </c>
      <c r="AJ65" s="115">
        <v>-0.20018198362147416</v>
      </c>
      <c r="AK65" s="115">
        <v>0</v>
      </c>
      <c r="AL65" s="115">
        <v>0</v>
      </c>
      <c r="AM65" s="115">
        <v>3.4965034965034961E-2</v>
      </c>
      <c r="AN65" s="115"/>
      <c r="AP65" s="116">
        <f t="shared" si="0"/>
        <v>-2.8038979089785077E-2</v>
      </c>
    </row>
    <row r="66" spans="1:42" x14ac:dyDescent="0.2">
      <c r="A66" t="s">
        <v>1420</v>
      </c>
      <c r="B66" s="115">
        <v>-4.5625000000000068E-2</v>
      </c>
      <c r="C66" s="115">
        <v>9.7487437185929643E-2</v>
      </c>
      <c r="D66" s="115">
        <v>0</v>
      </c>
      <c r="E66" s="115">
        <v>4.3562439496611691E-2</v>
      </c>
      <c r="F66" s="115">
        <v>3.6624203821655973E-2</v>
      </c>
      <c r="G66" s="115">
        <v>4.0391676866585076E-2</v>
      </c>
      <c r="H66" s="115">
        <v>-0.20467836257309935</v>
      </c>
      <c r="I66" s="115">
        <v>5.8091286307053805E-2</v>
      </c>
      <c r="J66" s="115">
        <v>6.6639741518578391E-2</v>
      </c>
      <c r="K66" s="115">
        <v>-0.11047180667433822</v>
      </c>
      <c r="L66" s="115">
        <v>-0.10714285714285708</v>
      </c>
      <c r="M66" s="115">
        <v>-0.10237975411604004</v>
      </c>
      <c r="N66" s="115"/>
      <c r="O66" s="115">
        <v>-2.2758620689655177E-2</v>
      </c>
      <c r="P66" s="115">
        <v>7.9784135160825387E-2</v>
      </c>
      <c r="R66" s="115">
        <v>-0.17375956069817611</v>
      </c>
      <c r="S66" s="115">
        <v>-8.409090909090905E-2</v>
      </c>
      <c r="T66" s="115">
        <v>0.23741956772809769</v>
      </c>
      <c r="U66" s="115">
        <v>-2.5803890432711898E-3</v>
      </c>
      <c r="V66" s="115">
        <v>5.5830618892508101E-2</v>
      </c>
      <c r="W66" s="115">
        <v>0.17316923076923069</v>
      </c>
      <c r="X66" s="115">
        <v>0.86368887177512521</v>
      </c>
      <c r="Y66" s="115">
        <v>0.23109029827954802</v>
      </c>
      <c r="Z66" s="115">
        <v>0.59740832157968982</v>
      </c>
      <c r="AA66" s="115">
        <v>0.2179887570268581</v>
      </c>
      <c r="AB66" s="115">
        <v>0.10953058321479368</v>
      </c>
      <c r="AC66" s="115">
        <v>1.3698630136986301E-2</v>
      </c>
      <c r="AE66" s="115">
        <v>-0.18764383076650737</v>
      </c>
      <c r="AF66" s="115">
        <v>-6.6489361702127658E-2</v>
      </c>
      <c r="AG66" s="115">
        <v>3.7037037037037035E-2</v>
      </c>
      <c r="AH66" s="115">
        <v>-6.6777963272119968E-3</v>
      </c>
      <c r="AI66" s="115">
        <v>6.4594463331714341E-2</v>
      </c>
      <c r="AJ66" s="115">
        <v>-0.16362252663622529</v>
      </c>
      <c r="AK66" s="115">
        <v>8.4848484848484614E-3</v>
      </c>
      <c r="AL66" s="115">
        <v>0</v>
      </c>
      <c r="AM66" s="115">
        <v>2.1428571428571481E-2</v>
      </c>
      <c r="AN66" s="115"/>
      <c r="AP66" s="116">
        <f t="shared" si="0"/>
        <v>5.0743712702338017E-2</v>
      </c>
    </row>
    <row r="67" spans="1:42" x14ac:dyDescent="0.2">
      <c r="A67" t="s">
        <v>1421</v>
      </c>
      <c r="B67" s="115">
        <v>-1.0758006677383511E-2</v>
      </c>
      <c r="C67" s="115">
        <v>-5.1989602079584533E-3</v>
      </c>
      <c r="D67" s="115">
        <v>-1.4778325123152709E-2</v>
      </c>
      <c r="E67" s="115">
        <v>-7.9557026476578405E-2</v>
      </c>
      <c r="F67" s="115">
        <v>0.1315315315315316</v>
      </c>
      <c r="G67" s="115">
        <v>-3.9388594944150597E-2</v>
      </c>
      <c r="H67" s="115">
        <v>-0.16279069767441862</v>
      </c>
      <c r="I67" s="115">
        <v>-3.5999999999999942E-2</v>
      </c>
      <c r="J67" s="115">
        <v>0.26996067703881005</v>
      </c>
      <c r="K67" s="115">
        <v>-7.058823529411766E-2</v>
      </c>
      <c r="L67" s="115">
        <v>0.11999999999999993</v>
      </c>
      <c r="M67" s="115">
        <v>-5.789849892780574E-3</v>
      </c>
      <c r="N67" s="115"/>
      <c r="O67" s="115">
        <v>-3.3333333333333333E-2</v>
      </c>
      <c r="P67" s="115">
        <v>0.66903787103377677</v>
      </c>
      <c r="R67" s="115">
        <v>0.25128834355828228</v>
      </c>
      <c r="S67" s="115">
        <v>0.13776756213187766</v>
      </c>
      <c r="T67" s="115">
        <v>0.34703855983998227</v>
      </c>
      <c r="U67" s="115">
        <v>5.7292759706191063E-2</v>
      </c>
      <c r="V67" s="115">
        <v>0.13703703703703704</v>
      </c>
      <c r="W67" s="115">
        <v>0.10169491525423729</v>
      </c>
      <c r="X67" s="115">
        <v>0.25458937198067633</v>
      </c>
      <c r="Y67" s="115">
        <v>-6.6740823136818344E-3</v>
      </c>
      <c r="Z67" s="115">
        <v>0.18166666666666664</v>
      </c>
      <c r="AA67" s="115">
        <v>0.52476190476190487</v>
      </c>
      <c r="AB67" s="115">
        <v>0.15245901639344256</v>
      </c>
      <c r="AC67" s="115">
        <v>4.2857142857142858E-2</v>
      </c>
      <c r="AE67" s="115">
        <v>0.37847730600292839</v>
      </c>
      <c r="AF67" s="115">
        <v>0.11407407407407401</v>
      </c>
      <c r="AG67" s="115">
        <v>-0.12166558230318797</v>
      </c>
      <c r="AH67" s="115">
        <v>2.0790729379686415E-2</v>
      </c>
      <c r="AI67" s="115">
        <v>0.10758472296933835</v>
      </c>
      <c r="AJ67" s="115">
        <v>0.39787234042553193</v>
      </c>
      <c r="AK67" s="115">
        <v>0</v>
      </c>
      <c r="AL67" s="115">
        <v>0</v>
      </c>
      <c r="AM67" s="115">
        <v>0</v>
      </c>
      <c r="AN67" s="115"/>
      <c r="AP67" s="116">
        <f t="shared" ref="AP67:AP130" si="1">AVERAGE(B67:AN67)</f>
        <v>0.10889313824006783</v>
      </c>
    </row>
    <row r="68" spans="1:42" x14ac:dyDescent="0.2">
      <c r="A68" t="s">
        <v>1422</v>
      </c>
      <c r="B68" s="115">
        <v>-6.8103249596681223E-2</v>
      </c>
      <c r="C68" s="115">
        <v>-2.3242187499999956E-2</v>
      </c>
      <c r="D68" s="115">
        <v>1.4999999999999999E-2</v>
      </c>
      <c r="E68" s="115">
        <v>0.13690303907380622</v>
      </c>
      <c r="F68" s="115">
        <v>8.6105675146770935E-2</v>
      </c>
      <c r="G68" s="115">
        <v>0.35537848605577693</v>
      </c>
      <c r="H68" s="115">
        <v>1.5531249999999999</v>
      </c>
      <c r="I68" s="115">
        <v>0.20772946859903391</v>
      </c>
      <c r="J68" s="115">
        <v>-2.6464713715046544E-2</v>
      </c>
      <c r="K68" s="115">
        <v>-7.4309978768577799E-3</v>
      </c>
      <c r="L68" s="115">
        <v>-0.19093851132686079</v>
      </c>
      <c r="M68" s="115">
        <v>4.6678635547576708E-3</v>
      </c>
      <c r="N68" s="115"/>
      <c r="O68" s="115">
        <v>-5.3627760252365909E-2</v>
      </c>
      <c r="P68" s="115">
        <v>1.0780601935552483</v>
      </c>
      <c r="R68" s="115">
        <v>1.5576323987538941E-2</v>
      </c>
      <c r="S68" s="115">
        <v>9.9510345916916709E-2</v>
      </c>
      <c r="T68" s="115">
        <v>-6.0647181628392513E-2</v>
      </c>
      <c r="U68" s="115">
        <v>1.3021525378687157E-2</v>
      </c>
      <c r="V68" s="115">
        <v>0.18764845605700711</v>
      </c>
      <c r="W68" s="115">
        <v>9.2653295553456624E-2</v>
      </c>
      <c r="X68" s="115">
        <v>0.37086092715231789</v>
      </c>
      <c r="Y68" s="115">
        <v>4.878566125782155E-2</v>
      </c>
      <c r="Z68" s="115">
        <v>1.5335801163405636E-2</v>
      </c>
      <c r="AA68" s="115">
        <v>7.4718526100307103E-2</v>
      </c>
      <c r="AB68" s="115">
        <v>1.6666666666666705E-2</v>
      </c>
      <c r="AC68" s="115">
        <v>3.7805782060785727E-2</v>
      </c>
      <c r="AE68" s="115">
        <v>0.13423747578189854</v>
      </c>
      <c r="AF68" s="115">
        <v>0.12970711297071136</v>
      </c>
      <c r="AG68" s="115">
        <v>9.7857142857142781E-2</v>
      </c>
      <c r="AH68" s="115">
        <v>-5.1099611901681816E-2</v>
      </c>
      <c r="AI68" s="115">
        <v>-3.4686883373143663E-2</v>
      </c>
      <c r="AJ68" s="115">
        <v>0.23036649214659696</v>
      </c>
      <c r="AK68" s="115">
        <v>4.8728813559322036E-2</v>
      </c>
      <c r="AL68" s="115">
        <v>0</v>
      </c>
      <c r="AM68" s="115">
        <v>0.14566284779050731</v>
      </c>
      <c r="AN68" s="115"/>
      <c r="AP68" s="116">
        <f t="shared" si="1"/>
        <v>0.1337106235775844</v>
      </c>
    </row>
    <row r="69" spans="1:42" x14ac:dyDescent="0.2">
      <c r="A69" t="s">
        <v>1423</v>
      </c>
      <c r="B69" s="115">
        <v>-3.5777777777777763E-2</v>
      </c>
      <c r="C69" s="115">
        <v>5.3497942386831275E-2</v>
      </c>
      <c r="D69" s="115">
        <v>2.8571428571428571E-2</v>
      </c>
      <c r="E69" s="115">
        <v>7.8676241024039834E-2</v>
      </c>
      <c r="F69" s="115">
        <v>0.16666666666666677</v>
      </c>
      <c r="G69" s="115">
        <v>5.9966216216216291E-2</v>
      </c>
      <c r="H69" s="115">
        <v>-0.25754060324825973</v>
      </c>
      <c r="I69" s="115">
        <v>-0.1153846153846154</v>
      </c>
      <c r="J69" s="115">
        <v>8.8011590003621867E-2</v>
      </c>
      <c r="K69" s="115">
        <v>-4.8484848484848526E-2</v>
      </c>
      <c r="L69" s="115">
        <v>-4.3343653250774029E-2</v>
      </c>
      <c r="M69" s="115">
        <v>-6.0391363022941895E-2</v>
      </c>
      <c r="N69" s="115"/>
      <c r="O69" s="115">
        <v>1.0197578075207148E-2</v>
      </c>
      <c r="P69" s="115">
        <v>-6.2886186964321328E-2</v>
      </c>
      <c r="R69" s="115">
        <v>-6.1403508771929821E-2</v>
      </c>
      <c r="S69" s="115">
        <v>5.6222889556222969E-2</v>
      </c>
      <c r="T69" s="115">
        <v>0</v>
      </c>
      <c r="U69" s="115">
        <v>-5.9485128717820572E-2</v>
      </c>
      <c r="V69" s="115">
        <v>-0.10728029529568835</v>
      </c>
      <c r="W69" s="115">
        <v>5.8764705882352997E-2</v>
      </c>
      <c r="X69" s="115">
        <v>-0.28739971684756965</v>
      </c>
      <c r="Y69" s="115">
        <v>0.33858603066439535</v>
      </c>
      <c r="Z69" s="115">
        <v>4.9273110642547975E-2</v>
      </c>
      <c r="AA69" s="115">
        <v>1.1387163561076545E-2</v>
      </c>
      <c r="AB69" s="115">
        <v>0.13780025284450062</v>
      </c>
      <c r="AC69" s="115">
        <v>-1.0271460014673555E-2</v>
      </c>
      <c r="AE69" s="115">
        <v>-8.5071350164652899E-3</v>
      </c>
      <c r="AF69" s="115">
        <v>-8.0769230769230829E-2</v>
      </c>
      <c r="AG69" s="115">
        <v>-0.16815210932857996</v>
      </c>
      <c r="AH69" s="115">
        <v>-0.10584152689415838</v>
      </c>
      <c r="AI69" s="115">
        <v>-6.40552099533436E-2</v>
      </c>
      <c r="AJ69" s="115">
        <v>0.1072463768115941</v>
      </c>
      <c r="AK69" s="115">
        <v>0</v>
      </c>
      <c r="AL69" s="115">
        <v>0</v>
      </c>
      <c r="AM69" s="115">
        <v>-0.16870748299319718</v>
      </c>
      <c r="AN69" s="115"/>
      <c r="AP69" s="116">
        <f t="shared" si="1"/>
        <v>-1.4308961709414099E-2</v>
      </c>
    </row>
    <row r="70" spans="1:42" x14ac:dyDescent="0.2">
      <c r="A70" t="s">
        <v>1424</v>
      </c>
      <c r="B70" s="115">
        <v>6.5088757396449703E-2</v>
      </c>
      <c r="C70" s="115">
        <v>9.0105053357139361E-3</v>
      </c>
      <c r="D70" s="115">
        <v>-6.7412736477484678E-2</v>
      </c>
      <c r="E70" s="115">
        <v>0.33347210657785187</v>
      </c>
      <c r="F70" s="115">
        <v>-3.0973451327433562E-2</v>
      </c>
      <c r="G70" s="115">
        <v>0.10654205607476641</v>
      </c>
      <c r="H70" s="115">
        <v>0.23142857142857132</v>
      </c>
      <c r="I70" s="115">
        <v>0.11428571428571417</v>
      </c>
      <c r="J70" s="115">
        <v>0.16448755799240819</v>
      </c>
      <c r="K70" s="115">
        <v>0.20731707317073186</v>
      </c>
      <c r="L70" s="115">
        <v>-7.7142857142857152E-2</v>
      </c>
      <c r="M70" s="115">
        <v>-7.5195007800312089E-2</v>
      </c>
      <c r="N70" s="115"/>
      <c r="O70" s="115">
        <v>0.15707964601769903</v>
      </c>
      <c r="P70" s="115">
        <v>-0.31353902989669552</v>
      </c>
      <c r="R70" s="115">
        <v>2.520959137011238E-3</v>
      </c>
      <c r="S70" s="115">
        <v>4.4432828018818558E-2</v>
      </c>
      <c r="T70" s="115">
        <v>-5.6051484326344846E-3</v>
      </c>
      <c r="U70" s="115">
        <v>0.10555402044763761</v>
      </c>
      <c r="V70" s="115">
        <v>0.10433651344319168</v>
      </c>
      <c r="W70" s="115">
        <v>-5.817174515235457E-2</v>
      </c>
      <c r="X70" s="115">
        <v>9.0476190476191081E-3</v>
      </c>
      <c r="Y70" s="115">
        <v>0.5077054794520548</v>
      </c>
      <c r="Z70" s="115">
        <v>-8.8232318122027711E-2</v>
      </c>
      <c r="AA70" s="115">
        <v>-0.22719999999999999</v>
      </c>
      <c r="AB70" s="115">
        <v>0.10320781032078107</v>
      </c>
      <c r="AC70" s="115">
        <v>3.2106618203846804E-2</v>
      </c>
      <c r="AE70" s="115">
        <v>0.19475409836065566</v>
      </c>
      <c r="AF70" s="115">
        <v>1.4436207569254818E-2</v>
      </c>
      <c r="AG70" s="115">
        <v>0.11767831053260723</v>
      </c>
      <c r="AH70" s="115">
        <v>8.4692597239648656E-2</v>
      </c>
      <c r="AI70" s="115">
        <v>3.9191919191919146E-2</v>
      </c>
      <c r="AJ70" s="115">
        <v>0.16357504215851615</v>
      </c>
      <c r="AK70" s="115">
        <v>5.0125703606469778E-2</v>
      </c>
      <c r="AL70" s="115">
        <v>0</v>
      </c>
      <c r="AM70" s="115">
        <v>0.39999999999999991</v>
      </c>
      <c r="AN70" s="115"/>
      <c r="AP70" s="116">
        <f t="shared" si="1"/>
        <v>6.9103012018803978E-2</v>
      </c>
    </row>
    <row r="71" spans="1:42" x14ac:dyDescent="0.2">
      <c r="A71" t="s">
        <v>1425</v>
      </c>
      <c r="B71" s="115">
        <v>-0.17560975609756097</v>
      </c>
      <c r="C71" s="115">
        <v>-0.11796806328743044</v>
      </c>
      <c r="D71" s="115">
        <v>-0.22035348960886803</v>
      </c>
      <c r="E71" s="115">
        <v>-0.10239162929745896</v>
      </c>
      <c r="F71" s="115">
        <v>-0.21799307958477521</v>
      </c>
      <c r="G71" s="115">
        <v>-0.28523714094856389</v>
      </c>
      <c r="H71" s="115">
        <v>-0.16666666666666671</v>
      </c>
      <c r="I71" s="115">
        <v>0</v>
      </c>
      <c r="J71" s="115">
        <v>-0.12814855671998526</v>
      </c>
      <c r="K71" s="115">
        <v>-8.6859688195991214E-2</v>
      </c>
      <c r="L71" s="115">
        <v>-0.125</v>
      </c>
      <c r="M71" s="115">
        <v>-0.20174346201743462</v>
      </c>
      <c r="N71" s="115"/>
      <c r="O71" s="115">
        <v>-6.482758620689652E-2</v>
      </c>
      <c r="P71" s="115">
        <v>-0.27502231921436371</v>
      </c>
      <c r="R71" s="115">
        <v>-3.90422535211268E-2</v>
      </c>
      <c r="S71" s="115">
        <v>-6.4852533811308413E-2</v>
      </c>
      <c r="T71" s="115">
        <v>-3.5152729093640374E-2</v>
      </c>
      <c r="U71" s="115">
        <v>-6.2678062678062793E-2</v>
      </c>
      <c r="V71" s="115">
        <v>-0.13955223880597017</v>
      </c>
      <c r="W71" s="115">
        <v>-9.7500000000000003E-2</v>
      </c>
      <c r="X71" s="115">
        <v>0.10236220472440941</v>
      </c>
      <c r="Y71" s="115">
        <v>-0.25438876476220873</v>
      </c>
      <c r="Z71" s="115">
        <v>0</v>
      </c>
      <c r="AA71" s="115">
        <v>-1.9607843137254902E-2</v>
      </c>
      <c r="AB71" s="115">
        <v>-0.24526315789473685</v>
      </c>
      <c r="AC71" s="115">
        <v>-0.12147418839808403</v>
      </c>
      <c r="AE71" s="115">
        <v>-0.15277777777777779</v>
      </c>
      <c r="AF71" s="115">
        <v>-2.3619047619047658E-2</v>
      </c>
      <c r="AG71" s="115">
        <v>-9.2891566265060163E-2</v>
      </c>
      <c r="AH71" s="115">
        <v>-6.6471449487554901E-2</v>
      </c>
      <c r="AI71" s="115">
        <v>-0.2143480676136815</v>
      </c>
      <c r="AJ71" s="115">
        <v>-0.20080862533692725</v>
      </c>
      <c r="AK71" s="115">
        <v>1.0467706013363638E-3</v>
      </c>
      <c r="AL71" s="115">
        <v>0</v>
      </c>
      <c r="AM71" s="115">
        <v>-4.5454545454545456E-2</v>
      </c>
      <c r="AN71" s="115"/>
      <c r="AP71" s="116">
        <f t="shared" si="1"/>
        <v>-0.11257986611934966</v>
      </c>
    </row>
    <row r="72" spans="1:42" x14ac:dyDescent="0.2">
      <c r="A72" t="s">
        <v>1426</v>
      </c>
      <c r="B72" s="115">
        <v>-7.5160155192637357E-2</v>
      </c>
      <c r="C72" s="115">
        <v>-7.4521065832998459E-3</v>
      </c>
      <c r="D72" s="115">
        <v>-7.4284615384615338E-2</v>
      </c>
      <c r="E72" s="115">
        <v>1.7297091807641204E-2</v>
      </c>
      <c r="F72" s="115">
        <v>-5.5555555555555532E-2</v>
      </c>
      <c r="G72" s="115">
        <v>-0.22152886115444617</v>
      </c>
      <c r="H72" s="115">
        <v>0.41414141414141409</v>
      </c>
      <c r="I72" s="115">
        <v>-6.6666666666666624E-2</v>
      </c>
      <c r="J72" s="115">
        <v>-0.17715582450832065</v>
      </c>
      <c r="K72" s="115">
        <v>-3.3296337402884974E-3</v>
      </c>
      <c r="L72" s="115">
        <v>0.17302052785923749</v>
      </c>
      <c r="M72" s="115">
        <v>-1.9918957184006308E-2</v>
      </c>
      <c r="N72" s="115"/>
      <c r="O72" s="115">
        <v>9.848484848484855E-2</v>
      </c>
      <c r="P72" s="115">
        <v>1.7050040355125078E-2</v>
      </c>
      <c r="R72" s="115">
        <v>-4.4928705945655067E-2</v>
      </c>
      <c r="S72" s="115">
        <v>-3.2324187953327095E-2</v>
      </c>
      <c r="T72" s="115">
        <v>2.9381443298969013E-2</v>
      </c>
      <c r="U72" s="115">
        <v>-0.10037746400111837</v>
      </c>
      <c r="V72" s="115">
        <v>-3.7174721189591076E-3</v>
      </c>
      <c r="W72" s="115">
        <v>0.15522353575416845</v>
      </c>
      <c r="X72" s="115">
        <v>0.52400000000000002</v>
      </c>
      <c r="Y72" s="115">
        <v>1.0808194870140259E-2</v>
      </c>
      <c r="Z72" s="115">
        <v>2.8729051733111327E-2</v>
      </c>
      <c r="AA72" s="115">
        <v>0.02</v>
      </c>
      <c r="AB72" s="115">
        <v>-7.5875486381322896E-2</v>
      </c>
      <c r="AC72" s="115">
        <v>-4.8607594936708902E-2</v>
      </c>
      <c r="AE72" s="115">
        <v>-7.6449461262185658E-2</v>
      </c>
      <c r="AF72" s="115">
        <v>-0.11016949152542373</v>
      </c>
      <c r="AG72" s="115">
        <v>-8.2670203359858571E-2</v>
      </c>
      <c r="AH72" s="115">
        <v>-9.4164456233421859E-2</v>
      </c>
      <c r="AI72" s="115">
        <v>-0.11484967687552688</v>
      </c>
      <c r="AJ72" s="115">
        <v>-7.9404466501240764E-2</v>
      </c>
      <c r="AK72" s="115">
        <v>-0.10020040080160321</v>
      </c>
      <c r="AL72" s="115">
        <v>0</v>
      </c>
      <c r="AM72" s="115">
        <v>-0.21428571428571427</v>
      </c>
      <c r="AN72" s="115"/>
      <c r="AP72" s="116">
        <f t="shared" si="1"/>
        <v>-1.1169743138492774E-2</v>
      </c>
    </row>
    <row r="73" spans="1:42" x14ac:dyDescent="0.2">
      <c r="A73" t="s">
        <v>1427</v>
      </c>
      <c r="B73" s="115">
        <v>-6.6616136095671186E-2</v>
      </c>
      <c r="C73" s="115">
        <v>0.25812943059684412</v>
      </c>
      <c r="D73" s="115">
        <v>7.6881021214556075E-2</v>
      </c>
      <c r="E73" s="115">
        <v>0.18892655367231637</v>
      </c>
      <c r="F73" s="115">
        <v>0.31049250535331913</v>
      </c>
      <c r="G73" s="115">
        <v>0.22484076433121028</v>
      </c>
      <c r="H73" s="115">
        <v>-0.28947368421052622</v>
      </c>
      <c r="I73" s="115">
        <v>-2.1739130434782532E-2</v>
      </c>
      <c r="J73" s="115">
        <v>0.40458988525286849</v>
      </c>
      <c r="K73" s="115">
        <v>-0.21103327495621718</v>
      </c>
      <c r="L73" s="115">
        <v>-0.31799999999999995</v>
      </c>
      <c r="M73" s="115">
        <v>-1.2772315403894242E-2</v>
      </c>
      <c r="N73" s="115"/>
      <c r="O73" s="115">
        <v>0.14782608695652169</v>
      </c>
      <c r="P73" s="115">
        <v>0.45711135611907383</v>
      </c>
      <c r="R73" s="115">
        <v>0.25252729478366359</v>
      </c>
      <c r="S73" s="115">
        <v>0.13250000000000003</v>
      </c>
      <c r="T73" s="115">
        <v>-0.03</v>
      </c>
      <c r="U73" s="115">
        <v>9.9502997386893569E-2</v>
      </c>
      <c r="V73" s="115">
        <v>0.25162851293504568</v>
      </c>
      <c r="W73" s="115">
        <v>0.15417777777777777</v>
      </c>
      <c r="X73" s="115">
        <v>0.25</v>
      </c>
      <c r="Y73" s="115">
        <v>0.18166221883339689</v>
      </c>
      <c r="Z73" s="115">
        <v>0.10425287356321832</v>
      </c>
      <c r="AA73" s="115">
        <v>5.0420168067226857E-2</v>
      </c>
      <c r="AB73" s="115">
        <v>7.6439790575916086E-2</v>
      </c>
      <c r="AC73" s="115">
        <v>4.2904290429042903E-2</v>
      </c>
      <c r="AE73" s="115">
        <v>6.357435197817185E-2</v>
      </c>
      <c r="AF73" s="115">
        <v>0.37209302325581395</v>
      </c>
      <c r="AG73" s="115">
        <v>5.4450494499389832E-3</v>
      </c>
      <c r="AH73" s="115">
        <v>-2.6455026455024953E-3</v>
      </c>
      <c r="AI73" s="115">
        <v>0.34644850089851514</v>
      </c>
      <c r="AJ73" s="115">
        <v>6.4729194187582592E-2</v>
      </c>
      <c r="AK73" s="115">
        <v>2.88659793814433E-2</v>
      </c>
      <c r="AL73" s="115">
        <v>0</v>
      </c>
      <c r="AM73" s="115">
        <v>-6.0402684563758413E-2</v>
      </c>
      <c r="AN73" s="115"/>
      <c r="AP73" s="116">
        <f t="shared" si="1"/>
        <v>0.10095105424828588</v>
      </c>
    </row>
    <row r="74" spans="1:42" x14ac:dyDescent="0.2">
      <c r="A74" t="s">
        <v>1428</v>
      </c>
      <c r="B74" s="115">
        <v>0.15102753005040712</v>
      </c>
      <c r="C74" s="115">
        <v>6.2439261418853226E-2</v>
      </c>
      <c r="D74" s="115">
        <v>0.26945685893054316</v>
      </c>
      <c r="E74" s="115">
        <v>0.20736698499317877</v>
      </c>
      <c r="F74" s="115">
        <v>0.14180929095354525</v>
      </c>
      <c r="G74" s="115">
        <v>-8.1334113516676451E-2</v>
      </c>
      <c r="H74" s="115">
        <v>0.28615384615384609</v>
      </c>
      <c r="I74" s="115">
        <v>0.14999999999999991</v>
      </c>
      <c r="J74" s="115">
        <v>6.4946820547635314E-2</v>
      </c>
      <c r="K74" s="115">
        <v>0.86296900489396411</v>
      </c>
      <c r="L74" s="115">
        <v>-0.13941480206540441</v>
      </c>
      <c r="M74" s="115">
        <v>2.3228288208314737E-2</v>
      </c>
      <c r="N74" s="115"/>
      <c r="O74" s="115">
        <v>0.21180189673340355</v>
      </c>
      <c r="P74" s="115">
        <v>-0.50352151224318498</v>
      </c>
      <c r="R74" s="115">
        <v>4.8029382681169533E-2</v>
      </c>
      <c r="S74" s="115">
        <v>0.14239086087311295</v>
      </c>
      <c r="T74" s="115">
        <v>0</v>
      </c>
      <c r="U74" s="115">
        <v>0.11087711309693205</v>
      </c>
      <c r="V74" s="115">
        <v>1.3773584905660318E-2</v>
      </c>
      <c r="W74" s="115">
        <v>3.4482758620689655E-2</v>
      </c>
      <c r="X74" s="115">
        <v>-0.37694704049844241</v>
      </c>
      <c r="Y74" s="115">
        <v>-3.5129667095824844E-2</v>
      </c>
      <c r="Z74" s="115">
        <v>-3.3333333333333333E-2</v>
      </c>
      <c r="AA74" s="115">
        <v>-0.20560747663551401</v>
      </c>
      <c r="AB74" s="115">
        <v>2.1390374331550915E-2</v>
      </c>
      <c r="AC74" s="115">
        <v>-4.3077311773622999E-2</v>
      </c>
      <c r="AE74" s="115">
        <v>-9.4594594594594981E-3</v>
      </c>
      <c r="AF74" s="115">
        <v>0.24637681159420291</v>
      </c>
      <c r="AG74" s="115">
        <v>0.11167387276096345</v>
      </c>
      <c r="AH74" s="115">
        <v>-3.2258064516129163E-2</v>
      </c>
      <c r="AI74" s="115">
        <v>0.26456165530438946</v>
      </c>
      <c r="AJ74" s="115">
        <v>-3.566878980891712E-2</v>
      </c>
      <c r="AK74" s="115">
        <v>-5.3658536585365853E-2</v>
      </c>
      <c r="AL74" s="115">
        <v>0</v>
      </c>
      <c r="AM74" s="115">
        <v>-4.1184041184041106E-2</v>
      </c>
      <c r="AN74" s="115"/>
      <c r="AP74" s="116">
        <f t="shared" si="1"/>
        <v>5.2404629952469896E-2</v>
      </c>
    </row>
    <row r="75" spans="1:42" x14ac:dyDescent="0.2">
      <c r="A75" t="s">
        <v>1429</v>
      </c>
      <c r="B75" s="115">
        <v>0.19730733519034355</v>
      </c>
      <c r="C75" s="115">
        <v>0.27993034392686128</v>
      </c>
      <c r="D75" s="115">
        <v>0.1864480792504149</v>
      </c>
      <c r="E75" s="115">
        <v>0.22945320362294533</v>
      </c>
      <c r="F75" s="115">
        <v>-7.4660633484162908E-2</v>
      </c>
      <c r="G75" s="115">
        <v>-1.9506597819850823E-2</v>
      </c>
      <c r="H75" s="115">
        <v>0.625</v>
      </c>
      <c r="I75" s="115">
        <v>-0.21568627450980388</v>
      </c>
      <c r="J75" s="115">
        <v>5.540960114640555E-2</v>
      </c>
      <c r="K75" s="115">
        <v>-9.8529411764705879E-2</v>
      </c>
      <c r="L75" s="115">
        <v>-5.2202283849918478E-2</v>
      </c>
      <c r="M75" s="115">
        <v>0.25158940806123092</v>
      </c>
      <c r="N75" s="115"/>
      <c r="O75" s="115">
        <v>0.16800000000000004</v>
      </c>
      <c r="P75" s="115">
        <v>-2.6398067220919516E-2</v>
      </c>
      <c r="R75" s="115">
        <v>8.9076923076923178E-2</v>
      </c>
      <c r="S75" s="115">
        <v>2.3809523809523819E-2</v>
      </c>
      <c r="T75" s="115">
        <v>1.3171225937183355E-2</v>
      </c>
      <c r="U75" s="115">
        <v>2.7246681868677989E-2</v>
      </c>
      <c r="V75" s="115">
        <v>4.0133451084290096E-2</v>
      </c>
      <c r="W75" s="115">
        <v>0.14473684210526316</v>
      </c>
      <c r="X75" s="115">
        <v>-9.9831744251261789E-2</v>
      </c>
      <c r="Y75" s="115">
        <v>-0.10663818600065728</v>
      </c>
      <c r="Z75" s="115">
        <v>0.12345524903258021</v>
      </c>
      <c r="AA75" s="115">
        <v>-6.3749999999999973E-2</v>
      </c>
      <c r="AB75" s="115">
        <v>0.2166558230318803</v>
      </c>
      <c r="AC75" s="115">
        <v>0.16411764705882348</v>
      </c>
      <c r="AE75" s="115">
        <v>-6.3291139240506333E-2</v>
      </c>
      <c r="AF75" s="115">
        <v>4.4188861985472179E-2</v>
      </c>
      <c r="AG75" s="115">
        <v>0.38328776486671223</v>
      </c>
      <c r="AH75" s="115">
        <v>3.8829787234042575E-2</v>
      </c>
      <c r="AI75" s="115">
        <v>6.1714285714285708E-2</v>
      </c>
      <c r="AJ75" s="115">
        <v>6.8027210884353748E-2</v>
      </c>
      <c r="AK75" s="115">
        <v>-3.3018867924528301E-2</v>
      </c>
      <c r="AL75" s="115">
        <v>6.965174129353241E-2</v>
      </c>
      <c r="AM75" s="115">
        <v>0.68913043478260871</v>
      </c>
      <c r="AN75" s="115"/>
      <c r="AP75" s="116">
        <f t="shared" si="1"/>
        <v>9.5338806254229705E-2</v>
      </c>
    </row>
    <row r="76" spans="1:42" x14ac:dyDescent="0.2">
      <c r="A76" t="s">
        <v>1430</v>
      </c>
      <c r="B76" s="115">
        <v>6.1475914746827579E-2</v>
      </c>
      <c r="C76" s="115">
        <v>-5.8220582205822047E-2</v>
      </c>
      <c r="D76" s="115">
        <v>-0.16097729485287188</v>
      </c>
      <c r="E76" s="115">
        <v>9.6358955498344875E-2</v>
      </c>
      <c r="F76" s="115">
        <v>0.15706806282722516</v>
      </c>
      <c r="G76" s="115">
        <v>-5.3745928338762315E-2</v>
      </c>
      <c r="H76" s="115">
        <v>0.4814814814814814</v>
      </c>
      <c r="I76" s="115">
        <v>4.0816326530612096E-2</v>
      </c>
      <c r="J76" s="115">
        <v>0.38642384105960259</v>
      </c>
      <c r="K76" s="115">
        <v>1.644245142002981E-2</v>
      </c>
      <c r="L76" s="115">
        <v>-1.9200000000000016E-2</v>
      </c>
      <c r="M76" s="115">
        <v>-4.8287610879398458E-2</v>
      </c>
      <c r="N76" s="115"/>
      <c r="O76" s="115">
        <v>-3.2162001191185181E-2</v>
      </c>
      <c r="P76" s="115">
        <v>1.5972132508996952</v>
      </c>
      <c r="R76" s="115">
        <v>3.593911865487294E-2</v>
      </c>
      <c r="S76" s="115">
        <v>1.5051939792240848E-2</v>
      </c>
      <c r="T76" s="115">
        <v>0.25924980862464925</v>
      </c>
      <c r="U76" s="115">
        <v>-3.3783402067679734E-2</v>
      </c>
      <c r="V76" s="115">
        <v>-9.8460721868365256E-2</v>
      </c>
      <c r="W76" s="115">
        <v>6.4694180605754881E-2</v>
      </c>
      <c r="X76" s="115">
        <v>0.77412935323383059</v>
      </c>
      <c r="Y76" s="115">
        <v>0.19380149078069839</v>
      </c>
      <c r="Z76" s="115">
        <v>0.1718841427735518</v>
      </c>
      <c r="AA76" s="115">
        <v>0.15107913669064746</v>
      </c>
      <c r="AB76" s="115">
        <v>-3.2724984266834574E-2</v>
      </c>
      <c r="AC76" s="115">
        <v>3.0303030303030304E-2</v>
      </c>
      <c r="AE76" s="115">
        <v>0.1966070887609816</v>
      </c>
      <c r="AF76" s="115">
        <v>1.2121212121211863E-3</v>
      </c>
      <c r="AG76" s="115">
        <v>-5.8255551979401313E-2</v>
      </c>
      <c r="AH76" s="115">
        <v>0.30193905817174527</v>
      </c>
      <c r="AI76" s="115">
        <v>0.25838926174496646</v>
      </c>
      <c r="AJ76" s="115">
        <v>3.6671368124118447E-2</v>
      </c>
      <c r="AK76" s="115">
        <v>2.8167921160859744E-2</v>
      </c>
      <c r="AL76" s="115">
        <v>-0.17622950819672137</v>
      </c>
      <c r="AM76" s="115">
        <v>-5.1546391752577324E-2</v>
      </c>
      <c r="AN76" s="115"/>
      <c r="AP76" s="116">
        <f t="shared" si="1"/>
        <v>0.12950872364280766</v>
      </c>
    </row>
    <row r="77" spans="1:42" x14ac:dyDescent="0.2">
      <c r="A77" t="s">
        <v>1431</v>
      </c>
      <c r="B77" s="115">
        <v>-5.8352668213457089E-2</v>
      </c>
      <c r="C77" s="115">
        <v>0.35834195242262706</v>
      </c>
      <c r="D77" s="115">
        <v>2.7193548387096735E-2</v>
      </c>
      <c r="E77" s="115">
        <v>2.1796317173994807E-2</v>
      </c>
      <c r="F77" s="115">
        <v>0.39416058394160569</v>
      </c>
      <c r="G77" s="115">
        <v>0.17324840764331226</v>
      </c>
      <c r="H77" s="115">
        <v>-9.9999999999999936E-2</v>
      </c>
      <c r="I77" s="115">
        <v>0.13425925925925927</v>
      </c>
      <c r="J77" s="115">
        <v>6.076571829996489E-2</v>
      </c>
      <c r="K77" s="115">
        <v>0.15344827586206908</v>
      </c>
      <c r="L77" s="115">
        <v>0</v>
      </c>
      <c r="M77" s="115">
        <v>0.11993421052631573</v>
      </c>
      <c r="N77" s="115"/>
      <c r="O77" s="115">
        <v>6.9426751592356686E-2</v>
      </c>
      <c r="P77" s="115">
        <v>0.764983713355049</v>
      </c>
      <c r="R77" s="115">
        <v>0.19514285714285709</v>
      </c>
      <c r="S77" s="115">
        <v>-0.17664513876767321</v>
      </c>
      <c r="T77" s="115">
        <v>0.21125019316952562</v>
      </c>
      <c r="U77" s="115">
        <v>4.4738239981113051E-2</v>
      </c>
      <c r="V77" s="115">
        <v>0.14181818181818187</v>
      </c>
      <c r="W77" s="115">
        <v>0.23072413793103458</v>
      </c>
      <c r="X77" s="115">
        <v>-0.11453744493392061</v>
      </c>
      <c r="Y77" s="115">
        <v>0.4429663175771299</v>
      </c>
      <c r="Z77" s="115">
        <v>0.24290909090909091</v>
      </c>
      <c r="AA77" s="115">
        <v>-0.14671577655003062</v>
      </c>
      <c r="AB77" s="115">
        <v>6.3331222292591152E-3</v>
      </c>
      <c r="AC77" s="115">
        <v>7.0385987674343231E-2</v>
      </c>
      <c r="AE77" s="115">
        <v>8.4428383705650353E-2</v>
      </c>
      <c r="AF77" s="115">
        <v>-8.3333333333333329E-2</v>
      </c>
      <c r="AG77" s="115">
        <v>2.7107438016528936E-2</v>
      </c>
      <c r="AH77" s="115">
        <v>0.45125628140703522</v>
      </c>
      <c r="AI77" s="115">
        <v>0.3160883280757098</v>
      </c>
      <c r="AJ77" s="115">
        <v>3.8067349926793524E-2</v>
      </c>
      <c r="AK77" s="115">
        <v>-2.6506723420721768E-3</v>
      </c>
      <c r="AL77" s="115">
        <v>0.10909090909090897</v>
      </c>
      <c r="AM77" s="115">
        <v>0.19753086419753083</v>
      </c>
      <c r="AN77" s="115"/>
      <c r="AP77" s="116">
        <f t="shared" si="1"/>
        <v>0.1258617539193102</v>
      </c>
    </row>
    <row r="78" spans="1:42" x14ac:dyDescent="0.2">
      <c r="A78" t="s">
        <v>1432</v>
      </c>
      <c r="B78" s="115">
        <v>-0.10255075481520036</v>
      </c>
      <c r="C78" s="115">
        <v>-0.11085172608941719</v>
      </c>
      <c r="D78" s="115">
        <v>-8.0936851467536292E-2</v>
      </c>
      <c r="E78" s="115">
        <v>-0.14382239382239378</v>
      </c>
      <c r="F78" s="115">
        <v>-8.66666666666666E-2</v>
      </c>
      <c r="G78" s="115">
        <v>-0.1028571428571429</v>
      </c>
      <c r="H78" s="115">
        <v>-0.23076923076923075</v>
      </c>
      <c r="I78" s="115">
        <v>-0.20588235294117649</v>
      </c>
      <c r="J78" s="115">
        <v>-0.11142322097378278</v>
      </c>
      <c r="K78" s="115">
        <v>8.6956521739130124E-3</v>
      </c>
      <c r="L78" s="115">
        <v>0</v>
      </c>
      <c r="M78" s="115">
        <v>-7.3170731707317069E-2</v>
      </c>
      <c r="N78" s="115"/>
      <c r="O78" s="115">
        <v>-3.3251231527093549E-2</v>
      </c>
      <c r="P78" s="115">
        <v>-6.0299969390878554E-2</v>
      </c>
      <c r="R78" s="115">
        <v>-8.7353324641460214E-2</v>
      </c>
      <c r="S78" s="115">
        <v>-9.1788205453392502E-2</v>
      </c>
      <c r="T78" s="115">
        <v>-4.9500587544065874E-2</v>
      </c>
      <c r="U78" s="115">
        <v>-6.9117081479039527E-2</v>
      </c>
      <c r="V78" s="115">
        <v>0</v>
      </c>
      <c r="W78" s="115">
        <v>-5.5989583333333301E-2</v>
      </c>
      <c r="X78" s="115">
        <v>0</v>
      </c>
      <c r="Y78" s="115">
        <v>-0.24298264409685028</v>
      </c>
      <c r="Z78" s="115">
        <v>-3.5087719298245612E-2</v>
      </c>
      <c r="AA78" s="115">
        <v>-9.7264437689969698E-3</v>
      </c>
      <c r="AB78" s="115">
        <v>1.8709677419354784E-2</v>
      </c>
      <c r="AC78" s="115">
        <v>-3.6411939365525947E-2</v>
      </c>
      <c r="AE78" s="115">
        <v>-9.1614443449716407E-2</v>
      </c>
      <c r="AF78" s="115">
        <v>-8.8607594936708861E-2</v>
      </c>
      <c r="AG78" s="115">
        <v>-0.13817663817663822</v>
      </c>
      <c r="AH78" s="115">
        <v>5.0505050505049425E-3</v>
      </c>
      <c r="AI78" s="115">
        <v>-0.1694323144104804</v>
      </c>
      <c r="AJ78" s="115">
        <v>-6.8212824010914053E-2</v>
      </c>
      <c r="AK78" s="115">
        <v>3.3700000000000042E-2</v>
      </c>
      <c r="AL78" s="115">
        <v>0.21546961325966857</v>
      </c>
      <c r="AM78" s="115">
        <v>-0.11764705882352942</v>
      </c>
      <c r="AN78" s="115"/>
      <c r="AP78" s="116">
        <f t="shared" si="1"/>
        <v>-6.8928720797522672E-2</v>
      </c>
    </row>
    <row r="79" spans="1:42" x14ac:dyDescent="0.2">
      <c r="A79" t="s">
        <v>1433</v>
      </c>
      <c r="B79" s="115">
        <v>0.11621150493898896</v>
      </c>
      <c r="C79" s="115">
        <v>-2.2271406833586933E-2</v>
      </c>
      <c r="D79" s="115">
        <v>0.12433333333333331</v>
      </c>
      <c r="E79" s="115">
        <v>3.4276206322795259E-2</v>
      </c>
      <c r="F79" s="115">
        <v>2.0408163265306142E-2</v>
      </c>
      <c r="G79" s="115">
        <v>-5.9139784946236632E-2</v>
      </c>
      <c r="H79" s="115">
        <v>0</v>
      </c>
      <c r="I79" s="115">
        <v>-1.0909090909090839E-2</v>
      </c>
      <c r="J79" s="115">
        <v>2.0382165605095561E-2</v>
      </c>
      <c r="K79" s="115">
        <v>-4.4850498338870365E-2</v>
      </c>
      <c r="L79" s="115">
        <v>-5.3030303030302976E-2</v>
      </c>
      <c r="M79" s="115">
        <v>-2.6128266033254188E-2</v>
      </c>
      <c r="N79" s="115"/>
      <c r="O79" s="115">
        <v>0</v>
      </c>
      <c r="P79" s="115">
        <v>-0.34331658291457284</v>
      </c>
      <c r="R79" s="115">
        <v>6.1836640516843594E-2</v>
      </c>
      <c r="S79" s="115">
        <v>-1.5298157976896721E-2</v>
      </c>
      <c r="T79" s="115">
        <v>4.8352325223283039E-2</v>
      </c>
      <c r="U79" s="115">
        <v>0.15415345592897911</v>
      </c>
      <c r="V79" s="115">
        <v>-2.9411764705882353E-2</v>
      </c>
      <c r="W79" s="115">
        <v>5.9310344827586167E-2</v>
      </c>
      <c r="X79" s="115">
        <v>-0.21453287197231832</v>
      </c>
      <c r="Y79" s="115">
        <v>0.16036797613127804</v>
      </c>
      <c r="Z79" s="115">
        <v>0.1875</v>
      </c>
      <c r="AA79" s="115">
        <v>0.15034965034965025</v>
      </c>
      <c r="AB79" s="115">
        <v>-8.3924349881796784E-2</v>
      </c>
      <c r="AC79" s="115">
        <v>6.6500000000000031E-2</v>
      </c>
      <c r="AE79" s="115">
        <v>2.7598896044158192E-2</v>
      </c>
      <c r="AF79" s="115">
        <v>0.12024957458876921</v>
      </c>
      <c r="AG79" s="115">
        <v>-2.3100473142220936E-2</v>
      </c>
      <c r="AH79" s="115">
        <v>-6.2055897678825141E-2</v>
      </c>
      <c r="AI79" s="115">
        <v>-3.1958065607034167E-2</v>
      </c>
      <c r="AJ79" s="115">
        <v>-8.4893882646691607E-2</v>
      </c>
      <c r="AK79" s="115">
        <v>1.7583848909150084E-2</v>
      </c>
      <c r="AL79" s="115">
        <v>-9.4999999999999973E-2</v>
      </c>
      <c r="AM79" s="115">
        <v>-0.26442307692307698</v>
      </c>
      <c r="AN79" s="115"/>
      <c r="AP79" s="116">
        <f t="shared" si="1"/>
        <v>-2.7094396444411633E-3</v>
      </c>
    </row>
    <row r="80" spans="1:42" x14ac:dyDescent="0.2">
      <c r="A80" t="s">
        <v>1434</v>
      </c>
      <c r="B80" s="115">
        <v>2.6114953493918409E-2</v>
      </c>
      <c r="C80" s="115">
        <v>0.13833556412880882</v>
      </c>
      <c r="D80" s="115">
        <v>5.8823529411764705E-2</v>
      </c>
      <c r="E80" s="115">
        <v>-9.8846787479407155E-3</v>
      </c>
      <c r="F80" s="115">
        <v>-0.18333333333333338</v>
      </c>
      <c r="G80" s="115">
        <v>1.086956521739146E-2</v>
      </c>
      <c r="H80" s="115">
        <v>-0.30357142857142855</v>
      </c>
      <c r="I80" s="115">
        <v>-8.3333333333333329E-2</v>
      </c>
      <c r="J80" s="115">
        <v>-7.5110456553755645E-2</v>
      </c>
      <c r="K80" s="115">
        <v>-4.8973143759873695E-2</v>
      </c>
      <c r="L80" s="115">
        <v>0</v>
      </c>
      <c r="M80" s="115">
        <v>1.7276791107889416E-2</v>
      </c>
      <c r="N80" s="115"/>
      <c r="O80" s="115">
        <v>3.0883261272388607E-3</v>
      </c>
      <c r="P80" s="115">
        <v>0.14975733764733062</v>
      </c>
      <c r="R80" s="115">
        <v>-2.7727925340990698E-2</v>
      </c>
      <c r="S80" s="115">
        <v>2.6608232900297655E-3</v>
      </c>
      <c r="T80" s="115">
        <v>4.741935483870964E-2</v>
      </c>
      <c r="U80" s="115">
        <v>-3.1386278484122683E-2</v>
      </c>
      <c r="V80" s="115">
        <v>-9.7087378640776691E-3</v>
      </c>
      <c r="W80" s="115">
        <v>-3.3333333333333333E-2</v>
      </c>
      <c r="X80" s="115">
        <v>0.1653225806451612</v>
      </c>
      <c r="Y80" s="115">
        <v>0.18224573780129322</v>
      </c>
      <c r="Z80" s="115">
        <v>0</v>
      </c>
      <c r="AA80" s="115">
        <v>-4.666666666666662E-2</v>
      </c>
      <c r="AB80" s="115">
        <v>-3.3142857142857043E-2</v>
      </c>
      <c r="AC80" s="115">
        <v>-1.0880316518298658E-2</v>
      </c>
      <c r="AE80" s="115">
        <v>-8.6554621848739591E-2</v>
      </c>
      <c r="AF80" s="115">
        <v>1.7045454545453172E-3</v>
      </c>
      <c r="AG80" s="115">
        <v>2.3646723646723596E-2</v>
      </c>
      <c r="AH80" s="115">
        <v>0.17277777777777775</v>
      </c>
      <c r="AI80" s="115">
        <v>-9.3361950022995605E-2</v>
      </c>
      <c r="AJ80" s="115">
        <v>7.3726541554959765E-2</v>
      </c>
      <c r="AK80" s="115">
        <v>-1.1348088531187095E-2</v>
      </c>
      <c r="AL80" s="115">
        <v>-4.7619047619047658E-2</v>
      </c>
      <c r="AM80" s="115">
        <v>-2.5000000000000022E-2</v>
      </c>
      <c r="AN80" s="115"/>
      <c r="AP80" s="116">
        <f t="shared" si="1"/>
        <v>-2.4904584436696987E-3</v>
      </c>
    </row>
    <row r="81" spans="1:42" x14ac:dyDescent="0.2">
      <c r="A81" t="s">
        <v>1435</v>
      </c>
      <c r="B81" s="115">
        <v>0.16878048780487803</v>
      </c>
      <c r="C81" s="115">
        <v>0.13492985434724339</v>
      </c>
      <c r="D81" s="115">
        <v>-2.8815612074678396E-2</v>
      </c>
      <c r="E81" s="115">
        <v>-3.284072249589421E-3</v>
      </c>
      <c r="F81" s="115">
        <v>0.11801242236024841</v>
      </c>
      <c r="G81" s="115">
        <v>-6.2181447502548538E-2</v>
      </c>
      <c r="H81" s="115">
        <v>-0.19770773638968492</v>
      </c>
      <c r="I81" s="115">
        <v>3.344481605351099E-3</v>
      </c>
      <c r="J81" s="115">
        <v>-0.25368212794020661</v>
      </c>
      <c r="K81" s="115">
        <v>-8.3936324167872653E-2</v>
      </c>
      <c r="L81" s="115">
        <v>-0.10569105691056914</v>
      </c>
      <c r="M81" s="115">
        <v>8.0548302872062688E-2</v>
      </c>
      <c r="N81" s="115"/>
      <c r="O81" s="115">
        <v>5.8169934640522912E-2</v>
      </c>
      <c r="P81" s="115">
        <v>-0.38935930002822461</v>
      </c>
      <c r="R81" s="115">
        <v>5.132075471698111E-2</v>
      </c>
      <c r="S81" s="115">
        <v>-1.7832436587240534E-2</v>
      </c>
      <c r="T81" s="115">
        <v>-0.16834339369550633</v>
      </c>
      <c r="U81" s="115">
        <v>7.3629501299344001E-3</v>
      </c>
      <c r="V81" s="115">
        <v>9.8039215686274508E-3</v>
      </c>
      <c r="W81" s="115">
        <v>3.4482758620689655E-2</v>
      </c>
      <c r="X81" s="115">
        <v>-0.14008321775312063</v>
      </c>
      <c r="Y81" s="115">
        <v>0.31554524361948971</v>
      </c>
      <c r="Z81" s="115">
        <v>2.1276595744680851E-2</v>
      </c>
      <c r="AA81" s="115">
        <v>0.2820512820512821</v>
      </c>
      <c r="AB81" s="115">
        <v>-0.14173614516920061</v>
      </c>
      <c r="AC81" s="115">
        <v>1.2687813021702805E-2</v>
      </c>
      <c r="AE81" s="115">
        <v>-6.4220183486238425E-2</v>
      </c>
      <c r="AF81" s="115">
        <v>3.5294117647058906E-2</v>
      </c>
      <c r="AG81" s="115">
        <v>-4.8780487804877974E-2</v>
      </c>
      <c r="AH81" s="115">
        <v>-2.7027027027027029E-2</v>
      </c>
      <c r="AI81" s="115">
        <v>0.2983678343949045</v>
      </c>
      <c r="AJ81" s="115">
        <v>-2.9908972691807596E-2</v>
      </c>
      <c r="AK81" s="115">
        <v>-6.0000000000000001E-3</v>
      </c>
      <c r="AL81" s="115">
        <v>-4.7393364928908941E-3</v>
      </c>
      <c r="AM81" s="115">
        <v>-8.571428571428566E-2</v>
      </c>
      <c r="AN81" s="115"/>
      <c r="AP81" s="116">
        <f t="shared" si="1"/>
        <v>-6.4875545297117731E-3</v>
      </c>
    </row>
    <row r="82" spans="1:42" x14ac:dyDescent="0.2">
      <c r="A82" t="s">
        <v>1436</v>
      </c>
      <c r="B82" s="115">
        <v>-9.4065656565656602E-2</v>
      </c>
      <c r="C82" s="115">
        <v>1.001805054151624E-2</v>
      </c>
      <c r="D82" s="115">
        <v>2.2329863616064281E-3</v>
      </c>
      <c r="E82" s="115">
        <v>3.4658511722731891E-2</v>
      </c>
      <c r="F82" s="115">
        <v>-0.14814814814814806</v>
      </c>
      <c r="G82" s="115">
        <v>-0.18318068276436297</v>
      </c>
      <c r="H82" s="115">
        <v>-2.785515320334252E-2</v>
      </c>
      <c r="I82" s="115">
        <v>6.7857142857143005E-2</v>
      </c>
      <c r="J82" s="115">
        <v>0.12016744644176318</v>
      </c>
      <c r="K82" s="115">
        <v>4.5385779122541575E-2</v>
      </c>
      <c r="L82" s="115">
        <v>-6.5822784810126642E-2</v>
      </c>
      <c r="M82" s="115">
        <v>-5.7346788087620115E-2</v>
      </c>
      <c r="N82" s="115"/>
      <c r="O82" s="115">
        <v>-4.3749999999999956E-2</v>
      </c>
      <c r="P82" s="115">
        <v>-6.9834602257810546E-2</v>
      </c>
      <c r="R82" s="115">
        <v>0.11578947368421053</v>
      </c>
      <c r="S82" s="115">
        <v>0.4641008327706504</v>
      </c>
      <c r="T82" s="115">
        <v>1.3596193065941536E-2</v>
      </c>
      <c r="U82" s="115">
        <v>0.14146479271134968</v>
      </c>
      <c r="V82" s="115">
        <v>-0.17741935483870969</v>
      </c>
      <c r="W82" s="115">
        <v>-4.9211501262253668E-2</v>
      </c>
      <c r="X82" s="115">
        <v>2.3420865862313702E-2</v>
      </c>
      <c r="Y82" s="115">
        <v>0.17705962676376882</v>
      </c>
      <c r="Z82" s="115">
        <v>-9.6153846153846159E-2</v>
      </c>
      <c r="AA82" s="115">
        <v>-0.11631419939577047</v>
      </c>
      <c r="AB82" s="115">
        <v>5.3746770025839746E-2</v>
      </c>
      <c r="AC82" s="115">
        <v>-9.6667169356054947E-2</v>
      </c>
      <c r="AE82" s="115">
        <v>0.11680327868852466</v>
      </c>
      <c r="AF82" s="115">
        <v>-2.9325513196481355E-3</v>
      </c>
      <c r="AG82" s="115">
        <v>-8.888888888888892E-2</v>
      </c>
      <c r="AH82" s="115">
        <v>-9.4468918257464507E-2</v>
      </c>
      <c r="AI82" s="115">
        <v>0.14259722538094163</v>
      </c>
      <c r="AJ82" s="115">
        <v>-2.7812895069532207E-2</v>
      </c>
      <c r="AK82" s="115">
        <v>0.75438596491228072</v>
      </c>
      <c r="AL82" s="115">
        <v>-0.24642857142857141</v>
      </c>
      <c r="AM82" s="115">
        <v>7.3619631901840565E-2</v>
      </c>
      <c r="AN82" s="115"/>
      <c r="AP82" s="116">
        <f t="shared" si="1"/>
        <v>1.9160081743061625E-2</v>
      </c>
    </row>
    <row r="83" spans="1:42" x14ac:dyDescent="0.2">
      <c r="A83" t="s">
        <v>1437</v>
      </c>
      <c r="B83" s="115">
        <v>-5.8993347558679412E-3</v>
      </c>
      <c r="C83" s="115">
        <v>-7.6666666666666689E-2</v>
      </c>
      <c r="D83" s="115">
        <v>0.16435999999999998</v>
      </c>
      <c r="E83" s="115">
        <v>8.2219938335045713E-3</v>
      </c>
      <c r="F83" s="115">
        <v>1.8867924528301844E-2</v>
      </c>
      <c r="G83" s="115">
        <v>0.43402985074626865</v>
      </c>
      <c r="H83" s="115">
        <v>0.52765957446808498</v>
      </c>
      <c r="I83" s="115">
        <v>-6.6666666666666721E-2</v>
      </c>
      <c r="J83" s="115">
        <v>0.24303642485460658</v>
      </c>
      <c r="K83" s="115">
        <v>-4.8920863309352497E-2</v>
      </c>
      <c r="L83" s="115">
        <v>-4.589371980676317E-2</v>
      </c>
      <c r="M83" s="115">
        <v>9.8776282874721205E-2</v>
      </c>
      <c r="N83" s="115"/>
      <c r="O83" s="115">
        <v>0.10344827586206896</v>
      </c>
      <c r="P83" s="115">
        <v>-0.33649784435831548</v>
      </c>
      <c r="R83" s="115">
        <v>-3.0711151923273186E-2</v>
      </c>
      <c r="S83" s="115">
        <v>0.24663299663299659</v>
      </c>
      <c r="T83" s="115">
        <v>-7.1338383838383909E-2</v>
      </c>
      <c r="U83" s="115">
        <v>7.6484452216224449E-2</v>
      </c>
      <c r="V83" s="115">
        <v>-7.4281448301605005E-2</v>
      </c>
      <c r="W83" s="115">
        <v>-7.8575312669929287E-2</v>
      </c>
      <c r="X83" s="115">
        <v>-0.25449735449735444</v>
      </c>
      <c r="Y83" s="115">
        <v>7.0662768031189052E-2</v>
      </c>
      <c r="Z83" s="115">
        <v>-7.8014184397163094E-2</v>
      </c>
      <c r="AA83" s="115">
        <v>0.11260504201680671</v>
      </c>
      <c r="AB83" s="115">
        <v>1.8421052631579022E-2</v>
      </c>
      <c r="AC83" s="115">
        <v>8.7049180327868889E-2</v>
      </c>
      <c r="AE83" s="115">
        <v>3.5151515151515045E-2</v>
      </c>
      <c r="AF83" s="115">
        <v>-6.3701263042284462E-2</v>
      </c>
      <c r="AG83" s="115">
        <v>-2.4096385542168676E-2</v>
      </c>
      <c r="AH83" s="115">
        <v>1.1386138613861408E-2</v>
      </c>
      <c r="AI83" s="115">
        <v>-2.2888888888888913E-2</v>
      </c>
      <c r="AJ83" s="115">
        <v>0.12198581560283693</v>
      </c>
      <c r="AK83" s="115">
        <v>9.6153846153846159E-2</v>
      </c>
      <c r="AL83" s="115">
        <v>0.18143459915611801</v>
      </c>
      <c r="AM83" s="115">
        <v>-0.43647363872082978</v>
      </c>
      <c r="AN83" s="115"/>
      <c r="AP83" s="116">
        <f t="shared" si="1"/>
        <v>2.6892703609053881E-2</v>
      </c>
    </row>
    <row r="84" spans="1:42" x14ac:dyDescent="0.2">
      <c r="A84" t="s">
        <v>1438</v>
      </c>
      <c r="B84" s="115">
        <v>-0.30114035087719299</v>
      </c>
      <c r="C84" s="115">
        <v>-0.10112359550561797</v>
      </c>
      <c r="D84" s="115">
        <v>-0.21052631578947367</v>
      </c>
      <c r="E84" s="115">
        <v>-1.2850862360500474E-2</v>
      </c>
      <c r="F84" s="115">
        <v>-0.24898785425101222</v>
      </c>
      <c r="G84" s="115">
        <v>-0.21324565523720054</v>
      </c>
      <c r="H84" s="115">
        <v>-2.0833333333333259E-2</v>
      </c>
      <c r="I84" s="115">
        <v>-0.12280701754385963</v>
      </c>
      <c r="J84" s="115">
        <v>-0.16359447004608296</v>
      </c>
      <c r="K84" s="115">
        <v>4.3352601156069724E-3</v>
      </c>
      <c r="L84" s="115">
        <v>-2.5882352941176547E-2</v>
      </c>
      <c r="M84" s="115">
        <v>-0.1781408012446519</v>
      </c>
      <c r="N84" s="115"/>
      <c r="O84" s="115">
        <v>-9.375E-2</v>
      </c>
      <c r="P84" s="115">
        <v>-0.29958822632301363</v>
      </c>
      <c r="R84" s="115">
        <v>1.0412371134020671E-2</v>
      </c>
      <c r="S84" s="115">
        <v>4.7927080270508751E-2</v>
      </c>
      <c r="T84" s="115">
        <v>-0.17491405354724443</v>
      </c>
      <c r="U84" s="115">
        <v>-6.7096957231009349E-2</v>
      </c>
      <c r="V84" s="115">
        <v>-6.9791666666666752E-2</v>
      </c>
      <c r="W84" s="115">
        <v>-0.20035752246593874</v>
      </c>
      <c r="X84" s="115">
        <v>-4.5936395759717322E-2</v>
      </c>
      <c r="Y84" s="115">
        <v>-7.358916478555301E-2</v>
      </c>
      <c r="Z84" s="115">
        <v>-9.760000000000002E-2</v>
      </c>
      <c r="AA84" s="115">
        <v>-0.16608269096005601</v>
      </c>
      <c r="AB84" s="115">
        <v>-0.19865035849852386</v>
      </c>
      <c r="AC84" s="115">
        <v>-8.3533653846153882E-2</v>
      </c>
      <c r="AE84" s="115">
        <v>-0.21241050119331739</v>
      </c>
      <c r="AF84" s="115">
        <v>-0.11214041930765482</v>
      </c>
      <c r="AG84" s="115">
        <v>-0.13927201078502546</v>
      </c>
      <c r="AH84" s="115">
        <v>-0.17382413087934562</v>
      </c>
      <c r="AI84" s="115">
        <v>-0.21328671328671334</v>
      </c>
      <c r="AJ84" s="115">
        <v>-0.14752116082224906</v>
      </c>
      <c r="AK84" s="115">
        <v>-4.2357274401473299E-2</v>
      </c>
      <c r="AL84" s="115">
        <v>-0.27076923076923076</v>
      </c>
      <c r="AM84" s="115">
        <v>1.0121739130434784</v>
      </c>
      <c r="AN84" s="115"/>
      <c r="AP84" s="116">
        <f t="shared" si="1"/>
        <v>-9.7335889031296377E-2</v>
      </c>
    </row>
    <row r="85" spans="1:42" x14ac:dyDescent="0.2">
      <c r="A85" t="s">
        <v>1439</v>
      </c>
      <c r="B85" s="115">
        <v>0.44725149168465161</v>
      </c>
      <c r="C85" s="115">
        <v>2.2361770562107423E-2</v>
      </c>
      <c r="D85" s="115">
        <v>0.29156809962748464</v>
      </c>
      <c r="E85" s="115">
        <v>7.8016769959897939E-2</v>
      </c>
      <c r="F85" s="115">
        <v>0.62500000000000011</v>
      </c>
      <c r="G85" s="115">
        <v>0.31582200247218783</v>
      </c>
      <c r="H85" s="115">
        <v>-0.18644067796610178</v>
      </c>
      <c r="I85" s="115">
        <v>6.5420560747663545E-2</v>
      </c>
      <c r="J85" s="115">
        <v>0.61404958677685961</v>
      </c>
      <c r="K85" s="115">
        <v>-2.5352112676056301E-2</v>
      </c>
      <c r="L85" s="115">
        <v>0.28787878787878796</v>
      </c>
      <c r="M85" s="115">
        <v>6.2059711506205137E-3</v>
      </c>
      <c r="N85" s="115"/>
      <c r="O85" s="115">
        <v>7.9622132253711175E-2</v>
      </c>
      <c r="P85" s="115">
        <v>1.4734062617880044</v>
      </c>
      <c r="R85" s="115">
        <v>0</v>
      </c>
      <c r="S85" s="115">
        <v>6.181704651888844E-2</v>
      </c>
      <c r="T85" s="115">
        <v>0.34439775910364129</v>
      </c>
      <c r="U85" s="115">
        <v>-1.1498282268807308E-2</v>
      </c>
      <c r="V85" s="115">
        <v>0.125</v>
      </c>
      <c r="W85" s="115">
        <v>0.36206896551724121</v>
      </c>
      <c r="X85" s="115">
        <v>0.49509433962264143</v>
      </c>
      <c r="Y85" s="115">
        <v>0.72105672105672103</v>
      </c>
      <c r="Z85" s="115">
        <v>8.2271334086142598E-3</v>
      </c>
      <c r="AA85" s="115">
        <v>0.64971098265895944</v>
      </c>
      <c r="AB85" s="115">
        <v>0.11945231350330505</v>
      </c>
      <c r="AC85" s="115">
        <v>6.4960000000000032E-2</v>
      </c>
      <c r="AE85" s="115">
        <v>0.26777609682299552</v>
      </c>
      <c r="AF85" s="115">
        <v>0.158102766798419</v>
      </c>
      <c r="AG85" s="115">
        <v>0.38748201438848928</v>
      </c>
      <c r="AH85" s="115">
        <v>0.25771604938271592</v>
      </c>
      <c r="AI85" s="115">
        <v>-0.20830449826989617</v>
      </c>
      <c r="AJ85" s="115">
        <v>0.12670299727520432</v>
      </c>
      <c r="AK85" s="115">
        <v>-4.736842105263158E-2</v>
      </c>
      <c r="AL85" s="115">
        <v>0.40086206896551735</v>
      </c>
      <c r="AM85" s="115">
        <v>0.47435897435897439</v>
      </c>
      <c r="AN85" s="115"/>
      <c r="AP85" s="116">
        <f t="shared" si="1"/>
        <v>0.25292644777288026</v>
      </c>
    </row>
    <row r="86" spans="1:42" x14ac:dyDescent="0.2">
      <c r="A86" t="s">
        <v>1440</v>
      </c>
      <c r="B86" s="115">
        <v>0.43218181818181811</v>
      </c>
      <c r="C86" s="115">
        <v>0.26776699029126227</v>
      </c>
      <c r="D86" s="115">
        <v>0.33201738500543265</v>
      </c>
      <c r="E86" s="115">
        <v>7.4001566170712629E-2</v>
      </c>
      <c r="F86" s="115">
        <v>0.26666666666666672</v>
      </c>
      <c r="G86" s="115">
        <v>0.7977777777777777</v>
      </c>
      <c r="H86" s="115">
        <v>0.18000000000000008</v>
      </c>
      <c r="I86" s="115">
        <v>6.9999999999999993E-2</v>
      </c>
      <c r="J86" s="115">
        <v>0.2617309697601668</v>
      </c>
      <c r="K86" s="115">
        <v>7.0889894419306154E-2</v>
      </c>
      <c r="L86" s="115">
        <v>0.64999999999999991</v>
      </c>
      <c r="M86" s="115">
        <v>-7.8231292517006695E-2</v>
      </c>
      <c r="N86" s="115"/>
      <c r="O86" s="115">
        <v>-1.1999999999999981E-2</v>
      </c>
      <c r="P86" s="115">
        <v>0.75145348837209303</v>
      </c>
      <c r="R86" s="115">
        <v>7.4792243767313013E-2</v>
      </c>
      <c r="S86" s="115">
        <v>4.6732026143790836E-2</v>
      </c>
      <c r="T86" s="115">
        <v>9.6774193548387274E-2</v>
      </c>
      <c r="U86" s="115">
        <v>-3.8622270153680353E-2</v>
      </c>
      <c r="V86" s="115">
        <v>0.41749723145071987</v>
      </c>
      <c r="W86" s="115">
        <v>0.26633333333333342</v>
      </c>
      <c r="X86" s="115">
        <v>-5.3571428571428568E-2</v>
      </c>
      <c r="Y86" s="115">
        <v>0.6087499999999999</v>
      </c>
      <c r="Z86" s="115">
        <v>0.31809483308526476</v>
      </c>
      <c r="AA86" s="115">
        <v>8.1250000000000044E-2</v>
      </c>
      <c r="AB86" s="115">
        <v>5.4255848680935782E-2</v>
      </c>
      <c r="AC86" s="115">
        <v>3.9933444259567366E-2</v>
      </c>
      <c r="AE86" s="115">
        <v>3.2812499999999911E-2</v>
      </c>
      <c r="AF86" s="115">
        <v>0.42822580645161296</v>
      </c>
      <c r="AG86" s="115">
        <v>0.12277867528271408</v>
      </c>
      <c r="AH86" s="115">
        <v>0.16476932294787297</v>
      </c>
      <c r="AI86" s="115">
        <v>0.41251221896383189</v>
      </c>
      <c r="AJ86" s="115">
        <v>0.17817014446227919</v>
      </c>
      <c r="AK86" s="115">
        <v>-2.5974025974026049E-2</v>
      </c>
      <c r="AL86" s="115">
        <v>8.6956521739130523E-3</v>
      </c>
      <c r="AM86" s="115">
        <v>0.17117117117117112</v>
      </c>
      <c r="AN86" s="115"/>
      <c r="AP86" s="116">
        <f t="shared" si="1"/>
        <v>0.21341817671862287</v>
      </c>
    </row>
    <row r="87" spans="1:42" x14ac:dyDescent="0.2">
      <c r="A87" t="s">
        <v>1441</v>
      </c>
      <c r="B87" s="115">
        <v>0.29047395588925395</v>
      </c>
      <c r="C87" s="115">
        <v>0.3900134952766533</v>
      </c>
      <c r="D87" s="115">
        <v>0.10000000000000009</v>
      </c>
      <c r="E87" s="115">
        <v>0.15617926663648707</v>
      </c>
      <c r="F87" s="115">
        <v>3.0042918454935553E-2</v>
      </c>
      <c r="G87" s="115">
        <v>-2.2172949002216822E-3</v>
      </c>
      <c r="H87" s="115">
        <v>0.25</v>
      </c>
      <c r="I87" s="115">
        <v>-0.14285714285714285</v>
      </c>
      <c r="J87" s="115">
        <v>-9.0132827324478124E-2</v>
      </c>
      <c r="K87" s="115">
        <v>6.4205457463884341E-2</v>
      </c>
      <c r="L87" s="115">
        <v>0</v>
      </c>
      <c r="M87" s="115">
        <v>0.20141167729552351</v>
      </c>
      <c r="N87" s="115"/>
      <c r="O87" s="115">
        <v>-3.2258064516129031E-2</v>
      </c>
      <c r="P87" s="115">
        <v>1.1616680948300488</v>
      </c>
      <c r="R87" s="115">
        <v>-6.9587628865979384E-2</v>
      </c>
      <c r="S87" s="115">
        <v>8.8580576307364003E-2</v>
      </c>
      <c r="T87" s="115">
        <v>-0.10206896551724146</v>
      </c>
      <c r="U87" s="115">
        <v>6.1837961637560945E-2</v>
      </c>
      <c r="V87" s="115">
        <v>0.23276450511945387</v>
      </c>
      <c r="W87" s="115">
        <v>4.9547382691214469E-2</v>
      </c>
      <c r="X87" s="115">
        <v>0</v>
      </c>
      <c r="Y87" s="115">
        <v>3.0927835051546421E-2</v>
      </c>
      <c r="Z87" s="115">
        <v>-9.1558817848174656E-2</v>
      </c>
      <c r="AA87" s="115">
        <v>0</v>
      </c>
      <c r="AB87" s="115">
        <v>5.7368421052631569E-2</v>
      </c>
      <c r="AC87" s="115">
        <v>6.5980844271018066E-2</v>
      </c>
      <c r="AE87" s="115">
        <v>4.9180327868852458E-2</v>
      </c>
      <c r="AF87" s="115">
        <v>0.10124333925399651</v>
      </c>
      <c r="AG87" s="115">
        <v>-7.6808351976137196E-2</v>
      </c>
      <c r="AH87" s="115">
        <v>0.13537414965986408</v>
      </c>
      <c r="AI87" s="115">
        <v>0.3241004400724824</v>
      </c>
      <c r="AJ87" s="115">
        <v>0.11250000000000014</v>
      </c>
      <c r="AK87" s="115">
        <v>7.5735294117647137E-2</v>
      </c>
      <c r="AL87" s="115">
        <v>0.12195121951219513</v>
      </c>
      <c r="AM87" s="115">
        <v>-0.15051020408163263</v>
      </c>
      <c r="AN87" s="115"/>
      <c r="AP87" s="116">
        <f t="shared" si="1"/>
        <v>9.6945367559299334E-2</v>
      </c>
    </row>
    <row r="88" spans="1:42" x14ac:dyDescent="0.2">
      <c r="A88" t="s">
        <v>1442</v>
      </c>
      <c r="B88" s="115">
        <v>0.10845253576072807</v>
      </c>
      <c r="C88" s="115">
        <v>-7.3750000000000066E-2</v>
      </c>
      <c r="D88" s="115">
        <v>-0.24511278195488723</v>
      </c>
      <c r="E88" s="115">
        <v>3.3208606173994432E-2</v>
      </c>
      <c r="F88" s="115">
        <v>-0.15272727272727271</v>
      </c>
      <c r="G88" s="115">
        <v>7.6372315035799374E-2</v>
      </c>
      <c r="H88" s="115">
        <v>-0.27007299270072999</v>
      </c>
      <c r="I88" s="115">
        <v>2.941176470588238E-2</v>
      </c>
      <c r="J88" s="115">
        <v>-0.12056737588652486</v>
      </c>
      <c r="K88" s="115">
        <v>-2.6562499999999989E-2</v>
      </c>
      <c r="L88" s="115">
        <v>0</v>
      </c>
      <c r="M88" s="115">
        <v>-0.11810636671398929</v>
      </c>
      <c r="N88" s="115"/>
      <c r="O88" s="115">
        <v>-8.2840236686390456E-2</v>
      </c>
      <c r="P88" s="115"/>
      <c r="R88" s="115">
        <v>-1.020408163265306E-2</v>
      </c>
      <c r="S88" s="115">
        <v>-2.5312066574202513E-2</v>
      </c>
      <c r="T88" s="115">
        <v>-0.13690476190476192</v>
      </c>
      <c r="U88" s="115">
        <v>6.1298898594758774E-2</v>
      </c>
      <c r="V88" s="115">
        <v>-0.15804597701149425</v>
      </c>
      <c r="W88" s="115">
        <v>4.7551422419716868E-2</v>
      </c>
      <c r="X88" s="115">
        <v>0</v>
      </c>
      <c r="Y88" s="115">
        <v>-0.26723323890462702</v>
      </c>
      <c r="Z88" s="115">
        <v>4.9888460758466854E-2</v>
      </c>
      <c r="AA88" s="115">
        <v>1.9108280254777118E-2</v>
      </c>
      <c r="AB88" s="115">
        <v>-0.28918817807706698</v>
      </c>
      <c r="AC88" s="115">
        <v>0.12985971943887784</v>
      </c>
      <c r="AE88" s="115">
        <v>-9.7402597402597626E-3</v>
      </c>
      <c r="AF88" s="115">
        <v>8.2692307692307634E-2</v>
      </c>
      <c r="AG88" s="115">
        <v>0.43976809104573755</v>
      </c>
      <c r="AH88" s="115">
        <v>-0.3178654292343388</v>
      </c>
      <c r="AI88" s="115">
        <v>-2.8420523138832886E-2</v>
      </c>
      <c r="AJ88" s="115">
        <v>-0.10400000000000005</v>
      </c>
      <c r="AK88" s="115">
        <v>0.17241379310344829</v>
      </c>
      <c r="AL88" s="115">
        <v>-0.24074074074074087</v>
      </c>
      <c r="AM88" s="115">
        <v>-0.16595744680851068</v>
      </c>
      <c r="AN88" s="115"/>
      <c r="AP88" s="116">
        <f t="shared" si="1"/>
        <v>-4.6862530454493782E-2</v>
      </c>
    </row>
    <row r="89" spans="1:42" x14ac:dyDescent="0.2">
      <c r="A89" t="s">
        <v>1443</v>
      </c>
      <c r="B89" s="115">
        <v>-0.16121291448516578</v>
      </c>
      <c r="C89" s="115">
        <v>0.58730158730158732</v>
      </c>
      <c r="D89" s="115">
        <v>7.0336391437308951E-2</v>
      </c>
      <c r="E89" s="115">
        <v>-0.12591986917416198</v>
      </c>
      <c r="F89" s="115">
        <v>5.3639846743295069E-2</v>
      </c>
      <c r="G89" s="115">
        <v>0.59619047619047638</v>
      </c>
      <c r="H89" s="115">
        <v>-2.142857142857129E-2</v>
      </c>
      <c r="I89" s="115">
        <v>-5.5555555555555601E-2</v>
      </c>
      <c r="J89" s="115">
        <v>-2.3625254582484798E-2</v>
      </c>
      <c r="K89" s="115">
        <v>-6.1583577712609958E-2</v>
      </c>
      <c r="L89" s="115">
        <v>-0.2</v>
      </c>
      <c r="M89" s="115">
        <v>4.0568181818181739E-2</v>
      </c>
      <c r="N89" s="115"/>
      <c r="O89" s="115">
        <v>8.9552238805969304E-3</v>
      </c>
      <c r="P89" s="115">
        <v>-1</v>
      </c>
      <c r="R89" s="115">
        <v>1.532958610117585E-3</v>
      </c>
      <c r="S89" s="115">
        <v>-0.20199225235196461</v>
      </c>
      <c r="T89" s="115">
        <v>0.52727272727272723</v>
      </c>
      <c r="U89" s="115">
        <v>-0.12057448229792908</v>
      </c>
      <c r="V89" s="115">
        <v>-2.247191011235955E-2</v>
      </c>
      <c r="W89" s="115">
        <v>-5.1861182295964897E-2</v>
      </c>
      <c r="X89" s="115">
        <v>0</v>
      </c>
      <c r="Y89" s="115">
        <v>0.28363636363636363</v>
      </c>
      <c r="Z89" s="115">
        <v>4.5589482612383499E-2</v>
      </c>
      <c r="AA89" s="115">
        <v>-4.8484848484848526E-2</v>
      </c>
      <c r="AB89" s="115">
        <v>4.4140624999999961E-2</v>
      </c>
      <c r="AC89" s="115">
        <v>-2.0000000000000282E-3</v>
      </c>
      <c r="AE89" s="115">
        <v>-0.10724637681159419</v>
      </c>
      <c r="AF89" s="115">
        <v>-5.0228310502283012E-2</v>
      </c>
      <c r="AG89" s="115">
        <v>-7.5992063492063458E-2</v>
      </c>
      <c r="AH89" s="115">
        <v>0.40390879478827368</v>
      </c>
      <c r="AI89" s="115">
        <v>0.16257309941520454</v>
      </c>
      <c r="AJ89" s="115">
        <v>-9.4202898550724681E-2</v>
      </c>
      <c r="AK89" s="115">
        <v>-3.3373609432940259E-2</v>
      </c>
      <c r="AL89" s="115">
        <v>-3.5714285714285587E-2</v>
      </c>
      <c r="AM89" s="115">
        <v>-0.22314049586776855</v>
      </c>
      <c r="AN89" s="115"/>
      <c r="AP89" s="116">
        <f t="shared" si="1"/>
        <v>3.1153514243783121E-3</v>
      </c>
    </row>
    <row r="90" spans="1:42" x14ac:dyDescent="0.2">
      <c r="A90" t="s">
        <v>1444</v>
      </c>
      <c r="B90" s="115">
        <v>-1.3132400430570493E-2</v>
      </c>
      <c r="C90" s="115">
        <v>2.065613608748473E-2</v>
      </c>
      <c r="D90" s="115">
        <v>-4.1673345087354105E-3</v>
      </c>
      <c r="E90" s="115">
        <v>-0.19565932259125285</v>
      </c>
      <c r="F90" s="115">
        <v>-0.1241610738255034</v>
      </c>
      <c r="G90" s="115">
        <v>-0.16</v>
      </c>
      <c r="H90" s="115">
        <v>0.53846153846153832</v>
      </c>
      <c r="I90" s="115">
        <v>-9.5477386934673336E-2</v>
      </c>
      <c r="J90" s="115">
        <v>2.3343059608170166E-2</v>
      </c>
      <c r="K90" s="115">
        <v>3.1770045385779114E-2</v>
      </c>
      <c r="L90" s="115">
        <v>0.97628458498023729</v>
      </c>
      <c r="M90" s="115">
        <v>-6.9521543748347903E-2</v>
      </c>
      <c r="N90" s="115"/>
      <c r="O90" s="115">
        <v>-1.7595307917888603E-2</v>
      </c>
      <c r="P90" s="115">
        <v>-0.3136072370900867</v>
      </c>
      <c r="R90" s="115">
        <v>-6.8095238095238153E-2</v>
      </c>
      <c r="S90" s="115">
        <v>-0.10522406536271355</v>
      </c>
      <c r="T90" s="115">
        <v>-0.14529914529914523</v>
      </c>
      <c r="U90" s="115">
        <v>-0.12297146874450764</v>
      </c>
      <c r="V90" s="115">
        <v>-7.7529021558872341E-2</v>
      </c>
      <c r="W90" s="115">
        <v>0.10247569793612017</v>
      </c>
      <c r="X90" s="115">
        <v>0</v>
      </c>
      <c r="Y90" s="115">
        <v>7.8431372549019551E-2</v>
      </c>
      <c r="Z90" s="115">
        <v>0.10496719775070283</v>
      </c>
      <c r="AA90" s="115">
        <v>0.3074484944532489</v>
      </c>
      <c r="AB90" s="115">
        <v>2.3181454836131168E-2</v>
      </c>
      <c r="AC90" s="115">
        <v>1.0101010101010102E-2</v>
      </c>
      <c r="AE90" s="115">
        <v>-3.4965034965034968E-2</v>
      </c>
      <c r="AF90" s="115">
        <v>-0.33150183150183149</v>
      </c>
      <c r="AG90" s="115">
        <v>-4.8158640226628975E-2</v>
      </c>
      <c r="AH90" s="115">
        <v>-5.0123762376237654E-2</v>
      </c>
      <c r="AI90" s="115">
        <v>5.9807871087697535E-2</v>
      </c>
      <c r="AJ90" s="115">
        <v>-0.15956151035322783</v>
      </c>
      <c r="AK90" s="115">
        <v>-0.12723636363636368</v>
      </c>
      <c r="AL90" s="115">
        <v>0.10671936758893281</v>
      </c>
      <c r="AM90" s="115">
        <v>-1.7857142857142908E-2</v>
      </c>
      <c r="AN90" s="115"/>
      <c r="AP90" s="116">
        <f t="shared" si="1"/>
        <v>2.9086571086305575E-3</v>
      </c>
    </row>
    <row r="91" spans="1:42" x14ac:dyDescent="0.2">
      <c r="A91" t="s">
        <v>1445</v>
      </c>
      <c r="B91" s="115">
        <v>0.16855345911949693</v>
      </c>
      <c r="C91" s="115">
        <v>0.12227272727272732</v>
      </c>
      <c r="D91" s="115">
        <v>-5.0380517503805212E-2</v>
      </c>
      <c r="E91" s="115">
        <v>0.38668490652074788</v>
      </c>
      <c r="F91" s="115">
        <v>-9.9667774086378089E-3</v>
      </c>
      <c r="G91" s="115">
        <v>-3.6979969183359045E-2</v>
      </c>
      <c r="H91" s="115">
        <v>-0.17647058823529407</v>
      </c>
      <c r="I91" s="115">
        <v>7.5675675675675624E-2</v>
      </c>
      <c r="J91" s="115">
        <v>9.0454545454545385E-2</v>
      </c>
      <c r="K91" s="115">
        <v>8.0065359477124218E-2</v>
      </c>
      <c r="L91" s="115">
        <v>-3.937007874015839E-3</v>
      </c>
      <c r="M91" s="115">
        <v>5.6644880174292027E-2</v>
      </c>
      <c r="N91" s="115"/>
      <c r="O91" s="115">
        <v>5.7692307692307668E-2</v>
      </c>
      <c r="P91" s="115">
        <v>0.86175438596491238</v>
      </c>
      <c r="R91" s="115">
        <v>0</v>
      </c>
      <c r="S91" s="115">
        <v>3.7503210891343459E-2</v>
      </c>
      <c r="T91" s="115">
        <v>0.14136218517204668</v>
      </c>
      <c r="U91" s="115">
        <v>0.2932040306083793</v>
      </c>
      <c r="V91" s="115">
        <v>0.13106682297772576</v>
      </c>
      <c r="W91" s="115">
        <v>0.23509581263307308</v>
      </c>
      <c r="X91" s="115">
        <v>0</v>
      </c>
      <c r="Y91" s="115">
        <v>2.6212319790302049E-3</v>
      </c>
      <c r="Z91" s="115">
        <v>7.5333837238599197E-2</v>
      </c>
      <c r="AA91" s="115">
        <v>-0.10496453900709223</v>
      </c>
      <c r="AB91" s="115">
        <v>9.6887330118369183E-2</v>
      </c>
      <c r="AC91" s="115">
        <v>7.6320939334637919E-2</v>
      </c>
      <c r="AE91" s="115">
        <v>0.18652505808164624</v>
      </c>
      <c r="AF91" s="115">
        <v>0.49589041095890413</v>
      </c>
      <c r="AG91" s="115">
        <v>1.8269230769230822E-2</v>
      </c>
      <c r="AH91" s="115">
        <v>4.2580645161290329E-2</v>
      </c>
      <c r="AI91" s="115">
        <v>0.39696969696969703</v>
      </c>
      <c r="AJ91" s="115">
        <v>-4.9768518518518483E-2</v>
      </c>
      <c r="AK91" s="115">
        <v>-7.1259709557581971E-2</v>
      </c>
      <c r="AL91" s="115">
        <v>-0.28732394366197184</v>
      </c>
      <c r="AM91" s="115">
        <v>-0.22807017543859651</v>
      </c>
      <c r="AN91" s="115"/>
      <c r="AP91" s="116">
        <f t="shared" si="1"/>
        <v>8.8865912681626552E-2</v>
      </c>
    </row>
    <row r="92" spans="1:42" x14ac:dyDescent="0.2">
      <c r="A92" t="s">
        <v>1446</v>
      </c>
      <c r="B92" s="115">
        <v>5.1031200423056575E-2</v>
      </c>
      <c r="C92" s="115">
        <v>-2.2222222222222223E-2</v>
      </c>
      <c r="D92" s="115">
        <v>-4.1435658009921182E-2</v>
      </c>
      <c r="E92" s="115">
        <v>9.2038656235618639E-3</v>
      </c>
      <c r="F92" s="115">
        <v>-5.0473186119873864E-2</v>
      </c>
      <c r="G92" s="115">
        <v>4.5088566827697303E-2</v>
      </c>
      <c r="H92" s="115">
        <v>-0.26333333333333336</v>
      </c>
      <c r="I92" s="115">
        <v>1.3698630136986375E-2</v>
      </c>
      <c r="J92" s="115">
        <v>-8.0267558528428165E-2</v>
      </c>
      <c r="K92" s="115">
        <v>-6.8493150684931531E-2</v>
      </c>
      <c r="L92" s="115">
        <v>0.45977011494252878</v>
      </c>
      <c r="M92" s="115">
        <v>5.299999999999995E-2</v>
      </c>
      <c r="N92" s="115"/>
      <c r="O92" s="115">
        <v>-0.14346439957492027</v>
      </c>
      <c r="P92" s="115">
        <v>-0.63121118012422361</v>
      </c>
      <c r="R92" s="115">
        <v>-4.7619047619047616E-2</v>
      </c>
      <c r="S92" s="115">
        <v>-3.351539225422049E-2</v>
      </c>
      <c r="T92" s="115">
        <v>-5.7190635451504927E-2</v>
      </c>
      <c r="U92" s="115">
        <v>-1.4926487051272481E-2</v>
      </c>
      <c r="V92" s="115">
        <v>-2.9579067121729332E-2</v>
      </c>
      <c r="W92" s="115">
        <v>-2.676567086858906E-2</v>
      </c>
      <c r="X92" s="115">
        <v>-1.4084507042253471E-2</v>
      </c>
      <c r="Y92" s="115">
        <v>-6.380368098159514E-2</v>
      </c>
      <c r="Z92" s="115">
        <v>-4.6601008887821399E-2</v>
      </c>
      <c r="AA92" s="115">
        <v>0.10328638497652586</v>
      </c>
      <c r="AB92" s="115">
        <v>-9.6633663366336678E-2</v>
      </c>
      <c r="AC92" s="115">
        <v>-3.8067349926793559E-2</v>
      </c>
      <c r="AE92" s="115">
        <v>-0.11849034523112933</v>
      </c>
      <c r="AF92" s="115">
        <v>-4.6167247386759681E-2</v>
      </c>
      <c r="AG92" s="115">
        <v>-4.7270062293880512E-2</v>
      </c>
      <c r="AH92" s="115">
        <v>2.6490066225165587E-2</v>
      </c>
      <c r="AI92" s="115">
        <v>-8.3333333333333245E-2</v>
      </c>
      <c r="AJ92" s="115">
        <v>-0.120162932790224</v>
      </c>
      <c r="AK92" s="115">
        <v>-0.23685567010309272</v>
      </c>
      <c r="AL92" s="115">
        <v>0.11285266457680247</v>
      </c>
      <c r="AM92" s="115">
        <v>0.34797297297297308</v>
      </c>
      <c r="AN92" s="115"/>
      <c r="AP92" s="116">
        <f t="shared" si="1"/>
        <v>-3.4273494960061143E-2</v>
      </c>
    </row>
    <row r="93" spans="1:42" x14ac:dyDescent="0.2">
      <c r="A93" t="s">
        <v>1447</v>
      </c>
      <c r="B93" s="115">
        <v>5.5540050237231429E-2</v>
      </c>
      <c r="C93" s="115">
        <v>-0.1</v>
      </c>
      <c r="D93" s="115">
        <v>0.36113593486247636</v>
      </c>
      <c r="E93" s="115">
        <v>0.17206040992448768</v>
      </c>
      <c r="F93" s="115">
        <v>0.40888888888888886</v>
      </c>
      <c r="G93" s="115">
        <v>0.30736842105263157</v>
      </c>
      <c r="H93" s="115">
        <v>0.36363636363636354</v>
      </c>
      <c r="I93" s="115">
        <v>0.55319148936170204</v>
      </c>
      <c r="J93" s="115">
        <v>0.23553719008264476</v>
      </c>
      <c r="K93" s="115">
        <v>0.34081632653061222</v>
      </c>
      <c r="L93" s="115">
        <v>0.27007299270072982</v>
      </c>
      <c r="M93" s="115">
        <v>-3.1780385009682263E-2</v>
      </c>
      <c r="N93" s="115"/>
      <c r="O93" s="115">
        <v>0.36376811594202896</v>
      </c>
      <c r="P93" s="115">
        <v>2.0912000000000002</v>
      </c>
      <c r="R93" s="115">
        <v>9.1584158415841582E-2</v>
      </c>
      <c r="S93" s="115">
        <v>0.12044506258692624</v>
      </c>
      <c r="T93" s="115">
        <v>4.1086350974930352E-2</v>
      </c>
      <c r="U93" s="115">
        <v>0.14521367521367529</v>
      </c>
      <c r="V93" s="115">
        <v>0.20410958904109597</v>
      </c>
      <c r="W93" s="115">
        <v>1.3256484149855318E-3</v>
      </c>
      <c r="X93" s="115">
        <v>0</v>
      </c>
      <c r="Y93" s="115">
        <v>1.4943960149439727E-2</v>
      </c>
      <c r="Z93" s="115">
        <v>9.8416886543535725E-2</v>
      </c>
      <c r="AA93" s="115">
        <v>-0.14112903225806461</v>
      </c>
      <c r="AB93" s="115">
        <v>-4.7299960583366569E-3</v>
      </c>
      <c r="AC93" s="115">
        <v>0.16638204440107343</v>
      </c>
      <c r="AE93" s="115">
        <v>0.15785907859078591</v>
      </c>
      <c r="AF93" s="115">
        <v>3.3303330333033392E-2</v>
      </c>
      <c r="AG93" s="115">
        <v>0.10262626262626259</v>
      </c>
      <c r="AH93" s="115">
        <v>2.0270270270270199E-2</v>
      </c>
      <c r="AI93" s="115">
        <v>-8.6546026750591032E-3</v>
      </c>
      <c r="AJ93" s="115">
        <v>0.10213243546576882</v>
      </c>
      <c r="AK93" s="115">
        <v>0.61330561330561328</v>
      </c>
      <c r="AL93" s="115">
        <v>0.24124513618677049</v>
      </c>
      <c r="AM93" s="115">
        <v>0.64444444444444438</v>
      </c>
      <c r="AN93" s="115"/>
      <c r="AP93" s="116">
        <f t="shared" si="1"/>
        <v>0.229589031833803</v>
      </c>
    </row>
    <row r="94" spans="1:42" x14ac:dyDescent="0.2">
      <c r="A94" t="s">
        <v>1448</v>
      </c>
      <c r="B94" s="115">
        <v>0.42749003984063733</v>
      </c>
      <c r="C94" s="115">
        <v>0.13636363636363635</v>
      </c>
      <c r="D94" s="115">
        <v>0.19892857142857145</v>
      </c>
      <c r="E94" s="115">
        <v>4.3918918918918776E-2</v>
      </c>
      <c r="F94" s="115">
        <v>-0.1</v>
      </c>
      <c r="G94" s="115">
        <v>-0.10714285714285719</v>
      </c>
      <c r="H94" s="115">
        <v>-9.4650205761316858E-2</v>
      </c>
      <c r="I94" s="115">
        <v>-0.19520547945205474</v>
      </c>
      <c r="J94" s="115">
        <v>5.2173913043478314E-2</v>
      </c>
      <c r="K94" s="115">
        <v>-0.12655971479500891</v>
      </c>
      <c r="L94" s="115">
        <v>-0.17469879518072279</v>
      </c>
      <c r="M94" s="115">
        <v>0.12551282051282059</v>
      </c>
      <c r="N94" s="115"/>
      <c r="O94" s="115">
        <v>-2.1970233876683114E-2</v>
      </c>
      <c r="P94" s="115">
        <v>-0.8131539611360239</v>
      </c>
      <c r="R94" s="115">
        <v>0</v>
      </c>
      <c r="S94" s="115">
        <v>7.3134328358209044E-2</v>
      </c>
      <c r="T94" s="115">
        <v>-0.17942857142857147</v>
      </c>
      <c r="U94" s="115">
        <v>3.4299858557284256E-2</v>
      </c>
      <c r="V94" s="115">
        <v>0.17741935483870969</v>
      </c>
      <c r="W94" s="115">
        <v>-3.6111111111111108E-2</v>
      </c>
      <c r="X94" s="115">
        <v>-2.0689655172413841E-2</v>
      </c>
      <c r="Y94" s="115">
        <v>0.14550641940085587</v>
      </c>
      <c r="Z94" s="115">
        <v>0</v>
      </c>
      <c r="AA94" s="115">
        <v>0.4880000000000001</v>
      </c>
      <c r="AB94" s="115">
        <v>-6.0370370370370331E-2</v>
      </c>
      <c r="AC94" s="115">
        <v>-0.14870197300103835</v>
      </c>
      <c r="AE94" s="115">
        <v>-1.6000000000000014E-2</v>
      </c>
      <c r="AF94" s="115">
        <v>8.1669691470054318E-3</v>
      </c>
      <c r="AG94" s="115">
        <v>5.3191489361702128E-2</v>
      </c>
      <c r="AH94" s="115">
        <v>-4.7005795235028888E-2</v>
      </c>
      <c r="AI94" s="115">
        <v>0.204739336492891</v>
      </c>
      <c r="AJ94" s="115">
        <v>0.10820895522388073</v>
      </c>
      <c r="AK94" s="115">
        <v>0.23409277504105094</v>
      </c>
      <c r="AL94" s="115">
        <v>2.7999999999999935E-2</v>
      </c>
      <c r="AM94" s="115">
        <v>-8.1632653061224456E-2</v>
      </c>
      <c r="AN94" s="115"/>
      <c r="AP94" s="116">
        <f t="shared" si="1"/>
        <v>9.0236002801493079E-3</v>
      </c>
    </row>
    <row r="95" spans="1:42" x14ac:dyDescent="0.2">
      <c r="A95" t="s">
        <v>1449</v>
      </c>
      <c r="B95" s="115">
        <v>-6.1682242990654154E-2</v>
      </c>
      <c r="C95" s="115">
        <v>-1.345291479820631E-2</v>
      </c>
      <c r="D95" s="115">
        <v>1.8675721561969411E-2</v>
      </c>
      <c r="E95" s="115">
        <v>-6.711409395973012E-3</v>
      </c>
      <c r="F95" s="115">
        <v>-7.4074074074074139E-2</v>
      </c>
      <c r="G95" s="115">
        <v>-0.20478325859491781</v>
      </c>
      <c r="H95" s="115">
        <v>-0.10989010989010982</v>
      </c>
      <c r="I95" s="115">
        <v>-0.16571428571428573</v>
      </c>
      <c r="J95" s="115">
        <v>2.9658645775041834E-2</v>
      </c>
      <c r="K95" s="115">
        <v>4.2750929368029822E-2</v>
      </c>
      <c r="L95" s="115">
        <v>-1.7751479289940846E-2</v>
      </c>
      <c r="M95" s="115">
        <v>6.4516129032258064E-3</v>
      </c>
      <c r="N95" s="115"/>
      <c r="O95" s="115">
        <v>-3.0240549828178781E-2</v>
      </c>
      <c r="P95" s="115">
        <v>-0.64482905075387553</v>
      </c>
      <c r="R95" s="115">
        <v>0</v>
      </c>
      <c r="S95" s="115">
        <v>-7.4585635359116095E-2</v>
      </c>
      <c r="T95" s="115">
        <v>-1.4084507042253521E-2</v>
      </c>
      <c r="U95" s="115">
        <v>0.14135808697406926</v>
      </c>
      <c r="V95" s="115">
        <v>-4.6153846153846156E-2</v>
      </c>
      <c r="W95" s="115">
        <v>3.4185578856650321E-2</v>
      </c>
      <c r="X95" s="115">
        <v>-3.3333333333333333E-2</v>
      </c>
      <c r="Y95" s="115">
        <v>8.0123266563944459E-2</v>
      </c>
      <c r="Z95" s="115">
        <v>-0.15777777777777782</v>
      </c>
      <c r="AA95" s="115">
        <v>-0.15254237288135597</v>
      </c>
      <c r="AB95" s="115">
        <v>-3.0172413793103443E-2</v>
      </c>
      <c r="AC95" s="115">
        <v>1.2618296529968485E-2</v>
      </c>
      <c r="AE95" s="115">
        <v>-0.23954372623574149</v>
      </c>
      <c r="AF95" s="115">
        <v>-9.8831985624439535E-3</v>
      </c>
      <c r="AG95" s="115">
        <v>-0.06</v>
      </c>
      <c r="AH95" s="115">
        <v>-8.5932901706886361E-2</v>
      </c>
      <c r="AI95" s="115">
        <v>-2.4503005085529248E-2</v>
      </c>
      <c r="AJ95" s="115">
        <v>-1.1070110701107212E-2</v>
      </c>
      <c r="AK95" s="115">
        <v>5.3405405405405379E-2</v>
      </c>
      <c r="AL95" s="115">
        <v>-0.13793103448275859</v>
      </c>
      <c r="AM95" s="115">
        <v>3.1578947368421081E-2</v>
      </c>
      <c r="AN95" s="115"/>
      <c r="AP95" s="116">
        <f t="shared" si="1"/>
        <v>-5.5881049918249832E-2</v>
      </c>
    </row>
    <row r="96" spans="1:42" x14ac:dyDescent="0.2">
      <c r="A96" t="s">
        <v>1450</v>
      </c>
      <c r="B96" s="115">
        <v>-6.5991620111731861E-2</v>
      </c>
      <c r="C96" s="115">
        <v>2.0594965675057173E-2</v>
      </c>
      <c r="D96" s="115">
        <v>-6.295454545454543E-2</v>
      </c>
      <c r="E96" s="115">
        <v>4.8680351906158256E-2</v>
      </c>
      <c r="F96" s="115">
        <v>-4.5936395759717273E-2</v>
      </c>
      <c r="G96" s="115">
        <v>-8.8888888888888316E-3</v>
      </c>
      <c r="H96" s="115">
        <v>-0.13880126182965299</v>
      </c>
      <c r="I96" s="115">
        <v>-0.22222222222222221</v>
      </c>
      <c r="J96" s="115">
        <v>-6.7327766179540671E-2</v>
      </c>
      <c r="K96" s="115">
        <v>0.12083333333333335</v>
      </c>
      <c r="L96" s="115">
        <v>9.032258064516123E-2</v>
      </c>
      <c r="M96" s="115">
        <v>1.8062397372742199E-2</v>
      </c>
      <c r="N96" s="115"/>
      <c r="O96" s="115">
        <v>-4.9019607843137254E-2</v>
      </c>
      <c r="P96" s="115">
        <v>2.0919238345370981</v>
      </c>
      <c r="R96" s="115">
        <v>-4.4917257683215132E-2</v>
      </c>
      <c r="S96" s="115">
        <v>2.9871977240398414E-2</v>
      </c>
      <c r="T96" s="115">
        <v>-6.5789473684210523E-2</v>
      </c>
      <c r="U96" s="115">
        <v>-4.9030896181155241E-2</v>
      </c>
      <c r="V96" s="115">
        <v>8.3333333333333329E-2</v>
      </c>
      <c r="W96" s="115">
        <v>6.7791411042944852E-2</v>
      </c>
      <c r="X96" s="115">
        <v>0</v>
      </c>
      <c r="Y96" s="115">
        <v>0.16100178890876571</v>
      </c>
      <c r="Z96" s="115">
        <v>-3.322259136212593E-3</v>
      </c>
      <c r="AA96" s="115">
        <v>0</v>
      </c>
      <c r="AB96" s="115">
        <v>0.12575818843509903</v>
      </c>
      <c r="AC96" s="115">
        <v>6.9885641677255037E-3</v>
      </c>
      <c r="AE96" s="115">
        <v>6.4777327935222825E-2</v>
      </c>
      <c r="AF96" s="115">
        <v>-0.17738359201773826</v>
      </c>
      <c r="AG96" s="115">
        <v>1.5022330491270849E-2</v>
      </c>
      <c r="AH96" s="115">
        <v>0.88777777777777755</v>
      </c>
      <c r="AI96" s="115">
        <v>-5.5458515283842783E-2</v>
      </c>
      <c r="AJ96" s="115">
        <v>-0.10462555066079288</v>
      </c>
      <c r="AK96" s="115">
        <v>0.19347138894264893</v>
      </c>
      <c r="AL96" s="115">
        <v>5.4545454545454515E-2</v>
      </c>
      <c r="AM96" s="115">
        <v>-0.13636363636363646</v>
      </c>
      <c r="AN96" s="115"/>
      <c r="AP96" s="116">
        <f t="shared" si="1"/>
        <v>7.9506386199712883E-2</v>
      </c>
    </row>
    <row r="97" spans="1:42" x14ac:dyDescent="0.2">
      <c r="A97" t="s">
        <v>1451</v>
      </c>
      <c r="B97" s="115">
        <v>-1.2413793103448256E-2</v>
      </c>
      <c r="C97" s="115">
        <v>7.9012345679012413E-2</v>
      </c>
      <c r="D97" s="115">
        <v>4.0804257835600238E-2</v>
      </c>
      <c r="E97" s="115">
        <v>0.17021276595744683</v>
      </c>
      <c r="F97" s="115">
        <v>-7.017543859649129E-3</v>
      </c>
      <c r="G97" s="115">
        <v>-0.12903225806451613</v>
      </c>
      <c r="H97" s="115">
        <v>-9.4285714285714306E-2</v>
      </c>
      <c r="I97" s="115">
        <v>9.7560975609756198E-2</v>
      </c>
      <c r="J97" s="115">
        <v>-9.1512565196775711E-2</v>
      </c>
      <c r="K97" s="115">
        <v>-8.3969465648855032E-2</v>
      </c>
      <c r="L97" s="115">
        <v>-0.11428571428571425</v>
      </c>
      <c r="M97" s="115">
        <v>-8.078702195582833E-3</v>
      </c>
      <c r="N97" s="115"/>
      <c r="O97" s="115">
        <v>1.932045303131252E-2</v>
      </c>
      <c r="P97" s="115">
        <v>4.5181159420289863</v>
      </c>
      <c r="R97" s="115">
        <v>2.1739130434782608E-2</v>
      </c>
      <c r="S97" s="115">
        <v>0.13901490602721966</v>
      </c>
      <c r="T97" s="115">
        <v>-0.15555555555555556</v>
      </c>
      <c r="U97" s="115">
        <v>4.4183949504057678E-2</v>
      </c>
      <c r="V97" s="115">
        <v>2.6342798494697214E-2</v>
      </c>
      <c r="W97" s="115">
        <v>-6.1978477297577314E-2</v>
      </c>
      <c r="X97" s="115">
        <v>0</v>
      </c>
      <c r="Y97" s="115">
        <v>-5.7335581787521059E-2</v>
      </c>
      <c r="Z97" s="115">
        <v>2.6136363636363603E-2</v>
      </c>
      <c r="AA97" s="115">
        <v>-8.5271317829457335E-2</v>
      </c>
      <c r="AB97" s="115">
        <v>4.0600893219651414E-3</v>
      </c>
      <c r="AC97" s="115">
        <v>3.7346221441124684E-2</v>
      </c>
      <c r="AE97" s="115">
        <v>-2.4743353514082779E-2</v>
      </c>
      <c r="AF97" s="115">
        <v>0.51511758118701001</v>
      </c>
      <c r="AG97" s="115">
        <v>2.305295950155762E-2</v>
      </c>
      <c r="AH97" s="115">
        <v>-9.0909090909090939E-2</v>
      </c>
      <c r="AI97" s="115">
        <v>-1.1652999568407558E-2</v>
      </c>
      <c r="AJ97" s="115">
        <v>-7.9107505070993858E-2</v>
      </c>
      <c r="AK97" s="115">
        <v>-4.3148148148148206E-2</v>
      </c>
      <c r="AL97" s="115">
        <v>-7.0945945945945929E-2</v>
      </c>
      <c r="AM97" s="115">
        <v>0</v>
      </c>
      <c r="AN97" s="115"/>
      <c r="AP97" s="116">
        <f t="shared" si="1"/>
        <v>0.12973648592639589</v>
      </c>
    </row>
    <row r="98" spans="1:42" x14ac:dyDescent="0.2">
      <c r="A98" t="s">
        <v>1452</v>
      </c>
      <c r="B98" s="115">
        <v>-3.6544850498338916E-2</v>
      </c>
      <c r="C98" s="115">
        <v>-0.11475409836065574</v>
      </c>
      <c r="D98" s="115">
        <v>-3.9204545454545457E-2</v>
      </c>
      <c r="E98" s="115">
        <v>-2.4112525117213627E-2</v>
      </c>
      <c r="F98" s="115">
        <v>1.0638297872340514E-2</v>
      </c>
      <c r="G98" s="115">
        <v>6.4935064935064705E-3</v>
      </c>
      <c r="H98" s="115">
        <v>-0.11167512690355329</v>
      </c>
      <c r="I98" s="115">
        <v>0.24999999999999997</v>
      </c>
      <c r="J98" s="115">
        <v>0.186164229471316</v>
      </c>
      <c r="K98" s="115">
        <v>5.2208835341365417E-2</v>
      </c>
      <c r="L98" s="115">
        <v>-0.12060301507537688</v>
      </c>
      <c r="M98" s="115">
        <v>1.1087920688756582E-3</v>
      </c>
      <c r="N98" s="115"/>
      <c r="O98" s="115">
        <v>-3.4726688102893949E-2</v>
      </c>
      <c r="P98" s="115">
        <v>-0.69384359400998341</v>
      </c>
      <c r="R98" s="115">
        <v>6.7010309278350513E-2</v>
      </c>
      <c r="S98" s="115">
        <v>5.6125941136208099E-2</v>
      </c>
      <c r="T98" s="115">
        <v>0.77584846093133386</v>
      </c>
      <c r="U98" s="115">
        <v>-9.6249255804723051E-3</v>
      </c>
      <c r="V98" s="115">
        <v>-1.7644093429675638E-2</v>
      </c>
      <c r="W98" s="115">
        <v>5.1812844258822113E-2</v>
      </c>
      <c r="X98" s="115">
        <v>0</v>
      </c>
      <c r="Y98" s="115">
        <v>0.34772727272727255</v>
      </c>
      <c r="Z98" s="115">
        <v>-4.0348964013086179E-2</v>
      </c>
      <c r="AA98" s="115">
        <v>-4.5857988165680416E-2</v>
      </c>
      <c r="AB98" s="115">
        <v>4.1878172588832419E-2</v>
      </c>
      <c r="AC98" s="115">
        <v>-2.7350427350427226E-2</v>
      </c>
      <c r="AE98" s="115">
        <v>4.0536839222131034E-2</v>
      </c>
      <c r="AF98" s="115">
        <v>-0.15033301617507136</v>
      </c>
      <c r="AG98" s="115">
        <v>-1.7346938775510232E-2</v>
      </c>
      <c r="AH98" s="115">
        <v>0.10000000000000003</v>
      </c>
      <c r="AI98" s="115">
        <v>0.11340701585776085</v>
      </c>
      <c r="AJ98" s="115">
        <v>-0.14260869565217396</v>
      </c>
      <c r="AK98" s="115">
        <v>-0.13678265039697335</v>
      </c>
      <c r="AL98" s="115">
        <v>0.1792828685258965</v>
      </c>
      <c r="AM98" s="115">
        <v>-9.8360655737704819E-2</v>
      </c>
      <c r="AN98" s="115"/>
      <c r="AP98" s="116">
        <f t="shared" si="1"/>
        <v>1.1957731056419292E-2</v>
      </c>
    </row>
    <row r="99" spans="1:42" x14ac:dyDescent="0.2">
      <c r="A99" t="s">
        <v>1453</v>
      </c>
      <c r="B99" s="115">
        <v>0.15769230769230774</v>
      </c>
      <c r="C99" s="115">
        <v>0.20394736842105263</v>
      </c>
      <c r="D99" s="115">
        <v>-1.1235955056179775E-2</v>
      </c>
      <c r="E99" s="115">
        <v>0.63347921225382919</v>
      </c>
      <c r="F99" s="115">
        <v>0.27601809954751128</v>
      </c>
      <c r="G99" s="115">
        <v>0.28333333333333338</v>
      </c>
      <c r="H99" s="115">
        <v>1.6266666666666667</v>
      </c>
      <c r="I99" s="115">
        <v>0.47747747747747726</v>
      </c>
      <c r="J99" s="115">
        <v>-2.0385674931129336E-2</v>
      </c>
      <c r="K99" s="115">
        <v>0.24500000000000011</v>
      </c>
      <c r="L99" s="115">
        <v>0.99</v>
      </c>
      <c r="M99" s="115">
        <v>9.5064638240125732E-2</v>
      </c>
      <c r="N99" s="115"/>
      <c r="O99" s="115">
        <v>1.9329896907217228E-3</v>
      </c>
      <c r="P99" s="115">
        <v>1.2953532781667727</v>
      </c>
      <c r="R99" s="115">
        <v>1.3054830287206266E-2</v>
      </c>
      <c r="S99" s="115">
        <v>1.847333565702327E-2</v>
      </c>
      <c r="T99" s="115">
        <v>0.23609756097560974</v>
      </c>
      <c r="U99" s="115">
        <v>8.6068855084067194E-3</v>
      </c>
      <c r="V99" s="115">
        <v>0.41353919239904979</v>
      </c>
      <c r="W99" s="115">
        <v>0.26114503816793899</v>
      </c>
      <c r="X99" s="115">
        <v>0</v>
      </c>
      <c r="Y99" s="115">
        <v>3.286384976525835E-2</v>
      </c>
      <c r="Z99" s="115">
        <v>0.10588519054510373</v>
      </c>
      <c r="AA99" s="115">
        <v>-9.8666666666666694E-2</v>
      </c>
      <c r="AB99" s="115">
        <v>-4.0194884287454262E-2</v>
      </c>
      <c r="AC99" s="115">
        <v>0.15727002967359049</v>
      </c>
      <c r="AE99" s="115">
        <v>0.17584541062801923</v>
      </c>
      <c r="AF99" s="115">
        <v>0.61692307692307691</v>
      </c>
      <c r="AG99" s="115">
        <v>-2.0195960807838392E-2</v>
      </c>
      <c r="AH99" s="115">
        <v>0.10837438423645331</v>
      </c>
      <c r="AI99" s="115">
        <v>-3.3524904214559527E-3</v>
      </c>
      <c r="AJ99" s="115">
        <v>0.22470713525026617</v>
      </c>
      <c r="AK99" s="115">
        <v>0.17713102929185209</v>
      </c>
      <c r="AL99" s="115">
        <v>0.24257425742574246</v>
      </c>
      <c r="AM99" s="115">
        <v>-0.18666666666666668</v>
      </c>
      <c r="AN99" s="115"/>
      <c r="AP99" s="116">
        <f t="shared" si="1"/>
        <v>0.24850737941105727</v>
      </c>
    </row>
    <row r="100" spans="1:42" x14ac:dyDescent="0.2">
      <c r="A100" t="s">
        <v>1454</v>
      </c>
      <c r="B100" s="115">
        <v>2.5641025641025585E-2</v>
      </c>
      <c r="C100" s="115">
        <v>-0.18629550321199148</v>
      </c>
      <c r="D100" s="115">
        <v>0.55257832670434714</v>
      </c>
      <c r="E100" s="115">
        <v>4.3956043956044971E-3</v>
      </c>
      <c r="F100" s="115">
        <v>-1.7777777777777795E-2</v>
      </c>
      <c r="G100" s="115">
        <v>4.3478260869565216E-2</v>
      </c>
      <c r="H100" s="115">
        <v>-0.25</v>
      </c>
      <c r="I100" s="115">
        <v>9.9009900990099098E-2</v>
      </c>
      <c r="J100" s="115">
        <v>-3.4574468085106495E-2</v>
      </c>
      <c r="K100" s="115">
        <v>-1.2345679012345635E-2</v>
      </c>
      <c r="L100" s="115">
        <v>-9.0909090909090981E-2</v>
      </c>
      <c r="M100" s="115">
        <v>-6.6600000000000062E-2</v>
      </c>
      <c r="N100" s="115"/>
      <c r="O100" s="115">
        <v>-1.460317460317463E-2</v>
      </c>
      <c r="P100" s="115">
        <v>-4.9606775559588638E-2</v>
      </c>
      <c r="R100" s="115">
        <v>1.4300847457627058E-2</v>
      </c>
      <c r="S100" s="115">
        <v>-3.9825970548862041E-2</v>
      </c>
      <c r="T100" s="115">
        <v>5.3713698278077704E-2</v>
      </c>
      <c r="U100" s="115">
        <v>-7.6780929501986533E-2</v>
      </c>
      <c r="V100" s="115">
        <v>0.1226666666666667</v>
      </c>
      <c r="W100" s="115">
        <v>-3.6764705882352942E-2</v>
      </c>
      <c r="X100" s="115">
        <v>0</v>
      </c>
      <c r="Y100" s="115">
        <v>-0.11064718162839253</v>
      </c>
      <c r="Z100" s="115">
        <v>4.9886047100531745E-2</v>
      </c>
      <c r="AA100" s="115">
        <v>9.0116279069767463E-2</v>
      </c>
      <c r="AB100" s="115">
        <v>0.20499021526418773</v>
      </c>
      <c r="AC100" s="115">
        <v>0.10491803278688513</v>
      </c>
      <c r="AE100" s="115">
        <v>6.0088767497439452E-2</v>
      </c>
      <c r="AF100" s="115">
        <v>8.3333333333333329E-2</v>
      </c>
      <c r="AG100" s="115">
        <v>1.8118892508143334E-2</v>
      </c>
      <c r="AH100" s="115">
        <v>-0.14526315789473693</v>
      </c>
      <c r="AI100" s="115">
        <v>-6.187529747739293E-3</v>
      </c>
      <c r="AJ100" s="115">
        <v>-0.27039627039627029</v>
      </c>
      <c r="AK100" s="115">
        <v>-2.5608116367192259E-2</v>
      </c>
      <c r="AL100" s="115">
        <v>5.7591623036649268E-2</v>
      </c>
      <c r="AM100" s="115">
        <v>-0.37823834196891193</v>
      </c>
      <c r="AN100" s="115"/>
      <c r="AP100" s="116">
        <f t="shared" si="1"/>
        <v>-6.5027757570162844E-3</v>
      </c>
    </row>
    <row r="101" spans="1:42" x14ac:dyDescent="0.2">
      <c r="A101" t="s">
        <v>1455</v>
      </c>
      <c r="B101" s="115">
        <v>-8.6815561959654175E-2</v>
      </c>
      <c r="C101" s="115">
        <v>0.16750000000000007</v>
      </c>
      <c r="D101" s="115">
        <v>0.24051071196710663</v>
      </c>
      <c r="E101" s="115">
        <v>0.2517193947730399</v>
      </c>
      <c r="F101" s="115">
        <v>-6.2499999999999965E-2</v>
      </c>
      <c r="G101" s="115">
        <v>-0.19916434540389968</v>
      </c>
      <c r="H101" s="115">
        <v>0</v>
      </c>
      <c r="I101" s="115">
        <v>6.3157894736842163E-2</v>
      </c>
      <c r="J101" s="115">
        <v>5.7962858750703498E-2</v>
      </c>
      <c r="K101" s="115">
        <v>-9.5982142857142988E-2</v>
      </c>
      <c r="L101" s="115">
        <v>8.9108910891089188E-2</v>
      </c>
      <c r="M101" s="115">
        <v>-0.10179640718562874</v>
      </c>
      <c r="N101" s="115"/>
      <c r="O101" s="115">
        <v>-6.528189910979236E-2</v>
      </c>
      <c r="P101" s="115">
        <v>-1.6656751933372849E-2</v>
      </c>
      <c r="R101" s="115">
        <v>-6.5346534653465294E-2</v>
      </c>
      <c r="S101" s="115">
        <v>-0.22930100593242206</v>
      </c>
      <c r="T101" s="115">
        <v>-7.3350797809002263E-2</v>
      </c>
      <c r="U101" s="115">
        <v>4.0673076923076965E-2</v>
      </c>
      <c r="V101" s="115">
        <v>0.13395827033565164</v>
      </c>
      <c r="W101" s="115">
        <v>-3.663003663003663E-3</v>
      </c>
      <c r="X101" s="115">
        <v>0</v>
      </c>
      <c r="Y101" s="115">
        <v>-0.12591240875912416</v>
      </c>
      <c r="Z101" s="115">
        <v>-9.1975166704989647E-2</v>
      </c>
      <c r="AA101" s="115">
        <v>3.9274924471299058E-2</v>
      </c>
      <c r="AB101" s="115">
        <v>4.1263372389200324E-2</v>
      </c>
      <c r="AC101" s="115">
        <v>-1.0275824770145903E-2</v>
      </c>
      <c r="AE101" s="115">
        <v>-6.9863448713877396E-2</v>
      </c>
      <c r="AF101" s="115">
        <v>2.5641025641025703E-2</v>
      </c>
      <c r="AG101" s="115">
        <v>-1.760000000000005E-2</v>
      </c>
      <c r="AH101" s="115">
        <v>5.5555555555555552E-2</v>
      </c>
      <c r="AI101" s="115">
        <v>0.34679487179487195</v>
      </c>
      <c r="AJ101" s="115">
        <v>-1.2279355333844985E-2</v>
      </c>
      <c r="AK101" s="115">
        <v>3.8329737276304045E-2</v>
      </c>
      <c r="AL101" s="115">
        <v>-0.11574074074074084</v>
      </c>
      <c r="AM101" s="115">
        <v>0</v>
      </c>
      <c r="AN101" s="115"/>
      <c r="AP101" s="116">
        <f t="shared" si="1"/>
        <v>4.2270059993045599E-3</v>
      </c>
    </row>
    <row r="102" spans="1:42" x14ac:dyDescent="0.2">
      <c r="A102" t="s">
        <v>1456</v>
      </c>
      <c r="B102" s="115">
        <v>4.7547169811320816E-2</v>
      </c>
      <c r="C102" s="115">
        <v>0.24804992199687997</v>
      </c>
      <c r="D102" s="115">
        <v>-7.6575676431797274E-2</v>
      </c>
      <c r="E102" s="115">
        <v>0.14308176100628919</v>
      </c>
      <c r="F102" s="115">
        <v>4.3478260869565258E-2</v>
      </c>
      <c r="G102" s="115">
        <v>0.2006688963210701</v>
      </c>
      <c r="H102" s="115">
        <v>1</v>
      </c>
      <c r="I102" s="115">
        <v>3.2608695652173822E-2</v>
      </c>
      <c r="J102" s="115">
        <v>8.8848039215686223E-2</v>
      </c>
      <c r="K102" s="115">
        <v>9.2682926829268486E-2</v>
      </c>
      <c r="L102" s="115">
        <v>0.34666666666666668</v>
      </c>
      <c r="M102" s="115">
        <v>0.28709055876685935</v>
      </c>
      <c r="N102" s="115"/>
      <c r="O102" s="115">
        <v>3.4376918354819049E-2</v>
      </c>
      <c r="P102" s="115">
        <v>-0.13395157135497174</v>
      </c>
      <c r="R102" s="115">
        <v>6.7879044195390162E-2</v>
      </c>
      <c r="S102" s="115">
        <v>4.1440041440042397E-3</v>
      </c>
      <c r="T102" s="115">
        <v>9.4915254237288152E-2</v>
      </c>
      <c r="U102" s="115">
        <v>0.1060299904285866</v>
      </c>
      <c r="V102" s="115">
        <v>8.9621087314662229E-2</v>
      </c>
      <c r="W102" s="115">
        <v>0.10544217687074826</v>
      </c>
      <c r="X102" s="115">
        <v>0</v>
      </c>
      <c r="Y102" s="115">
        <v>0.1861471861471862</v>
      </c>
      <c r="Z102" s="115">
        <v>0</v>
      </c>
      <c r="AA102" s="115">
        <v>0</v>
      </c>
      <c r="AB102" s="115">
        <v>-6.4792758456407792E-2</v>
      </c>
      <c r="AC102" s="115">
        <v>0.12538040170419956</v>
      </c>
      <c r="AE102" s="115">
        <v>-3.1746031746036706E-4</v>
      </c>
      <c r="AF102" s="115">
        <v>-6.7911714770798022E-3</v>
      </c>
      <c r="AG102" s="115">
        <v>-2.9126213592233011E-2</v>
      </c>
      <c r="AH102" s="115">
        <v>0.125</v>
      </c>
      <c r="AI102" s="115">
        <v>5.9782608695652106E-2</v>
      </c>
      <c r="AJ102" s="115">
        <v>0.30299999999999994</v>
      </c>
      <c r="AK102" s="115">
        <v>5.0533333333333416E-2</v>
      </c>
      <c r="AL102" s="115">
        <v>0.6</v>
      </c>
      <c r="AM102" s="115">
        <v>0</v>
      </c>
      <c r="AN102" s="115"/>
      <c r="AP102" s="116">
        <f t="shared" si="1"/>
        <v>0.11918343002662</v>
      </c>
    </row>
    <row r="103" spans="1:42" x14ac:dyDescent="0.2">
      <c r="A103" t="s">
        <v>1457</v>
      </c>
      <c r="B103" s="115">
        <v>0.10416666666666667</v>
      </c>
      <c r="C103" s="115">
        <v>3.5875888817065153E-2</v>
      </c>
      <c r="D103" s="115">
        <v>0.27593064762876091</v>
      </c>
      <c r="E103" s="115">
        <v>0.37365010799136078</v>
      </c>
      <c r="F103" s="115">
        <v>-3.7656903765690503E-2</v>
      </c>
      <c r="G103" s="115">
        <v>0.13043478260869573</v>
      </c>
      <c r="H103" s="115">
        <v>0</v>
      </c>
      <c r="I103" s="115">
        <v>-5.6410256410256349E-2</v>
      </c>
      <c r="J103" s="115">
        <v>2.0000000000000018E-2</v>
      </c>
      <c r="K103" s="115">
        <v>2.4999999999999911E-2</v>
      </c>
      <c r="L103" s="115">
        <v>-0.25</v>
      </c>
      <c r="M103" s="115">
        <v>2.2136442413738792E-2</v>
      </c>
      <c r="N103" s="115"/>
      <c r="O103" s="115">
        <v>2.5818639798488561E-2</v>
      </c>
      <c r="P103" s="115">
        <v>0.45611402850712679</v>
      </c>
      <c r="R103" s="115">
        <v>0.1199526346950858</v>
      </c>
      <c r="S103" s="115">
        <v>0.12697022767075311</v>
      </c>
      <c r="T103" s="115">
        <v>-4.9801783944499453E-2</v>
      </c>
      <c r="U103" s="115">
        <v>0.15459233791748531</v>
      </c>
      <c r="V103" s="115">
        <v>4.8721492743607465E-2</v>
      </c>
      <c r="W103" s="115">
        <v>0</v>
      </c>
      <c r="X103" s="115">
        <v>0</v>
      </c>
      <c r="Y103" s="115">
        <v>0.15211970074812978</v>
      </c>
      <c r="Z103" s="115">
        <v>-6.1700182815355581E-3</v>
      </c>
      <c r="AA103" s="115">
        <v>-5.428571428571427E-2</v>
      </c>
      <c r="AB103" s="115">
        <v>0.2538829151732378</v>
      </c>
      <c r="AC103" s="115">
        <v>9.8996655518394677E-2</v>
      </c>
      <c r="AE103" s="115">
        <v>0.14545454545454545</v>
      </c>
      <c r="AF103" s="115">
        <v>0.17799999999999994</v>
      </c>
      <c r="AG103" s="115">
        <v>2.9382370577653385E-2</v>
      </c>
      <c r="AH103" s="115">
        <v>-0.14712153518123675</v>
      </c>
      <c r="AI103" s="115">
        <v>0.15450980392156868</v>
      </c>
      <c r="AJ103" s="115">
        <v>3.5196687370600402E-2</v>
      </c>
      <c r="AK103" s="115">
        <v>0</v>
      </c>
      <c r="AL103" s="115">
        <v>0</v>
      </c>
      <c r="AM103" s="115">
        <v>-5.1546391752576226E-3</v>
      </c>
      <c r="AN103" s="115"/>
      <c r="AP103" s="116">
        <f t="shared" si="1"/>
        <v>6.7437306433679275E-2</v>
      </c>
    </row>
    <row r="104" spans="1:42" x14ac:dyDescent="0.2">
      <c r="A104" t="s">
        <v>1458</v>
      </c>
      <c r="B104" s="115">
        <v>-0.1111111111111111</v>
      </c>
      <c r="C104" s="115">
        <v>2.112211221122114E-2</v>
      </c>
      <c r="D104" s="115">
        <v>-6.6990198877152976E-2</v>
      </c>
      <c r="E104" s="115">
        <v>-5.1229508196721313E-2</v>
      </c>
      <c r="F104" s="115">
        <v>-2.4489795918367366E-2</v>
      </c>
      <c r="G104" s="115">
        <v>-4.6846846846846812E-2</v>
      </c>
      <c r="H104" s="115">
        <v>-0.2</v>
      </c>
      <c r="I104" s="115">
        <v>-9.3023255813953473E-2</v>
      </c>
      <c r="J104" s="115">
        <v>5.6105610561056084E-2</v>
      </c>
      <c r="K104" s="115">
        <v>-0.16142557651991607</v>
      </c>
      <c r="L104" s="115">
        <v>-9.0909090909090981E-2</v>
      </c>
      <c r="M104" s="115">
        <v>0.20608076009501186</v>
      </c>
      <c r="N104" s="115"/>
      <c r="O104" s="115">
        <v>5.0959629384513656E-2</v>
      </c>
      <c r="P104" s="115">
        <v>-0.60291927316056004</v>
      </c>
      <c r="R104" s="115">
        <v>-1.8023255813953455E-2</v>
      </c>
      <c r="S104" s="115">
        <v>-7.1293033342369277E-2</v>
      </c>
      <c r="T104" s="115">
        <v>-9.910714285714281E-2</v>
      </c>
      <c r="U104" s="115">
        <v>2.7763755678950064E-2</v>
      </c>
      <c r="V104" s="115">
        <v>2.4424778761061992E-2</v>
      </c>
      <c r="W104" s="115">
        <v>-4.9568965517241256E-2</v>
      </c>
      <c r="X104" s="115">
        <v>0</v>
      </c>
      <c r="Y104" s="115">
        <v>-4.5238095238095327E-2</v>
      </c>
      <c r="Z104" s="115">
        <v>-3.4847816497574E-2</v>
      </c>
      <c r="AA104" s="115">
        <v>0</v>
      </c>
      <c r="AB104" s="115">
        <v>-9.660010793308163E-2</v>
      </c>
      <c r="AC104" s="115">
        <v>-1.0023387905112309E-3</v>
      </c>
      <c r="AE104" s="115">
        <v>-0.16235150776728596</v>
      </c>
      <c r="AF104" s="115">
        <v>2.0408163265306048E-2</v>
      </c>
      <c r="AG104" s="115">
        <v>-0.12089263749780348</v>
      </c>
      <c r="AH104" s="115">
        <v>-8.3984374999999944E-2</v>
      </c>
      <c r="AI104" s="115">
        <v>-1.9230769230769232E-2</v>
      </c>
      <c r="AJ104" s="115">
        <v>0.19259259259259268</v>
      </c>
      <c r="AK104" s="115">
        <v>-2.9910269192421979E-3</v>
      </c>
      <c r="AL104" s="115">
        <v>-9.9999999999999936E-2</v>
      </c>
      <c r="AM104" s="115">
        <v>0</v>
      </c>
      <c r="AN104" s="115"/>
      <c r="AP104" s="116">
        <f t="shared" si="1"/>
        <v>-5.0131952205973593E-2</v>
      </c>
    </row>
    <row r="105" spans="1:42" x14ac:dyDescent="0.2">
      <c r="A105" t="s">
        <v>1459</v>
      </c>
      <c r="B105" s="115">
        <v>-2.5858884373845688E-3</v>
      </c>
      <c r="C105" s="115">
        <v>2.6422764227642316E-2</v>
      </c>
      <c r="D105" s="115">
        <v>0.27536407766990284</v>
      </c>
      <c r="E105" s="115">
        <v>-5.609284332688589E-2</v>
      </c>
      <c r="F105" s="115">
        <v>-8.097165991902841E-3</v>
      </c>
      <c r="G105" s="115">
        <v>0.33093525179856115</v>
      </c>
      <c r="H105" s="115">
        <v>-0.16666666666666666</v>
      </c>
      <c r="I105" s="115">
        <v>0</v>
      </c>
      <c r="J105" s="115">
        <v>0.10101744186046516</v>
      </c>
      <c r="K105" s="115">
        <v>-0.12956204379562059</v>
      </c>
      <c r="L105" s="115">
        <v>2.9285714285714284</v>
      </c>
      <c r="M105" s="115">
        <v>3.3179542554235747E-2</v>
      </c>
      <c r="N105" s="115"/>
      <c r="O105" s="115">
        <v>-3.2650448143405876E-2</v>
      </c>
      <c r="P105" s="115">
        <v>0.57976470588235296</v>
      </c>
      <c r="R105" s="115">
        <v>3.614457831325301E-2</v>
      </c>
      <c r="S105" s="115">
        <v>-2.6392187912377935E-2</v>
      </c>
      <c r="T105" s="115">
        <v>0.17894736842105255</v>
      </c>
      <c r="U105" s="115">
        <v>-3.0940442705148601E-2</v>
      </c>
      <c r="V105" s="115">
        <v>2.5408348457350245E-2</v>
      </c>
      <c r="W105" s="115">
        <v>6.7415730337076797E-3</v>
      </c>
      <c r="X105" s="115">
        <v>0</v>
      </c>
      <c r="Y105" s="115">
        <v>-2.3255813953488292E-2</v>
      </c>
      <c r="Z105" s="115">
        <v>-1.0259768609473889E-2</v>
      </c>
      <c r="AA105" s="115">
        <v>-0.10256410256410255</v>
      </c>
      <c r="AB105" s="115">
        <v>0.29489867225716287</v>
      </c>
      <c r="AC105" s="115">
        <v>1.0465901417960794E-2</v>
      </c>
      <c r="AE105" s="115">
        <v>-0.15430190623390011</v>
      </c>
      <c r="AF105" s="115">
        <v>-0.14335664335664325</v>
      </c>
      <c r="AG105" s="115">
        <v>0.3729794933655004</v>
      </c>
      <c r="AH105" s="115">
        <v>0.12035010940919033</v>
      </c>
      <c r="AI105" s="115">
        <v>0</v>
      </c>
      <c r="AJ105" s="115">
        <v>0.61999999999999988</v>
      </c>
      <c r="AK105" s="115">
        <v>8.6360025994656503E-2</v>
      </c>
      <c r="AL105" s="115">
        <v>-0.13793103448275862</v>
      </c>
      <c r="AM105" s="115">
        <v>0.1149425287356322</v>
      </c>
      <c r="AN105" s="115"/>
      <c r="AP105" s="116">
        <f t="shared" si="1"/>
        <v>0.14622391016543701</v>
      </c>
    </row>
    <row r="106" spans="1:42" x14ac:dyDescent="0.2">
      <c r="A106" t="s">
        <v>1460</v>
      </c>
      <c r="B106" s="115">
        <v>4.5981452859350902E-2</v>
      </c>
      <c r="C106" s="115">
        <v>-6.7003792667509512E-2</v>
      </c>
      <c r="D106" s="115">
        <v>0.36220862952554145</v>
      </c>
      <c r="E106" s="115">
        <v>2.5793650793650771E-2</v>
      </c>
      <c r="F106" s="115">
        <v>7.391304347826104E-2</v>
      </c>
      <c r="G106" s="115">
        <v>9.7368421052631618E-2</v>
      </c>
      <c r="H106" s="115">
        <v>-0.38775510204081637</v>
      </c>
      <c r="I106" s="115">
        <v>-0.10416666666666667</v>
      </c>
      <c r="J106" s="115">
        <v>0.10168134507606082</v>
      </c>
      <c r="K106" s="115">
        <v>-0.13015873015873006</v>
      </c>
      <c r="L106" s="115">
        <v>-0.72</v>
      </c>
      <c r="M106" s="115">
        <v>4.3750000000000108E-2</v>
      </c>
      <c r="N106" s="115"/>
      <c r="O106" s="115">
        <v>-0.13173985547526401</v>
      </c>
      <c r="P106" s="115">
        <v>-0.29166666666666669</v>
      </c>
      <c r="R106" s="115">
        <v>-1.0727056019070388E-2</v>
      </c>
      <c r="S106" s="115">
        <v>8.16443048815301E-2</v>
      </c>
      <c r="T106" s="115">
        <v>-0.11627906976744186</v>
      </c>
      <c r="U106" s="115">
        <v>6.5684869021243208E-2</v>
      </c>
      <c r="V106" s="115">
        <v>8.2514734774066859E-2</v>
      </c>
      <c r="W106" s="115">
        <v>5.6834002129227845E-2</v>
      </c>
      <c r="X106" s="115">
        <v>0</v>
      </c>
      <c r="Y106" s="115">
        <v>0.16531165311653112</v>
      </c>
      <c r="Z106" s="115">
        <v>-8.1043129388164478E-2</v>
      </c>
      <c r="AA106" s="115">
        <v>0.11428571428571425</v>
      </c>
      <c r="AB106" s="115">
        <v>0.16625916870415655</v>
      </c>
      <c r="AC106" s="115">
        <v>-0.29442591710338251</v>
      </c>
      <c r="AE106" s="115">
        <v>-0.17736808645899552</v>
      </c>
      <c r="AF106" s="115">
        <v>3.623188405797105E-2</v>
      </c>
      <c r="AG106" s="115">
        <v>8.0271045087307938E-2</v>
      </c>
      <c r="AH106" s="115">
        <v>0.21866666666666673</v>
      </c>
      <c r="AI106" s="115">
        <v>-0.16237113402061853</v>
      </c>
      <c r="AJ106" s="115">
        <v>-2.9126213592233077E-2</v>
      </c>
      <c r="AK106" s="115">
        <v>4.9962092494313895E-2</v>
      </c>
      <c r="AL106" s="115">
        <v>-0.13</v>
      </c>
      <c r="AM106" s="115">
        <v>0.15999999999999989</v>
      </c>
      <c r="AN106" s="115"/>
      <c r="AP106" s="116">
        <f t="shared" si="1"/>
        <v>-2.3013392629180947E-2</v>
      </c>
    </row>
    <row r="107" spans="1:42" x14ac:dyDescent="0.2">
      <c r="A107" t="s">
        <v>1461</v>
      </c>
      <c r="B107" s="115">
        <v>7.3858921161825616E-2</v>
      </c>
      <c r="C107" s="115">
        <v>3.6697247706422048E-2</v>
      </c>
      <c r="D107" s="115">
        <v>2.7430997876857783E-2</v>
      </c>
      <c r="E107" s="115">
        <v>0.76842105263157889</v>
      </c>
      <c r="F107" s="115">
        <v>0.36904761904761901</v>
      </c>
      <c r="G107" s="115">
        <v>0.11111111111111108</v>
      </c>
      <c r="H107" s="115">
        <v>0.68965517241379326</v>
      </c>
      <c r="I107" s="115">
        <v>0.19999999999999996</v>
      </c>
      <c r="J107" s="115">
        <v>0.13648771610555049</v>
      </c>
      <c r="K107" s="115">
        <v>0.74515235457063711</v>
      </c>
      <c r="L107" s="115">
        <v>0</v>
      </c>
      <c r="M107" s="115">
        <v>5.77081615828512E-3</v>
      </c>
      <c r="N107" s="115"/>
      <c r="O107" s="115">
        <v>0.11669770328988201</v>
      </c>
      <c r="P107" s="115">
        <v>0.5105740181268883</v>
      </c>
      <c r="R107" s="115">
        <v>7.5641025641025719E-2</v>
      </c>
      <c r="S107" s="115">
        <v>0.69145340415258327</v>
      </c>
      <c r="T107" s="115">
        <v>0.16625983184160573</v>
      </c>
      <c r="U107" s="115">
        <v>0.29175084175084187</v>
      </c>
      <c r="V107" s="115">
        <v>-2.1153846153846183E-2</v>
      </c>
      <c r="W107" s="115">
        <v>0.19131707317073171</v>
      </c>
      <c r="X107" s="115">
        <v>0</v>
      </c>
      <c r="Y107" s="115">
        <v>0.42471042471042475</v>
      </c>
      <c r="Z107" s="115">
        <v>0</v>
      </c>
      <c r="AA107" s="115">
        <v>0.16666666666666666</v>
      </c>
      <c r="AB107" s="115">
        <v>0.27945776850886339</v>
      </c>
      <c r="AC107" s="115">
        <v>5.983337541024987E-2</v>
      </c>
      <c r="AE107" s="115">
        <v>0.62109240810717958</v>
      </c>
      <c r="AF107" s="115">
        <v>3.7593984962405881E-2</v>
      </c>
      <c r="AG107" s="115">
        <v>0.26717305151915444</v>
      </c>
      <c r="AH107" s="115">
        <v>-6.25E-2</v>
      </c>
      <c r="AI107" s="115">
        <v>0.12872727272727269</v>
      </c>
      <c r="AJ107" s="115">
        <v>0.32051282051282065</v>
      </c>
      <c r="AK107" s="115">
        <v>-4.8683736025964659E-2</v>
      </c>
      <c r="AL107" s="115">
        <v>0.42857142857142866</v>
      </c>
      <c r="AM107" s="115">
        <v>-0.11764705882352941</v>
      </c>
      <c r="AN107" s="115"/>
      <c r="AP107" s="116">
        <f t="shared" si="1"/>
        <v>0.21976232764143899</v>
      </c>
    </row>
    <row r="108" spans="1:42" x14ac:dyDescent="0.2">
      <c r="A108" t="s">
        <v>1462</v>
      </c>
      <c r="B108" s="115">
        <v>4.1666666666667256E-3</v>
      </c>
      <c r="C108" s="115">
        <v>-6.5104166666666435E-3</v>
      </c>
      <c r="D108" s="115">
        <v>2.391304347826087E-2</v>
      </c>
      <c r="E108" s="115">
        <v>0.39024390243902457</v>
      </c>
      <c r="F108" s="115">
        <v>-1.1764705882352951E-2</v>
      </c>
      <c r="G108" s="115">
        <v>-1.1560693641618507E-2</v>
      </c>
      <c r="H108" s="115">
        <v>-0.18539325842696633</v>
      </c>
      <c r="I108" s="115">
        <v>8.6956521739130391E-2</v>
      </c>
      <c r="J108" s="115">
        <v>0.29142185663924802</v>
      </c>
      <c r="K108" s="115">
        <v>0.24482758620689654</v>
      </c>
      <c r="L108" s="115">
        <v>-9.9009900990099098E-3</v>
      </c>
      <c r="M108" s="115">
        <v>-9.2999345733246003E-2</v>
      </c>
      <c r="N108" s="115"/>
      <c r="O108" s="115">
        <v>3.2030749519538756E-2</v>
      </c>
      <c r="P108" s="115">
        <v>1.0040363269424823</v>
      </c>
      <c r="R108" s="115">
        <v>-0.10519674199839396</v>
      </c>
      <c r="S108" s="115">
        <v>8.315899581589957E-2</v>
      </c>
      <c r="T108" s="115">
        <v>-0.10898985016916396</v>
      </c>
      <c r="U108" s="115">
        <v>3.3043478260869542E-2</v>
      </c>
      <c r="V108" s="115">
        <v>6.7761806981519443E-2</v>
      </c>
      <c r="W108" s="115">
        <v>4.8034506420938624E-3</v>
      </c>
      <c r="X108" s="115">
        <v>0.14766641162968627</v>
      </c>
      <c r="Y108" s="115">
        <v>-5.818181818181823E-2</v>
      </c>
      <c r="Z108" s="115">
        <v>0</v>
      </c>
      <c r="AA108" s="115">
        <v>0.50375939849624052</v>
      </c>
      <c r="AB108" s="115">
        <v>0.13089622641509427</v>
      </c>
      <c r="AC108" s="115">
        <v>8.2536212079803106E-2</v>
      </c>
      <c r="AE108" s="115">
        <v>0.45549999999999996</v>
      </c>
      <c r="AF108" s="115">
        <v>1.3333333333333388E-2</v>
      </c>
      <c r="AG108" s="115">
        <v>0.11487481590574378</v>
      </c>
      <c r="AH108" s="115">
        <v>-0.19191919191919196</v>
      </c>
      <c r="AI108" s="115">
        <v>-1.7857142857142856E-2</v>
      </c>
      <c r="AJ108" s="115">
        <v>0.3928571428571429</v>
      </c>
      <c r="AK108" s="115">
        <v>0</v>
      </c>
      <c r="AL108" s="115">
        <v>0.27272727272727254</v>
      </c>
      <c r="AM108" s="115">
        <v>-5.5555555555555552E-2</v>
      </c>
      <c r="AN108" s="115"/>
      <c r="AP108" s="116">
        <f t="shared" si="1"/>
        <v>0.10070529964699486</v>
      </c>
    </row>
    <row r="109" spans="1:42" x14ac:dyDescent="0.2">
      <c r="A109" t="s">
        <v>1463</v>
      </c>
      <c r="B109" s="115">
        <v>0.10344827586206896</v>
      </c>
      <c r="C109" s="115">
        <v>0.17251908396946564</v>
      </c>
      <c r="D109" s="115">
        <v>4.478967929499416E-2</v>
      </c>
      <c r="E109" s="115">
        <v>0.10810810810810796</v>
      </c>
      <c r="F109" s="115">
        <v>0.11111111111111106</v>
      </c>
      <c r="G109" s="115">
        <v>-5.4644808743169446E-2</v>
      </c>
      <c r="H109" s="115">
        <v>0.61818181818181805</v>
      </c>
      <c r="I109" s="115">
        <v>0.22666666666666671</v>
      </c>
      <c r="J109" s="115">
        <v>3.7804878048780549E-2</v>
      </c>
      <c r="K109" s="115">
        <v>0.26086956521739135</v>
      </c>
      <c r="L109" s="115">
        <v>-8.1818181818181887E-2</v>
      </c>
      <c r="M109" s="115">
        <v>5.9306930693069256E-2</v>
      </c>
      <c r="N109" s="115"/>
      <c r="O109" s="115">
        <v>8.7047353760445687E-2</v>
      </c>
      <c r="P109" s="115">
        <v>-0.52355769230769234</v>
      </c>
      <c r="R109" s="115">
        <v>-2.9179195901548105E-2</v>
      </c>
      <c r="S109" s="115">
        <v>0.34837799717912565</v>
      </c>
      <c r="T109" s="115">
        <v>-6.2528318985047529E-2</v>
      </c>
      <c r="U109" s="115">
        <v>0.12745098039215685</v>
      </c>
      <c r="V109" s="115">
        <v>5.8695652173913107E-2</v>
      </c>
      <c r="W109" s="115">
        <v>0</v>
      </c>
      <c r="X109" s="115">
        <v>0</v>
      </c>
      <c r="Y109" s="115">
        <v>0.13636363636363641</v>
      </c>
      <c r="Z109" s="115">
        <v>-3.8572806171648988E-2</v>
      </c>
      <c r="AA109" s="115">
        <v>-1.7241379310344682E-2</v>
      </c>
      <c r="AB109" s="115">
        <v>0.13066666666666674</v>
      </c>
      <c r="AC109" s="115">
        <v>1.3573407202216121E-2</v>
      </c>
      <c r="AE109" s="115">
        <v>0.27959053103007031</v>
      </c>
      <c r="AF109" s="115">
        <v>-5.9139784946236569E-2</v>
      </c>
      <c r="AG109" s="115">
        <v>4.4378698224852436E-3</v>
      </c>
      <c r="AH109" s="115">
        <v>-1.4925373134328393E-2</v>
      </c>
      <c r="AI109" s="115">
        <v>6.0606060606060663E-2</v>
      </c>
      <c r="AJ109" s="115">
        <v>-5.0847457627118758E-2</v>
      </c>
      <c r="AK109" s="115">
        <v>0</v>
      </c>
      <c r="AL109" s="115">
        <v>0.6923076923076924</v>
      </c>
      <c r="AM109" s="115">
        <v>0</v>
      </c>
      <c r="AN109" s="115"/>
      <c r="AP109" s="116">
        <f t="shared" si="1"/>
        <v>7.8556256163217902E-2</v>
      </c>
    </row>
    <row r="110" spans="1:42" x14ac:dyDescent="0.2">
      <c r="A110" t="s">
        <v>1464</v>
      </c>
      <c r="B110" s="115">
        <v>3.6701620591039062E-2</v>
      </c>
      <c r="C110" s="115">
        <v>-0.10884353741496597</v>
      </c>
      <c r="D110" s="115">
        <v>-5.0793377026560893E-2</v>
      </c>
      <c r="E110" s="115">
        <v>-5.6122448979591774E-2</v>
      </c>
      <c r="F110" s="115">
        <v>1.3245033112582794E-2</v>
      </c>
      <c r="G110" s="115">
        <v>-5.1813471502590608E-2</v>
      </c>
      <c r="H110" s="115">
        <v>-0.44999999999999996</v>
      </c>
      <c r="I110" s="115">
        <v>-6.6225165562913968E-3</v>
      </c>
      <c r="J110" s="115">
        <v>-3.4157832744405293E-2</v>
      </c>
      <c r="K110" s="115">
        <v>-4.1666666666666706E-2</v>
      </c>
      <c r="L110" s="115">
        <v>0.44736842105263169</v>
      </c>
      <c r="M110" s="115">
        <v>-9.8039215686274508E-3</v>
      </c>
      <c r="N110" s="115"/>
      <c r="O110" s="115">
        <v>-8.5932527052832677E-2</v>
      </c>
      <c r="P110" s="115">
        <v>-0.57809330628803246</v>
      </c>
      <c r="R110" s="115">
        <v>-5.9790575916230299E-2</v>
      </c>
      <c r="S110" s="115">
        <v>-7.1989528795811497E-2</v>
      </c>
      <c r="T110" s="115">
        <v>-5.6318990763685513E-3</v>
      </c>
      <c r="U110" s="115">
        <v>-3.3907937109300991E-2</v>
      </c>
      <c r="V110" s="115">
        <v>-4.3459365493270588E-4</v>
      </c>
      <c r="W110" s="115">
        <v>-2.8476190476190426E-2</v>
      </c>
      <c r="X110" s="115">
        <v>0</v>
      </c>
      <c r="Y110" s="115">
        <v>-5.8365758754863779E-2</v>
      </c>
      <c r="Z110" s="115">
        <v>-2.8846153846153575E-3</v>
      </c>
      <c r="AA110" s="115">
        <v>1.4999999999999902E-2</v>
      </c>
      <c r="AB110" s="115">
        <v>-6.25E-2</v>
      </c>
      <c r="AC110" s="115">
        <v>-1.122980005477942E-2</v>
      </c>
      <c r="AE110" s="115">
        <v>6.6894197952218459E-2</v>
      </c>
      <c r="AF110" s="115">
        <v>0.29466357308584701</v>
      </c>
      <c r="AG110" s="115">
        <v>-5.8167885754092707E-2</v>
      </c>
      <c r="AH110" s="115">
        <v>0.10927152317880796</v>
      </c>
      <c r="AI110" s="115">
        <v>-2.0044543429844196E-2</v>
      </c>
      <c r="AJ110" s="115">
        <v>-0.17134831460674155</v>
      </c>
      <c r="AK110" s="115">
        <v>0</v>
      </c>
      <c r="AL110" s="115">
        <v>-0.35</v>
      </c>
      <c r="AM110" s="115">
        <v>0</v>
      </c>
      <c r="AN110" s="115"/>
      <c r="AP110" s="116">
        <f t="shared" si="1"/>
        <v>-4.0727910852605999E-2</v>
      </c>
    </row>
    <row r="111" spans="1:42" x14ac:dyDescent="0.2">
      <c r="A111" t="s">
        <v>1465</v>
      </c>
      <c r="B111" s="115">
        <v>0.13405405405405407</v>
      </c>
      <c r="C111" s="115">
        <v>-3.8272816486751772E-2</v>
      </c>
      <c r="D111" s="115">
        <v>2.7923056466625223E-2</v>
      </c>
      <c r="E111" s="115">
        <v>0.22499999999999992</v>
      </c>
      <c r="F111" s="115">
        <v>-2.5806451612903247E-2</v>
      </c>
      <c r="G111" s="115">
        <v>0.56275303643724683</v>
      </c>
      <c r="H111" s="115">
        <v>-0.39209726443769</v>
      </c>
      <c r="I111" s="115">
        <v>-0.15642458100558659</v>
      </c>
      <c r="J111" s="115">
        <v>-4.176072234762971E-2</v>
      </c>
      <c r="K111" s="115">
        <v>-0.1111111111111112</v>
      </c>
      <c r="L111" s="115">
        <v>-0.56571428571428573</v>
      </c>
      <c r="M111" s="115">
        <v>0.02</v>
      </c>
      <c r="N111" s="115"/>
      <c r="O111" s="115">
        <v>1.3548387096774249E-2</v>
      </c>
      <c r="P111" s="115">
        <v>0.10886189833558246</v>
      </c>
      <c r="R111" s="115">
        <v>1.8883759966429588E-3</v>
      </c>
      <c r="S111" s="115">
        <v>-0.14732142857142869</v>
      </c>
      <c r="T111" s="115">
        <v>-2.3966578715919007E-2</v>
      </c>
      <c r="U111" s="115">
        <v>1.5192307692307675E-2</v>
      </c>
      <c r="V111" s="115">
        <v>-9.7647058823529351E-2</v>
      </c>
      <c r="W111" s="115">
        <v>0</v>
      </c>
      <c r="X111" s="115">
        <v>0</v>
      </c>
      <c r="Y111" s="115">
        <v>-0.128813559322034</v>
      </c>
      <c r="Z111" s="115">
        <v>-9.3351114497999994E-3</v>
      </c>
      <c r="AA111" s="115">
        <v>-0.14893617021276598</v>
      </c>
      <c r="AB111" s="115">
        <v>-0.12376779846659372</v>
      </c>
      <c r="AC111" s="115">
        <v>3.1938948558507499E-2</v>
      </c>
      <c r="AE111" s="115">
        <v>-5.1779935275080839E-2</v>
      </c>
      <c r="AF111" s="115">
        <v>-0.10208333333333339</v>
      </c>
      <c r="AG111" s="115">
        <v>-3.6577181208053686E-2</v>
      </c>
      <c r="AH111" s="115">
        <v>-0.1091445427728613</v>
      </c>
      <c r="AI111" s="115">
        <v>-8.5539714867617092E-2</v>
      </c>
      <c r="AJ111" s="115">
        <v>-0.10999999999999999</v>
      </c>
      <c r="AK111" s="115">
        <v>0</v>
      </c>
      <c r="AL111" s="115">
        <v>-4.7619047619047658E-2</v>
      </c>
      <c r="AM111" s="115">
        <v>0</v>
      </c>
      <c r="AN111" s="115"/>
      <c r="AP111" s="116">
        <f t="shared" si="1"/>
        <v>-4.0358817963322344E-2</v>
      </c>
    </row>
    <row r="112" spans="1:42" x14ac:dyDescent="0.2">
      <c r="A112" t="s">
        <v>1466</v>
      </c>
      <c r="B112" s="115">
        <v>-0.19565217391304349</v>
      </c>
      <c r="C112" s="115">
        <v>-0.10088235294117646</v>
      </c>
      <c r="D112" s="115">
        <v>-0.11222161013614537</v>
      </c>
      <c r="E112" s="115">
        <v>-0.11111111111111108</v>
      </c>
      <c r="F112" s="115">
        <v>-8.8235294117647009E-2</v>
      </c>
      <c r="G112" s="115">
        <v>0.77697841726618733</v>
      </c>
      <c r="H112" s="115">
        <v>0.64500000000000002</v>
      </c>
      <c r="I112" s="115">
        <v>0.19333333333333336</v>
      </c>
      <c r="J112" s="115">
        <v>-0.11665004985044865</v>
      </c>
      <c r="K112" s="115">
        <v>-2.8776978417266053E-2</v>
      </c>
      <c r="L112" s="115">
        <v>1.3333333333333333</v>
      </c>
      <c r="M112" s="115">
        <v>-4.2970619198009333E-2</v>
      </c>
      <c r="N112" s="115"/>
      <c r="O112" s="115">
        <v>-0.14174972314507192</v>
      </c>
      <c r="P112" s="115"/>
      <c r="R112" s="115">
        <v>-3.6003236245954716E-2</v>
      </c>
      <c r="S112" s="115">
        <v>7.3696824445775938E-2</v>
      </c>
      <c r="T112" s="115">
        <v>9.2743873137914462E-2</v>
      </c>
      <c r="U112" s="115">
        <v>-3.7393557941503203E-2</v>
      </c>
      <c r="V112" s="115">
        <v>-0.28671328671328672</v>
      </c>
      <c r="W112" s="115">
        <v>2.9411764705882353E-2</v>
      </c>
      <c r="X112" s="115">
        <v>-6.6428571428571406E-2</v>
      </c>
      <c r="Y112" s="115">
        <v>0.19433198380566799</v>
      </c>
      <c r="Z112" s="115">
        <v>0</v>
      </c>
      <c r="AA112" s="115">
        <v>-0.19658119658119649</v>
      </c>
      <c r="AB112" s="115">
        <v>1.4444444444444531E-2</v>
      </c>
      <c r="AC112" s="115">
        <v>-4.0932502033071236E-2</v>
      </c>
      <c r="AE112" s="115">
        <v>-3.4375000000000044E-2</v>
      </c>
      <c r="AF112" s="115">
        <v>-9.9437148217636065E-2</v>
      </c>
      <c r="AG112" s="115">
        <v>-6.4070351758793942E-2</v>
      </c>
      <c r="AH112" s="115">
        <v>-0.15950413223140494</v>
      </c>
      <c r="AI112" s="115">
        <v>0.22750000000000004</v>
      </c>
      <c r="AJ112" s="115">
        <v>-0.25093632958801498</v>
      </c>
      <c r="AK112" s="115">
        <v>-2.7017543859649083E-2</v>
      </c>
      <c r="AL112" s="115">
        <v>-5.4054054054054099E-2</v>
      </c>
      <c r="AM112" s="115">
        <v>0</v>
      </c>
      <c r="AN112" s="115"/>
      <c r="AP112" s="116">
        <f t="shared" si="1"/>
        <v>3.7914033852631854E-2</v>
      </c>
    </row>
    <row r="113" spans="1:42" x14ac:dyDescent="0.2">
      <c r="A113" t="s">
        <v>1467</v>
      </c>
      <c r="B113" s="115">
        <v>-5.930470347648259E-2</v>
      </c>
      <c r="C113" s="115">
        <v>-2.8293798228065218E-2</v>
      </c>
      <c r="D113" s="115">
        <v>0.17277341947392708</v>
      </c>
      <c r="E113" s="115">
        <v>-9.9999999999999978E-2</v>
      </c>
      <c r="F113" s="115">
        <v>3.0303030303030332E-2</v>
      </c>
      <c r="G113" s="115">
        <v>-5.442176870748304E-2</v>
      </c>
      <c r="H113" s="115">
        <v>0.33333333333333331</v>
      </c>
      <c r="I113" s="115">
        <v>-0.30232558139534882</v>
      </c>
      <c r="J113" s="115">
        <v>0.10706401766004402</v>
      </c>
      <c r="K113" s="115">
        <v>-6.3973063973064098E-2</v>
      </c>
      <c r="L113" s="115">
        <v>0.27118644067796616</v>
      </c>
      <c r="M113" s="115">
        <v>5.973630831643003E-2</v>
      </c>
      <c r="N113" s="115"/>
      <c r="O113" s="115">
        <v>0.20079787234042551</v>
      </c>
      <c r="P113" s="115">
        <v>-1</v>
      </c>
      <c r="R113" s="115">
        <v>7.0129870129870014E-2</v>
      </c>
      <c r="S113" s="115">
        <v>0.22181551976573946</v>
      </c>
      <c r="T113" s="115">
        <v>2.7400641816835335E-2</v>
      </c>
      <c r="U113" s="115">
        <v>0.22744830720290857</v>
      </c>
      <c r="V113" s="115">
        <v>1.8518518518518476E-2</v>
      </c>
      <c r="W113" s="115">
        <v>-3.3175355450236969E-2</v>
      </c>
      <c r="X113" s="115">
        <v>-0.15560916767189376</v>
      </c>
      <c r="Y113" s="115">
        <v>2.06611570247935E-2</v>
      </c>
      <c r="Z113" s="115">
        <v>9.4230769230769611E-3</v>
      </c>
      <c r="AA113" s="115">
        <v>3.4305317324184515E-3</v>
      </c>
      <c r="AB113" s="115">
        <v>-0.1862567811934901</v>
      </c>
      <c r="AC113" s="115">
        <v>0.26987951807228916</v>
      </c>
      <c r="AE113" s="115">
        <v>0</v>
      </c>
      <c r="AF113" s="115">
        <v>-8.2616179001721093E-2</v>
      </c>
      <c r="AG113" s="115">
        <v>0.12073213657162969</v>
      </c>
      <c r="AH113" s="115">
        <v>-0.15325402379286213</v>
      </c>
      <c r="AI113" s="115">
        <v>-2.3596419853539396E-2</v>
      </c>
      <c r="AJ113" s="115">
        <v>-3.4358047016274935E-2</v>
      </c>
      <c r="AK113" s="115">
        <v>0</v>
      </c>
      <c r="AL113" s="115">
        <v>-0.17777777777777776</v>
      </c>
      <c r="AM113" s="115">
        <v>-0.1</v>
      </c>
      <c r="AN113" s="115"/>
      <c r="AP113" s="116">
        <f t="shared" si="1"/>
        <v>-1.1152256219285827E-2</v>
      </c>
    </row>
    <row r="114" spans="1:42" x14ac:dyDescent="0.2">
      <c r="A114" t="s">
        <v>1468</v>
      </c>
      <c r="B114" s="115">
        <v>-2.200000000000003E-2</v>
      </c>
      <c r="C114" s="115">
        <v>8.5971446306641941E-2</v>
      </c>
      <c r="D114" s="115">
        <v>-0.19663379550678439</v>
      </c>
      <c r="E114" s="115">
        <v>0</v>
      </c>
      <c r="F114" s="115">
        <v>-0.14948453608247425</v>
      </c>
      <c r="G114" s="115">
        <v>6.8493150684931572E-3</v>
      </c>
      <c r="H114" s="115">
        <v>0.2</v>
      </c>
      <c r="I114" s="115">
        <v>-4.4444444444444481E-2</v>
      </c>
      <c r="J114" s="115">
        <v>-7.0769230769230723E-2</v>
      </c>
      <c r="K114" s="115">
        <v>-0.12130177514792891</v>
      </c>
      <c r="L114" s="115">
        <v>-0.61935483870967745</v>
      </c>
      <c r="M114" s="115">
        <v>-6.2381133510840646E-2</v>
      </c>
      <c r="N114" s="115"/>
      <c r="O114" s="115">
        <v>-0.18702702702702706</v>
      </c>
      <c r="P114" s="115">
        <v>-0.27971718957136538</v>
      </c>
      <c r="R114" s="115">
        <v>2.3936170212766079E-2</v>
      </c>
      <c r="S114" s="115">
        <v>-0.19741480611045825</v>
      </c>
      <c r="T114" s="115">
        <v>-3.4440344403444175E-3</v>
      </c>
      <c r="U114" s="115">
        <v>-6.1220136518771423E-2</v>
      </c>
      <c r="V114" s="115">
        <v>0</v>
      </c>
      <c r="W114" s="115">
        <v>-0.1059322033898305</v>
      </c>
      <c r="X114" s="115">
        <v>0</v>
      </c>
      <c r="Y114" s="115">
        <v>-0.19063545150501682</v>
      </c>
      <c r="Z114" s="115">
        <v>-4.1474654377880185E-2</v>
      </c>
      <c r="AA114" s="115">
        <v>0</v>
      </c>
      <c r="AB114" s="115">
        <v>-3.6585365853658527E-2</v>
      </c>
      <c r="AC114" s="115">
        <v>-1.525423728813557E-2</v>
      </c>
      <c r="AE114" s="115">
        <v>-0.16883116883116883</v>
      </c>
      <c r="AF114" s="115">
        <v>0.18329938900203654</v>
      </c>
      <c r="AG114" s="115">
        <v>-0.22207009857612273</v>
      </c>
      <c r="AH114" s="115">
        <v>6.3244047619047589E-2</v>
      </c>
      <c r="AI114" s="115">
        <v>-9.7650513950073431E-2</v>
      </c>
      <c r="AJ114" s="115">
        <v>0.38250000000000006</v>
      </c>
      <c r="AK114" s="115">
        <v>0</v>
      </c>
      <c r="AL114" s="115">
        <v>0</v>
      </c>
      <c r="AM114" s="115">
        <v>0</v>
      </c>
      <c r="AN114" s="115"/>
      <c r="AP114" s="116">
        <f t="shared" si="1"/>
        <v>-5.5652179240064249E-2</v>
      </c>
    </row>
    <row r="115" spans="1:42" x14ac:dyDescent="0.2">
      <c r="A115" t="s">
        <v>1469</v>
      </c>
      <c r="B115" s="115">
        <v>0</v>
      </c>
      <c r="C115" s="115">
        <v>-4.8715677590788271E-2</v>
      </c>
      <c r="D115" s="115">
        <v>-8.4634179448893704E-2</v>
      </c>
      <c r="E115" s="115">
        <v>-2.9126213592233035E-2</v>
      </c>
      <c r="F115" s="115">
        <v>-7.6190476190476253E-2</v>
      </c>
      <c r="G115" s="115">
        <v>0.20661157024793389</v>
      </c>
      <c r="H115" s="115">
        <v>-0.56293706293706292</v>
      </c>
      <c r="I115" s="115">
        <v>0.16580310880829019</v>
      </c>
      <c r="J115" s="115">
        <v>-0.18614357262103509</v>
      </c>
      <c r="K115" s="115">
        <v>2.1148036253776387E-2</v>
      </c>
      <c r="L115" s="115">
        <v>-0.18421052631578941</v>
      </c>
      <c r="M115" s="115">
        <v>9.6673271456877624E-2</v>
      </c>
      <c r="N115" s="115"/>
      <c r="O115" s="115">
        <v>-0.143121815655396</v>
      </c>
      <c r="P115" s="115">
        <v>3.522415370539797E-2</v>
      </c>
      <c r="R115" s="115">
        <v>-9.9940155595451927E-2</v>
      </c>
      <c r="S115" s="115">
        <v>-0.13472292831723445</v>
      </c>
      <c r="T115" s="115">
        <v>2.6255995960615983E-2</v>
      </c>
      <c r="U115" s="115">
        <v>-3.3999587883783197E-2</v>
      </c>
      <c r="V115" s="115">
        <v>-5.0067658998646854E-2</v>
      </c>
      <c r="W115" s="115">
        <v>0</v>
      </c>
      <c r="X115" s="115">
        <v>0</v>
      </c>
      <c r="Y115" s="115">
        <v>-3.5483870967741894E-2</v>
      </c>
      <c r="Z115" s="115">
        <v>0</v>
      </c>
      <c r="AA115" s="115">
        <v>0.11047619047619049</v>
      </c>
      <c r="AB115" s="115">
        <v>0.1113262342691191</v>
      </c>
      <c r="AC115" s="115">
        <v>5.3571428571428568E-2</v>
      </c>
      <c r="AE115" s="115">
        <v>3.6618201400107686E-2</v>
      </c>
      <c r="AF115" s="115">
        <v>-0.37531806615776081</v>
      </c>
      <c r="AG115" s="115">
        <v>-0.13500710563713869</v>
      </c>
      <c r="AH115" s="115">
        <v>-1.2490815576781774E-2</v>
      </c>
      <c r="AI115" s="115">
        <v>-6.3917525773195982E-2</v>
      </c>
      <c r="AJ115" s="115">
        <v>0.53846153846153844</v>
      </c>
      <c r="AK115" s="115">
        <v>0</v>
      </c>
      <c r="AL115" s="115">
        <v>-0.12337662337662333</v>
      </c>
      <c r="AM115" s="115">
        <v>0</v>
      </c>
      <c r="AN115" s="115"/>
      <c r="AP115" s="116">
        <f t="shared" si="1"/>
        <v>-2.7920975229278777E-2</v>
      </c>
    </row>
    <row r="116" spans="1:42" x14ac:dyDescent="0.2">
      <c r="A116" t="s">
        <v>1470</v>
      </c>
      <c r="B116" s="115">
        <v>8.2251082251082186E-2</v>
      </c>
      <c r="C116" s="115">
        <v>5.6786271450858052E-2</v>
      </c>
      <c r="D116" s="115">
        <v>-2.5980035697759016E-2</v>
      </c>
      <c r="E116" s="115">
        <v>-0.10434782608695643</v>
      </c>
      <c r="F116" s="115">
        <v>-0.17968749999999997</v>
      </c>
      <c r="G116" s="115">
        <v>-0.25766871165644167</v>
      </c>
      <c r="H116" s="115">
        <v>0.42999999999999994</v>
      </c>
      <c r="I116" s="115">
        <v>-3.5000000000000031E-2</v>
      </c>
      <c r="J116" s="115">
        <v>2.393162393162403E-2</v>
      </c>
      <c r="K116" s="115">
        <v>-8.0555555555555561E-2</v>
      </c>
      <c r="L116" s="115">
        <v>0.89999999999999991</v>
      </c>
      <c r="M116" s="115">
        <v>6.719160104986883E-3</v>
      </c>
      <c r="N116" s="115"/>
      <c r="O116" s="115">
        <v>-3.659080767514504E-2</v>
      </c>
      <c r="P116" s="115">
        <v>-0.55149774312679523</v>
      </c>
      <c r="R116" s="115">
        <v>2.4106230847803875E-2</v>
      </c>
      <c r="S116" s="115">
        <v>0.17713943746259728</v>
      </c>
      <c r="T116" s="115">
        <v>-1.4921661278289018E-2</v>
      </c>
      <c r="U116" s="115">
        <v>-0.1158680998360357</v>
      </c>
      <c r="V116" s="115">
        <v>-4.8906048906048868E-2</v>
      </c>
      <c r="W116" s="115">
        <v>0</v>
      </c>
      <c r="X116" s="115">
        <v>0.10754843019372061</v>
      </c>
      <c r="Y116" s="115">
        <v>-0.12429378531073444</v>
      </c>
      <c r="Z116" s="115">
        <v>0</v>
      </c>
      <c r="AA116" s="115">
        <v>-0.125</v>
      </c>
      <c r="AB116" s="115">
        <v>-0.1954828660436137</v>
      </c>
      <c r="AC116" s="115">
        <v>1.8181818181818181E-2</v>
      </c>
      <c r="AE116" s="115">
        <v>-0.14816513761467892</v>
      </c>
      <c r="AF116" s="115">
        <v>0.27804878048780485</v>
      </c>
      <c r="AG116" s="115">
        <v>-7.2699319130243842E-2</v>
      </c>
      <c r="AH116" s="115">
        <v>-0.1004626569729016</v>
      </c>
      <c r="AI116" s="115">
        <v>-9.0624999999999956E-2</v>
      </c>
      <c r="AJ116" s="115">
        <v>7.8838174273858891E-2</v>
      </c>
      <c r="AK116" s="115">
        <v>0</v>
      </c>
      <c r="AL116" s="115">
        <v>2.6666666666666689E-2</v>
      </c>
      <c r="AM116" s="115">
        <v>0</v>
      </c>
      <c r="AN116" s="115"/>
      <c r="AP116" s="116">
        <f t="shared" si="1"/>
        <v>-2.7867165439536463E-3</v>
      </c>
    </row>
    <row r="117" spans="1:42" x14ac:dyDescent="0.2">
      <c r="A117" t="s">
        <v>1471</v>
      </c>
      <c r="B117" s="115">
        <v>5.0000000000000065E-2</v>
      </c>
      <c r="C117" s="115">
        <v>1.1679292929292848E-2</v>
      </c>
      <c r="D117" s="115">
        <v>-0.11038579157845203</v>
      </c>
      <c r="E117" s="115">
        <v>3.6036036036035862E-2</v>
      </c>
      <c r="F117" s="115">
        <v>3.2258064516129059E-2</v>
      </c>
      <c r="G117" s="115">
        <v>-0.13756613756613759</v>
      </c>
      <c r="H117" s="115">
        <v>0.35135135135135137</v>
      </c>
      <c r="I117" s="115">
        <v>0</v>
      </c>
      <c r="J117" s="115">
        <v>-9.6525096525096526E-2</v>
      </c>
      <c r="K117" s="115">
        <v>7.4626865671641784E-2</v>
      </c>
      <c r="L117" s="115">
        <v>-4.7619047619047658E-2</v>
      </c>
      <c r="M117" s="115">
        <v>1.4719798128482869E-3</v>
      </c>
      <c r="N117" s="115"/>
      <c r="O117" s="115">
        <v>-6.6489361702127036E-3</v>
      </c>
      <c r="P117" s="115">
        <v>1.2325390304026762E-3</v>
      </c>
      <c r="R117" s="115">
        <v>-9.1846106745575265E-4</v>
      </c>
      <c r="S117" s="115">
        <v>0.11474316210807209</v>
      </c>
      <c r="T117" s="115">
        <v>3.7409700722394294E-2</v>
      </c>
      <c r="U117" s="115">
        <v>3.0411113196921295E-2</v>
      </c>
      <c r="V117" s="115">
        <v>-3.550148957298907E-2</v>
      </c>
      <c r="W117" s="115">
        <v>1.9350380096751857E-2</v>
      </c>
      <c r="X117" s="115">
        <v>0</v>
      </c>
      <c r="Y117" s="115">
        <v>-1.666666666666668E-2</v>
      </c>
      <c r="Z117" s="115">
        <v>-8.050847457627118E-2</v>
      </c>
      <c r="AA117" s="115">
        <v>-0.27623642943305182</v>
      </c>
      <c r="AB117" s="115">
        <v>-7.8248384781048091E-2</v>
      </c>
      <c r="AC117" s="115">
        <v>9.544787077826784E-3</v>
      </c>
      <c r="AE117" s="115">
        <v>0.14136125654450257</v>
      </c>
      <c r="AF117" s="115">
        <v>-0.41316793893129772</v>
      </c>
      <c r="AG117" s="115">
        <v>-5.7349896480331182E-2</v>
      </c>
      <c r="AH117" s="115">
        <v>3.3156498673740523E-3</v>
      </c>
      <c r="AI117" s="115">
        <v>5.5408970976253288E-2</v>
      </c>
      <c r="AJ117" s="115">
        <v>-0.16896551724137923</v>
      </c>
      <c r="AK117" s="115">
        <v>-4.7650872151306527E-2</v>
      </c>
      <c r="AL117" s="115">
        <v>0.19047619047619047</v>
      </c>
      <c r="AM117" s="115">
        <v>-0.33333333333333331</v>
      </c>
      <c r="AN117" s="115"/>
      <c r="AP117" s="116">
        <f t="shared" si="1"/>
        <v>-2.1331860950859666E-2</v>
      </c>
    </row>
    <row r="118" spans="1:42" x14ac:dyDescent="0.2">
      <c r="A118" t="s">
        <v>1472</v>
      </c>
      <c r="B118" s="115">
        <v>0.12820512820512819</v>
      </c>
      <c r="C118" s="115">
        <v>8.3076923076923062E-2</v>
      </c>
      <c r="D118" s="115">
        <v>0.19418498490062511</v>
      </c>
      <c r="E118" s="115">
        <v>-8.2644628099173445E-2</v>
      </c>
      <c r="F118" s="115">
        <v>-0.11428571428571424</v>
      </c>
      <c r="G118" s="115">
        <v>-1.0471204188481685E-2</v>
      </c>
      <c r="H118" s="115">
        <v>-0.50993377483443714</v>
      </c>
      <c r="I118" s="115">
        <v>-0.14529914529914525</v>
      </c>
      <c r="J118" s="115">
        <v>-7.7160493827172546E-4</v>
      </c>
      <c r="K118" s="115">
        <v>-0.26695842450765866</v>
      </c>
      <c r="L118" s="115">
        <v>0.16666666666666669</v>
      </c>
      <c r="M118" s="115">
        <v>6.3485345466087638E-3</v>
      </c>
      <c r="N118" s="115"/>
      <c r="O118" s="115">
        <v>-2.2114108801415617E-3</v>
      </c>
      <c r="P118" s="115">
        <v>0.91955835962145116</v>
      </c>
      <c r="R118" s="115">
        <v>-1.0204081632658282E-4</v>
      </c>
      <c r="S118" s="115">
        <v>-0.26302851524090459</v>
      </c>
      <c r="T118" s="115">
        <v>2.1882414974953818E-2</v>
      </c>
      <c r="U118" s="115">
        <v>1.5827612509534811E-2</v>
      </c>
      <c r="V118" s="115">
        <v>2.598064187468169E-2</v>
      </c>
      <c r="W118" s="115">
        <v>0</v>
      </c>
      <c r="X118" s="115">
        <v>0.25062656641604009</v>
      </c>
      <c r="Y118" s="115">
        <v>-5.5118110236220465E-2</v>
      </c>
      <c r="Z118" s="115">
        <v>-3.3783783783784263E-3</v>
      </c>
      <c r="AA118" s="115">
        <v>-7.7864293659621914E-2</v>
      </c>
      <c r="AB118" s="115">
        <v>0.4647739221871714</v>
      </c>
      <c r="AC118" s="115">
        <v>-1.8378378378378434E-2</v>
      </c>
      <c r="AE118" s="115">
        <v>-0.14388166741371572</v>
      </c>
      <c r="AF118" s="115">
        <v>0.77627118644067794</v>
      </c>
      <c r="AG118" s="115">
        <v>-1.7893452623017538E-2</v>
      </c>
      <c r="AH118" s="115">
        <v>4.3598615916955075E-2</v>
      </c>
      <c r="AI118" s="115">
        <v>-7.2782874617737081E-2</v>
      </c>
      <c r="AJ118" s="115">
        <v>1.7543859649122744E-2</v>
      </c>
      <c r="AK118" s="115">
        <v>0</v>
      </c>
      <c r="AL118" s="115">
        <v>-2.3255813953488393E-2</v>
      </c>
      <c r="AM118" s="115">
        <v>0</v>
      </c>
      <c r="AN118" s="115"/>
      <c r="AP118" s="116">
        <f t="shared" si="1"/>
        <v>3.7322456703877939E-2</v>
      </c>
    </row>
    <row r="119" spans="1:42" x14ac:dyDescent="0.2">
      <c r="A119" t="s">
        <v>1473</v>
      </c>
      <c r="B119" s="115">
        <v>-5.6603773584905738E-2</v>
      </c>
      <c r="C119" s="115">
        <v>-6.4897698209718704E-2</v>
      </c>
      <c r="D119" s="115">
        <v>-0.10339399282161083</v>
      </c>
      <c r="E119" s="115">
        <v>0.1469194312796209</v>
      </c>
      <c r="F119" s="115">
        <v>0.11111111111111104</v>
      </c>
      <c r="G119" s="115">
        <v>-0.21399176954732518</v>
      </c>
      <c r="H119" s="115">
        <v>4.1379310344827627E-2</v>
      </c>
      <c r="I119" s="115">
        <v>0.164179104477612</v>
      </c>
      <c r="J119" s="115">
        <v>-0.25173210161662812</v>
      </c>
      <c r="K119" s="115">
        <v>2.2371364653243967E-2</v>
      </c>
      <c r="L119" s="115">
        <v>-0.24999999999999994</v>
      </c>
      <c r="M119" s="115">
        <v>0.11057579318448897</v>
      </c>
      <c r="N119" s="115"/>
      <c r="O119" s="115">
        <v>7.6666666666666633E-2</v>
      </c>
      <c r="P119" s="115">
        <v>-0.26428778648099799</v>
      </c>
      <c r="R119" s="115">
        <v>4.0983606557377632E-3</v>
      </c>
      <c r="S119" s="115">
        <v>9.7679438747976174E-2</v>
      </c>
      <c r="T119" s="115">
        <v>-4.6745413420457391E-2</v>
      </c>
      <c r="U119" s="115">
        <v>3.5954168312919803E-2</v>
      </c>
      <c r="V119" s="115">
        <v>4.5260915867944507E-2</v>
      </c>
      <c r="W119" s="115">
        <v>0.12530378147176047</v>
      </c>
      <c r="X119" s="115">
        <v>0</v>
      </c>
      <c r="Y119" s="115">
        <v>9.1690544412607392E-2</v>
      </c>
      <c r="Z119" s="115">
        <v>0</v>
      </c>
      <c r="AA119" s="115">
        <v>-1.1111111111110875E-3</v>
      </c>
      <c r="AB119" s="115">
        <v>1.3774999999999999</v>
      </c>
      <c r="AC119" s="115">
        <v>-0.26255647090087703</v>
      </c>
      <c r="AE119" s="115">
        <v>3.0961182994454627E-2</v>
      </c>
      <c r="AF119" s="115">
        <v>-0.18732782369145998</v>
      </c>
      <c r="AG119" s="115">
        <v>6.1286145878290808E-2</v>
      </c>
      <c r="AH119" s="115">
        <v>5.1673944687045059E-2</v>
      </c>
      <c r="AI119" s="115">
        <v>7.5657894736842243E-2</v>
      </c>
      <c r="AJ119" s="115">
        <v>5.5555555555555518E-2</v>
      </c>
      <c r="AK119" s="115">
        <v>-6.4110582937202898E-2</v>
      </c>
      <c r="AL119" s="115">
        <v>2.3809523809523829E-2</v>
      </c>
      <c r="AM119" s="115">
        <v>-3.2258064516129031E-2</v>
      </c>
      <c r="AN119" s="115"/>
      <c r="AP119" s="116">
        <f t="shared" si="1"/>
        <v>2.7160504285994442E-2</v>
      </c>
    </row>
    <row r="120" spans="1:42" x14ac:dyDescent="0.2">
      <c r="A120" t="s">
        <v>1474</v>
      </c>
      <c r="B120" s="115">
        <v>-6.9756975697569626E-2</v>
      </c>
      <c r="C120" s="115">
        <v>8.7068687520154651E-3</v>
      </c>
      <c r="D120" s="115">
        <v>-9.7567905443800368E-2</v>
      </c>
      <c r="E120" s="115">
        <v>-0.19771863117870725</v>
      </c>
      <c r="F120" s="115">
        <v>-0.1063829787234042</v>
      </c>
      <c r="G120" s="115">
        <v>-0.14436619718309848</v>
      </c>
      <c r="H120" s="115">
        <v>-0.17847025495750707</v>
      </c>
      <c r="I120" s="115">
        <v>-0.16250000000000006</v>
      </c>
      <c r="J120" s="115">
        <v>-0.22436184505150014</v>
      </c>
      <c r="K120" s="115">
        <v>-1.1061946902654829E-2</v>
      </c>
      <c r="L120" s="115">
        <v>-0.17241379310344829</v>
      </c>
      <c r="M120" s="115">
        <v>-9.3813225428601876E-2</v>
      </c>
      <c r="N120" s="115"/>
      <c r="O120" s="115">
        <v>6.3291139240506333E-2</v>
      </c>
      <c r="P120" s="115">
        <v>-0.23348899266177453</v>
      </c>
      <c r="R120" s="115">
        <v>-4.0816326530612821E-3</v>
      </c>
      <c r="S120" s="115">
        <v>-0.28094683740783849</v>
      </c>
      <c r="T120" s="115">
        <v>-2.5948592411260765E-2</v>
      </c>
      <c r="U120" s="115">
        <v>-6.1897702001482639E-2</v>
      </c>
      <c r="V120" s="115">
        <v>-3.6923076923076864E-2</v>
      </c>
      <c r="W120" s="115">
        <v>-9.6839332748024587E-2</v>
      </c>
      <c r="X120" s="115">
        <v>0</v>
      </c>
      <c r="Y120" s="115">
        <v>-0.25744680851063828</v>
      </c>
      <c r="Z120" s="115">
        <v>9.7312326227988868E-2</v>
      </c>
      <c r="AA120" s="115">
        <v>1.1235955056179735E-2</v>
      </c>
      <c r="AB120" s="115">
        <v>0.20120120120120116</v>
      </c>
      <c r="AC120" s="115">
        <v>2.1166892808683883E-2</v>
      </c>
      <c r="AE120" s="115">
        <v>-0.18738265114532476</v>
      </c>
      <c r="AF120" s="115">
        <v>4.0114613180515665E-2</v>
      </c>
      <c r="AG120" s="115">
        <v>-0.1200151917964298</v>
      </c>
      <c r="AH120" s="115">
        <v>-4.5833333333333344E-2</v>
      </c>
      <c r="AI120" s="115">
        <v>-0.26993275696445729</v>
      </c>
      <c r="AJ120" s="115">
        <v>-0.15625</v>
      </c>
      <c r="AK120" s="115">
        <v>-0.10179775280898878</v>
      </c>
      <c r="AL120" s="115">
        <v>8.0000000000000071E-3</v>
      </c>
      <c r="AM120" s="115">
        <v>3.3333333333333333E-2</v>
      </c>
      <c r="AN120" s="115"/>
      <c r="AP120" s="116">
        <f t="shared" si="1"/>
        <v>-8.1509602435301698E-2</v>
      </c>
    </row>
    <row r="121" spans="1:42" x14ac:dyDescent="0.2">
      <c r="A121" t="s">
        <v>1475</v>
      </c>
      <c r="B121" s="115">
        <v>-5.4468085106383027E-2</v>
      </c>
      <c r="C121" s="115">
        <v>3.5392320534223781E-2</v>
      </c>
      <c r="D121" s="115">
        <v>0.51302553520763461</v>
      </c>
      <c r="E121" s="115">
        <v>-8.3623693379791017E-2</v>
      </c>
      <c r="F121" s="115">
        <v>-3.4246575342465786E-2</v>
      </c>
      <c r="G121" s="115">
        <v>0.10505836575875488</v>
      </c>
      <c r="H121" s="115">
        <v>1.0171428571428571</v>
      </c>
      <c r="I121" s="115">
        <v>-0.13978494623655918</v>
      </c>
      <c r="J121" s="115">
        <v>8.820662768031183E-2</v>
      </c>
      <c r="K121" s="115">
        <v>1.1185682326621885E-2</v>
      </c>
      <c r="L121" s="115">
        <v>4.3165467625899324E-2</v>
      </c>
      <c r="M121" s="115">
        <v>3.0845225027442399E-2</v>
      </c>
      <c r="N121" s="115"/>
      <c r="O121" s="115">
        <v>0.11204954954954945</v>
      </c>
      <c r="P121" s="115">
        <v>0.30574912891986067</v>
      </c>
      <c r="R121" s="115">
        <v>3.2665964172813429E-2</v>
      </c>
      <c r="S121" s="115">
        <v>-9.2272202998847364E-3</v>
      </c>
      <c r="T121" s="115">
        <v>-0.13048105576841201</v>
      </c>
      <c r="U121" s="115">
        <v>-0.14498494691807953</v>
      </c>
      <c r="V121" s="115">
        <v>0.10575559965976741</v>
      </c>
      <c r="W121" s="115">
        <v>-0.11773818745158783</v>
      </c>
      <c r="X121" s="115">
        <v>-0.13884892086330933</v>
      </c>
      <c r="Y121" s="115">
        <v>-4.4715447154471497E-2</v>
      </c>
      <c r="Z121" s="115">
        <v>-0.336081713019936</v>
      </c>
      <c r="AA121" s="115">
        <v>0</v>
      </c>
      <c r="AB121" s="115">
        <v>0.10264900662251657</v>
      </c>
      <c r="AC121" s="115">
        <v>-4.3602387749805335E-2</v>
      </c>
      <c r="AE121" s="115">
        <v>-5.6008507621410908E-2</v>
      </c>
      <c r="AF121" s="115">
        <v>-0.16206482593037211</v>
      </c>
      <c r="AG121" s="115">
        <v>0.24964404366397713</v>
      </c>
      <c r="AH121" s="115">
        <v>0.42715559960356797</v>
      </c>
      <c r="AI121" s="115">
        <v>-9.5176010430247773E-2</v>
      </c>
      <c r="AJ121" s="115">
        <v>0.45454545454545453</v>
      </c>
      <c r="AK121" s="115">
        <v>5.7949479940564638E-2</v>
      </c>
      <c r="AL121" s="115">
        <v>-0.35567010309278346</v>
      </c>
      <c r="AM121" s="115">
        <v>0.5</v>
      </c>
      <c r="AN121" s="115"/>
      <c r="AP121" s="116">
        <f t="shared" si="1"/>
        <v>6.4156093760466229E-2</v>
      </c>
    </row>
    <row r="122" spans="1:42" x14ac:dyDescent="0.2">
      <c r="A122" t="s">
        <v>1476</v>
      </c>
      <c r="B122" s="115">
        <v>8.9981447124304337E-2</v>
      </c>
      <c r="C122" s="115">
        <v>7.5017946877243349E-2</v>
      </c>
      <c r="D122" s="115">
        <v>0.22431578947368425</v>
      </c>
      <c r="E122" s="115">
        <v>-4.0133779264214083E-2</v>
      </c>
      <c r="F122" s="115">
        <v>0.14960629921259838</v>
      </c>
      <c r="G122" s="115">
        <v>0.16818181818181802</v>
      </c>
      <c r="H122" s="115">
        <v>-0.43548387096774194</v>
      </c>
      <c r="I122" s="115">
        <v>3.3333333333333277E-2</v>
      </c>
      <c r="J122" s="115">
        <v>0.25504587155963288</v>
      </c>
      <c r="K122" s="115">
        <v>1.5909090909090772E-2</v>
      </c>
      <c r="L122" s="115">
        <v>-0.15757575757575759</v>
      </c>
      <c r="M122" s="115">
        <v>8.4911277837322802E-2</v>
      </c>
      <c r="N122" s="115"/>
      <c r="O122" s="115">
        <v>-3.21525885558583E-2</v>
      </c>
      <c r="P122" s="115">
        <v>-0.12920353982300883</v>
      </c>
      <c r="R122" s="115">
        <v>-9.4746815454246978E-4</v>
      </c>
      <c r="S122" s="115">
        <v>-2.3648648648648612E-2</v>
      </c>
      <c r="T122" s="115">
        <v>-3.7492317148125495E-2</v>
      </c>
      <c r="U122" s="115">
        <v>1.186467853134523E-2</v>
      </c>
      <c r="V122" s="115">
        <v>-2.2991689750692473E-2</v>
      </c>
      <c r="W122" s="115">
        <v>0.15267857142857139</v>
      </c>
      <c r="X122" s="115">
        <v>-2.4561403508771906E-2</v>
      </c>
      <c r="Y122" s="115">
        <v>6.1349693251534256E-3</v>
      </c>
      <c r="Z122" s="115">
        <v>5.5736001039366066E-2</v>
      </c>
      <c r="AA122" s="115">
        <v>-6.3157894736842066E-2</v>
      </c>
      <c r="AB122" s="115">
        <v>7.8571428571428653E-2</v>
      </c>
      <c r="AC122" s="115">
        <v>5.619517543859661E-2</v>
      </c>
      <c r="AE122" s="115">
        <v>-6.0918774966710998E-2</v>
      </c>
      <c r="AF122" s="115">
        <v>0.24328358208955222</v>
      </c>
      <c r="AG122" s="115">
        <v>6.548672566371691E-2</v>
      </c>
      <c r="AH122" s="115">
        <v>8.9999999999999854E-3</v>
      </c>
      <c r="AI122" s="115">
        <v>0.15454089312594088</v>
      </c>
      <c r="AJ122" s="115">
        <v>-6.3829787234042507E-2</v>
      </c>
      <c r="AK122" s="115">
        <v>2.7983136799657925E-2</v>
      </c>
      <c r="AL122" s="115">
        <v>0.53968253968253965</v>
      </c>
      <c r="AM122" s="115">
        <v>-0.14529914529914525</v>
      </c>
      <c r="AN122" s="115"/>
      <c r="AP122" s="116">
        <f t="shared" si="1"/>
        <v>3.6001826016308414E-2</v>
      </c>
    </row>
    <row r="123" spans="1:42" x14ac:dyDescent="0.2">
      <c r="A123" t="s">
        <v>1477</v>
      </c>
      <c r="B123" s="115">
        <v>7.7999999999999931E-2</v>
      </c>
      <c r="C123" s="115">
        <v>2.8044280442804354E-2</v>
      </c>
      <c r="D123" s="115">
        <v>-1.0416666666666666E-2</v>
      </c>
      <c r="E123" s="115">
        <v>4.9122807017543901E-2</v>
      </c>
      <c r="F123" s="115">
        <v>8.5470085470085555E-2</v>
      </c>
      <c r="G123" s="115">
        <v>0.10000000000000009</v>
      </c>
      <c r="H123" s="115">
        <v>3.3333333333333361E-2</v>
      </c>
      <c r="I123" s="115">
        <v>8.0000000000000071E-2</v>
      </c>
      <c r="J123" s="115">
        <v>-7.4178935447338543E-2</v>
      </c>
      <c r="K123" s="115">
        <v>7.3170731707317249E-2</v>
      </c>
      <c r="L123" s="115">
        <v>-2.941176470588238E-2</v>
      </c>
      <c r="M123" s="115">
        <v>8.2227091119989631E-2</v>
      </c>
      <c r="N123" s="115"/>
      <c r="O123" s="115">
        <v>8.1957547169811351E-2</v>
      </c>
      <c r="P123" s="115">
        <v>-0.50326551117809604</v>
      </c>
      <c r="R123" s="115">
        <v>-1.0526315789479069E-4</v>
      </c>
      <c r="S123" s="115">
        <v>5.4214483577364504E-2</v>
      </c>
      <c r="T123" s="115">
        <v>0.33726027397260278</v>
      </c>
      <c r="U123" s="115">
        <v>6.9811320754716993E-2</v>
      </c>
      <c r="V123" s="115">
        <v>0.13343799058084771</v>
      </c>
      <c r="W123" s="115">
        <v>-6.6588882406867195E-2</v>
      </c>
      <c r="X123" s="115">
        <v>0.29545454545454547</v>
      </c>
      <c r="Y123" s="115">
        <v>4.4871794871794865E-2</v>
      </c>
      <c r="Z123" s="115">
        <v>0.11550724637681158</v>
      </c>
      <c r="AA123" s="115">
        <v>-0.1284403669724771</v>
      </c>
      <c r="AB123" s="115">
        <v>-6.6666666666666721E-2</v>
      </c>
      <c r="AC123" s="115">
        <v>0.10545454545454536</v>
      </c>
      <c r="AE123" s="115">
        <v>9.3158660844250313E-2</v>
      </c>
      <c r="AF123" s="115">
        <v>1.2112211221122113</v>
      </c>
      <c r="AG123" s="115">
        <v>2.994791666666663E-2</v>
      </c>
      <c r="AH123" s="115">
        <v>-5.4820415879017016E-2</v>
      </c>
      <c r="AI123" s="115">
        <v>0.28332260141661303</v>
      </c>
      <c r="AJ123" s="115">
        <v>8.7962962962962937E-2</v>
      </c>
      <c r="AK123" s="115">
        <v>0.14751454813152909</v>
      </c>
      <c r="AL123" s="115">
        <v>-0.18181818181818182</v>
      </c>
      <c r="AM123" s="115">
        <v>-8.4745762711865603E-3</v>
      </c>
      <c r="AN123" s="115"/>
      <c r="AP123" s="116">
        <f t="shared" si="1"/>
        <v>7.3607961664802088E-2</v>
      </c>
    </row>
    <row r="124" spans="1:42" x14ac:dyDescent="0.2">
      <c r="A124" t="s">
        <v>1478</v>
      </c>
      <c r="B124" s="115">
        <v>-4.9751243781095229E-3</v>
      </c>
      <c r="C124" s="115">
        <v>-0.22593544701513846</v>
      </c>
      <c r="D124" s="115">
        <v>1.0526315789473684E-2</v>
      </c>
      <c r="E124" s="115">
        <v>7.0671378091872851E-3</v>
      </c>
      <c r="F124" s="115">
        <v>0.15270935960591137</v>
      </c>
      <c r="G124" s="115">
        <v>3.0927835051546421E-2</v>
      </c>
      <c r="H124" s="115">
        <v>0.5</v>
      </c>
      <c r="I124" s="115">
        <v>-1.9607843137254832E-2</v>
      </c>
      <c r="J124" s="115">
        <v>-2.2598870056496695E-3</v>
      </c>
      <c r="K124" s="115">
        <v>1.2345679012345635E-2</v>
      </c>
      <c r="L124" s="115">
        <v>-0.43143812709030105</v>
      </c>
      <c r="M124" s="115">
        <v>7.6623376623377063E-3</v>
      </c>
      <c r="N124" s="115"/>
      <c r="O124" s="115">
        <v>0.15767918088737204</v>
      </c>
      <c r="P124" s="115">
        <v>2.7433004231311711</v>
      </c>
      <c r="R124" s="115">
        <v>6.741573033707865E-2</v>
      </c>
      <c r="S124" s="115">
        <v>-3.5864173979397222E-2</v>
      </c>
      <c r="T124" s="115">
        <v>-1.5376315079579182E-2</v>
      </c>
      <c r="U124" s="115">
        <v>-9.3876282250544077E-2</v>
      </c>
      <c r="V124" s="115">
        <v>-9.2592592592592587E-2</v>
      </c>
      <c r="W124" s="115">
        <v>0.20860193392425458</v>
      </c>
      <c r="X124" s="115">
        <v>1.75</v>
      </c>
      <c r="Y124" s="115">
        <v>5.8823529411764656E-2</v>
      </c>
      <c r="Z124" s="115">
        <v>-0.08</v>
      </c>
      <c r="AA124" s="115">
        <v>9.1091091091091106E-2</v>
      </c>
      <c r="AB124" s="115">
        <v>-6.2500000000000056E-2</v>
      </c>
      <c r="AC124" s="115">
        <v>0.13871635610766045</v>
      </c>
      <c r="AE124" s="115">
        <v>-0.19009725906277627</v>
      </c>
      <c r="AF124" s="115">
        <v>-0.15833333333333341</v>
      </c>
      <c r="AG124" s="115">
        <v>4.8607318405243072E-2</v>
      </c>
      <c r="AH124" s="115">
        <v>-0.34122042341220415</v>
      </c>
      <c r="AI124" s="115">
        <v>2.4406332453825806E-2</v>
      </c>
      <c r="AJ124" s="115">
        <v>-2.2624434389140191E-2</v>
      </c>
      <c r="AK124" s="115">
        <v>-0.10995319812792514</v>
      </c>
      <c r="AL124" s="115">
        <v>6.9444444444444503E-2</v>
      </c>
      <c r="AM124" s="115">
        <v>0.31111111111111117</v>
      </c>
      <c r="AN124" s="115"/>
      <c r="AP124" s="116">
        <f t="shared" si="1"/>
        <v>0.1286794764394821</v>
      </c>
    </row>
    <row r="125" spans="1:42" x14ac:dyDescent="0.2">
      <c r="A125" t="s">
        <v>1479</v>
      </c>
      <c r="B125" s="115">
        <v>6.3492063492063641E-2</v>
      </c>
      <c r="C125" s="115">
        <v>0.10966719492868454</v>
      </c>
      <c r="D125" s="115">
        <v>-6.8627450980392163E-2</v>
      </c>
      <c r="E125" s="115">
        <v>-8.4142394822006403E-2</v>
      </c>
      <c r="F125" s="115">
        <v>-7.3059360730593673E-2</v>
      </c>
      <c r="G125" s="115">
        <v>-0.12217194570135748</v>
      </c>
      <c r="H125" s="115">
        <v>-9.9099099099099183E-2</v>
      </c>
      <c r="I125" s="115">
        <v>-0.13559322033898316</v>
      </c>
      <c r="J125" s="115">
        <v>0.14267269205939309</v>
      </c>
      <c r="K125" s="115">
        <v>2.5316455696202441E-2</v>
      </c>
      <c r="L125" s="115">
        <v>-0.4563636363636363</v>
      </c>
      <c r="M125" s="115">
        <v>0.11594202898550725</v>
      </c>
      <c r="N125" s="115"/>
      <c r="O125" s="115">
        <v>-0.1264162194394752</v>
      </c>
      <c r="P125" s="115">
        <v>0.94424131627056673</v>
      </c>
      <c r="R125" s="115">
        <v>-8.7983071611538715E-3</v>
      </c>
      <c r="S125" s="115">
        <v>-9.8693259972489608E-2</v>
      </c>
      <c r="T125" s="115">
        <v>-6.6011589821113575E-2</v>
      </c>
      <c r="U125" s="115">
        <v>-3.912783751493415E-2</v>
      </c>
      <c r="V125" s="115">
        <v>0.17000000000000004</v>
      </c>
      <c r="W125" s="115">
        <v>-5.4476190476190463E-2</v>
      </c>
      <c r="X125" s="115">
        <v>-0.69088098918083463</v>
      </c>
      <c r="Y125" s="115">
        <v>-0.13333333333333328</v>
      </c>
      <c r="Z125" s="115">
        <v>0.22950819672131148</v>
      </c>
      <c r="AA125" s="115">
        <v>0.25187969924812026</v>
      </c>
      <c r="AB125" s="115">
        <v>0.18518518518518517</v>
      </c>
      <c r="AC125" s="115">
        <v>3.2418952618453872E-2</v>
      </c>
      <c r="AE125" s="115">
        <v>-5.6713928273561282E-2</v>
      </c>
      <c r="AF125" s="115">
        <v>-0.42399999999999999</v>
      </c>
      <c r="AG125" s="115">
        <v>-2.5286132552568615E-2</v>
      </c>
      <c r="AH125" s="115">
        <v>-9.5211267605633879E-2</v>
      </c>
      <c r="AI125" s="115">
        <v>-8.729680915111375E-2</v>
      </c>
      <c r="AJ125" s="115">
        <v>0.19459459459459452</v>
      </c>
      <c r="AK125" s="115">
        <v>0.13652482269503546</v>
      </c>
      <c r="AL125" s="115">
        <v>-0.26903553299492389</v>
      </c>
      <c r="AM125" s="115">
        <v>5.7579318448883691E-2</v>
      </c>
      <c r="AN125" s="115"/>
      <c r="AP125" s="116">
        <f t="shared" si="1"/>
        <v>-1.5866170987696923E-2</v>
      </c>
    </row>
    <row r="126" spans="1:42" x14ac:dyDescent="0.2">
      <c r="A126" t="s">
        <v>1480</v>
      </c>
      <c r="B126" s="115">
        <v>-7.5342465753424778E-2</v>
      </c>
      <c r="C126" s="115">
        <v>8.7931034482758644E-2</v>
      </c>
      <c r="D126" s="115">
        <v>5.4213898472153486E-3</v>
      </c>
      <c r="E126" s="115">
        <v>-0.1146131805157594</v>
      </c>
      <c r="F126" s="115">
        <v>-0.19485294117647067</v>
      </c>
      <c r="G126" s="115">
        <v>-0.12648221343873511</v>
      </c>
      <c r="H126" s="115">
        <v>0.48000000000000015</v>
      </c>
      <c r="I126" s="115">
        <v>-1.3377926421404692E-2</v>
      </c>
      <c r="J126" s="115">
        <v>-3.9081885856079447E-2</v>
      </c>
      <c r="K126" s="115">
        <v>-0.15778251599147125</v>
      </c>
      <c r="L126" s="115">
        <v>2.9285714285714284</v>
      </c>
      <c r="M126" s="115">
        <v>-0.13943626839610884</v>
      </c>
      <c r="N126" s="115"/>
      <c r="O126" s="115">
        <v>-0.10939989378651083</v>
      </c>
      <c r="P126" s="115">
        <v>-0.7832805071315373</v>
      </c>
      <c r="R126" s="115">
        <v>5.6352941176470661E-2</v>
      </c>
      <c r="S126" s="115">
        <v>-0.34178361249434136</v>
      </c>
      <c r="T126" s="115">
        <v>2.5258903763575222E-3</v>
      </c>
      <c r="U126" s="115">
        <v>-5.6768558951965087E-2</v>
      </c>
      <c r="V126" s="115">
        <v>-0.14040114613180513</v>
      </c>
      <c r="W126" s="115">
        <v>0.05</v>
      </c>
      <c r="X126" s="115">
        <v>-0.33195663397005687</v>
      </c>
      <c r="Y126" s="115">
        <v>-0.15282392026578073</v>
      </c>
      <c r="Z126" s="115">
        <v>1.6396130513195623E-4</v>
      </c>
      <c r="AA126" s="115">
        <v>-0.10837988826815631</v>
      </c>
      <c r="AB126" s="115">
        <v>-0.24581005586592175</v>
      </c>
      <c r="AC126" s="115">
        <v>-1.4229811454997919E-3</v>
      </c>
      <c r="AE126" s="115">
        <v>-0.10299251870324196</v>
      </c>
      <c r="AF126" s="115">
        <v>-3.4003091190108158E-2</v>
      </c>
      <c r="AG126" s="115">
        <v>-2.7691511387163567E-2</v>
      </c>
      <c r="AH126" s="115">
        <v>1.7191977077363939E-2</v>
      </c>
      <c r="AI126" s="115">
        <v>-0.11081370449678803</v>
      </c>
      <c r="AJ126" s="115">
        <v>-0.25999999999999995</v>
      </c>
      <c r="AK126" s="115">
        <v>-5.0804403048264101E-3</v>
      </c>
      <c r="AL126" s="115">
        <v>-0.26765799256505574</v>
      </c>
      <c r="AM126" s="115">
        <v>0</v>
      </c>
      <c r="AN126" s="115"/>
      <c r="AP126" s="116">
        <f t="shared" si="1"/>
        <v>-8.9450637534710387E-3</v>
      </c>
    </row>
    <row r="127" spans="1:42" x14ac:dyDescent="0.2">
      <c r="A127" t="s">
        <v>1481</v>
      </c>
      <c r="B127" s="115">
        <v>9.7943192948088008E-4</v>
      </c>
      <c r="C127" s="115">
        <v>7.4472026676546926E-2</v>
      </c>
      <c r="D127" s="115">
        <v>-8.5541734270776951E-2</v>
      </c>
      <c r="E127" s="115">
        <v>0.12218649517684899</v>
      </c>
      <c r="F127" s="115">
        <v>7.0866141732283533E-2</v>
      </c>
      <c r="G127" s="115">
        <v>5.8577405857740447E-2</v>
      </c>
      <c r="H127" s="115">
        <v>-0.45454545454545453</v>
      </c>
      <c r="I127" s="115">
        <v>3.4602076124567505E-2</v>
      </c>
      <c r="J127" s="115">
        <v>7.3235685752330318E-2</v>
      </c>
      <c r="K127" s="115">
        <v>-5.2525252525252482E-2</v>
      </c>
      <c r="L127" s="115">
        <v>-0.23497267759562848</v>
      </c>
      <c r="M127" s="115">
        <v>2.7027027027027205E-2</v>
      </c>
      <c r="N127" s="115"/>
      <c r="O127" s="115">
        <v>-2.7376033057851298E-2</v>
      </c>
      <c r="P127" s="115">
        <v>0.65183246073298429</v>
      </c>
      <c r="R127" s="115">
        <v>-5.8788947677833228E-4</v>
      </c>
      <c r="S127" s="115">
        <v>4.0909090909090843E-3</v>
      </c>
      <c r="T127" s="115">
        <v>7.000000000000009E-2</v>
      </c>
      <c r="U127" s="115">
        <v>8.3816793893129696E-2</v>
      </c>
      <c r="V127" s="115">
        <v>0.10758489368454449</v>
      </c>
      <c r="W127" s="115">
        <v>-2.3532858119324252E-2</v>
      </c>
      <c r="X127" s="115">
        <v>0.17536407766990295</v>
      </c>
      <c r="Y127" s="115">
        <v>2.0338983050847324E-2</v>
      </c>
      <c r="Z127" s="115">
        <v>3.3728813559322064E-2</v>
      </c>
      <c r="AA127" s="115">
        <v>9.9508599508599346E-2</v>
      </c>
      <c r="AB127" s="115">
        <v>0.19333333333333336</v>
      </c>
      <c r="AC127" s="115">
        <v>1.2608069164265052E-2</v>
      </c>
      <c r="AE127" s="115">
        <v>9.532914504233822E-2</v>
      </c>
      <c r="AF127" s="115">
        <v>7.2968490878938558E-2</v>
      </c>
      <c r="AG127" s="115">
        <v>0.13048566413107082</v>
      </c>
      <c r="AH127" s="115">
        <v>0.16333333333333327</v>
      </c>
      <c r="AI127" s="115">
        <v>5.8956916099773195E-2</v>
      </c>
      <c r="AJ127" s="115">
        <v>-7.4074074074074139E-2</v>
      </c>
      <c r="AK127" s="115">
        <v>0.14771622934888237</v>
      </c>
      <c r="AL127" s="115">
        <v>0.35175879396984921</v>
      </c>
      <c r="AM127" s="115">
        <v>0</v>
      </c>
      <c r="AN127" s="115"/>
      <c r="AP127" s="116">
        <f t="shared" si="1"/>
        <v>5.6615594945820247E-2</v>
      </c>
    </row>
    <row r="128" spans="1:42" x14ac:dyDescent="0.2">
      <c r="A128" t="s">
        <v>1482</v>
      </c>
      <c r="B128" s="115">
        <v>-9.3652907234798022E-2</v>
      </c>
      <c r="C128" s="115">
        <v>7.91683326669331E-2</v>
      </c>
      <c r="D128" s="115">
        <v>6.3560540696002255E-2</v>
      </c>
      <c r="E128" s="115">
        <v>-4.8929663608562733E-2</v>
      </c>
      <c r="F128" s="115">
        <v>-0.17532467532467533</v>
      </c>
      <c r="G128" s="115">
        <v>1.2711864406779768E-2</v>
      </c>
      <c r="H128" s="115">
        <v>0.22767857142857131</v>
      </c>
      <c r="I128" s="115">
        <v>0.24568965517241392</v>
      </c>
      <c r="J128" s="115">
        <v>7.5161059413027836E-2</v>
      </c>
      <c r="K128" s="115">
        <v>0.16470588235294123</v>
      </c>
      <c r="L128" s="115">
        <v>0.40769230769230769</v>
      </c>
      <c r="M128" s="115">
        <v>-0.12271041690077539</v>
      </c>
      <c r="N128" s="115"/>
      <c r="O128" s="115">
        <v>0.29066666666666663</v>
      </c>
      <c r="P128" s="115">
        <v>-0.28414148512532206</v>
      </c>
      <c r="R128" s="115">
        <v>-3.2313118671066142E-2</v>
      </c>
      <c r="S128" s="115">
        <v>-3.275445152780835E-2</v>
      </c>
      <c r="T128" s="115">
        <v>-0.19019479098270953</v>
      </c>
      <c r="U128" s="115">
        <v>7.0611310885910439E-2</v>
      </c>
      <c r="V128" s="115">
        <v>0.12535714285714292</v>
      </c>
      <c r="W128" s="115">
        <v>-6.0458715596330308E-2</v>
      </c>
      <c r="X128" s="115">
        <v>0.73473684210526324</v>
      </c>
      <c r="Y128" s="115">
        <v>3.6906854130052714E-2</v>
      </c>
      <c r="Z128" s="115">
        <v>0.18473895582329325</v>
      </c>
      <c r="AA128" s="115">
        <v>-4.572098475967161E-2</v>
      </c>
      <c r="AB128" s="115">
        <v>0</v>
      </c>
      <c r="AC128" s="115">
        <v>6.7692307692307746E-2</v>
      </c>
      <c r="AE128" s="115">
        <v>-8.9303482587064761E-2</v>
      </c>
      <c r="AF128" s="115">
        <v>-0.31632653061224492</v>
      </c>
      <c r="AG128" s="115">
        <v>-1.8943742824339943E-2</v>
      </c>
      <c r="AH128" s="115">
        <v>-0.14965986394557826</v>
      </c>
      <c r="AI128" s="115">
        <v>-9.5451993262211203E-3</v>
      </c>
      <c r="AJ128" s="115">
        <v>-0.34782608695652162</v>
      </c>
      <c r="AK128" s="115">
        <v>7.373913043478264E-2</v>
      </c>
      <c r="AL128" s="115">
        <v>-0.16033755274261607</v>
      </c>
      <c r="AM128" s="115">
        <v>-0.18952380952380954</v>
      </c>
      <c r="AN128" s="115"/>
      <c r="AP128" s="116">
        <f t="shared" si="1"/>
        <v>1.4089998462122317E-2</v>
      </c>
    </row>
    <row r="129" spans="1:42" x14ac:dyDescent="0.2">
      <c r="A129" t="s">
        <v>1483</v>
      </c>
      <c r="B129" s="115">
        <v>-4.7759932375316949E-2</v>
      </c>
      <c r="C129" s="115">
        <v>4.2083333333333396E-2</v>
      </c>
      <c r="D129" s="115">
        <v>-0.16551999999999997</v>
      </c>
      <c r="E129" s="115">
        <v>-0.24827586206896546</v>
      </c>
      <c r="F129" s="115">
        <v>-0.2</v>
      </c>
      <c r="G129" s="115">
        <v>-0.31988472622478392</v>
      </c>
      <c r="H129" s="115">
        <v>0.31764705882352956</v>
      </c>
      <c r="I129" s="115">
        <v>-0.24919093851132687</v>
      </c>
      <c r="J129" s="115">
        <v>-0.17483756645008855</v>
      </c>
      <c r="K129" s="115">
        <v>-0.27350427350427348</v>
      </c>
      <c r="L129" s="115">
        <v>-0.27777777777777779</v>
      </c>
      <c r="M129" s="115">
        <v>-8.5499948617819413E-2</v>
      </c>
      <c r="N129" s="115"/>
      <c r="O129" s="115">
        <v>-0.24812030075187969</v>
      </c>
      <c r="P129" s="115">
        <v>0.29167927382753406</v>
      </c>
      <c r="R129" s="115">
        <v>-3.3006931455605674E-2</v>
      </c>
      <c r="S129" s="115">
        <v>-0.26747181964573269</v>
      </c>
      <c r="T129" s="115">
        <v>1.9736842105262348E-3</v>
      </c>
      <c r="U129" s="115">
        <v>-0.16191780821917809</v>
      </c>
      <c r="V129" s="115">
        <v>-0.20022850614110249</v>
      </c>
      <c r="W129" s="115">
        <v>-9.0909090909090905E-3</v>
      </c>
      <c r="X129" s="115">
        <v>0.11764705882352941</v>
      </c>
      <c r="Y129" s="115">
        <v>8.3809523809523889E-2</v>
      </c>
      <c r="Z129" s="115">
        <v>-0.19024390243902445</v>
      </c>
      <c r="AA129" s="115">
        <v>3.529411764705807E-3</v>
      </c>
      <c r="AB129" s="115">
        <v>-0.22480620155038761</v>
      </c>
      <c r="AC129" s="115">
        <v>-0.18952618453865333</v>
      </c>
      <c r="AE129" s="115">
        <v>-0.13826366559485523</v>
      </c>
      <c r="AF129" s="115">
        <v>-0.20612061206120605</v>
      </c>
      <c r="AG129" s="115">
        <v>-7.0933333333333237E-2</v>
      </c>
      <c r="AH129" s="115">
        <v>-8.4112149532710331E-2</v>
      </c>
      <c r="AI129" s="115">
        <v>-0.19045454545454552</v>
      </c>
      <c r="AJ129" s="115">
        <v>-0.16532258064516134</v>
      </c>
      <c r="AK129" s="115">
        <v>-0.21232876712328766</v>
      </c>
      <c r="AL129" s="115">
        <v>-0.10902255639097745</v>
      </c>
      <c r="AM129" s="115">
        <v>-0.19168591224018477</v>
      </c>
      <c r="AN129" s="115"/>
      <c r="AP129" s="116">
        <f t="shared" si="1"/>
        <v>-0.11647252477561154</v>
      </c>
    </row>
    <row r="130" spans="1:42" x14ac:dyDescent="0.2">
      <c r="A130" t="s">
        <v>1484</v>
      </c>
      <c r="B130" s="115">
        <v>-0.10548204158790167</v>
      </c>
      <c r="C130" s="115">
        <v>9.5890410958904188E-2</v>
      </c>
      <c r="D130" s="115">
        <v>4.0539415633064221E-2</v>
      </c>
      <c r="E130" s="115">
        <v>-3.3333333333333409E-2</v>
      </c>
      <c r="F130" s="115">
        <v>5.4794520547945258E-2</v>
      </c>
      <c r="G130" s="115">
        <v>-5.9620596205961995E-2</v>
      </c>
      <c r="H130" s="115">
        <v>-0.32270916334661348</v>
      </c>
      <c r="I130" s="115">
        <v>-9.1176470588235317E-2</v>
      </c>
      <c r="J130" s="115">
        <v>-5.5245535714285823E-2</v>
      </c>
      <c r="K130" s="115">
        <v>-0.12686567164179113</v>
      </c>
      <c r="L130" s="115">
        <v>0.33333333333333326</v>
      </c>
      <c r="M130" s="115">
        <v>-0.23293394292921329</v>
      </c>
      <c r="N130" s="115"/>
      <c r="O130" s="115">
        <v>-7.2955390334572504E-2</v>
      </c>
      <c r="P130" s="115">
        <v>-0.15125834617360043</v>
      </c>
      <c r="R130" s="115">
        <v>6.5337763012181995E-3</v>
      </c>
      <c r="S130" s="115">
        <v>-4.7399907961343711E-2</v>
      </c>
      <c r="T130" s="115">
        <v>0.38391502276176015</v>
      </c>
      <c r="U130" s="115">
        <v>2.6867351244900781E-2</v>
      </c>
      <c r="V130" s="115">
        <v>0.12826297131807918</v>
      </c>
      <c r="W130" s="115">
        <v>-1.8295403837572489E-2</v>
      </c>
      <c r="X130" s="115">
        <v>0.41666666666666669</v>
      </c>
      <c r="Y130" s="115">
        <v>0.05</v>
      </c>
      <c r="Z130" s="115">
        <v>-0.10869565217391304</v>
      </c>
      <c r="AA130" s="115">
        <v>-0.26022628372497825</v>
      </c>
      <c r="AB130" s="115">
        <v>-0.14945054945054939</v>
      </c>
      <c r="AC130" s="115">
        <v>-0.26573586633096818</v>
      </c>
      <c r="AE130" s="115">
        <v>-0.1058079355951697</v>
      </c>
      <c r="AF130" s="115">
        <v>-0.12725844461901029</v>
      </c>
      <c r="AG130" s="115">
        <v>3.8781163434903003E-2</v>
      </c>
      <c r="AH130" s="115">
        <v>-3.8442336495257093E-2</v>
      </c>
      <c r="AI130" s="115">
        <v>-0.10423452768729637</v>
      </c>
      <c r="AJ130" s="115">
        <v>0.41714285714285715</v>
      </c>
      <c r="AK130" s="115">
        <v>0.24829001367989062</v>
      </c>
      <c r="AL130" s="115">
        <v>2.3076923076923096E-2</v>
      </c>
      <c r="AM130" s="115">
        <v>0.62375000000000003</v>
      </c>
      <c r="AN130" s="115"/>
      <c r="AP130" s="116">
        <f t="shared" si="1"/>
        <v>1.1734772181967954E-2</v>
      </c>
    </row>
    <row r="131" spans="1:42" x14ac:dyDescent="0.2">
      <c r="A131" t="s">
        <v>1485</v>
      </c>
      <c r="B131" s="115">
        <v>-3.7481804949053898E-2</v>
      </c>
      <c r="C131" s="115">
        <v>-2.6233881725211201E-2</v>
      </c>
      <c r="D131" s="115">
        <v>-5.7064364207221427E-2</v>
      </c>
      <c r="E131" s="115">
        <v>0.14213197969543148</v>
      </c>
      <c r="F131" s="115">
        <v>0.14062499999999992</v>
      </c>
      <c r="G131" s="115">
        <v>-0.1458333333333334</v>
      </c>
      <c r="H131" s="115">
        <v>-0.16053511705685633</v>
      </c>
      <c r="I131" s="115">
        <v>-0.17675544794188863</v>
      </c>
      <c r="J131" s="115">
        <v>0.53031596925704527</v>
      </c>
      <c r="K131" s="115">
        <v>-5.7665260196905786E-2</v>
      </c>
      <c r="L131" s="115">
        <v>-0.1059602649006622</v>
      </c>
      <c r="M131" s="115">
        <v>7.9659574468085095E-2</v>
      </c>
      <c r="N131" s="115"/>
      <c r="O131" s="115">
        <v>3.9613526570048324E-2</v>
      </c>
      <c r="P131" s="115">
        <v>-2.9895366218236245E-2</v>
      </c>
      <c r="R131" s="115">
        <v>-1.3114754098360687E-2</v>
      </c>
      <c r="S131" s="115">
        <v>-4.2767679853368129E-3</v>
      </c>
      <c r="T131" s="115">
        <v>2.0123839009288103E-2</v>
      </c>
      <c r="U131" s="115">
        <v>0.11671379202010693</v>
      </c>
      <c r="V131" s="115">
        <v>-0.15725149375339487</v>
      </c>
      <c r="W131" s="115">
        <v>-0.1380769230769231</v>
      </c>
      <c r="X131" s="115">
        <v>-0.36170212765957449</v>
      </c>
      <c r="Y131" s="115">
        <v>-9.0909090909090912E-2</v>
      </c>
      <c r="Z131" s="115">
        <v>-0.10331384015594546</v>
      </c>
      <c r="AA131" s="115">
        <v>-0.11547344110854503</v>
      </c>
      <c r="AB131" s="115">
        <v>-0.11650485436893214</v>
      </c>
      <c r="AC131" s="115">
        <v>0.13805678562125545</v>
      </c>
      <c r="AE131" s="115">
        <v>-0.13295662290177829</v>
      </c>
      <c r="AF131" s="115">
        <v>-9.5238095238095233E-2</v>
      </c>
      <c r="AG131" s="115">
        <v>1.7187940264863324E-2</v>
      </c>
      <c r="AH131" s="115">
        <v>-0.14693356047700168</v>
      </c>
      <c r="AI131" s="115">
        <v>-2.5009924573243452E-2</v>
      </c>
      <c r="AJ131" s="115">
        <v>1.6923076923076923</v>
      </c>
      <c r="AK131" s="115">
        <v>-0.22083805209513035</v>
      </c>
      <c r="AL131" s="115">
        <v>-0.41441441441441446</v>
      </c>
      <c r="AM131" s="115">
        <v>-0.2</v>
      </c>
      <c r="AN131" s="115"/>
      <c r="AP131" s="116">
        <f t="shared" ref="AP131:AP177" si="2">AVERAGE(B131:AN131)</f>
        <v>-6.1915058323234167E-3</v>
      </c>
    </row>
    <row r="132" spans="1:42" x14ac:dyDescent="0.2">
      <c r="A132" t="s">
        <v>1486</v>
      </c>
      <c r="B132" s="115">
        <v>-7.2727272727271172E-4</v>
      </c>
      <c r="C132" s="115">
        <v>-2.3023457862728112E-2</v>
      </c>
      <c r="D132" s="115">
        <v>-3.921568627450972E-2</v>
      </c>
      <c r="E132" s="115">
        <v>0.12250712250712256</v>
      </c>
      <c r="F132" s="115">
        <v>-2.4390243902438911E-2</v>
      </c>
      <c r="G132" s="115">
        <v>0.17073170731707327</v>
      </c>
      <c r="H132" s="115">
        <v>-0.40199999999999997</v>
      </c>
      <c r="I132" s="115">
        <v>8.6842105263157915E-2</v>
      </c>
      <c r="J132" s="115">
        <v>0.40407673860911286</v>
      </c>
      <c r="K132" s="115">
        <v>-0.23466092572658762</v>
      </c>
      <c r="L132" s="115">
        <v>-0.31363636363636371</v>
      </c>
      <c r="M132" s="115">
        <v>-7.3928121059268562E-2</v>
      </c>
      <c r="N132" s="115"/>
      <c r="O132" s="115">
        <v>-9.7252507631923266E-2</v>
      </c>
      <c r="P132" s="115">
        <v>0.8987701040681173</v>
      </c>
      <c r="R132" s="115">
        <v>-4.893964110929884E-3</v>
      </c>
      <c r="S132" s="115">
        <v>-5.9474213475075428E-2</v>
      </c>
      <c r="T132" s="115">
        <v>-0.21219512195121959</v>
      </c>
      <c r="U132" s="115">
        <v>0.11684210526315783</v>
      </c>
      <c r="V132" s="115">
        <v>0.20721311475409837</v>
      </c>
      <c r="W132" s="115">
        <v>0.18181818181818182</v>
      </c>
      <c r="X132" s="115">
        <v>-0.24799999999999997</v>
      </c>
      <c r="Y132" s="115">
        <v>9.5617529880478183E-2</v>
      </c>
      <c r="Z132" s="115">
        <v>-5.5828220858895668E-2</v>
      </c>
      <c r="AA132" s="115">
        <v>6.9767441860465003E-3</v>
      </c>
      <c r="AB132" s="115">
        <v>0.29396984924623126</v>
      </c>
      <c r="AC132" s="115">
        <v>-4.0249999999999987E-2</v>
      </c>
      <c r="AE132" s="115">
        <v>-0.1613937282229965</v>
      </c>
      <c r="AF132" s="115">
        <v>-0.12062499999999998</v>
      </c>
      <c r="AG132" s="115">
        <v>-3.244274809160299E-2</v>
      </c>
      <c r="AH132" s="115">
        <v>9.6683792620270909E-2</v>
      </c>
      <c r="AI132" s="115">
        <v>-0.26815804764671702</v>
      </c>
      <c r="AJ132" s="115">
        <v>8.3333333333333412E-2</v>
      </c>
      <c r="AK132" s="115">
        <v>0.12864661654135348</v>
      </c>
      <c r="AL132" s="115">
        <v>-5.5319148936170168E-2</v>
      </c>
      <c r="AM132" s="115">
        <v>-0.23076923076923078</v>
      </c>
      <c r="AN132" s="115"/>
      <c r="AP132" s="116">
        <f t="shared" si="2"/>
        <v>5.5955726435372929E-3</v>
      </c>
    </row>
    <row r="133" spans="1:42" x14ac:dyDescent="0.2">
      <c r="A133" t="s">
        <v>1487</v>
      </c>
      <c r="B133" s="115">
        <v>-6.6530889341480007E-2</v>
      </c>
      <c r="C133" s="115">
        <v>0.43248288736776597</v>
      </c>
      <c r="D133" s="115">
        <v>8.5728322279538194E-2</v>
      </c>
      <c r="E133" s="115">
        <v>-6.6489361702127658E-2</v>
      </c>
      <c r="F133" s="115">
        <v>0.11564625850340131</v>
      </c>
      <c r="G133" s="115">
        <v>-0.21656050955414013</v>
      </c>
      <c r="H133" s="115">
        <v>0.58227848101265811</v>
      </c>
      <c r="I133" s="115">
        <v>-3.7974683544303889E-2</v>
      </c>
      <c r="J133" s="115">
        <v>4.1198501872659186E-2</v>
      </c>
      <c r="K133" s="115">
        <v>-7.4786324786325093E-3</v>
      </c>
      <c r="L133" s="115">
        <v>-0.4240837696335078</v>
      </c>
      <c r="M133" s="115">
        <v>-8.3626416568972836E-3</v>
      </c>
      <c r="N133" s="115"/>
      <c r="O133" s="115">
        <v>-7.5403225806451646E-2</v>
      </c>
      <c r="P133" s="115">
        <v>0.68312101910828027</v>
      </c>
      <c r="R133" s="115">
        <v>-3.7172774869109915E-2</v>
      </c>
      <c r="S133" s="115">
        <v>0.15133972874627852</v>
      </c>
      <c r="T133" s="115">
        <v>-9.1915836101882586E-2</v>
      </c>
      <c r="U133" s="115">
        <v>9.6153846153846159E-2</v>
      </c>
      <c r="V133" s="115">
        <v>0.16190476190476191</v>
      </c>
      <c r="W133" s="115">
        <v>0</v>
      </c>
      <c r="X133" s="115">
        <v>0.3144058885383807</v>
      </c>
      <c r="Y133" s="115">
        <v>-0.1019677996422183</v>
      </c>
      <c r="Z133" s="115">
        <v>-5.232558139534884E-2</v>
      </c>
      <c r="AA133" s="115">
        <v>-0.13999999999999999</v>
      </c>
      <c r="AB133" s="115">
        <v>0.24374999999999994</v>
      </c>
      <c r="AC133" s="115">
        <v>-5.3254437869822487E-2</v>
      </c>
      <c r="AE133" s="115">
        <v>2.1788664198234137E-2</v>
      </c>
      <c r="AF133" s="115">
        <v>1.5873015873015872E-2</v>
      </c>
      <c r="AG133" s="115">
        <v>1.6384489350082544E-3</v>
      </c>
      <c r="AH133" s="115">
        <v>2.2445081184336142E-2</v>
      </c>
      <c r="AI133" s="115">
        <v>8.8895919012970656E-2</v>
      </c>
      <c r="AJ133" s="115">
        <v>0.18811881188118806</v>
      </c>
      <c r="AK133" s="115">
        <v>-0.24530443170856264</v>
      </c>
      <c r="AL133" s="115">
        <v>-4.8582995951417046E-2</v>
      </c>
      <c r="AM133" s="115">
        <v>-0.13333333333333333</v>
      </c>
      <c r="AN133" s="115"/>
      <c r="AP133" s="116">
        <f t="shared" si="2"/>
        <v>4.1143678056659631E-2</v>
      </c>
    </row>
    <row r="134" spans="1:42" x14ac:dyDescent="0.2">
      <c r="A134" t="s">
        <v>1488</v>
      </c>
      <c r="B134" s="115">
        <v>0.17840000000000003</v>
      </c>
      <c r="C134" s="115">
        <v>5.9327620303230084E-2</v>
      </c>
      <c r="D134" s="115">
        <v>-0.16492307692307695</v>
      </c>
      <c r="E134" s="115">
        <v>-1.5706806282722526E-2</v>
      </c>
      <c r="F134" s="115">
        <v>-4.5454545454545491E-2</v>
      </c>
      <c r="G134" s="115">
        <v>-0.14207650273224048</v>
      </c>
      <c r="H134" s="115">
        <v>0.19245283018867934</v>
      </c>
      <c r="I134" s="115">
        <v>0.12857142857142861</v>
      </c>
      <c r="J134" s="115">
        <v>-5.764705882352944E-2</v>
      </c>
      <c r="K134" s="115">
        <v>-6.4000000000000057E-2</v>
      </c>
      <c r="L134" s="115">
        <v>-4.0201005025125663E-2</v>
      </c>
      <c r="M134" s="115">
        <v>3.8470903335768275E-2</v>
      </c>
      <c r="N134" s="115"/>
      <c r="O134" s="115">
        <v>-4.2471042471042393E-2</v>
      </c>
      <c r="P134" s="115">
        <v>-0.36852689793866261</v>
      </c>
      <c r="R134" s="115">
        <v>0.24025974025974026</v>
      </c>
      <c r="S134" s="115">
        <v>-3.1555341983020964E-2</v>
      </c>
      <c r="T134" s="115">
        <v>6.2352941176470555E-2</v>
      </c>
      <c r="U134" s="115">
        <v>1.7214397496087688E-2</v>
      </c>
      <c r="V134" s="115">
        <v>8.2028029678483036E-2</v>
      </c>
      <c r="W134" s="115">
        <v>-3.5087719298245612E-2</v>
      </c>
      <c r="X134" s="115">
        <v>-0.25703125000000004</v>
      </c>
      <c r="Y134" s="115">
        <v>-5.2542372881356013E-2</v>
      </c>
      <c r="Z134" s="115">
        <v>-8.4522035341707449E-2</v>
      </c>
      <c r="AA134" s="115">
        <v>3.0927835051546341E-2</v>
      </c>
      <c r="AB134" s="115">
        <v>7.0234113712374563E-2</v>
      </c>
      <c r="AC134" s="115">
        <v>2.0531400966183611E-2</v>
      </c>
      <c r="AE134" s="115">
        <v>-6.6843853820598015E-2</v>
      </c>
      <c r="AF134" s="115">
        <v>0.2753036437246964</v>
      </c>
      <c r="AG134" s="115">
        <v>4.0340909090908934E-2</v>
      </c>
      <c r="AH134" s="115">
        <v>-6.4761054041982999E-2</v>
      </c>
      <c r="AI134" s="115">
        <v>4.0144784468575154E-2</v>
      </c>
      <c r="AJ134" s="115">
        <v>-3.8095238095238126E-2</v>
      </c>
      <c r="AK134" s="115">
        <v>0.24289442132731504</v>
      </c>
      <c r="AL134" s="115">
        <v>4.0000000000000084E-2</v>
      </c>
      <c r="AM134" s="115">
        <v>0</v>
      </c>
      <c r="AN134" s="115"/>
      <c r="AP134" s="116">
        <f t="shared" si="2"/>
        <v>5.3716913782398037E-3</v>
      </c>
    </row>
    <row r="135" spans="1:42" x14ac:dyDescent="0.2">
      <c r="A135" t="s">
        <v>1489</v>
      </c>
      <c r="B135" s="115">
        <v>-6.0856498873027833E-2</v>
      </c>
      <c r="C135" s="115">
        <v>-0.16648351648351645</v>
      </c>
      <c r="D135" s="115">
        <v>-2.8174629543491321E-2</v>
      </c>
      <c r="E135" s="115">
        <v>-4.9751243781094467E-2</v>
      </c>
      <c r="F135" s="115">
        <v>-3.7500000000000033E-2</v>
      </c>
      <c r="G135" s="115">
        <v>-5.4347826086955367E-3</v>
      </c>
      <c r="H135" s="115">
        <v>0.17777777777777773</v>
      </c>
      <c r="I135" s="115">
        <v>-2.8490028490027884E-3</v>
      </c>
      <c r="J135" s="115">
        <v>0.22655122655122661</v>
      </c>
      <c r="K135" s="115">
        <v>-8.6757990867579848E-2</v>
      </c>
      <c r="L135" s="115">
        <v>1.7902813299232694E-2</v>
      </c>
      <c r="M135" s="115">
        <v>-2.2142857142857193E-2</v>
      </c>
      <c r="N135" s="115"/>
      <c r="O135" s="115">
        <v>-0.14436736042286094</v>
      </c>
      <c r="P135" s="115">
        <v>-0.42877656519241814</v>
      </c>
      <c r="R135" s="115">
        <v>-3.7499999999999999E-2</v>
      </c>
      <c r="S135" s="115">
        <v>-8.35290663534939E-2</v>
      </c>
      <c r="T135" s="115">
        <v>-7.6086956521739135E-2</v>
      </c>
      <c r="U135" s="115">
        <v>-9.1845798543258153E-2</v>
      </c>
      <c r="V135" s="115">
        <v>0.21300000000000008</v>
      </c>
      <c r="W135" s="115">
        <v>-9.5238095238095233E-2</v>
      </c>
      <c r="X135" s="115">
        <v>0.11304347826086962</v>
      </c>
      <c r="Y135" s="115">
        <v>2.7874564459930338E-2</v>
      </c>
      <c r="Z135" s="115">
        <v>-0.17920489296636088</v>
      </c>
      <c r="AA135" s="115">
        <v>-6.1290322580645117E-2</v>
      </c>
      <c r="AB135" s="115">
        <v>-6.6445182724251079E-3</v>
      </c>
      <c r="AC135" s="115">
        <v>4.4136191677175286E-2</v>
      </c>
      <c r="AE135" s="115">
        <v>-5.2147625645547306E-2</v>
      </c>
      <c r="AF135" s="115">
        <v>-9.8540145985401437E-2</v>
      </c>
      <c r="AG135" s="115">
        <v>0.13548387096774203</v>
      </c>
      <c r="AH135" s="115">
        <v>5.1173708920187785E-2</v>
      </c>
      <c r="AI135" s="115">
        <v>-0.33384480491012708</v>
      </c>
      <c r="AJ135" s="115">
        <v>-0.23357664233576644</v>
      </c>
      <c r="AK135" s="115">
        <v>-9.1089743589743644E-2</v>
      </c>
      <c r="AL135" s="115">
        <v>-8.6538461538461564E-2</v>
      </c>
      <c r="AM135" s="115">
        <v>7.1428571428571425E-2</v>
      </c>
      <c r="AN135" s="115"/>
      <c r="AP135" s="116">
        <f t="shared" si="2"/>
        <v>-4.2337123397225597E-2</v>
      </c>
    </row>
    <row r="136" spans="1:42" x14ac:dyDescent="0.2">
      <c r="A136" t="s">
        <v>1490</v>
      </c>
      <c r="B136" s="115">
        <v>-0.23218921257571387</v>
      </c>
      <c r="C136" s="115">
        <v>1.1111111111111072E-2</v>
      </c>
      <c r="D136" s="115">
        <v>8.2583986763542325E-2</v>
      </c>
      <c r="E136" s="115">
        <v>-0.1501057082452433</v>
      </c>
      <c r="F136" s="115">
        <v>-0.27601809954751128</v>
      </c>
      <c r="G136" s="115">
        <v>-4.9913941480206551E-2</v>
      </c>
      <c r="H136" s="115">
        <v>-0.17883211678832123</v>
      </c>
      <c r="I136" s="115">
        <v>-8.47457627118651E-3</v>
      </c>
      <c r="J136" s="115">
        <v>-2.6685393258427021E-2</v>
      </c>
      <c r="K136" s="115">
        <v>-0.16156202143951004</v>
      </c>
      <c r="L136" s="115">
        <v>0.3033333333333334</v>
      </c>
      <c r="M136" s="115">
        <v>-4.9128367670364437E-2</v>
      </c>
      <c r="N136" s="115"/>
      <c r="O136" s="115">
        <v>0.12779433681073024</v>
      </c>
      <c r="P136" s="115">
        <v>3.0347624565469289</v>
      </c>
      <c r="R136" s="115">
        <v>1.2786428661855996E-2</v>
      </c>
      <c r="S136" s="115">
        <v>-0.10942606876715899</v>
      </c>
      <c r="T136" s="115">
        <v>2.1743857360291389E-4</v>
      </c>
      <c r="U136" s="115">
        <v>-0.34675641174422656</v>
      </c>
      <c r="V136" s="115">
        <v>1.2658227848101266E-2</v>
      </c>
      <c r="W136" s="115">
        <v>8.0000000000000002E-3</v>
      </c>
      <c r="X136" s="115">
        <v>0.35453474676089514</v>
      </c>
      <c r="Y136" s="115">
        <v>-0.14200298953662185</v>
      </c>
      <c r="Z136" s="115">
        <v>0.21111111111111114</v>
      </c>
      <c r="AA136" s="115">
        <v>6.8965517241379309E-2</v>
      </c>
      <c r="AB136" s="115">
        <v>-6.5217391304347949E-2</v>
      </c>
      <c r="AC136" s="115">
        <v>5.676972281449881E-2</v>
      </c>
      <c r="AE136" s="115">
        <v>-0.29656211235158603</v>
      </c>
      <c r="AF136" s="115">
        <v>2.0864381520119178E-2</v>
      </c>
      <c r="AG136" s="115">
        <v>-0.11428571428571428</v>
      </c>
      <c r="AH136" s="115">
        <v>0.23478260869565221</v>
      </c>
      <c r="AI136" s="115">
        <v>-0.41788949853260182</v>
      </c>
      <c r="AJ136" s="115">
        <v>1.4814814814814828E-2</v>
      </c>
      <c r="AK136" s="115">
        <v>-0.11363636363636363</v>
      </c>
      <c r="AL136" s="115">
        <v>0.10403397027600854</v>
      </c>
      <c r="AM136" s="115">
        <v>-0.125</v>
      </c>
      <c r="AN136" s="115"/>
      <c r="AP136" s="116">
        <f t="shared" si="2"/>
        <v>5.1298234441387994E-2</v>
      </c>
    </row>
    <row r="137" spans="1:42" x14ac:dyDescent="0.2">
      <c r="A137" t="s">
        <v>1491</v>
      </c>
      <c r="B137" s="115">
        <v>0.25615942028985506</v>
      </c>
      <c r="C137" s="115">
        <v>0</v>
      </c>
      <c r="D137" s="115">
        <v>-3.3780496281365216E-2</v>
      </c>
      <c r="E137" s="115">
        <v>-2.6748971193415613E-2</v>
      </c>
      <c r="F137" s="115">
        <v>0.21095890410958906</v>
      </c>
      <c r="G137" s="115">
        <v>-4.1254125412541254E-2</v>
      </c>
      <c r="H137" s="115">
        <v>-8.66666666666666E-2</v>
      </c>
      <c r="I137" s="115">
        <v>1.4326647564469863E-2</v>
      </c>
      <c r="J137" s="115">
        <v>0.10046367851622881</v>
      </c>
      <c r="K137" s="115">
        <v>0.22399250234301787</v>
      </c>
      <c r="L137" s="115">
        <v>7.1428571428571494E-2</v>
      </c>
      <c r="M137" s="115">
        <v>7.7317073170731637E-2</v>
      </c>
      <c r="N137" s="115"/>
      <c r="O137" s="115">
        <v>0.49860413176996088</v>
      </c>
      <c r="P137" s="115">
        <v>0.14304635761589418</v>
      </c>
      <c r="R137" s="115">
        <v>4.4841269841269855E-2</v>
      </c>
      <c r="S137" s="115">
        <v>8.7432470855842923E-2</v>
      </c>
      <c r="T137" s="115">
        <v>8.5526315789473811E-3</v>
      </c>
      <c r="U137" s="115">
        <v>4.5498665372482407E-2</v>
      </c>
      <c r="V137" s="115">
        <v>9.7222222222222224E-2</v>
      </c>
      <c r="W137" s="115">
        <v>-2.34375E-2</v>
      </c>
      <c r="X137" s="115">
        <v>0.22334293948126796</v>
      </c>
      <c r="Y137" s="115">
        <v>6.1904761904761997E-2</v>
      </c>
      <c r="Z137" s="115">
        <v>0.46398140975987612</v>
      </c>
      <c r="AA137" s="115">
        <v>0.20833333333333334</v>
      </c>
      <c r="AB137" s="115">
        <v>0.2105263157894737</v>
      </c>
      <c r="AC137" s="115">
        <v>0.39427722036417701</v>
      </c>
      <c r="AE137" s="115">
        <v>0.37768554687499994</v>
      </c>
      <c r="AF137" s="115">
        <v>-9.1401489505754885E-2</v>
      </c>
      <c r="AG137" s="115">
        <v>-4.2674253200568587E-3</v>
      </c>
      <c r="AH137" s="115">
        <v>0.56818181818181823</v>
      </c>
      <c r="AI137" s="115">
        <v>2.4444444444444505E-2</v>
      </c>
      <c r="AJ137" s="115">
        <v>9.7560975609756184E-2</v>
      </c>
      <c r="AK137" s="115">
        <v>-0.16190476190476191</v>
      </c>
      <c r="AL137" s="115">
        <v>-0.12777777777777785</v>
      </c>
      <c r="AM137" s="115">
        <v>-5.8823529411764705E-2</v>
      </c>
      <c r="AN137" s="115"/>
      <c r="AP137" s="116">
        <f t="shared" si="2"/>
        <v>0.11011487339853968</v>
      </c>
    </row>
    <row r="138" spans="1:42" x14ac:dyDescent="0.2">
      <c r="A138" t="s">
        <v>1492</v>
      </c>
      <c r="B138" s="115">
        <v>0.12653061224489801</v>
      </c>
      <c r="C138" s="115">
        <v>-0.1</v>
      </c>
      <c r="D138" s="115">
        <v>-4.0866666666666634E-2</v>
      </c>
      <c r="E138" s="115">
        <v>-0.2148626817447496</v>
      </c>
      <c r="F138" s="115">
        <v>0.14062499999999992</v>
      </c>
      <c r="G138" s="115">
        <v>0.14990512333965847</v>
      </c>
      <c r="H138" s="115">
        <v>0.2820512820512821</v>
      </c>
      <c r="I138" s="115">
        <v>2.3460410557184772E-2</v>
      </c>
      <c r="J138" s="115">
        <v>-0.10387811634349031</v>
      </c>
      <c r="K138" s="115">
        <v>-4.4762757385854966E-2</v>
      </c>
      <c r="L138" s="115">
        <v>-0.34117647058823536</v>
      </c>
      <c r="M138" s="115">
        <v>2.3464802795806233E-2</v>
      </c>
      <c r="N138" s="115"/>
      <c r="O138" s="115">
        <v>-1.8630136986301362E-2</v>
      </c>
      <c r="P138" s="115">
        <v>0.20607028753993611</v>
      </c>
      <c r="R138" s="115">
        <v>7.9999999999999238E-3</v>
      </c>
      <c r="S138" s="115">
        <v>-0.12848469830256462</v>
      </c>
      <c r="T138" s="115">
        <v>-1.4693171996542777E-2</v>
      </c>
      <c r="U138" s="115">
        <v>5.734445157152019E-2</v>
      </c>
      <c r="V138" s="115">
        <v>0.14649681528662425</v>
      </c>
      <c r="W138" s="115">
        <v>0.38678223185265442</v>
      </c>
      <c r="X138" s="115">
        <v>8.4375000000000006E-2</v>
      </c>
      <c r="Y138" s="115">
        <v>-6.2499999999999993E-2</v>
      </c>
      <c r="Z138" s="115">
        <v>0.30298748486071858</v>
      </c>
      <c r="AA138" s="115">
        <v>-0.23566878980891717</v>
      </c>
      <c r="AB138" s="115">
        <v>-0.23782234957020057</v>
      </c>
      <c r="AC138" s="115">
        <v>-6.2369337979094046E-2</v>
      </c>
      <c r="AE138" s="115">
        <v>0.1618210182952772</v>
      </c>
      <c r="AF138" s="115">
        <v>-2.828947368421051E-2</v>
      </c>
      <c r="AG138" s="115">
        <v>0.29992603550295854</v>
      </c>
      <c r="AH138" s="115">
        <v>0.1891891891891892</v>
      </c>
      <c r="AI138" s="115">
        <v>0.23666343355965083</v>
      </c>
      <c r="AJ138" s="115">
        <v>-0.29714285714285715</v>
      </c>
      <c r="AK138" s="115">
        <v>6.0606060606060608E-2</v>
      </c>
      <c r="AL138" s="115">
        <v>2.2727272727272745E-2</v>
      </c>
      <c r="AM138" s="115">
        <v>6.25E-2</v>
      </c>
      <c r="AN138" s="115"/>
      <c r="AP138" s="116">
        <f t="shared" si="2"/>
        <v>2.9725114393743056E-2</v>
      </c>
    </row>
    <row r="139" spans="1:42" x14ac:dyDescent="0.2">
      <c r="A139" t="s">
        <v>1493</v>
      </c>
      <c r="B139" s="115">
        <v>5.5579491598448903E-2</v>
      </c>
      <c r="C139" s="115">
        <v>2.5062656641604369E-3</v>
      </c>
      <c r="D139" s="115">
        <v>6.7789784549297993E-3</v>
      </c>
      <c r="E139" s="115">
        <v>0.27366255144032919</v>
      </c>
      <c r="F139" s="115">
        <v>-6.4327485380116886E-2</v>
      </c>
      <c r="G139" s="115">
        <v>-0.24281609195402304</v>
      </c>
      <c r="H139" s="115">
        <v>-0.50212765957446814</v>
      </c>
      <c r="I139" s="115">
        <v>-0.35047619047619044</v>
      </c>
      <c r="J139" s="115">
        <v>-9.7500000000000031E-2</v>
      </c>
      <c r="K139" s="115">
        <v>-0.20441595441595437</v>
      </c>
      <c r="L139" s="115">
        <v>0.47058823529411759</v>
      </c>
      <c r="M139" s="115">
        <v>-0.12761324041811836</v>
      </c>
      <c r="N139" s="115"/>
      <c r="O139" s="115">
        <v>-0.50914470145239377</v>
      </c>
      <c r="P139" s="115">
        <v>-0.39865513928914509</v>
      </c>
      <c r="R139" s="115">
        <v>-0.1278055587859053</v>
      </c>
      <c r="S139" s="115">
        <v>0.41447599018576919</v>
      </c>
      <c r="T139" s="115">
        <v>0.95274261603375543</v>
      </c>
      <c r="U139" s="115">
        <v>0.15549955529202505</v>
      </c>
      <c r="V139" s="115">
        <v>-0.15226781857451405</v>
      </c>
      <c r="W139" s="115">
        <v>0.19066047471620229</v>
      </c>
      <c r="X139" s="115">
        <v>-0.52592592592592591</v>
      </c>
      <c r="Y139" s="115">
        <v>0.14285714285714285</v>
      </c>
      <c r="Z139" s="115">
        <v>6.8593615185504747E-2</v>
      </c>
      <c r="AA139" s="115">
        <v>0.16296296296296292</v>
      </c>
      <c r="AB139" s="115">
        <v>-0.11421319796954309</v>
      </c>
      <c r="AC139" s="115">
        <v>-0.36420026583961013</v>
      </c>
      <c r="AE139" s="115">
        <v>-0.22311591009255177</v>
      </c>
      <c r="AF139" s="115">
        <v>-2.875399361022371E-2</v>
      </c>
      <c r="AG139" s="115">
        <v>0.16501507970702275</v>
      </c>
      <c r="AH139" s="115">
        <v>-0.2317275747508305</v>
      </c>
      <c r="AI139" s="115">
        <v>0.36949302634491915</v>
      </c>
      <c r="AJ139" s="115">
        <v>0.36718749999999994</v>
      </c>
      <c r="AK139" s="115">
        <v>0.6150081566068516</v>
      </c>
      <c r="AL139" s="115">
        <v>3.7328094302554106E-2</v>
      </c>
      <c r="AM139" s="115">
        <v>6.6666666666666666E-2</v>
      </c>
      <c r="AN139" s="115"/>
      <c r="AP139" s="116">
        <f t="shared" si="2"/>
        <v>7.2148484229671017E-3</v>
      </c>
    </row>
    <row r="140" spans="1:42" x14ac:dyDescent="0.2">
      <c r="A140" t="s">
        <v>1494</v>
      </c>
      <c r="B140" s="115">
        <v>0.42392638036809815</v>
      </c>
      <c r="C140" s="115">
        <v>-9.1116173120728935E-2</v>
      </c>
      <c r="D140" s="115">
        <v>-0.22735051599854794</v>
      </c>
      <c r="E140" s="115">
        <v>0.36901408450704243</v>
      </c>
      <c r="F140" s="115">
        <v>0.12131147540983611</v>
      </c>
      <c r="G140" s="115">
        <v>0.88108108108108096</v>
      </c>
      <c r="H140" s="115">
        <v>-0.44510035419126331</v>
      </c>
      <c r="I140" s="115">
        <v>0.43442622950819665</v>
      </c>
      <c r="J140" s="115">
        <v>6.8090787716955911E-2</v>
      </c>
      <c r="K140" s="115">
        <v>0.24578527062999109</v>
      </c>
      <c r="L140" s="115">
        <v>0.59668508287292821</v>
      </c>
      <c r="M140" s="115">
        <v>5.1603053435114433E-2</v>
      </c>
      <c r="N140" s="115"/>
      <c r="O140" s="115">
        <v>-0.48703090507726271</v>
      </c>
      <c r="P140" s="115"/>
      <c r="R140" s="115">
        <v>-0.10427083333333338</v>
      </c>
      <c r="S140" s="115">
        <v>0.66452742123687281</v>
      </c>
      <c r="T140" s="115">
        <v>-9.1257668711656414E-2</v>
      </c>
      <c r="U140" s="115">
        <v>0.42110806825363378</v>
      </c>
      <c r="V140" s="115">
        <v>-0.50268528464017193</v>
      </c>
      <c r="W140" s="115">
        <v>-0.51137724550898211</v>
      </c>
      <c r="X140" s="115">
        <v>-0.27027027027027029</v>
      </c>
      <c r="Y140" s="115">
        <v>-0.21600000000000003</v>
      </c>
      <c r="Z140" s="115">
        <v>-0.18236331569664907</v>
      </c>
      <c r="AA140" s="115">
        <v>-0.27923117992525365</v>
      </c>
      <c r="AB140" s="115">
        <v>0.83255813953488378</v>
      </c>
      <c r="AC140" s="115">
        <v>0.484380138112463</v>
      </c>
      <c r="AE140" s="115">
        <v>0.40909796615432403</v>
      </c>
      <c r="AF140" s="115">
        <v>2.1540469973890343E-2</v>
      </c>
      <c r="AG140" s="115">
        <v>8.5086489013557753E-2</v>
      </c>
      <c r="AH140" s="115">
        <v>-0.42992424242424249</v>
      </c>
      <c r="AI140" s="115">
        <v>0.28105501985252423</v>
      </c>
      <c r="AJ140" s="115">
        <v>-0.23809523809523805</v>
      </c>
      <c r="AK140" s="115">
        <v>-0.27882352941176475</v>
      </c>
      <c r="AL140" s="115">
        <v>-0.74096692111959284</v>
      </c>
      <c r="AM140" s="115">
        <v>0</v>
      </c>
      <c r="AN140" s="115"/>
      <c r="AP140" s="116">
        <f t="shared" si="2"/>
        <v>3.8100396474601068E-2</v>
      </c>
    </row>
    <row r="141" spans="1:42" x14ac:dyDescent="0.2">
      <c r="A141" t="s">
        <v>1495</v>
      </c>
      <c r="B141" s="115">
        <v>-3.607332939089293E-2</v>
      </c>
      <c r="C141" s="115">
        <v>3.8315988647114413E-2</v>
      </c>
      <c r="D141" s="115">
        <v>-0.36963059823471717</v>
      </c>
      <c r="E141" s="115">
        <v>-0.19134396355353073</v>
      </c>
      <c r="F141" s="115">
        <v>-3.1746031746031772E-2</v>
      </c>
      <c r="G141" s="115">
        <v>-8.6419753086419665E-2</v>
      </c>
      <c r="H141" s="115">
        <v>0</v>
      </c>
      <c r="I141" s="115">
        <v>-8.4999999999999964E-2</v>
      </c>
      <c r="J141" s="115">
        <v>-0.13109048723897901</v>
      </c>
      <c r="K141" s="115">
        <v>-0.56902485659655833</v>
      </c>
      <c r="L141" s="115">
        <v>0.21476510067114099</v>
      </c>
      <c r="M141" s="115">
        <v>4.5157172490824925E-2</v>
      </c>
      <c r="N141" s="115"/>
      <c r="O141" s="115">
        <v>0</v>
      </c>
      <c r="P141" s="115"/>
      <c r="R141" s="115">
        <v>0.44643664306162412</v>
      </c>
      <c r="S141" s="115">
        <v>6.162898730257052E-2</v>
      </c>
      <c r="T141" s="115">
        <v>-7.5505140021269138E-2</v>
      </c>
      <c r="U141" s="115">
        <v>0.45702885205647642</v>
      </c>
      <c r="V141" s="115">
        <v>-4.9757591222250465E-2</v>
      </c>
      <c r="W141" s="115">
        <v>-0.18536585365853656</v>
      </c>
      <c r="X141" s="115">
        <v>0</v>
      </c>
      <c r="Y141" s="115">
        <v>-0.48275862068965519</v>
      </c>
      <c r="Z141" s="115">
        <v>0.12166172106824938</v>
      </c>
      <c r="AA141" s="115">
        <v>-9.7784200385356498E-2</v>
      </c>
      <c r="AB141" s="115">
        <v>-4.4444444444444481E-2</v>
      </c>
      <c r="AC141" s="115">
        <v>3.084745762711865E-2</v>
      </c>
      <c r="AE141" s="115">
        <v>-0.49992236024844727</v>
      </c>
      <c r="AF141" s="115">
        <v>-3.6477987421383654E-2</v>
      </c>
      <c r="AG141" s="115">
        <v>-0.31639501438159151</v>
      </c>
      <c r="AH141" s="115">
        <v>-0.17370892018779335</v>
      </c>
      <c r="AI141" s="115">
        <v>8.4923076923076865E-2</v>
      </c>
      <c r="AJ141" s="115">
        <v>0.4</v>
      </c>
      <c r="AK141" s="115">
        <v>-5.6184765711747749E-2</v>
      </c>
      <c r="AL141" s="115">
        <v>-4.980657640232114E-2</v>
      </c>
      <c r="AM141" s="115">
        <v>0</v>
      </c>
      <c r="AN141" s="115"/>
      <c r="AP141" s="116">
        <f t="shared" si="2"/>
        <v>-4.9049279258050894E-2</v>
      </c>
    </row>
    <row r="142" spans="1:42" x14ac:dyDescent="0.2">
      <c r="A142" t="s">
        <v>1496</v>
      </c>
      <c r="B142" s="115">
        <v>-0.4715625</v>
      </c>
      <c r="C142" s="115">
        <v>0.48350877192982461</v>
      </c>
      <c r="D142" s="115">
        <v>-5.0000000000000072E-2</v>
      </c>
      <c r="E142" s="115">
        <v>7.0731707317073192E-2</v>
      </c>
      <c r="F142" s="115">
        <v>-0.21446384039900249</v>
      </c>
      <c r="G142" s="115">
        <v>-0.17346938775510215</v>
      </c>
      <c r="H142" s="115">
        <v>0</v>
      </c>
      <c r="I142" s="115">
        <v>-0.15074309978768577</v>
      </c>
      <c r="J142" s="115">
        <v>0.26764705882352935</v>
      </c>
      <c r="K142" s="115">
        <v>-0.25625711035267346</v>
      </c>
      <c r="L142" s="115">
        <v>0.33035714285714274</v>
      </c>
      <c r="M142" s="115">
        <v>0.11097323169650782</v>
      </c>
      <c r="N142" s="115"/>
      <c r="O142" s="115">
        <v>0</v>
      </c>
      <c r="P142" s="115"/>
      <c r="R142" s="115">
        <v>-0.16787863590772317</v>
      </c>
      <c r="S142" s="115">
        <v>-0.62202973194428191</v>
      </c>
      <c r="T142" s="115">
        <v>-0.40055248618784534</v>
      </c>
      <c r="U142" s="115">
        <v>-0.13535031847133761</v>
      </c>
      <c r="V142" s="115">
        <v>-4.9939393939393992E-2</v>
      </c>
      <c r="W142" s="115">
        <v>-0.05</v>
      </c>
      <c r="X142" s="115">
        <v>0</v>
      </c>
      <c r="Y142" s="115">
        <v>-0.12121212121212122</v>
      </c>
      <c r="Z142" s="115">
        <v>-3.3275960986804402E-2</v>
      </c>
      <c r="AA142" s="115">
        <v>-9.7391304347826016E-2</v>
      </c>
      <c r="AB142" s="115">
        <v>-6.2499999999999965E-2</v>
      </c>
      <c r="AC142" s="115">
        <v>-0.32847712269519691</v>
      </c>
      <c r="AE142" s="115">
        <v>-0.45882352941176469</v>
      </c>
      <c r="AF142" s="115">
        <v>-9.8639455782312938E-2</v>
      </c>
      <c r="AG142" s="115">
        <v>-0.14226973684210523</v>
      </c>
      <c r="AH142" s="115">
        <v>0</v>
      </c>
      <c r="AI142" s="115">
        <v>-5.2478134110787091E-2</v>
      </c>
      <c r="AJ142" s="115">
        <v>-2.4390243902439046E-2</v>
      </c>
      <c r="AK142" s="115">
        <v>-0.58171938135711299</v>
      </c>
      <c r="AL142" s="115">
        <v>-0.13617376775271517</v>
      </c>
      <c r="AM142" s="115">
        <v>0</v>
      </c>
      <c r="AN142" s="115"/>
      <c r="AP142" s="116">
        <f t="shared" si="2"/>
        <v>-0.10636409854476925</v>
      </c>
    </row>
    <row r="143" spans="1:42" x14ac:dyDescent="0.2">
      <c r="A143" t="s">
        <v>1497</v>
      </c>
      <c r="B143" s="115">
        <v>-5.8823529411764705E-2</v>
      </c>
      <c r="C143" s="115">
        <v>-0.2892768079800499</v>
      </c>
      <c r="D143" s="115">
        <v>0</v>
      </c>
      <c r="E143" s="115">
        <v>-0.4489247311827958</v>
      </c>
      <c r="F143" s="115">
        <v>-0.20594059405940596</v>
      </c>
      <c r="G143" s="115">
        <v>-0.38749999999999996</v>
      </c>
      <c r="H143" s="115">
        <v>0</v>
      </c>
      <c r="I143" s="115">
        <v>-0.43928571428571433</v>
      </c>
      <c r="J143" s="115">
        <v>-0.37614678899082571</v>
      </c>
      <c r="K143" s="115">
        <v>0</v>
      </c>
      <c r="L143" s="115">
        <v>-0.77555110220440882</v>
      </c>
      <c r="M143" s="115">
        <v>-0.36259887005649721</v>
      </c>
      <c r="N143" s="115"/>
      <c r="O143" s="115">
        <v>0</v>
      </c>
      <c r="P143" s="115"/>
      <c r="R143" s="115">
        <v>0</v>
      </c>
      <c r="S143" s="115">
        <v>0</v>
      </c>
      <c r="T143" s="115">
        <v>0</v>
      </c>
      <c r="U143" s="115">
        <v>-0.17059211974466212</v>
      </c>
      <c r="V143" s="115">
        <v>0</v>
      </c>
      <c r="W143" s="115">
        <v>0</v>
      </c>
      <c r="X143" s="115">
        <v>0</v>
      </c>
      <c r="Y143" s="115">
        <v>0</v>
      </c>
      <c r="Z143" s="115">
        <v>0</v>
      </c>
      <c r="AA143" s="115">
        <v>0</v>
      </c>
      <c r="AB143" s="115">
        <v>-0.44055944055944057</v>
      </c>
      <c r="AC143" s="115">
        <v>-0.18527448071216621</v>
      </c>
      <c r="AE143" s="115">
        <v>0</v>
      </c>
      <c r="AF143" s="115">
        <v>9.7309673726389077E-3</v>
      </c>
      <c r="AG143" s="115">
        <v>-8.5485083980947701E-2</v>
      </c>
      <c r="AH143" s="115">
        <v>0</v>
      </c>
      <c r="AI143" s="115">
        <v>-0.14250000000000007</v>
      </c>
      <c r="AJ143" s="115">
        <v>-0.38500000000000001</v>
      </c>
      <c r="AK143" s="115">
        <v>-0.18546541320672624</v>
      </c>
      <c r="AL143" s="115">
        <v>0</v>
      </c>
      <c r="AM143" s="115">
        <v>0</v>
      </c>
      <c r="AN143" s="115"/>
      <c r="AP143" s="116">
        <f t="shared" si="2"/>
        <v>-0.1449762855589049</v>
      </c>
    </row>
    <row r="144" spans="1:42" x14ac:dyDescent="0.2">
      <c r="A144" t="s">
        <v>1498</v>
      </c>
      <c r="B144" s="115">
        <v>0</v>
      </c>
      <c r="C144" s="115">
        <v>0</v>
      </c>
      <c r="D144" s="115">
        <v>-3.0120481927710843E-2</v>
      </c>
      <c r="E144" s="115">
        <v>0</v>
      </c>
      <c r="F144" s="115">
        <v>0</v>
      </c>
      <c r="G144" s="115">
        <v>0</v>
      </c>
      <c r="H144" s="115">
        <v>0</v>
      </c>
      <c r="I144" s="115">
        <v>0</v>
      </c>
      <c r="J144" s="115">
        <v>0</v>
      </c>
      <c r="K144" s="115">
        <v>0</v>
      </c>
      <c r="L144" s="115">
        <v>0</v>
      </c>
      <c r="M144" s="115">
        <v>0</v>
      </c>
      <c r="N144" s="115"/>
      <c r="O144" s="115">
        <v>0</v>
      </c>
      <c r="P144" s="115"/>
      <c r="R144" s="115">
        <v>0</v>
      </c>
      <c r="S144" s="115">
        <v>0</v>
      </c>
      <c r="T144" s="115">
        <v>0</v>
      </c>
      <c r="U144" s="115">
        <v>0</v>
      </c>
      <c r="V144" s="115">
        <v>-8.3333333333333329E-2</v>
      </c>
      <c r="W144" s="115">
        <v>-7.5042362624062513E-3</v>
      </c>
      <c r="X144" s="115">
        <v>0</v>
      </c>
      <c r="Y144" s="115">
        <v>0</v>
      </c>
      <c r="Z144" s="115">
        <v>0</v>
      </c>
      <c r="AA144" s="115">
        <v>0</v>
      </c>
      <c r="AB144" s="115">
        <v>0</v>
      </c>
      <c r="AC144" s="115">
        <v>0</v>
      </c>
      <c r="AE144" s="115">
        <v>0</v>
      </c>
      <c r="AF144" s="115">
        <v>-2.8904947192884913E-2</v>
      </c>
      <c r="AG144" s="115">
        <v>0</v>
      </c>
      <c r="AH144" s="115">
        <v>0</v>
      </c>
      <c r="AI144" s="115">
        <v>0</v>
      </c>
      <c r="AJ144" s="115">
        <v>0</v>
      </c>
      <c r="AK144" s="115">
        <v>4.9990069513406073E-2</v>
      </c>
      <c r="AL144" s="115">
        <v>0</v>
      </c>
      <c r="AM144" s="115">
        <v>0</v>
      </c>
      <c r="AN144" s="115"/>
      <c r="AP144" s="116">
        <f t="shared" si="2"/>
        <v>-2.9374390942038015E-3</v>
      </c>
    </row>
    <row r="145" spans="1:42" x14ac:dyDescent="0.2">
      <c r="A145" t="s">
        <v>1499</v>
      </c>
      <c r="B145" s="115">
        <v>0</v>
      </c>
      <c r="C145" s="115">
        <v>1.0050000000000001</v>
      </c>
      <c r="D145" s="115">
        <v>32.200000000000003</v>
      </c>
      <c r="E145" s="115">
        <v>0</v>
      </c>
      <c r="F145" s="115">
        <v>-4.716981132075472E-2</v>
      </c>
      <c r="G145" s="115">
        <v>-0.2</v>
      </c>
      <c r="H145" s="115">
        <v>0</v>
      </c>
      <c r="I145" s="115">
        <v>-0.19230769230769229</v>
      </c>
      <c r="J145" s="115">
        <v>0</v>
      </c>
      <c r="K145" s="115">
        <v>0</v>
      </c>
      <c r="L145" s="115">
        <v>-0.501</v>
      </c>
      <c r="M145" s="115">
        <v>0</v>
      </c>
      <c r="N145" s="115"/>
      <c r="O145" s="115">
        <v>0</v>
      </c>
      <c r="P145" s="115">
        <v>-1</v>
      </c>
      <c r="R145" s="115">
        <v>6.9760000000000009</v>
      </c>
      <c r="S145" s="115">
        <v>0</v>
      </c>
      <c r="T145" s="115">
        <v>3.7060000000000004</v>
      </c>
      <c r="U145" s="115">
        <v>0</v>
      </c>
      <c r="V145" s="115">
        <v>3.5</v>
      </c>
      <c r="W145" s="115">
        <v>-4.8156682027649715E-2</v>
      </c>
      <c r="X145" s="115">
        <v>0.85</v>
      </c>
      <c r="Y145" s="115">
        <v>0</v>
      </c>
      <c r="Z145" s="115">
        <v>4.2290000000000001</v>
      </c>
      <c r="AA145" s="115">
        <v>1.3</v>
      </c>
      <c r="AB145" s="115">
        <v>-0.57099999999999995</v>
      </c>
      <c r="AC145" s="115">
        <v>0</v>
      </c>
      <c r="AE145" s="115">
        <v>0.4300306435137895</v>
      </c>
      <c r="AF145" s="115">
        <v>-5.2659294365455508E-2</v>
      </c>
      <c r="AG145" s="115">
        <v>2.9889999999999999</v>
      </c>
      <c r="AH145" s="115">
        <v>1.5559999999999998</v>
      </c>
      <c r="AI145" s="115">
        <v>-3.498190591073589E-2</v>
      </c>
      <c r="AJ145" s="115">
        <v>0</v>
      </c>
      <c r="AK145" s="115">
        <v>49.35</v>
      </c>
      <c r="AL145" s="115">
        <v>0</v>
      </c>
      <c r="AM145" s="115">
        <v>0</v>
      </c>
      <c r="AN145" s="115"/>
      <c r="AP145" s="116">
        <f t="shared" si="2"/>
        <v>3.0126787216451856</v>
      </c>
    </row>
    <row r="146" spans="1:42" x14ac:dyDescent="0.2">
      <c r="A146" t="s">
        <v>1500</v>
      </c>
      <c r="B146" s="115">
        <v>0</v>
      </c>
      <c r="C146" s="115">
        <v>-0.50124688279301743</v>
      </c>
      <c r="D146" s="115">
        <v>-0.96987951807228912</v>
      </c>
      <c r="E146" s="115">
        <v>0</v>
      </c>
      <c r="F146" s="115">
        <v>-3.9855072463768071E-2</v>
      </c>
      <c r="G146" s="115">
        <v>0.25</v>
      </c>
      <c r="H146" s="115">
        <v>-0.73514696685428382</v>
      </c>
      <c r="I146" s="115">
        <v>5.156723963599593E-2</v>
      </c>
      <c r="J146" s="115">
        <v>-5.1348999129677969E-2</v>
      </c>
      <c r="K146" s="115">
        <v>0</v>
      </c>
      <c r="L146" s="115">
        <v>0.949317738791423</v>
      </c>
      <c r="M146" s="115">
        <v>0</v>
      </c>
      <c r="N146" s="115"/>
      <c r="O146" s="115">
        <v>-4.9941014549744422E-2</v>
      </c>
      <c r="P146" s="115"/>
      <c r="R146" s="115">
        <v>-0.87462387161484456</v>
      </c>
      <c r="S146" s="115">
        <v>-0.21831823588617438</v>
      </c>
      <c r="T146" s="115">
        <v>-0.78750531236719079</v>
      </c>
      <c r="U146" s="115">
        <v>0</v>
      </c>
      <c r="V146" s="115">
        <v>-0.77777777777777779</v>
      </c>
      <c r="W146" s="115">
        <v>-1.1164274322169009E-2</v>
      </c>
      <c r="X146" s="115">
        <v>0</v>
      </c>
      <c r="Y146" s="115">
        <v>0</v>
      </c>
      <c r="Z146" s="115">
        <v>-0.8087588449034232</v>
      </c>
      <c r="AA146" s="115">
        <v>0</v>
      </c>
      <c r="AB146" s="115">
        <v>1.3310023310023309</v>
      </c>
      <c r="AC146" s="115">
        <v>0</v>
      </c>
      <c r="AE146" s="115">
        <v>-0.30071428571428571</v>
      </c>
      <c r="AF146" s="115">
        <v>8.5142857142857048E-2</v>
      </c>
      <c r="AG146" s="115">
        <v>-0.76190476190476186</v>
      </c>
      <c r="AH146" s="115">
        <v>-0.60876369327073554</v>
      </c>
      <c r="AI146" s="115">
        <v>1.7177914110429519E-2</v>
      </c>
      <c r="AJ146" s="115">
        <v>-6.9767441860465074E-2</v>
      </c>
      <c r="AK146" s="115">
        <v>-0.97840172786177104</v>
      </c>
      <c r="AL146" s="115">
        <v>0</v>
      </c>
      <c r="AM146" s="115">
        <v>0.77095631641086171</v>
      </c>
      <c r="AN146" s="115"/>
      <c r="AP146" s="116">
        <f t="shared" si="2"/>
        <v>-0.14970453777213177</v>
      </c>
    </row>
    <row r="147" spans="1:42" x14ac:dyDescent="0.2">
      <c r="A147" t="s">
        <v>1501</v>
      </c>
      <c r="B147" s="115">
        <v>-2.8571428571428571E-2</v>
      </c>
      <c r="C147" s="115">
        <v>-8.863636363636361E-2</v>
      </c>
      <c r="D147" s="115">
        <v>4.669125760585139E-2</v>
      </c>
      <c r="E147" s="115">
        <v>-0.24004085801838601</v>
      </c>
      <c r="F147" s="115">
        <v>-0.20000000000000009</v>
      </c>
      <c r="G147" s="115">
        <v>-8.9874857792946447E-2</v>
      </c>
      <c r="H147" s="115">
        <v>2.775678866587957</v>
      </c>
      <c r="I147" s="115">
        <v>0.16352941176470595</v>
      </c>
      <c r="J147" s="115">
        <v>-0.11615384615384614</v>
      </c>
      <c r="K147" s="115">
        <v>2.5159999999999996</v>
      </c>
      <c r="L147" s="115">
        <v>5.1229508196721313E-2</v>
      </c>
      <c r="M147" s="115">
        <v>-0.14484491255193735</v>
      </c>
      <c r="N147" s="115"/>
      <c r="O147" s="115"/>
      <c r="P147" s="115">
        <v>-1</v>
      </c>
      <c r="R147" s="115">
        <v>-0.12782941498086384</v>
      </c>
      <c r="S147" s="115">
        <v>-0.39715373159026968</v>
      </c>
      <c r="T147" s="115">
        <v>-4.9868766404199454E-2</v>
      </c>
      <c r="U147" s="115">
        <v>-0.26381461675579326</v>
      </c>
      <c r="V147" s="115">
        <v>-5.0632911392405035E-2</v>
      </c>
      <c r="W147" s="115">
        <v>-0.28576078112286413</v>
      </c>
      <c r="X147" s="115">
        <v>-0.45945945945945948</v>
      </c>
      <c r="Y147" s="115">
        <v>-0.13157894736842105</v>
      </c>
      <c r="Z147" s="115">
        <v>5.0000000000000044E-2</v>
      </c>
      <c r="AA147" s="115">
        <v>-0.56521739130434778</v>
      </c>
      <c r="AB147" s="115">
        <v>-4.6403712296982777E-3</v>
      </c>
      <c r="AC147" s="115">
        <v>-3.8001784121320173E-2</v>
      </c>
      <c r="AE147" s="115">
        <v>4.3859649122807015E-2</v>
      </c>
      <c r="AF147" s="115">
        <v>4.2287075640262115E-2</v>
      </c>
      <c r="AG147" s="115">
        <v>-0.10638297872340426</v>
      </c>
      <c r="AH147" s="115">
        <v>-4.9814126394052041E-2</v>
      </c>
      <c r="AI147" s="115">
        <v>-0.29741379310344829</v>
      </c>
      <c r="AJ147" s="115">
        <v>-2.2727272727272846E-2</v>
      </c>
      <c r="AK147" s="115">
        <v>-9.7465886939571145E-2</v>
      </c>
      <c r="AL147" s="115">
        <v>0</v>
      </c>
      <c r="AM147" s="115">
        <v>-0.43533333333333329</v>
      </c>
      <c r="AN147" s="115"/>
      <c r="AP147" s="116">
        <f t="shared" si="2"/>
        <v>1.1707586330666837E-2</v>
      </c>
    </row>
    <row r="148" spans="1:42" x14ac:dyDescent="0.2">
      <c r="A148" t="s">
        <v>1502</v>
      </c>
      <c r="B148" s="115">
        <v>-0.18604651162790697</v>
      </c>
      <c r="C148" s="115">
        <v>-5.1724137931034454E-2</v>
      </c>
      <c r="D148" s="115">
        <v>-0.10650704225352113</v>
      </c>
      <c r="E148" s="115">
        <v>-0.10265811182401476</v>
      </c>
      <c r="F148" s="115">
        <v>-9.0909090909090842E-2</v>
      </c>
      <c r="G148" s="115">
        <v>-0.12100000000000008</v>
      </c>
      <c r="H148" s="115">
        <v>0.10000000000000006</v>
      </c>
      <c r="I148" s="115">
        <v>-0.32965299684542587</v>
      </c>
      <c r="J148" s="115">
        <v>-0.14191419141914194</v>
      </c>
      <c r="K148" s="115"/>
      <c r="L148" s="115">
        <v>-0.19205298013245034</v>
      </c>
      <c r="M148" s="115">
        <v>-5.3026490369218117E-2</v>
      </c>
      <c r="N148" s="115"/>
      <c r="O148" s="115"/>
      <c r="P148" s="115">
        <v>-0.70972495088408638</v>
      </c>
      <c r="R148" s="115">
        <v>0.14598997493734345</v>
      </c>
      <c r="S148" s="115">
        <v>-0.26600267217296253</v>
      </c>
      <c r="T148" s="115">
        <v>-0.15922593787132908</v>
      </c>
      <c r="U148" s="115">
        <v>-0.19992220925709836</v>
      </c>
      <c r="V148" s="115">
        <v>-0.11401869158878507</v>
      </c>
      <c r="W148" s="115">
        <v>0.26962809917355374</v>
      </c>
      <c r="X148" s="115">
        <v>0</v>
      </c>
      <c r="Y148" s="115">
        <v>-0.20668058455114821</v>
      </c>
      <c r="Z148" s="115">
        <v>0.38333333333333325</v>
      </c>
      <c r="AA148" s="115">
        <v>0</v>
      </c>
      <c r="AB148" s="115">
        <v>-0.26825127334465199</v>
      </c>
      <c r="AC148" s="115">
        <v>-0.28516770820048465</v>
      </c>
      <c r="AE148" s="115">
        <v>-0.26962872793670117</v>
      </c>
      <c r="AF148" s="115">
        <v>-0.13229974160206728</v>
      </c>
      <c r="AG148" s="115">
        <v>-0.10476190476190476</v>
      </c>
      <c r="AH148" s="115">
        <v>4.5066045066045071E-2</v>
      </c>
      <c r="AI148" s="115">
        <v>-0.3014573045887029</v>
      </c>
      <c r="AJ148" s="115">
        <v>-0.11999999999999993</v>
      </c>
      <c r="AK148" s="115">
        <v>-0.05</v>
      </c>
      <c r="AL148" s="115">
        <v>-0.14193548387096766</v>
      </c>
      <c r="AM148" s="115">
        <v>0</v>
      </c>
      <c r="AN148" s="115"/>
      <c r="AP148" s="116">
        <f t="shared" si="2"/>
        <v>-0.11395609974037633</v>
      </c>
    </row>
    <row r="149" spans="1:42" x14ac:dyDescent="0.2">
      <c r="A149" t="s">
        <v>1503</v>
      </c>
      <c r="B149" s="115">
        <v>-9.2165898617511191E-3</v>
      </c>
      <c r="C149" s="115">
        <v>4.3290043290042362E-3</v>
      </c>
      <c r="D149" s="115">
        <v>-2.8089887640449437E-3</v>
      </c>
      <c r="E149" s="115">
        <v>-0.19185185185185183</v>
      </c>
      <c r="F149" s="115">
        <v>-8.5542168674698896E-2</v>
      </c>
      <c r="G149" s="115">
        <v>0.13636363636363627</v>
      </c>
      <c r="H149" s="115">
        <v>0.10000000000000002</v>
      </c>
      <c r="I149" s="115">
        <v>3.5947712418300609E-2</v>
      </c>
      <c r="J149" s="115">
        <v>2.3648648648648622E-2</v>
      </c>
      <c r="K149" s="115"/>
      <c r="L149" s="115">
        <v>-0.45040946314831665</v>
      </c>
      <c r="M149" s="115">
        <v>4.9555822328931541E-2</v>
      </c>
      <c r="N149" s="115"/>
      <c r="O149" s="115"/>
      <c r="P149" s="115">
        <v>-0.78046150528358849</v>
      </c>
      <c r="R149" s="115">
        <v>-0.10337078651685397</v>
      </c>
      <c r="S149" s="115">
        <v>8.8109608352790872E-2</v>
      </c>
      <c r="T149" s="115">
        <v>-7.5776592406652105E-2</v>
      </c>
      <c r="U149" s="115">
        <v>0.1018571428571428</v>
      </c>
      <c r="V149" s="115">
        <v>2.3923444976076555E-2</v>
      </c>
      <c r="W149" s="115">
        <v>4.1890902828604595E-2</v>
      </c>
      <c r="X149" s="115">
        <v>0</v>
      </c>
      <c r="Y149" s="115">
        <v>2.5695931477515966E-2</v>
      </c>
      <c r="Z149" s="115">
        <v>0.33333333333333331</v>
      </c>
      <c r="AA149" s="115">
        <v>0.15</v>
      </c>
      <c r="AB149" s="115">
        <v>-0.21571238348868177</v>
      </c>
      <c r="AC149" s="115">
        <v>-8.2923976608187178E-2</v>
      </c>
      <c r="AE149" s="115">
        <v>0.16481343283582095</v>
      </c>
      <c r="AF149" s="115">
        <v>0.14564831261101249</v>
      </c>
      <c r="AG149" s="115">
        <v>0.14155251141552508</v>
      </c>
      <c r="AH149" s="115">
        <v>-2.7945619335347508E-2</v>
      </c>
      <c r="AI149" s="115">
        <v>-3.4534883720930221E-2</v>
      </c>
      <c r="AJ149" s="115">
        <v>0</v>
      </c>
      <c r="AK149" s="115">
        <v>1.8867924528301886E-2</v>
      </c>
      <c r="AL149" s="115">
        <v>3.3333333333333277E-2</v>
      </c>
      <c r="AM149" s="115">
        <v>0</v>
      </c>
      <c r="AN149" s="115"/>
      <c r="AP149" s="116">
        <f t="shared" si="2"/>
        <v>-1.3384366879482596E-2</v>
      </c>
    </row>
    <row r="150" spans="1:42" x14ac:dyDescent="0.2">
      <c r="A150" t="s">
        <v>1504</v>
      </c>
      <c r="B150" s="115">
        <v>-0.16538461538461541</v>
      </c>
      <c r="C150" s="115">
        <v>-4.3103448275861149E-3</v>
      </c>
      <c r="D150" s="115">
        <v>-2.5725232621784284E-2</v>
      </c>
      <c r="E150" s="115">
        <v>-0.30051813471502592</v>
      </c>
      <c r="F150" s="115">
        <v>-0.30252100840336132</v>
      </c>
      <c r="G150" s="115">
        <v>-0.33333333333333326</v>
      </c>
      <c r="H150" s="115">
        <v>-0.33014354066985641</v>
      </c>
      <c r="I150" s="115">
        <v>-0.12446351931330474</v>
      </c>
      <c r="J150" s="115">
        <v>-0.31608133086876156</v>
      </c>
      <c r="K150" s="115"/>
      <c r="L150" s="115">
        <v>0.34024390243902453</v>
      </c>
      <c r="M150" s="115">
        <v>-0.27159846100034973</v>
      </c>
      <c r="N150" s="115"/>
      <c r="O150" s="115"/>
      <c r="P150" s="115">
        <v>1.4201461377870561</v>
      </c>
      <c r="R150" s="115">
        <v>0.13375796178343949</v>
      </c>
      <c r="S150" s="115">
        <v>-0.26540453074433656</v>
      </c>
      <c r="T150" s="115">
        <v>2.8064516129032289E-2</v>
      </c>
      <c r="U150" s="115">
        <v>-0.27461139896373055</v>
      </c>
      <c r="V150" s="115">
        <v>9.401172529313237E-2</v>
      </c>
      <c r="W150" s="115">
        <v>-1.1827270793448207E-2</v>
      </c>
      <c r="X150" s="115">
        <v>0</v>
      </c>
      <c r="Y150" s="115">
        <v>-0.29774436090225559</v>
      </c>
      <c r="Z150" s="115">
        <v>0</v>
      </c>
      <c r="AA150" s="115">
        <v>0.1111111111111111</v>
      </c>
      <c r="AB150" s="115">
        <v>-0.29150943396226414</v>
      </c>
      <c r="AC150" s="115">
        <v>-0.13723511604439956</v>
      </c>
      <c r="AE150" s="115">
        <v>-0.27655554055877984</v>
      </c>
      <c r="AF150" s="115">
        <v>0.11854304635761596</v>
      </c>
      <c r="AG150" s="115">
        <v>-0.23604651162790699</v>
      </c>
      <c r="AH150" s="115">
        <v>-1.6709988860007401E-2</v>
      </c>
      <c r="AI150" s="115">
        <v>-0.25217391304347825</v>
      </c>
      <c r="AJ150" s="115">
        <v>-0.32432432432432434</v>
      </c>
      <c r="AK150" s="115">
        <v>0.06</v>
      </c>
      <c r="AL150" s="115">
        <v>-0.27027027027027029</v>
      </c>
      <c r="AM150" s="115">
        <v>0</v>
      </c>
      <c r="AN150" s="115"/>
      <c r="AP150" s="116">
        <f t="shared" si="2"/>
        <v>-7.6442841828265704E-2</v>
      </c>
    </row>
    <row r="151" spans="1:42" x14ac:dyDescent="0.2">
      <c r="A151" t="s">
        <v>1505</v>
      </c>
      <c r="B151" s="115">
        <v>-6.9767441860465088E-2</v>
      </c>
      <c r="C151" s="115">
        <v>-6.8273092369477886E-2</v>
      </c>
      <c r="D151" s="115">
        <v>8.1065088757396389E-2</v>
      </c>
      <c r="E151" s="115">
        <v>4.891304347826099E-2</v>
      </c>
      <c r="F151" s="115">
        <v>-8.3333333333333037E-3</v>
      </c>
      <c r="G151" s="115">
        <v>-7.0422535211267609E-2</v>
      </c>
      <c r="H151" s="115">
        <v>6.0913705583756313E-2</v>
      </c>
      <c r="I151" s="115">
        <v>-6.7999999999999977E-2</v>
      </c>
      <c r="J151" s="115">
        <v>-9.8333333333333314E-2</v>
      </c>
      <c r="K151" s="115"/>
      <c r="L151" s="115">
        <v>0.57692307692307676</v>
      </c>
      <c r="M151" s="115">
        <v>8.7692600342400423E-2</v>
      </c>
      <c r="N151" s="115"/>
      <c r="O151" s="115"/>
      <c r="P151" s="115">
        <v>-0.46300448430493274</v>
      </c>
      <c r="R151" s="115">
        <v>0.36521739130434783</v>
      </c>
      <c r="S151" s="115">
        <v>2.1487603305785124E-2</v>
      </c>
      <c r="T151" s="115">
        <v>1.2244897959183673E-2</v>
      </c>
      <c r="U151" s="115">
        <v>-0.12748643761301984</v>
      </c>
      <c r="V151" s="115">
        <v>4.279475982532753E-2</v>
      </c>
      <c r="W151" s="115">
        <v>-5.0303030303030259E-2</v>
      </c>
      <c r="X151" s="115">
        <v>0</v>
      </c>
      <c r="Y151" s="115">
        <v>-2.2058823529411766E-2</v>
      </c>
      <c r="Z151" s="115">
        <v>-0.11184210526315785</v>
      </c>
      <c r="AA151" s="115">
        <v>0.30909090909090908</v>
      </c>
      <c r="AB151" s="115">
        <v>-0.1166666666666667</v>
      </c>
      <c r="AE151" s="115">
        <v>-0.11163069544364511</v>
      </c>
      <c r="AF151" s="115">
        <v>-2.580645161290325E-2</v>
      </c>
      <c r="AG151" s="115">
        <v>-7.8806426931904996E-2</v>
      </c>
      <c r="AH151" s="115">
        <v>0.19423503325942346</v>
      </c>
      <c r="AI151" s="115">
        <v>-4.6038987971795911E-2</v>
      </c>
      <c r="AJ151" s="115">
        <v>-7.4999999999999956E-2</v>
      </c>
      <c r="AK151" s="115">
        <v>-1.5748031496062992E-2</v>
      </c>
      <c r="AL151" s="115">
        <v>0.41491395793499053</v>
      </c>
      <c r="AM151" s="115">
        <v>0</v>
      </c>
      <c r="AN151" s="115"/>
      <c r="AP151" s="116">
        <f t="shared" si="2"/>
        <v>1.8374068453764051E-2</v>
      </c>
    </row>
    <row r="152" spans="1:42" x14ac:dyDescent="0.2">
      <c r="A152" t="s">
        <v>1506</v>
      </c>
      <c r="B152" s="115">
        <v>-4.8510638297872367E-2</v>
      </c>
      <c r="C152" s="115">
        <v>8.2608695652173852E-2</v>
      </c>
      <c r="D152" s="115">
        <v>-0.20470588235294118</v>
      </c>
      <c r="E152" s="115">
        <v>6.0518731988472456E-2</v>
      </c>
      <c r="F152" s="115">
        <v>-0.10112359550561795</v>
      </c>
      <c r="G152" s="115">
        <v>-5.9602649006622543E-2</v>
      </c>
      <c r="H152" s="115">
        <v>-5.2884615384615453E-2</v>
      </c>
      <c r="I152" s="115">
        <v>-3.536977491961419E-2</v>
      </c>
      <c r="J152" s="115">
        <v>-6.4327485380116914E-2</v>
      </c>
      <c r="K152" s="115"/>
      <c r="L152" s="115">
        <v>8.3333333333333412E-2</v>
      </c>
      <c r="M152" s="115">
        <v>-6.1082336131451927E-2</v>
      </c>
      <c r="N152" s="115"/>
      <c r="O152" s="115"/>
      <c r="P152" s="115">
        <v>0.32197110040755844</v>
      </c>
      <c r="R152" s="115">
        <v>-2.1276595744680851E-2</v>
      </c>
      <c r="S152" s="115">
        <v>-6.3467492260061917E-2</v>
      </c>
      <c r="T152" s="115">
        <v>-8.5820895522388058E-2</v>
      </c>
      <c r="U152" s="115">
        <v>1.2356979405034272E-2</v>
      </c>
      <c r="V152" s="115">
        <v>1.2154696132596622E-2</v>
      </c>
      <c r="W152" s="115">
        <v>0.30263157894736842</v>
      </c>
      <c r="X152" s="115">
        <v>0.54166666666666663</v>
      </c>
      <c r="Y152" s="115">
        <v>-6.0773480662983499E-2</v>
      </c>
      <c r="Z152" s="115">
        <v>0</v>
      </c>
      <c r="AA152" s="115">
        <v>0.36138613861386143</v>
      </c>
      <c r="AB152" s="115">
        <v>-7.6923076923076927E-2</v>
      </c>
      <c r="AE152" s="115">
        <v>6.2420382165605096E-2</v>
      </c>
      <c r="AF152" s="115">
        <v>-3.125E-2</v>
      </c>
      <c r="AG152" s="115">
        <v>0.19908256880733935</v>
      </c>
      <c r="AH152" s="115">
        <v>0</v>
      </c>
      <c r="AI152" s="115">
        <v>-7.9770992366412233E-2</v>
      </c>
      <c r="AJ152" s="115">
        <v>0</v>
      </c>
      <c r="AK152" s="115">
        <v>-2.2889017118676625E-2</v>
      </c>
      <c r="AL152" s="115">
        <v>4.183266932270905E-2</v>
      </c>
      <c r="AM152" s="115">
        <v>0</v>
      </c>
      <c r="AN152" s="115"/>
      <c r="AP152" s="116">
        <f t="shared" si="2"/>
        <v>3.163078168329958E-2</v>
      </c>
    </row>
    <row r="153" spans="1:42" x14ac:dyDescent="0.2">
      <c r="A153" t="s">
        <v>1507</v>
      </c>
      <c r="B153" s="115">
        <v>-2.6512013256006651E-2</v>
      </c>
      <c r="C153" s="115">
        <v>-1.2875536480686725E-2</v>
      </c>
      <c r="D153" s="115">
        <v>0.11519286276567824</v>
      </c>
      <c r="E153" s="115">
        <v>-3.6111111111111031E-2</v>
      </c>
      <c r="F153" s="115">
        <v>-0.16037735849056609</v>
      </c>
      <c r="G153" s="115">
        <v>2.7210884353741523E-2</v>
      </c>
      <c r="H153" s="115">
        <v>0.34193548387096778</v>
      </c>
      <c r="I153" s="115">
        <v>1.967213114754103E-2</v>
      </c>
      <c r="J153" s="115">
        <v>-0.13926174496644303</v>
      </c>
      <c r="K153" s="115"/>
      <c r="L153" s="115">
        <v>1.6666666666666665</v>
      </c>
      <c r="M153" s="115">
        <v>0.10717816887482695</v>
      </c>
      <c r="N153" s="115"/>
      <c r="O153" s="115"/>
      <c r="P153" s="115">
        <v>3.3046251993620417</v>
      </c>
      <c r="R153" s="115">
        <v>-4.2372881355932203E-3</v>
      </c>
      <c r="S153" s="115">
        <v>2.6700572155117536E-2</v>
      </c>
      <c r="T153" s="115">
        <v>-2.0467836257310024E-2</v>
      </c>
      <c r="U153" s="115">
        <v>0.14039665970772447</v>
      </c>
      <c r="V153" s="115">
        <v>-4.936974789915969E-2</v>
      </c>
      <c r="W153" s="115">
        <v>0.22580645161290322</v>
      </c>
      <c r="X153" s="115">
        <v>0.26315789473684209</v>
      </c>
      <c r="Y153" s="115">
        <v>-0.20526893523600429</v>
      </c>
      <c r="Z153" s="115">
        <v>0</v>
      </c>
      <c r="AA153" s="115">
        <v>2.5380710659898477E-2</v>
      </c>
      <c r="AB153" s="115">
        <v>3.8610038610039162E-3</v>
      </c>
      <c r="AE153" s="115">
        <v>-0.15235935644098911</v>
      </c>
      <c r="AF153" s="115">
        <v>-1.5384615384615385E-2</v>
      </c>
      <c r="AG153" s="115">
        <v>-2.6785714285714284E-2</v>
      </c>
      <c r="AH153" s="115">
        <v>0.65808823529411775</v>
      </c>
      <c r="AI153" s="115">
        <v>-3.8022813688212928E-3</v>
      </c>
      <c r="AJ153" s="115">
        <v>-3.6144578313253094E-2</v>
      </c>
      <c r="AK153" s="115">
        <v>8.3124999999999949E-2</v>
      </c>
      <c r="AL153" s="115">
        <v>0.32453825857519802</v>
      </c>
      <c r="AM153" s="115">
        <v>0</v>
      </c>
      <c r="AN153" s="115"/>
      <c r="AP153" s="116">
        <f t="shared" si="2"/>
        <v>0.20139306456306236</v>
      </c>
    </row>
    <row r="154" spans="1:42" x14ac:dyDescent="0.2">
      <c r="A154" t="s">
        <v>1508</v>
      </c>
      <c r="B154" s="115">
        <v>-7.8625954198473264E-2</v>
      </c>
      <c r="C154" s="115">
        <v>-2.9166666666666636E-2</v>
      </c>
      <c r="D154" s="115">
        <v>-2.3560209424083175E-3</v>
      </c>
      <c r="E154" s="115">
        <v>-6.2499999999999965E-2</v>
      </c>
      <c r="F154" s="115">
        <v>0.17777777777777781</v>
      </c>
      <c r="G154" s="115">
        <v>3.5211267605633804E-2</v>
      </c>
      <c r="H154" s="115">
        <v>-8.8235294117647065E-2</v>
      </c>
      <c r="I154" s="115">
        <v>-9.7633136094674486E-2</v>
      </c>
      <c r="J154" s="115">
        <v>-1.9736842105263087E-2</v>
      </c>
      <c r="L154" s="115">
        <v>0.20000000000000004</v>
      </c>
      <c r="M154" s="115">
        <v>5.9358923624853858E-4</v>
      </c>
      <c r="N154" s="115"/>
      <c r="O154" s="115"/>
      <c r="P154" s="115">
        <v>-0.67837907155680943</v>
      </c>
      <c r="R154" s="115">
        <v>3.5087719298245612E-2</v>
      </c>
      <c r="S154" s="115">
        <v>0.19574306347396425</v>
      </c>
      <c r="T154" s="115">
        <v>0.12223133716160792</v>
      </c>
      <c r="U154" s="115">
        <v>-3.9117352056168564E-2</v>
      </c>
      <c r="V154" s="115">
        <v>-6.2630480167014026E-3</v>
      </c>
      <c r="W154" s="115">
        <v>-6.0606060606060608E-2</v>
      </c>
      <c r="X154" s="115">
        <v>-0.17391304347826086</v>
      </c>
      <c r="Y154" s="115">
        <v>-4.1052631578947431E-2</v>
      </c>
      <c r="Z154" s="115">
        <v>0</v>
      </c>
      <c r="AA154" s="115">
        <v>-1.5000000000000036E-2</v>
      </c>
      <c r="AB154" s="115">
        <v>0.19907407407407393</v>
      </c>
      <c r="AE154" s="115">
        <v>0.16887542597500957</v>
      </c>
      <c r="AF154" s="115">
        <v>3.1746031746031744E-2</v>
      </c>
      <c r="AG154" s="115">
        <v>2.4702653247941471E-2</v>
      </c>
      <c r="AH154" s="115">
        <v>-6.2068965517241406E-2</v>
      </c>
      <c r="AI154" s="115">
        <v>-0.10847457627118644</v>
      </c>
      <c r="AJ154" s="115">
        <v>5.0632911392405104E-2</v>
      </c>
      <c r="AK154" s="115">
        <v>-0.11926605504587157</v>
      </c>
      <c r="AL154" s="115">
        <v>-8.8942307692307751E-2</v>
      </c>
      <c r="AM154" s="115">
        <v>0</v>
      </c>
      <c r="AN154" s="115"/>
      <c r="AP154" s="116">
        <f t="shared" si="2"/>
        <v>-1.655191171736714E-2</v>
      </c>
    </row>
    <row r="155" spans="1:42" x14ac:dyDescent="0.2">
      <c r="A155" t="s">
        <v>1509</v>
      </c>
      <c r="B155" s="115">
        <v>-5.0724637681159424E-2</v>
      </c>
      <c r="C155" s="115">
        <v>7.3825503355704633E-2</v>
      </c>
      <c r="D155" s="115">
        <v>9.1428571428571428E-2</v>
      </c>
      <c r="E155" s="115">
        <v>-4.0000000000000036E-2</v>
      </c>
      <c r="F155" s="115">
        <v>-0.11764705882352945</v>
      </c>
      <c r="G155" s="115">
        <v>-8.3870967741935532E-2</v>
      </c>
      <c r="H155" s="115">
        <v>-5.5555555555555552E-2</v>
      </c>
      <c r="I155" s="115">
        <v>1.5015015015015017E-2</v>
      </c>
      <c r="J155" s="115">
        <v>-6.5359477124183937E-3</v>
      </c>
      <c r="L155" s="115">
        <v>-0.45454545454545453</v>
      </c>
      <c r="M155" s="115">
        <v>-7.7737226277372298E-2</v>
      </c>
      <c r="N155" s="115"/>
      <c r="O155" s="115"/>
      <c r="P155" s="115">
        <v>4.9246501614639546E-2</v>
      </c>
      <c r="R155" s="115">
        <v>-0.12307692307692308</v>
      </c>
      <c r="S155" s="115">
        <v>0.17982062780269067</v>
      </c>
      <c r="T155" s="115">
        <v>-3.5601265822784806E-2</v>
      </c>
      <c r="U155" s="115">
        <v>-5.9433962264150916E-2</v>
      </c>
      <c r="V155" s="115">
        <v>9.1116173120728935E-2</v>
      </c>
      <c r="W155" s="115">
        <v>6.4516129032258063E-2</v>
      </c>
      <c r="X155" s="115">
        <v>-4.1666666666666664E-2</v>
      </c>
      <c r="Y155" s="115">
        <v>-3.0612244897959183E-2</v>
      </c>
      <c r="Z155" s="115">
        <v>0</v>
      </c>
      <c r="AA155" s="115">
        <v>-4.7619047619047616E-2</v>
      </c>
      <c r="AB155" s="115">
        <v>-0.13253012048192761</v>
      </c>
      <c r="AE155" s="115">
        <v>8.5342465753424593E-2</v>
      </c>
      <c r="AF155" s="115">
        <v>-0.11267605633802817</v>
      </c>
      <c r="AG155" s="115">
        <v>-8.1669691470054959E-3</v>
      </c>
      <c r="AH155" s="115">
        <v>-9.375E-2</v>
      </c>
      <c r="AI155" s="115">
        <v>1.7241379310344827E-2</v>
      </c>
      <c r="AJ155" s="115">
        <v>-0.20999999999999996</v>
      </c>
      <c r="AK155" s="115">
        <v>3.8095238095238099E-2</v>
      </c>
      <c r="AL155" s="115">
        <v>0.17847025495750721</v>
      </c>
      <c r="AM155" s="115">
        <v>0</v>
      </c>
      <c r="AN155" s="115"/>
      <c r="AP155" s="116">
        <f t="shared" si="2"/>
        <v>-2.8051007661431107E-2</v>
      </c>
    </row>
    <row r="156" spans="1:42" x14ac:dyDescent="0.2">
      <c r="A156" t="s">
        <v>1510</v>
      </c>
      <c r="B156" s="115">
        <v>0.11560226354082455</v>
      </c>
      <c r="C156" s="115">
        <v>3.2332563510392744E-2</v>
      </c>
      <c r="D156" s="115">
        <v>-7.407407407407407E-2</v>
      </c>
      <c r="E156" s="115">
        <v>-4.7619047619047616E-2</v>
      </c>
      <c r="F156" s="115">
        <v>8.5106382978723485E-2</v>
      </c>
      <c r="G156" s="115">
        <v>-8.2840236686390456E-2</v>
      </c>
      <c r="H156" s="115">
        <v>-0.10447761194029857</v>
      </c>
      <c r="I156" s="115">
        <v>0.12881355932203381</v>
      </c>
      <c r="J156" s="115">
        <v>5.5172413793103496E-2</v>
      </c>
      <c r="L156" s="115">
        <v>0.44736842105263164</v>
      </c>
      <c r="M156" s="115">
        <v>0.22048997772828507</v>
      </c>
      <c r="N156" s="115"/>
      <c r="O156" s="115"/>
      <c r="P156" s="115">
        <v>-0.54163068952756876</v>
      </c>
      <c r="R156" s="115">
        <v>0.10169491525423729</v>
      </c>
      <c r="S156" s="115">
        <v>4.6948356807511735E-2</v>
      </c>
      <c r="T156" s="115">
        <v>-0.16512549537648613</v>
      </c>
      <c r="U156" s="115">
        <v>9.5238095238095247E-3</v>
      </c>
      <c r="V156" s="115">
        <v>-0.19523373052245643</v>
      </c>
      <c r="W156" s="115">
        <v>-8.8235294117647065E-2</v>
      </c>
      <c r="X156" s="115">
        <v>0</v>
      </c>
      <c r="Y156" s="115">
        <v>0.10112359550561797</v>
      </c>
      <c r="Z156" s="115">
        <v>0</v>
      </c>
      <c r="AA156" s="115">
        <v>-4.5454545454545456E-2</v>
      </c>
      <c r="AB156" s="115">
        <v>-0.11071428571428577</v>
      </c>
      <c r="AE156" s="115">
        <v>-3.9473684210526314E-2</v>
      </c>
      <c r="AF156" s="115">
        <v>2.0114942528735715E-2</v>
      </c>
      <c r="AG156" s="115">
        <v>-8.1666666666666637E-2</v>
      </c>
      <c r="AH156" s="115">
        <v>0.72043010752688164</v>
      </c>
      <c r="AI156" s="115">
        <v>1.3986013986013986E-2</v>
      </c>
      <c r="AJ156" s="115">
        <v>-0.20634920634920634</v>
      </c>
      <c r="AK156" s="115">
        <v>-6.25E-2</v>
      </c>
      <c r="AL156" s="115">
        <v>3.2163742690058311E-2</v>
      </c>
      <c r="AM156" s="115">
        <v>0</v>
      </c>
      <c r="AP156" s="116">
        <f t="shared" si="2"/>
        <v>8.9211405465519159E-3</v>
      </c>
    </row>
    <row r="157" spans="1:42" x14ac:dyDescent="0.2">
      <c r="A157" t="s">
        <v>1511</v>
      </c>
      <c r="B157" s="115">
        <v>-0.17970822281167112</v>
      </c>
      <c r="C157" s="115">
        <v>-4.5977011494253523E-3</v>
      </c>
      <c r="D157" s="115">
        <v>0.25124131082423029</v>
      </c>
      <c r="E157" s="115">
        <v>-1.4084507042253554E-2</v>
      </c>
      <c r="F157" s="115">
        <v>0.80769230769230771</v>
      </c>
      <c r="G157" s="115">
        <v>6.624605678233432E-2</v>
      </c>
      <c r="H157" s="115">
        <v>3.0769230769230844E-2</v>
      </c>
      <c r="I157" s="115">
        <v>-7.8125E-2</v>
      </c>
      <c r="J157" s="115">
        <v>-0.11719939117199395</v>
      </c>
      <c r="L157" s="115">
        <v>0.89999999999999991</v>
      </c>
      <c r="M157" s="115">
        <v>0.33511745465358306</v>
      </c>
      <c r="N157" s="115"/>
      <c r="O157" s="115"/>
      <c r="P157" s="115">
        <v>3.1659815005138743</v>
      </c>
      <c r="R157" s="115">
        <v>1.7241379310344827E-2</v>
      </c>
      <c r="S157" s="115">
        <v>0.2037298671941227</v>
      </c>
      <c r="T157" s="115">
        <v>-6.5432098765432059E-2</v>
      </c>
      <c r="U157" s="115">
        <v>-9.0909090909090912E-2</v>
      </c>
      <c r="V157" s="115">
        <v>-5.9482758620689705E-2</v>
      </c>
      <c r="W157" s="115">
        <v>-5.8479532163742687E-3</v>
      </c>
      <c r="X157" s="115">
        <v>0</v>
      </c>
      <c r="Y157" s="115">
        <v>0.26062322946175648</v>
      </c>
      <c r="Z157" s="115">
        <v>-5.0000000000000044E-2</v>
      </c>
      <c r="AA157" s="115">
        <v>1.1782178217821784</v>
      </c>
      <c r="AB157" s="115">
        <v>3.7037037037037035E-2</v>
      </c>
      <c r="AE157" s="115">
        <v>-1.3243313425084452E-2</v>
      </c>
      <c r="AF157" s="115">
        <v>-5.4347826086956527E-2</v>
      </c>
      <c r="AG157" s="115">
        <v>0.29729729729729731</v>
      </c>
      <c r="AH157" s="115">
        <v>0.82352941176470618</v>
      </c>
      <c r="AI157" s="115">
        <v>0.10852713178294573</v>
      </c>
      <c r="AJ157" s="115">
        <v>0.49999999999999989</v>
      </c>
      <c r="AK157" s="115">
        <v>6.2618595825426948E-2</v>
      </c>
      <c r="AL157" s="115">
        <v>-0.12755102040816327</v>
      </c>
      <c r="AM157" s="115">
        <v>0</v>
      </c>
      <c r="AP157" s="116">
        <f t="shared" si="2"/>
        <v>0.25579189840888256</v>
      </c>
    </row>
    <row r="158" spans="1:42" x14ac:dyDescent="0.2">
      <c r="A158" t="s">
        <v>1512</v>
      </c>
      <c r="B158" s="115">
        <v>0.14851485148514851</v>
      </c>
      <c r="C158" s="115">
        <v>6.9444444444443781E-3</v>
      </c>
      <c r="D158" s="115">
        <v>0.28882252559726967</v>
      </c>
      <c r="E158" s="115">
        <v>7.575757575757576E-2</v>
      </c>
      <c r="F158" s="115">
        <v>0.15555555555555553</v>
      </c>
      <c r="G158" s="115">
        <v>-7.8488372093023243E-2</v>
      </c>
      <c r="H158" s="115">
        <v>0.16071428571428567</v>
      </c>
      <c r="I158" s="115">
        <v>0.19402985074626863</v>
      </c>
      <c r="J158" s="115">
        <v>5.1200000000000044E-2</v>
      </c>
      <c r="L158" s="115">
        <v>0</v>
      </c>
      <c r="M158" s="115">
        <v>5.4231974921630129E-2</v>
      </c>
      <c r="O158" s="115"/>
      <c r="P158" s="115">
        <v>0.10693970420932894</v>
      </c>
      <c r="R158" s="115">
        <v>-8.5470085470085479E-3</v>
      </c>
      <c r="S158" s="115">
        <v>-0.14309927360774824</v>
      </c>
      <c r="T158" s="115">
        <v>-4.7058823529411764E-2</v>
      </c>
      <c r="U158" s="115">
        <v>0.1</v>
      </c>
      <c r="V158" s="115">
        <v>0</v>
      </c>
      <c r="W158" s="115">
        <v>-0.17391304347826086</v>
      </c>
      <c r="X158" s="115">
        <v>-7.6923076923076927E-2</v>
      </c>
      <c r="Y158" s="115">
        <v>4.2674253200568587E-3</v>
      </c>
      <c r="Z158" s="115">
        <v>-0.10112359550561802</v>
      </c>
      <c r="AA158" s="115">
        <v>0</v>
      </c>
      <c r="AB158" s="115">
        <v>0.15879828326180254</v>
      </c>
      <c r="AE158" s="115">
        <v>-0.1287330316742081</v>
      </c>
      <c r="AF158" s="115">
        <v>0.10843373493975886</v>
      </c>
      <c r="AG158" s="115">
        <v>8.7241003271537314E-3</v>
      </c>
      <c r="AH158" s="115">
        <v>-0.18400000000000005</v>
      </c>
      <c r="AI158" s="115">
        <v>-0.12837837837837837</v>
      </c>
      <c r="AJ158" s="115">
        <v>-0.15999999999999998</v>
      </c>
      <c r="AK158" s="115">
        <v>7.5510204081632656E-2</v>
      </c>
      <c r="AL158" s="115">
        <v>0.44649446494464945</v>
      </c>
      <c r="AM158" s="115">
        <v>0</v>
      </c>
      <c r="AP158" s="116">
        <f t="shared" si="2"/>
        <v>2.8583574299057109E-2</v>
      </c>
    </row>
    <row r="159" spans="1:42" x14ac:dyDescent="0.2">
      <c r="A159" t="s">
        <v>1513</v>
      </c>
      <c r="B159" s="115">
        <v>-0.2864130434782608</v>
      </c>
      <c r="C159" s="115">
        <v>-0.13772455089820357</v>
      </c>
      <c r="D159" s="115">
        <v>5.8239277652370226E-2</v>
      </c>
      <c r="E159" s="115">
        <v>-0.12967032967032963</v>
      </c>
      <c r="F159" s="115">
        <v>1.5037593984962351E-2</v>
      </c>
      <c r="G159" s="115">
        <v>-0.19626168224299062</v>
      </c>
      <c r="H159" s="115">
        <v>0.10526315789473695</v>
      </c>
      <c r="I159" s="115">
        <v>-0.23863636363636367</v>
      </c>
      <c r="J159" s="115">
        <v>-0.18831168831168832</v>
      </c>
      <c r="L159" s="115">
        <v>-0.31034482758620685</v>
      </c>
      <c r="M159" s="115">
        <v>-4.2042042042042045E-2</v>
      </c>
      <c r="O159" s="115"/>
      <c r="P159" s="115">
        <v>-0.81691314309518848</v>
      </c>
      <c r="R159" s="115">
        <v>-6.4000000000000001E-2</v>
      </c>
      <c r="S159" s="115">
        <v>-0.21617005124312011</v>
      </c>
      <c r="T159" s="115">
        <v>-0.12371134020618557</v>
      </c>
      <c r="U159" s="115">
        <v>-7.4889867841409691E-2</v>
      </c>
      <c r="V159" s="115">
        <v>4.2228212039532823E-2</v>
      </c>
      <c r="W159" s="115">
        <v>-0.13207547169811321</v>
      </c>
      <c r="X159" s="115">
        <v>0</v>
      </c>
      <c r="Y159" s="115">
        <v>-0.20475113122171953</v>
      </c>
      <c r="Z159" s="115">
        <v>0</v>
      </c>
      <c r="AA159" s="115">
        <v>0</v>
      </c>
      <c r="AB159" s="115">
        <v>-0.22847682119205293</v>
      </c>
      <c r="AE159" s="115">
        <v>0.12182741116751269</v>
      </c>
      <c r="AF159" s="115">
        <v>0.15679442508710814</v>
      </c>
      <c r="AG159" s="115">
        <v>-0.14379084967320255</v>
      </c>
      <c r="AH159" s="115">
        <v>1.6260162601625959E-2</v>
      </c>
      <c r="AI159" s="115">
        <v>-9.480122324159021E-2</v>
      </c>
      <c r="AJ159" s="115">
        <v>1.0101010101010065E-2</v>
      </c>
      <c r="AK159" s="115">
        <v>-1.0101010101010102E-2</v>
      </c>
      <c r="AL159" s="115">
        <v>3.4351145038168024E-2</v>
      </c>
      <c r="AM159" s="115">
        <v>0</v>
      </c>
      <c r="AP159" s="116">
        <f t="shared" si="2"/>
        <v>-9.6218220056645334E-2</v>
      </c>
    </row>
    <row r="160" spans="1:42" x14ac:dyDescent="0.2">
      <c r="A160" t="s">
        <v>1514</v>
      </c>
      <c r="B160" s="115">
        <v>0.32374100719424459</v>
      </c>
      <c r="C160" s="115">
        <v>3.2989690721649513E-2</v>
      </c>
      <c r="D160" s="115">
        <v>-6.7264573991031393E-3</v>
      </c>
      <c r="E160" s="115">
        <v>-6.7622950819672081E-2</v>
      </c>
      <c r="F160" s="115">
        <v>-4.9999999999999947E-2</v>
      </c>
      <c r="G160" s="115">
        <v>0</v>
      </c>
      <c r="H160" s="115">
        <v>-0.19576719576719576</v>
      </c>
      <c r="I160" s="115">
        <v>7.3170731707317249E-2</v>
      </c>
      <c r="J160" s="115">
        <v>-0.44404332129963897</v>
      </c>
      <c r="L160" s="115">
        <v>-0.25641025641025644</v>
      </c>
      <c r="M160" s="115">
        <v>2.1472392638036811E-2</v>
      </c>
      <c r="P160" s="115">
        <v>0.26375361937351921</v>
      </c>
      <c r="R160" s="115">
        <v>-2.34375E-2</v>
      </c>
      <c r="S160" s="115">
        <v>0.29205492888670909</v>
      </c>
      <c r="T160" s="115">
        <v>0.28989361702127653</v>
      </c>
      <c r="U160" s="115">
        <v>-7.3091057574520238E-2</v>
      </c>
      <c r="V160" s="115">
        <v>-6.0759493670886101E-2</v>
      </c>
      <c r="W160" s="115">
        <v>0.30541871921182273</v>
      </c>
      <c r="X160" s="115">
        <v>0</v>
      </c>
      <c r="Y160" s="115">
        <v>5.2380952380952452E-2</v>
      </c>
      <c r="Z160" s="115">
        <v>0</v>
      </c>
      <c r="AA160" s="115">
        <v>-0.15833333333333335</v>
      </c>
      <c r="AB160" s="115">
        <v>-0.10650887573964492</v>
      </c>
      <c r="AE160" s="115">
        <v>-0.1004566210045662</v>
      </c>
      <c r="AF160" s="115">
        <v>-0.18000000000000002</v>
      </c>
      <c r="AG160" s="115">
        <v>-6.0526315789473734E-2</v>
      </c>
      <c r="AH160" s="115">
        <v>-5.3846153846153794E-2</v>
      </c>
      <c r="AI160" s="115">
        <v>8.2423038728897641E-2</v>
      </c>
      <c r="AJ160" s="115">
        <v>7.6086956521739246E-2</v>
      </c>
      <c r="AK160" s="115">
        <v>6.2231759656652362E-2</v>
      </c>
      <c r="AL160" s="115">
        <v>0.24761904761904757</v>
      </c>
      <c r="AM160" s="115">
        <v>0</v>
      </c>
      <c r="AP160" s="116">
        <f t="shared" si="2"/>
        <v>8.9283415314818839E-3</v>
      </c>
    </row>
    <row r="161" spans="1:42" x14ac:dyDescent="0.2">
      <c r="A161" t="s">
        <v>1515</v>
      </c>
      <c r="B161" s="115">
        <v>0.1173633440514469</v>
      </c>
      <c r="C161" s="115">
        <v>0.21249999999999999</v>
      </c>
      <c r="D161" s="115">
        <v>3.7209302325581395E-2</v>
      </c>
      <c r="E161" s="115">
        <v>7.0175438596491127E-2</v>
      </c>
      <c r="F161" s="115">
        <v>6.0606060606060663E-2</v>
      </c>
      <c r="G161" s="115">
        <v>6.733167082294253E-2</v>
      </c>
      <c r="H161" s="115">
        <v>0.30344827586206885</v>
      </c>
      <c r="I161" s="115">
        <v>8.6092715231788006E-2</v>
      </c>
      <c r="J161" s="115">
        <v>0.18174061433447097</v>
      </c>
      <c r="L161" s="115">
        <v>1.0526315789473684</v>
      </c>
      <c r="M161" s="115">
        <v>3.0015797788309637E-2</v>
      </c>
      <c r="P161" s="115">
        <v>0.54305442729488218</v>
      </c>
      <c r="R161" s="115">
        <v>8.6587436332767428E-2</v>
      </c>
      <c r="S161" s="115">
        <v>0.2621479418136799</v>
      </c>
      <c r="T161" s="115">
        <v>7.428571428571433E-2</v>
      </c>
      <c r="U161" s="115">
        <v>0.10315315315315318</v>
      </c>
      <c r="V161" s="115">
        <v>-3.8149350649350669E-2</v>
      </c>
      <c r="W161" s="115">
        <v>0.53917438921651206</v>
      </c>
      <c r="X161" s="115">
        <v>8.3333333333333329E-2</v>
      </c>
      <c r="Y161" s="115">
        <v>-5.4054054054054022E-2</v>
      </c>
      <c r="Z161" s="115">
        <v>-2.8011204481793112E-3</v>
      </c>
      <c r="AA161" s="115">
        <v>0</v>
      </c>
      <c r="AB161" s="115">
        <v>-6.8870523415977963E-2</v>
      </c>
      <c r="AE161" s="115">
        <v>9.5273818454613718E-2</v>
      </c>
      <c r="AF161" s="115">
        <v>0.39442231075697204</v>
      </c>
      <c r="AG161" s="115">
        <v>0.27946127946127952</v>
      </c>
      <c r="AH161" s="115">
        <v>8.3333333333333329E-2</v>
      </c>
      <c r="AI161" s="115">
        <v>2.8950953678474112E-2</v>
      </c>
      <c r="AJ161" s="115">
        <v>-0.12380952380952388</v>
      </c>
      <c r="AK161" s="115">
        <v>0.24266666666666667</v>
      </c>
      <c r="AL161" s="115">
        <v>-7.0796460176991205E-2</v>
      </c>
      <c r="AM161" s="115">
        <v>0</v>
      </c>
      <c r="AP161" s="116">
        <f t="shared" si="2"/>
        <v>0.14613995386855727</v>
      </c>
    </row>
    <row r="162" spans="1:42" x14ac:dyDescent="0.2">
      <c r="A162" t="s">
        <v>1516</v>
      </c>
      <c r="B162" s="115">
        <v>5.7823129251700779E-2</v>
      </c>
      <c r="C162" s="115">
        <v>-7.4441687344912449E-3</v>
      </c>
      <c r="D162" s="115">
        <v>2.3809523809523808E-2</v>
      </c>
      <c r="E162" s="115">
        <v>0.18441558441558445</v>
      </c>
      <c r="F162" s="115">
        <v>-1.4925373134328438E-2</v>
      </c>
      <c r="G162" s="115">
        <v>9.8630136986301409E-2</v>
      </c>
      <c r="H162" s="115">
        <v>5.0724637681159368E-2</v>
      </c>
      <c r="I162" s="115">
        <v>2.372881355932201E-2</v>
      </c>
      <c r="J162" s="115">
        <v>0.33485193621867887</v>
      </c>
      <c r="L162" s="115">
        <v>0</v>
      </c>
      <c r="M162" s="115">
        <v>3.4651847008826488E-2</v>
      </c>
      <c r="P162" s="115">
        <v>1.1682078379568472</v>
      </c>
      <c r="R162" s="115">
        <v>7.090909090909088E-2</v>
      </c>
      <c r="S162" s="115">
        <v>0.15640658554044398</v>
      </c>
      <c r="T162" s="115">
        <v>2.9411764705882353E-2</v>
      </c>
      <c r="U162" s="115">
        <v>1.834862385321101E-2</v>
      </c>
      <c r="V162" s="115">
        <v>0.10000000000000002</v>
      </c>
      <c r="W162" s="115">
        <v>0.13588516746411486</v>
      </c>
      <c r="X162" s="115">
        <v>0.2</v>
      </c>
      <c r="Y162" s="115">
        <v>0.47999999999999993</v>
      </c>
      <c r="Z162" s="115">
        <v>5.0000000000000086E-2</v>
      </c>
      <c r="AA162" s="115">
        <v>0.14285714285714285</v>
      </c>
      <c r="AB162" s="115">
        <v>0.4637096774193547</v>
      </c>
      <c r="AE162" s="115">
        <v>0.73191857947163264</v>
      </c>
      <c r="AF162" s="115">
        <v>4.0000000000000565E-3</v>
      </c>
      <c r="AG162" s="115">
        <v>0.23749999999999993</v>
      </c>
      <c r="AH162" s="115">
        <v>-7.6923076923076927E-2</v>
      </c>
      <c r="AI162" s="115">
        <v>-4.6753246753246679E-2</v>
      </c>
      <c r="AJ162" s="115">
        <v>0.11702127659574464</v>
      </c>
      <c r="AK162" s="115">
        <v>0</v>
      </c>
      <c r="AL162" s="115">
        <v>7.6190476190476253E-2</v>
      </c>
      <c r="AM162" s="115">
        <v>0</v>
      </c>
      <c r="AP162" s="116">
        <f t="shared" si="2"/>
        <v>0.15140487394843424</v>
      </c>
    </row>
    <row r="163" spans="1:42" x14ac:dyDescent="0.2">
      <c r="A163" t="s">
        <v>1517</v>
      </c>
      <c r="B163" s="115">
        <v>0.30088495575221225</v>
      </c>
      <c r="C163" s="115">
        <v>3.3333333333333263E-2</v>
      </c>
      <c r="D163" s="115">
        <v>0.05</v>
      </c>
      <c r="E163" s="115">
        <v>5.4794520547945202E-2</v>
      </c>
      <c r="F163" s="115">
        <v>0.1166666666666667</v>
      </c>
      <c r="G163" s="115">
        <v>0.26297577854671289</v>
      </c>
      <c r="H163" s="115">
        <v>-0.12101910828025469</v>
      </c>
      <c r="I163" s="115">
        <v>0.11320754716981132</v>
      </c>
      <c r="J163" s="115">
        <v>0.29117647058823526</v>
      </c>
      <c r="L163" s="115">
        <v>-5.0000000000000044E-2</v>
      </c>
      <c r="M163" s="115">
        <v>-3.3491311216429773E-2</v>
      </c>
      <c r="P163" s="115">
        <v>-0.17448200654307527</v>
      </c>
      <c r="R163" s="115">
        <v>-7.5630252100840331E-2</v>
      </c>
      <c r="S163" s="115">
        <v>0.23083700440528623</v>
      </c>
      <c r="T163" s="115">
        <v>4.5349730976172224E-2</v>
      </c>
      <c r="U163" s="115">
        <v>0.12953367875647667</v>
      </c>
      <c r="V163" s="115">
        <v>0.44890038809831828</v>
      </c>
      <c r="W163" s="115">
        <v>-6.6964285714285712E-2</v>
      </c>
      <c r="X163" s="115">
        <v>0</v>
      </c>
      <c r="Y163" s="115">
        <v>0.1650485436893204</v>
      </c>
      <c r="Z163" s="115">
        <v>-5.5555555555555552E-2</v>
      </c>
      <c r="AA163" s="115">
        <v>-0.11764705882352944</v>
      </c>
      <c r="AB163" s="115">
        <v>0.22772277227722781</v>
      </c>
      <c r="AE163" s="115">
        <v>4.4796380090497766E-2</v>
      </c>
      <c r="AF163" s="115">
        <v>0.1312217194570135</v>
      </c>
      <c r="AG163" s="115">
        <v>0.1076923076923077</v>
      </c>
      <c r="AH163" s="115">
        <v>-4.4117647058823505E-2</v>
      </c>
      <c r="AI163" s="115">
        <v>5.4794520547945202E-2</v>
      </c>
      <c r="AJ163" s="115">
        <v>0.44615384615384623</v>
      </c>
      <c r="AK163" s="115">
        <v>4.1666666666666664E-2</v>
      </c>
      <c r="AL163" s="115">
        <v>-4.5454545454545456E-2</v>
      </c>
      <c r="AM163" s="115">
        <v>0</v>
      </c>
      <c r="AP163" s="116">
        <f t="shared" si="2"/>
        <v>7.8512345645895487E-2</v>
      </c>
    </row>
    <row r="164" spans="1:42" x14ac:dyDescent="0.2">
      <c r="A164" t="s">
        <v>1518</v>
      </c>
      <c r="B164" s="115">
        <v>-9.3279839518555632E-2</v>
      </c>
      <c r="C164" s="115">
        <v>-5.5690072639225117E-2</v>
      </c>
      <c r="D164" s="115">
        <v>0</v>
      </c>
      <c r="E164" s="115">
        <v>0.15506329113924044</v>
      </c>
      <c r="F164" s="115">
        <v>-0.16666666666666669</v>
      </c>
      <c r="G164" s="115">
        <v>-7.073954983922838E-2</v>
      </c>
      <c r="H164" s="115">
        <v>0.30833333333333329</v>
      </c>
      <c r="I164" s="115">
        <v>-0.11073825503355707</v>
      </c>
      <c r="J164" s="115">
        <v>3.6585365853658625E-2</v>
      </c>
      <c r="L164" s="115">
        <v>0</v>
      </c>
      <c r="M164" s="115">
        <v>6.2080536912751678E-2</v>
      </c>
      <c r="P164" s="115">
        <v>0.34457478005865105</v>
      </c>
      <c r="R164" s="115">
        <v>7.9854809437386542E-2</v>
      </c>
      <c r="S164" s="115">
        <v>-3.8135593220338986E-2</v>
      </c>
      <c r="T164" s="115">
        <v>-9.589993050729681E-2</v>
      </c>
      <c r="U164" s="115">
        <v>9.9715099715099717E-2</v>
      </c>
      <c r="V164" s="115">
        <v>3.066666666666663E-2</v>
      </c>
      <c r="W164" s="115">
        <v>0.20430107526881722</v>
      </c>
      <c r="X164" s="115">
        <v>0.1111111111111111</v>
      </c>
      <c r="Y164" s="115">
        <v>-6.5335753176043579E-2</v>
      </c>
      <c r="Z164" s="115">
        <v>-2.9649595687331574E-2</v>
      </c>
      <c r="AA164" s="115">
        <v>0.19000000000000003</v>
      </c>
      <c r="AB164" s="115">
        <v>-1.4634146341463448E-2</v>
      </c>
      <c r="AE164" s="115">
        <v>2.7906976744186046E-2</v>
      </c>
      <c r="AF164" s="115">
        <v>4.5454545454546103E-3</v>
      </c>
      <c r="AG164" s="115">
        <v>-7.1428571428571425E-2</v>
      </c>
      <c r="AH164" s="115">
        <v>-0.16564417177914117</v>
      </c>
      <c r="AI164" s="115">
        <v>-2.6666666666666668E-2</v>
      </c>
      <c r="AJ164" s="115">
        <v>0.32653061224489788</v>
      </c>
      <c r="AK164" s="115">
        <v>-2.9649595687331536E-2</v>
      </c>
      <c r="AL164" s="115">
        <v>6.2801932367149801E-2</v>
      </c>
      <c r="AM164" s="115">
        <v>0</v>
      </c>
      <c r="AP164" s="116">
        <f t="shared" si="2"/>
        <v>3.1559769912718333E-2</v>
      </c>
    </row>
    <row r="165" spans="1:42" x14ac:dyDescent="0.2">
      <c r="A165" t="s">
        <v>1519</v>
      </c>
      <c r="B165" s="115">
        <v>-0.14786324786324784</v>
      </c>
      <c r="C165" s="115">
        <v>-3.9534883720930301E-2</v>
      </c>
      <c r="D165" s="115">
        <v>-4.7619047619047616E-2</v>
      </c>
      <c r="E165" s="115">
        <v>0</v>
      </c>
      <c r="F165" s="115">
        <v>-6.8965517241379067E-3</v>
      </c>
      <c r="G165" s="115">
        <v>-1.8927444794952616E-2</v>
      </c>
      <c r="H165" s="115">
        <v>-0.14285714285714285</v>
      </c>
      <c r="I165" s="115">
        <v>1.0169491525423752E-2</v>
      </c>
      <c r="J165" s="115">
        <v>2.3400936037441498E-2</v>
      </c>
      <c r="L165" s="115">
        <v>0</v>
      </c>
      <c r="M165" s="115">
        <v>-6.6666666666666671E-3</v>
      </c>
      <c r="P165" s="115">
        <v>5.4542586750788642</v>
      </c>
      <c r="R165" s="115">
        <v>-5.3264604810996583E-2</v>
      </c>
      <c r="S165" s="115">
        <v>-3.5947712418300699E-2</v>
      </c>
      <c r="T165" s="115">
        <v>-5.2666227781435156E-2</v>
      </c>
      <c r="U165" s="115">
        <v>9.6875000000000003E-2</v>
      </c>
      <c r="V165" s="115">
        <v>1.6260162601626056E-2</v>
      </c>
      <c r="W165" s="115">
        <v>-7.0000000000000007E-2</v>
      </c>
      <c r="X165" s="115">
        <v>0</v>
      </c>
      <c r="Y165" s="115">
        <v>0.13141683778234081</v>
      </c>
      <c r="Z165" s="115">
        <v>0</v>
      </c>
      <c r="AA165" s="115">
        <v>1.0101010101010065E-2</v>
      </c>
      <c r="AB165" s="115">
        <v>-2.3809523809523808E-2</v>
      </c>
      <c r="AE165" s="115">
        <v>7.4999999999999997E-2</v>
      </c>
      <c r="AF165" s="115">
        <v>2.8037383177570162E-2</v>
      </c>
      <c r="AG165" s="115">
        <v>-2.7777777777777776E-2</v>
      </c>
      <c r="AH165" s="115">
        <v>1.8750000000000044E-2</v>
      </c>
      <c r="AI165" s="115">
        <v>-0.1015274034141958</v>
      </c>
      <c r="AJ165" s="115">
        <v>-3.9215686274509665E-2</v>
      </c>
      <c r="AK165" s="115">
        <v>-5.3571428571428568E-2</v>
      </c>
      <c r="AL165" s="115">
        <v>0.21764705882352936</v>
      </c>
      <c r="AM165" s="115">
        <v>-2.5974025974025997E-2</v>
      </c>
      <c r="AP165" s="116">
        <f t="shared" si="2"/>
        <v>0.16211866184529644</v>
      </c>
    </row>
    <row r="166" spans="1:42" x14ac:dyDescent="0.2">
      <c r="A166" t="s">
        <v>1520</v>
      </c>
      <c r="B166" s="115">
        <v>8.635097493036209E-2</v>
      </c>
      <c r="C166" s="115">
        <v>1.6548463356974064E-2</v>
      </c>
      <c r="D166" s="115">
        <v>0</v>
      </c>
      <c r="E166" s="115">
        <v>-9.1954022988505635E-2</v>
      </c>
      <c r="F166" s="115">
        <v>3.5714285714285712E-2</v>
      </c>
      <c r="G166" s="115">
        <v>-3.1446540880503589E-3</v>
      </c>
      <c r="H166" s="115">
        <v>0.25000000000000006</v>
      </c>
      <c r="I166" s="115">
        <v>8.4558823529411797E-2</v>
      </c>
      <c r="J166" s="115">
        <v>-1.3846153846153933E-2</v>
      </c>
      <c r="L166" s="115">
        <v>0.24999999999999994</v>
      </c>
      <c r="M166" s="115">
        <v>6.2699256110520685E-2</v>
      </c>
      <c r="P166" s="115">
        <v>-0.67082035306334376</v>
      </c>
      <c r="R166" s="115">
        <v>-5.0570962479608392E-2</v>
      </c>
      <c r="T166" s="115">
        <v>2.6351351351351391E-2</v>
      </c>
      <c r="U166" s="115">
        <v>0.21028744326777621</v>
      </c>
      <c r="V166" s="115">
        <v>-3.5294117647058858E-2</v>
      </c>
      <c r="W166" s="115">
        <v>-1.4778325123152709E-2</v>
      </c>
      <c r="X166" s="115">
        <v>0.18421052631578952</v>
      </c>
      <c r="Y166" s="115">
        <v>-4.1338582677165246E-2</v>
      </c>
      <c r="Z166" s="115">
        <v>-4.7496790757381294E-2</v>
      </c>
      <c r="AA166" s="115">
        <v>-9.9999999999999638E-3</v>
      </c>
      <c r="AB166" s="115">
        <v>-4.5454545454545456E-2</v>
      </c>
      <c r="AE166" s="115">
        <v>6.9804760631184876E-2</v>
      </c>
      <c r="AF166" s="115">
        <v>5.9405940594059375E-2</v>
      </c>
      <c r="AG166" s="115">
        <v>-3.8718291054739729E-2</v>
      </c>
      <c r="AH166" s="115">
        <v>3.2258064516129031E-2</v>
      </c>
      <c r="AI166" s="115">
        <v>5.6645569620253092E-2</v>
      </c>
      <c r="AJ166" s="115">
        <v>-0.10526315789473693</v>
      </c>
      <c r="AK166" s="115">
        <v>0</v>
      </c>
      <c r="AL166" s="115">
        <v>-0.26724137931034481</v>
      </c>
      <c r="AM166" s="115">
        <v>-6.4516129032257839E-3</v>
      </c>
      <c r="AP166" s="116">
        <f t="shared" si="2"/>
        <v>-5.6572546290048812E-4</v>
      </c>
    </row>
    <row r="167" spans="1:42" x14ac:dyDescent="0.2">
      <c r="A167" t="s">
        <v>1521</v>
      </c>
      <c r="B167" s="115">
        <v>-0.15859374999999998</v>
      </c>
      <c r="C167" s="115">
        <v>-6.000000000000006E-2</v>
      </c>
      <c r="D167" s="115">
        <v>0.05</v>
      </c>
      <c r="E167" s="115">
        <v>5.7803468208091251E-3</v>
      </c>
      <c r="F167" s="115">
        <v>-0.15151515151515152</v>
      </c>
      <c r="G167" s="115">
        <v>-0.11666666666666664</v>
      </c>
      <c r="H167" s="115">
        <v>-0.20000000000000004</v>
      </c>
      <c r="I167" s="115">
        <v>-6.2068965517241406E-2</v>
      </c>
      <c r="J167" s="115">
        <v>4.8387096774193547E-2</v>
      </c>
      <c r="L167" s="115">
        <v>-0.11111111111111108</v>
      </c>
      <c r="M167" s="115">
        <v>1.9869942196531792E-2</v>
      </c>
      <c r="P167" s="115">
        <v>-0.67099419200546639</v>
      </c>
      <c r="R167" s="115">
        <v>5.2360515021459178E-2</v>
      </c>
      <c r="T167" s="115">
        <v>-0.16947250280583609</v>
      </c>
      <c r="U167" s="115">
        <v>-4.3415340086830685E-2</v>
      </c>
      <c r="V167" s="115">
        <v>0</v>
      </c>
      <c r="W167" s="115">
        <v>0.12154696132596685</v>
      </c>
      <c r="X167" s="115">
        <v>-0.30909090909090914</v>
      </c>
      <c r="Y167" s="115">
        <v>-5.8708414872799264E-3</v>
      </c>
      <c r="Z167" s="115">
        <v>5.9863945578231367E-2</v>
      </c>
      <c r="AA167" s="115">
        <v>-1.9607843137254832E-2</v>
      </c>
      <c r="AB167" s="115">
        <v>-3.5087719298245647E-2</v>
      </c>
      <c r="AE167" s="115">
        <v>8.8500727802037785E-2</v>
      </c>
      <c r="AF167" s="115">
        <v>4.975124378109346E-3</v>
      </c>
      <c r="AG167" s="115">
        <v>2.602739726027405E-2</v>
      </c>
      <c r="AH167" s="115">
        <v>-5.4878048780487722E-2</v>
      </c>
      <c r="AI167" s="115">
        <v>-3.7831021437578459E-3</v>
      </c>
      <c r="AJ167" s="115">
        <v>-3.389830508474579E-2</v>
      </c>
      <c r="AK167" s="115">
        <v>0</v>
      </c>
      <c r="AL167" s="115">
        <v>-2.1097046413502109E-2</v>
      </c>
      <c r="AM167" s="115">
        <v>-3.125E-2</v>
      </c>
      <c r="AP167" s="116">
        <f t="shared" si="2"/>
        <v>-5.7454497999576581E-2</v>
      </c>
    </row>
    <row r="168" spans="1:42" x14ac:dyDescent="0.2">
      <c r="A168" t="s">
        <v>1522</v>
      </c>
      <c r="B168" s="115">
        <v>-0.1954745443117536</v>
      </c>
      <c r="C168" s="115">
        <v>-2.5974025974026035E-2</v>
      </c>
      <c r="D168" s="115">
        <v>7.556675062972292E-3</v>
      </c>
      <c r="E168" s="115">
        <v>-0.23451327433628319</v>
      </c>
      <c r="F168" s="115">
        <v>0.25954198473282447</v>
      </c>
      <c r="G168" s="115">
        <v>-0.14285714285714285</v>
      </c>
      <c r="H168" s="115">
        <v>-3.4482758620689655E-2</v>
      </c>
      <c r="I168" s="115">
        <v>-7.9365079365079361E-2</v>
      </c>
      <c r="J168" s="115">
        <v>-0.11680911680911685</v>
      </c>
      <c r="L168" s="115">
        <v>0.28571428571428581</v>
      </c>
      <c r="M168" s="115">
        <v>-1.8787663948954311E-2</v>
      </c>
      <c r="P168" s="115">
        <v>2.7816537467700257</v>
      </c>
      <c r="R168" s="115">
        <v>4.0178571428571432E-2</v>
      </c>
      <c r="T168" s="115">
        <v>-1.0000000000000063E-2</v>
      </c>
      <c r="U168" s="115">
        <v>-0.14691358024691364</v>
      </c>
      <c r="V168" s="115">
        <v>-6.4935064935064939E-3</v>
      </c>
      <c r="W168" s="115">
        <v>-4.736842105263158E-2</v>
      </c>
      <c r="X168" s="115">
        <v>-6.7796610169491581E-2</v>
      </c>
      <c r="Y168" s="115">
        <v>3.0241935483870965E-2</v>
      </c>
      <c r="Z168" s="115">
        <v>-0.11338962605548861</v>
      </c>
      <c r="AA168" s="115">
        <v>1.9999999999999928E-2</v>
      </c>
      <c r="AB168" s="115">
        <v>-1.2987012987013017E-2</v>
      </c>
      <c r="AE168" s="115">
        <v>-0.1124031007751938</v>
      </c>
      <c r="AF168" s="115">
        <v>-0.22692307692307687</v>
      </c>
      <c r="AG168" s="115">
        <v>-2.6666666666666668E-2</v>
      </c>
      <c r="AH168" s="115">
        <v>0.15492957746478869</v>
      </c>
      <c r="AI168" s="115">
        <v>-8.7500000000000355E-3</v>
      </c>
      <c r="AJ168" s="115">
        <v>-0.15714285714285708</v>
      </c>
      <c r="AK168" s="115">
        <v>0</v>
      </c>
      <c r="AL168" s="115">
        <v>5.8035714285714322E-2</v>
      </c>
      <c r="AM168" s="115">
        <v>0</v>
      </c>
      <c r="AP168" s="116">
        <f t="shared" si="2"/>
        <v>5.9766271813134465E-2</v>
      </c>
    </row>
    <row r="169" spans="1:42" x14ac:dyDescent="0.2">
      <c r="A169" t="s">
        <v>1523</v>
      </c>
      <c r="B169" s="115">
        <v>-0.70071482317531975</v>
      </c>
      <c r="C169" s="115">
        <v>4.3478260869565834E-3</v>
      </c>
      <c r="D169" s="115">
        <v>-4.0367416001933741E-2</v>
      </c>
      <c r="E169" s="115">
        <v>-0.1274131274131273</v>
      </c>
      <c r="F169" s="115">
        <v>8.2644628099173556E-2</v>
      </c>
      <c r="G169" s="115">
        <v>-7.6923076923076927E-2</v>
      </c>
      <c r="H169" s="115">
        <v>0.1885245901639345</v>
      </c>
      <c r="I169" s="115">
        <v>-5.9701492537313432E-2</v>
      </c>
      <c r="J169" s="115">
        <v>9.6875000000000044E-2</v>
      </c>
      <c r="L169" s="115">
        <v>-0.30000000000000004</v>
      </c>
      <c r="M169" s="115">
        <v>3.7132352941176554E-2</v>
      </c>
      <c r="P169" s="115">
        <v>-0.33160621761658032</v>
      </c>
      <c r="R169" s="115">
        <v>-1.7543859649122806E-2</v>
      </c>
      <c r="T169" s="115">
        <v>-5.552470849527725E-4</v>
      </c>
      <c r="U169" s="115">
        <v>-6.8965517241379309E-2</v>
      </c>
      <c r="V169" s="115">
        <v>2.6041666666667038E-3</v>
      </c>
      <c r="W169" s="115">
        <v>1.3333333333333334E-2</v>
      </c>
      <c r="X169" s="115">
        <v>0</v>
      </c>
      <c r="Y169" s="115">
        <v>5.3078556263269634E-2</v>
      </c>
      <c r="Z169" s="115">
        <v>-2.4067388688325951E-3</v>
      </c>
      <c r="AA169" s="115">
        <v>-4.7619047619047616E-2</v>
      </c>
      <c r="AB169" s="115">
        <v>-0.10465116279069764</v>
      </c>
      <c r="AE169" s="115">
        <v>-3.4431137724550927E-2</v>
      </c>
      <c r="AF169" s="115">
        <v>-0.21686746987951813</v>
      </c>
      <c r="AG169" s="115">
        <v>-2.5974025974025976E-2</v>
      </c>
      <c r="AH169" s="115">
        <v>-0.18857142857142861</v>
      </c>
      <c r="AI169" s="115">
        <v>-0.13978494623655913</v>
      </c>
      <c r="AJ169" s="115">
        <v>9.3749999999999944E-2</v>
      </c>
      <c r="AK169" s="115">
        <v>-1.5282730514519173E-3</v>
      </c>
      <c r="AL169" s="115">
        <v>-0.22758620689655176</v>
      </c>
      <c r="AM169" s="115">
        <v>0</v>
      </c>
      <c r="AP169" s="116">
        <f t="shared" si="2"/>
        <v>-6.906196005486967E-2</v>
      </c>
    </row>
    <row r="170" spans="1:42" x14ac:dyDescent="0.2">
      <c r="A170" t="s">
        <v>1524</v>
      </c>
      <c r="B170" s="115">
        <v>0.23627906976744192</v>
      </c>
      <c r="C170" s="115">
        <v>6.9767441860465115E-2</v>
      </c>
      <c r="D170" s="115">
        <v>7.7343749999999975E-2</v>
      </c>
      <c r="E170" s="115">
        <v>-5.1282051282051357E-2</v>
      </c>
      <c r="F170" s="115">
        <v>8.0357142857142891E-2</v>
      </c>
      <c r="G170" s="115">
        <v>-0.28006329113924056</v>
      </c>
      <c r="H170" s="115">
        <v>2.5210084033613356E-2</v>
      </c>
      <c r="I170" s="115">
        <v>9.0361445783131659E-3</v>
      </c>
      <c r="J170" s="115">
        <v>0</v>
      </c>
      <c r="L170" s="115">
        <v>-9.0909090909090981E-2</v>
      </c>
      <c r="M170" s="115">
        <v>4.5751633986928011E-2</v>
      </c>
      <c r="P170" s="115">
        <v>-0.46089385474860334</v>
      </c>
      <c r="R170" s="115">
        <v>-8.6956521739130436E-3</v>
      </c>
      <c r="T170" s="115">
        <v>-2.1195652173913074E-2</v>
      </c>
      <c r="U170" s="115">
        <v>-9.6755833807626E-3</v>
      </c>
      <c r="V170" s="115">
        <v>1.0526315789473648E-2</v>
      </c>
      <c r="W170" s="115">
        <v>-2.34375E-2</v>
      </c>
      <c r="X170" s="115">
        <v>7.2727272727272793E-2</v>
      </c>
      <c r="Y170" s="115">
        <v>-0.18086956521739128</v>
      </c>
      <c r="Z170" s="115">
        <v>-0.15204081632653066</v>
      </c>
      <c r="AA170" s="115">
        <v>-0.125</v>
      </c>
      <c r="AB170" s="115">
        <v>1.1764705882352969E-2</v>
      </c>
      <c r="AE170" s="115">
        <v>4.3750000000000032E-2</v>
      </c>
      <c r="AF170" s="115">
        <v>0.22962962962962974</v>
      </c>
      <c r="AG170" s="115">
        <v>2.6041666666667038E-3</v>
      </c>
      <c r="AH170" s="115">
        <v>2.9411764705882353E-2</v>
      </c>
      <c r="AI170" s="115">
        <v>3.9106145251396648E-2</v>
      </c>
      <c r="AJ170" s="115">
        <v>6.6666666666666721E-2</v>
      </c>
      <c r="AK170" s="115">
        <v>5.9935205183585437E-2</v>
      </c>
      <c r="AL170" s="115">
        <v>3.5714285714285712E-2</v>
      </c>
      <c r="AM170" s="115">
        <v>0</v>
      </c>
      <c r="AP170" s="116">
        <f t="shared" si="2"/>
        <v>-8.3381171629154701E-3</v>
      </c>
    </row>
    <row r="171" spans="1:42" x14ac:dyDescent="0.2">
      <c r="A171" t="s">
        <v>1525</v>
      </c>
      <c r="B171" s="115">
        <v>-3.479236812570146E-2</v>
      </c>
      <c r="C171" s="115">
        <v>-9.8532494758909905E-2</v>
      </c>
      <c r="D171" s="115">
        <v>0</v>
      </c>
      <c r="E171" s="115">
        <v>-0.10491803278688522</v>
      </c>
      <c r="F171" s="115">
        <v>-0.13846153846153852</v>
      </c>
      <c r="G171" s="115">
        <v>-0.12707182320441993</v>
      </c>
      <c r="H171" s="115">
        <v>-0.23717948717948714</v>
      </c>
      <c r="I171" s="115">
        <v>-1.7751479289940662E-2</v>
      </c>
      <c r="J171" s="115">
        <v>-3.0303030303030304E-2</v>
      </c>
      <c r="L171" s="115">
        <v>0</v>
      </c>
      <c r="M171" s="115">
        <v>-7.7659574468085024E-2</v>
      </c>
      <c r="P171" s="115">
        <v>2.249621785173979</v>
      </c>
      <c r="R171" s="115">
        <v>2.6785714285714284E-2</v>
      </c>
      <c r="T171" s="115">
        <v>-6.2659195109526292E-2</v>
      </c>
      <c r="U171" s="115">
        <v>-0.10357142857142863</v>
      </c>
      <c r="V171" s="115">
        <v>-0.05</v>
      </c>
      <c r="W171" s="115">
        <v>-5.1813471502590676E-3</v>
      </c>
      <c r="X171" s="115">
        <v>0</v>
      </c>
      <c r="Y171" s="115">
        <v>-7.2580645161290328E-2</v>
      </c>
      <c r="Z171" s="115">
        <v>-1.705115346038117E-2</v>
      </c>
      <c r="AA171" s="115">
        <v>0.14285714285714285</v>
      </c>
      <c r="AB171" s="115">
        <v>-0.1206896551724138</v>
      </c>
      <c r="AE171" s="115">
        <v>-9.4339622641509441E-2</v>
      </c>
      <c r="AF171" s="115">
        <v>-3.6900369003690561E-3</v>
      </c>
      <c r="AG171" s="115">
        <v>2.3999999999999962E-2</v>
      </c>
      <c r="AH171" s="115">
        <v>7.5949367088607542E-2</v>
      </c>
      <c r="AI171" s="115">
        <v>-1.5130674002751032E-2</v>
      </c>
      <c r="AJ171" s="115">
        <v>-0.11764705882352938</v>
      </c>
      <c r="AK171" s="115">
        <v>-5.8823529411764788E-2</v>
      </c>
      <c r="AL171" s="115">
        <v>-3.114186851211068E-2</v>
      </c>
      <c r="AM171" s="115">
        <v>0</v>
      </c>
      <c r="AP171" s="116">
        <f t="shared" si="2"/>
        <v>2.9033482771293931E-2</v>
      </c>
    </row>
    <row r="172" spans="1:42" x14ac:dyDescent="0.2">
      <c r="A172" t="s">
        <v>1526</v>
      </c>
      <c r="B172" s="115">
        <v>-0.01</v>
      </c>
      <c r="C172" s="115">
        <v>7.1910112359550624E-2</v>
      </c>
      <c r="D172" s="115">
        <v>0</v>
      </c>
      <c r="E172" s="115">
        <v>0.19140624999999994</v>
      </c>
      <c r="F172" s="115">
        <v>0.10169491525423723</v>
      </c>
      <c r="G172" s="115">
        <v>3.8737446197991431E-2</v>
      </c>
      <c r="H172" s="115">
        <v>0.24799999999999997</v>
      </c>
      <c r="I172" s="115">
        <v>5.6249999999999911E-2</v>
      </c>
      <c r="J172" s="115">
        <v>-0.15384615384615385</v>
      </c>
      <c r="L172" s="115">
        <v>-8.3333333333333232E-2</v>
      </c>
      <c r="M172" s="115">
        <v>0.14634146341463414</v>
      </c>
      <c r="P172" s="115">
        <v>-0.35259549461312439</v>
      </c>
      <c r="R172" s="115">
        <v>4.770813844714681E-2</v>
      </c>
      <c r="T172" s="115">
        <v>-2.3383084577114372E-2</v>
      </c>
      <c r="U172" s="115">
        <v>7.6923076923076927E-2</v>
      </c>
      <c r="V172" s="115">
        <v>5.5408970976253337E-2</v>
      </c>
      <c r="W172" s="115">
        <v>-1.3796627491057685E-2</v>
      </c>
      <c r="X172" s="115">
        <v>0</v>
      </c>
      <c r="Y172" s="115">
        <v>5.9829059829059832E-2</v>
      </c>
      <c r="Z172" s="115">
        <v>2.7835051546391782E-2</v>
      </c>
      <c r="AA172" s="115">
        <v>0.05</v>
      </c>
      <c r="AB172" s="115">
        <v>-7.0512820512820498E-2</v>
      </c>
      <c r="AE172" s="115">
        <v>-1.3953488372093023E-2</v>
      </c>
      <c r="AF172" s="115">
        <v>2.6515151515151623E-2</v>
      </c>
      <c r="AG172" s="115">
        <v>-6.0150375939849593E-2</v>
      </c>
      <c r="AH172" s="115">
        <v>0.29508196721311492</v>
      </c>
      <c r="AI172" s="115">
        <v>0.13593749999999999</v>
      </c>
      <c r="AJ172" s="115">
        <v>-2.8571428571428598E-2</v>
      </c>
      <c r="AK172" s="115">
        <v>0</v>
      </c>
      <c r="AL172" s="115">
        <v>-3.6666666666666715E-2</v>
      </c>
      <c r="AM172" s="115">
        <v>0</v>
      </c>
      <c r="AP172" s="116">
        <f t="shared" si="2"/>
        <v>2.5250633217837628E-2</v>
      </c>
    </row>
    <row r="173" spans="1:42" x14ac:dyDescent="0.2">
      <c r="A173" t="s">
        <v>1527</v>
      </c>
      <c r="B173" s="115">
        <v>0.13236034222445905</v>
      </c>
      <c r="C173" s="115">
        <v>5.4502369668246377E-2</v>
      </c>
      <c r="D173" s="115">
        <v>-5.1813471502590676E-3</v>
      </c>
      <c r="E173" s="115">
        <v>-0.12027491408934707</v>
      </c>
      <c r="F173" s="115">
        <v>-0.13868613138686123</v>
      </c>
      <c r="G173" s="115">
        <v>-3.1944444444444407E-2</v>
      </c>
      <c r="H173" s="115">
        <v>-3.8461538461538464E-2</v>
      </c>
      <c r="I173" s="115">
        <v>-7.5144508670520263E-2</v>
      </c>
      <c r="J173" s="115">
        <v>-7.1428571428571425E-2</v>
      </c>
      <c r="L173" s="115">
        <v>-0.1111111111111112</v>
      </c>
      <c r="M173" s="115">
        <v>-9.5588235294117641E-2</v>
      </c>
      <c r="P173" s="115">
        <v>0.48833819241982512</v>
      </c>
      <c r="R173" s="115">
        <v>6.9000000000000061E-2</v>
      </c>
      <c r="T173" s="115">
        <v>-3.8277511961722487E-2</v>
      </c>
      <c r="U173" s="115">
        <v>2.8248587570621469E-2</v>
      </c>
      <c r="V173" s="115">
        <v>-2.6315789473684583E-3</v>
      </c>
      <c r="W173" s="115">
        <v>2.999999999999994E-2</v>
      </c>
      <c r="X173" s="115">
        <v>-0.26174496644295303</v>
      </c>
      <c r="Y173" s="115">
        <v>-0.16428571428571428</v>
      </c>
      <c r="Z173" s="115">
        <v>-5.4580896686159792E-2</v>
      </c>
      <c r="AA173" s="115">
        <v>0</v>
      </c>
      <c r="AB173" s="115">
        <v>-1.8867924528301931E-2</v>
      </c>
      <c r="AE173" s="115">
        <v>-2.2727272727272728E-2</v>
      </c>
      <c r="AF173" s="115">
        <v>4.7619047619047596E-2</v>
      </c>
      <c r="AG173" s="115">
        <v>7.8378378378378341E-2</v>
      </c>
      <c r="AH173" s="115">
        <v>0.19607843137254904</v>
      </c>
      <c r="AI173" s="115">
        <v>2.8938906752411574E-2</v>
      </c>
      <c r="AJ173" s="115">
        <v>6.0606060606060663E-2</v>
      </c>
      <c r="AK173" s="115">
        <v>0.3151211361737678</v>
      </c>
      <c r="AL173" s="115">
        <v>0.25</v>
      </c>
      <c r="AM173" s="115">
        <v>-0.2558139534883721</v>
      </c>
      <c r="AP173" s="116">
        <f t="shared" si="2"/>
        <v>8.7884139251848837E-3</v>
      </c>
    </row>
    <row r="174" spans="1:42" x14ac:dyDescent="0.2">
      <c r="A174" t="s">
        <v>1528</v>
      </c>
      <c r="B174" s="115">
        <v>-7.795823665893277E-2</v>
      </c>
      <c r="C174" s="115">
        <v>-0.15090543259557343</v>
      </c>
      <c r="D174" s="115">
        <v>1.2970168612191958E-3</v>
      </c>
      <c r="E174" s="115">
        <v>-0.19390581717451522</v>
      </c>
      <c r="F174" s="115">
        <v>-0.19411764705882356</v>
      </c>
      <c r="G174" s="115">
        <v>-0.11764705882352935</v>
      </c>
      <c r="H174" s="115">
        <v>-1.5151515151515098E-2</v>
      </c>
      <c r="I174" s="115">
        <v>-1.983002832861178E-2</v>
      </c>
      <c r="J174" s="115">
        <v>-4.5454545454545456E-2</v>
      </c>
      <c r="L174" s="115">
        <v>-9.9999999999999936E-2</v>
      </c>
      <c r="M174" s="115">
        <v>-4.2253521126760563E-2</v>
      </c>
      <c r="P174" s="115">
        <v>0.45647558386411896</v>
      </c>
      <c r="R174" s="115">
        <v>2.0408163265306121E-2</v>
      </c>
      <c r="T174" s="115">
        <v>-0.17063492063492064</v>
      </c>
      <c r="U174" s="115">
        <v>-0.18055555555555555</v>
      </c>
      <c r="V174" s="115">
        <v>-7.3170731707317069E-2</v>
      </c>
      <c r="W174" s="115">
        <v>-0.16666666666666666</v>
      </c>
      <c r="X174" s="115">
        <v>-3.3444816053510994E-3</v>
      </c>
      <c r="Y174" s="115">
        <v>8.6455331412102921E-3</v>
      </c>
      <c r="Z174" s="115">
        <v>0.10085836909871235</v>
      </c>
      <c r="AA174" s="115">
        <v>0.25</v>
      </c>
      <c r="AB174" s="115">
        <v>-0.1287671232876712</v>
      </c>
      <c r="AE174" s="115">
        <v>6.7961165048543687E-2</v>
      </c>
      <c r="AF174" s="115">
        <v>-0.20253164556962031</v>
      </c>
      <c r="AG174" s="115">
        <v>-1.2016021361815829E-2</v>
      </c>
      <c r="AH174" s="115">
        <v>-0.33766233766233772</v>
      </c>
      <c r="AI174" s="115">
        <v>-4.0123456790123455E-2</v>
      </c>
      <c r="AJ174" s="115">
        <v>-0.1851851851851852</v>
      </c>
      <c r="AK174" s="115">
        <v>-2.8409090909090908E-2</v>
      </c>
      <c r="AL174" s="115">
        <v>0.2</v>
      </c>
      <c r="AM174" s="115">
        <v>-2.2727272727272728E-2</v>
      </c>
      <c r="AP174" s="116">
        <f t="shared" si="2"/>
        <v>-4.5270079379245966E-2</v>
      </c>
    </row>
    <row r="175" spans="1:42" x14ac:dyDescent="0.2">
      <c r="A175" t="s">
        <v>1529</v>
      </c>
      <c r="B175" s="115">
        <v>7.4801309022907636E-3</v>
      </c>
      <c r="C175" s="115">
        <v>5.744680851063836E-2</v>
      </c>
      <c r="D175" s="115">
        <v>4.4293903074517681E-3</v>
      </c>
      <c r="E175" s="115">
        <v>-0.14047619047619045</v>
      </c>
      <c r="F175" s="115">
        <v>6.25E-2</v>
      </c>
      <c r="G175" s="115">
        <v>9.6774193548386941E-2</v>
      </c>
      <c r="H175" s="115">
        <v>-0.20000000000000004</v>
      </c>
      <c r="I175" s="115">
        <v>4.1297935103244796E-2</v>
      </c>
      <c r="J175" s="115">
        <v>0.12101910828025478</v>
      </c>
      <c r="L175" s="115">
        <v>0.25000000000000006</v>
      </c>
      <c r="M175" s="115">
        <v>-4.6979865771812082E-2</v>
      </c>
      <c r="P175" s="115">
        <v>-0.84952076677316291</v>
      </c>
      <c r="R175" s="115">
        <v>-5.076142131979695E-3</v>
      </c>
      <c r="T175" s="115">
        <v>-1.4855355746677136E-2</v>
      </c>
      <c r="U175" s="115">
        <v>-3.9573143619386415E-2</v>
      </c>
      <c r="V175" s="115">
        <v>0</v>
      </c>
      <c r="W175" s="115">
        <v>-0.05</v>
      </c>
      <c r="Y175" s="115">
        <v>5.7971014492754448E-3</v>
      </c>
      <c r="Z175" s="115">
        <v>-4.8979591836734664E-2</v>
      </c>
      <c r="AA175" s="115">
        <v>-0.37984496124031009</v>
      </c>
      <c r="AB175" s="115">
        <v>-6.8877551020408226E-2</v>
      </c>
      <c r="AE175" s="115">
        <v>-0.10822510822510822</v>
      </c>
      <c r="AF175" s="115">
        <v>-9.71428571428571E-2</v>
      </c>
      <c r="AG175" s="115">
        <v>-2.600780234070221E-2</v>
      </c>
      <c r="AH175" s="115">
        <v>0.1079136690647482</v>
      </c>
      <c r="AI175" s="115">
        <v>1.8867924528301886E-2</v>
      </c>
      <c r="AJ175" s="115">
        <v>-0.19000000000000003</v>
      </c>
      <c r="AK175" s="115">
        <v>2.6666666666666668E-2</v>
      </c>
      <c r="AL175" s="115">
        <v>-0.19678714859437746</v>
      </c>
      <c r="AM175" s="115">
        <v>0</v>
      </c>
      <c r="AP175" s="116">
        <f t="shared" si="2"/>
        <v>-5.5405118551948247E-2</v>
      </c>
    </row>
    <row r="176" spans="1:42" x14ac:dyDescent="0.2">
      <c r="A176" t="s">
        <v>1530</v>
      </c>
      <c r="B176" s="115">
        <v>-6.2047796535847424E-2</v>
      </c>
      <c r="C176" s="115">
        <v>-4.0816326530612242E-2</v>
      </c>
      <c r="D176" s="115">
        <v>-0.1404255319148936</v>
      </c>
      <c r="E176" s="115">
        <v>-1.1764705882352941E-2</v>
      </c>
      <c r="F176" s="115">
        <v>-0.15789473684210525</v>
      </c>
      <c r="G176" s="115">
        <v>-4.615384615384608E-2</v>
      </c>
      <c r="H176" s="115">
        <v>2.4844720496894318E-2</v>
      </c>
      <c r="I176" s="115">
        <v>-0.10789473684210531</v>
      </c>
      <c r="J176" s="115">
        <v>7.5342465753424653E-2</v>
      </c>
      <c r="L176" s="115">
        <v>-0.33333333333333337</v>
      </c>
      <c r="M176" s="115">
        <v>1.3260795647738787E-2</v>
      </c>
      <c r="P176" s="115">
        <v>-0.2192566724869045</v>
      </c>
      <c r="R176" s="115">
        <v>-1.1044176706827252E-2</v>
      </c>
      <c r="T176" s="115">
        <v>0.43707865168539334</v>
      </c>
      <c r="U176" s="115">
        <v>0.42251739405439603</v>
      </c>
      <c r="V176" s="115">
        <v>-9.3922651933701654E-2</v>
      </c>
      <c r="W176" s="115">
        <v>-0.04</v>
      </c>
      <c r="Y176" s="115">
        <v>-1.5691868758915754E-2</v>
      </c>
      <c r="Z176" s="115">
        <v>-1.2096774193548416E-2</v>
      </c>
      <c r="AA176" s="115">
        <v>0.22857142857142859</v>
      </c>
      <c r="AB176" s="115">
        <v>-0.10909090909090903</v>
      </c>
      <c r="AE176" s="115">
        <v>0.19133574007220214</v>
      </c>
      <c r="AF176" s="115">
        <v>0.22807017543859648</v>
      </c>
      <c r="AG176" s="115">
        <v>-3.874999999999993E-2</v>
      </c>
      <c r="AH176" s="115">
        <v>-7.9470198675496637E-2</v>
      </c>
      <c r="AI176" s="115">
        <v>-4.7333732774116268E-2</v>
      </c>
      <c r="AJ176" s="115">
        <v>-0.31034482758620691</v>
      </c>
      <c r="AK176" s="115">
        <v>0.21580547112462006</v>
      </c>
      <c r="AL176" s="115">
        <v>-0.11071428571428577</v>
      </c>
      <c r="AM176" s="115">
        <v>0</v>
      </c>
      <c r="AP176" s="116">
        <f t="shared" si="2"/>
        <v>-5.0406756370437933E-3</v>
      </c>
    </row>
    <row r="177" spans="1:42" x14ac:dyDescent="0.2">
      <c r="A177" t="s">
        <v>1531</v>
      </c>
      <c r="B177" s="115">
        <v>-8.0258116555757125E-2</v>
      </c>
      <c r="C177" s="115">
        <v>2.0833333333333332E-2</v>
      </c>
      <c r="D177" s="115">
        <v>5.1778478162989904E-3</v>
      </c>
      <c r="E177" s="115">
        <v>-5.5555555555555552E-2</v>
      </c>
      <c r="F177" s="115">
        <v>-9.5238095238095233E-2</v>
      </c>
      <c r="G177" s="115">
        <v>-0.14285714285714285</v>
      </c>
      <c r="H177" s="115">
        <v>0</v>
      </c>
      <c r="I177" s="115">
        <v>0.10144927536231885</v>
      </c>
      <c r="J177" s="115">
        <v>0.10606060606060606</v>
      </c>
      <c r="L177" s="115">
        <v>5.8823529411764761E-2</v>
      </c>
      <c r="M177" s="115">
        <v>-6.367398917542183E-2</v>
      </c>
      <c r="P177" s="115">
        <v>1.0847633905356215</v>
      </c>
      <c r="R177" s="115">
        <v>0</v>
      </c>
      <c r="T177" s="115">
        <v>-0.11881188118811881</v>
      </c>
      <c r="U177" s="115">
        <v>-0.1216666666666667</v>
      </c>
      <c r="V177" s="115">
        <v>5.5555555555555558E-3</v>
      </c>
      <c r="W177" s="115">
        <v>4.3841336116910233E-2</v>
      </c>
      <c r="Y177" s="115">
        <v>-0.22111111111111117</v>
      </c>
      <c r="Z177" s="115">
        <v>4.4210526315789506E-2</v>
      </c>
      <c r="AA177" s="115">
        <v>-4.5454545454545456E-2</v>
      </c>
      <c r="AB177" s="115">
        <v>-2.2222222222222223E-2</v>
      </c>
      <c r="AE177" s="115">
        <v>0.18015824710894701</v>
      </c>
      <c r="AF177" s="115">
        <v>-1.3840830449826941E-2</v>
      </c>
      <c r="AG177" s="115">
        <v>0</v>
      </c>
      <c r="AH177" s="115">
        <v>-0.16111111111111112</v>
      </c>
      <c r="AI177" s="115">
        <v>-1.8235294117647027E-2</v>
      </c>
      <c r="AJ177" s="115">
        <v>2.0208333333333335</v>
      </c>
      <c r="AK177" s="115">
        <v>7.3292735972161779E-2</v>
      </c>
      <c r="AL177" s="115">
        <v>2.941176470588238E-2</v>
      </c>
      <c r="AM177" s="115">
        <v>0</v>
      </c>
      <c r="AP177" s="116">
        <f t="shared" si="2"/>
        <v>8.7145830664176721E-2</v>
      </c>
    </row>
    <row r="178" spans="1:42" x14ac:dyDescent="0.2">
      <c r="A178" t="s">
        <v>1532</v>
      </c>
    </row>
    <row r="179" spans="1:42" x14ac:dyDescent="0.2">
      <c r="A179" t="s">
        <v>1533</v>
      </c>
    </row>
    <row r="180" spans="1:42" x14ac:dyDescent="0.2">
      <c r="A180" t="s">
        <v>1534</v>
      </c>
    </row>
    <row r="181" spans="1:42" x14ac:dyDescent="0.2">
      <c r="A181" t="s">
        <v>1535</v>
      </c>
    </row>
  </sheetData>
  <conditionalFormatting sqref="B1:H1">
    <cfRule type="duplicateValues" dxfId="17" priority="16"/>
  </conditionalFormatting>
  <conditionalFormatting sqref="B1:H1">
    <cfRule type="duplicateValues" dxfId="16" priority="15"/>
  </conditionalFormatting>
  <conditionalFormatting sqref="I1:W1">
    <cfRule type="duplicateValues" dxfId="15" priority="14"/>
  </conditionalFormatting>
  <conditionalFormatting sqref="I1:W1">
    <cfRule type="duplicateValues" dxfId="14" priority="13"/>
  </conditionalFormatting>
  <conditionalFormatting sqref="X1:AA1">
    <cfRule type="duplicateValues" dxfId="13" priority="12"/>
  </conditionalFormatting>
  <conditionalFormatting sqref="X1:AA1">
    <cfRule type="duplicateValues" dxfId="12" priority="11"/>
  </conditionalFormatting>
  <conditionalFormatting sqref="AB1">
    <cfRule type="duplicateValues" dxfId="11" priority="10"/>
  </conditionalFormatting>
  <conditionalFormatting sqref="AB1">
    <cfRule type="duplicateValues" dxfId="10" priority="9"/>
  </conditionalFormatting>
  <conditionalFormatting sqref="AC1:AD1">
    <cfRule type="duplicateValues" dxfId="9" priority="8"/>
  </conditionalFormatting>
  <conditionalFormatting sqref="AC1:AD1">
    <cfRule type="duplicateValues" dxfId="8" priority="7"/>
  </conditionalFormatting>
  <conditionalFormatting sqref="AE1:AG1">
    <cfRule type="duplicateValues" dxfId="7" priority="6"/>
  </conditionalFormatting>
  <conditionalFormatting sqref="AE1:AG1">
    <cfRule type="duplicateValues" dxfId="6" priority="5"/>
  </conditionalFormatting>
  <conditionalFormatting sqref="AH1:AM1">
    <cfRule type="duplicateValues" dxfId="5" priority="4"/>
  </conditionalFormatting>
  <conditionalFormatting sqref="AH1:AM1">
    <cfRule type="duplicateValues" dxfId="4" priority="3"/>
  </conditionalFormatting>
  <conditionalFormatting sqref="AN1">
    <cfRule type="duplicateValues" dxfId="3" priority="2"/>
  </conditionalFormatting>
  <conditionalFormatting sqref="AN1">
    <cfRule type="duplicateValues" dxfId="2" priority="1"/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81"/>
  <sheetViews>
    <sheetView tabSelected="1" workbookViewId="0">
      <selection activeCell="B1" sqref="B1"/>
    </sheetView>
  </sheetViews>
  <sheetFormatPr defaultRowHeight="12.75" x14ac:dyDescent="0.2"/>
  <cols>
    <col min="4" max="4" width="21" bestFit="1" customWidth="1"/>
  </cols>
  <sheetData>
    <row r="1" spans="1:4" ht="15.75" x14ac:dyDescent="0.25">
      <c r="B1" s="62" t="s">
        <v>283</v>
      </c>
      <c r="D1" s="126" t="s">
        <v>1536</v>
      </c>
    </row>
    <row r="2" spans="1:4" x14ac:dyDescent="0.2">
      <c r="A2" t="s">
        <v>1356</v>
      </c>
      <c r="B2" s="115">
        <v>0</v>
      </c>
      <c r="D2" s="116">
        <f>AVERAGE(B2)</f>
        <v>0</v>
      </c>
    </row>
    <row r="3" spans="1:4" x14ac:dyDescent="0.2">
      <c r="A3" t="s">
        <v>1357</v>
      </c>
      <c r="B3" s="115">
        <v>-7.4906367041198572E-3</v>
      </c>
      <c r="D3" s="116">
        <f t="shared" ref="D3:D66" si="0">AVERAGE(B3)</f>
        <v>-7.4906367041198572E-3</v>
      </c>
    </row>
    <row r="4" spans="1:4" x14ac:dyDescent="0.2">
      <c r="A4" t="s">
        <v>1358</v>
      </c>
      <c r="B4" s="115">
        <v>-1.1111111111111202E-2</v>
      </c>
      <c r="D4" s="116">
        <f t="shared" si="0"/>
        <v>-1.1111111111111202E-2</v>
      </c>
    </row>
    <row r="5" spans="1:4" x14ac:dyDescent="0.2">
      <c r="A5" t="s">
        <v>1359</v>
      </c>
      <c r="B5" s="115">
        <v>-4.5936395759717273E-2</v>
      </c>
      <c r="D5" s="116">
        <f t="shared" si="0"/>
        <v>-4.5936395759717273E-2</v>
      </c>
    </row>
    <row r="6" spans="1:4" x14ac:dyDescent="0.2">
      <c r="A6" t="s">
        <v>1360</v>
      </c>
      <c r="B6" s="115">
        <v>3.9485766758494002E-2</v>
      </c>
      <c r="D6" s="116">
        <f t="shared" si="0"/>
        <v>3.9485766758494002E-2</v>
      </c>
    </row>
    <row r="7" spans="1:4" x14ac:dyDescent="0.2">
      <c r="A7" t="s">
        <v>1361</v>
      </c>
      <c r="B7" s="115">
        <v>0</v>
      </c>
      <c r="D7" s="116">
        <f t="shared" si="0"/>
        <v>0</v>
      </c>
    </row>
    <row r="8" spans="1:4" x14ac:dyDescent="0.2">
      <c r="A8" t="s">
        <v>1362</v>
      </c>
      <c r="B8" s="115">
        <v>-1.5370705244122958E-2</v>
      </c>
      <c r="D8" s="116">
        <f t="shared" si="0"/>
        <v>-1.5370705244122958E-2</v>
      </c>
    </row>
    <row r="9" spans="1:4" x14ac:dyDescent="0.2">
      <c r="A9" t="s">
        <v>1363</v>
      </c>
      <c r="B9" s="115">
        <v>1.189387008234225E-2</v>
      </c>
      <c r="D9" s="116">
        <f t="shared" si="0"/>
        <v>1.189387008234225E-2</v>
      </c>
    </row>
    <row r="10" spans="1:4" x14ac:dyDescent="0.2">
      <c r="A10" t="s">
        <v>1364</v>
      </c>
      <c r="B10" s="115">
        <v>6.9471624266144713E-2</v>
      </c>
      <c r="D10" s="116">
        <f t="shared" si="0"/>
        <v>6.9471624266144713E-2</v>
      </c>
    </row>
    <row r="11" spans="1:4" x14ac:dyDescent="0.2">
      <c r="A11" t="s">
        <v>1365</v>
      </c>
      <c r="B11" s="115">
        <v>-0.17713365539452491</v>
      </c>
      <c r="D11" s="116">
        <f t="shared" si="0"/>
        <v>-0.17713365539452491</v>
      </c>
    </row>
    <row r="12" spans="1:4" x14ac:dyDescent="0.2">
      <c r="A12" t="s">
        <v>1366</v>
      </c>
      <c r="B12" s="115">
        <v>-1.5847860538827203E-2</v>
      </c>
      <c r="D12" s="116">
        <f t="shared" si="0"/>
        <v>-1.5847860538827203E-2</v>
      </c>
    </row>
    <row r="13" spans="1:4" x14ac:dyDescent="0.2">
      <c r="A13" t="s">
        <v>1367</v>
      </c>
      <c r="B13" s="115">
        <v>1.0408326661328984E-2</v>
      </c>
      <c r="D13" s="116">
        <f t="shared" si="0"/>
        <v>1.0408326661328984E-2</v>
      </c>
    </row>
    <row r="14" spans="1:4" x14ac:dyDescent="0.2">
      <c r="A14" t="s">
        <v>1368</v>
      </c>
      <c r="B14" s="115">
        <v>6.1172472387425715E-2</v>
      </c>
      <c r="D14" s="116">
        <f t="shared" si="0"/>
        <v>6.1172472387425715E-2</v>
      </c>
    </row>
    <row r="15" spans="1:4" x14ac:dyDescent="0.2">
      <c r="A15" t="s">
        <v>1369</v>
      </c>
      <c r="B15" s="115">
        <v>3.1551270815074445E-2</v>
      </c>
      <c r="D15" s="116">
        <f t="shared" si="0"/>
        <v>3.1551270815074445E-2</v>
      </c>
    </row>
    <row r="16" spans="1:4" x14ac:dyDescent="0.2">
      <c r="A16" t="s">
        <v>1370</v>
      </c>
      <c r="B16" s="115">
        <v>0.16309887869520892</v>
      </c>
      <c r="D16" s="116">
        <f t="shared" si="0"/>
        <v>0.16309887869520892</v>
      </c>
    </row>
    <row r="17" spans="1:4" x14ac:dyDescent="0.2">
      <c r="A17" t="s">
        <v>1371</v>
      </c>
      <c r="B17" s="115">
        <v>1.0204081632652843E-3</v>
      </c>
      <c r="D17" s="116">
        <f t="shared" si="0"/>
        <v>1.0204081632652843E-3</v>
      </c>
    </row>
    <row r="18" spans="1:4" x14ac:dyDescent="0.2">
      <c r="A18" t="s">
        <v>1372</v>
      </c>
      <c r="B18" s="115">
        <v>-1.9999999999999928E-2</v>
      </c>
      <c r="D18" s="116">
        <f t="shared" si="0"/>
        <v>-1.9999999999999928E-2</v>
      </c>
    </row>
    <row r="19" spans="1:4" x14ac:dyDescent="0.2">
      <c r="A19" t="s">
        <v>1373</v>
      </c>
      <c r="B19" s="115">
        <v>-1.6715830875122902E-2</v>
      </c>
      <c r="D19" s="116">
        <f t="shared" si="0"/>
        <v>-1.6715830875122902E-2</v>
      </c>
    </row>
    <row r="20" spans="1:4" x14ac:dyDescent="0.2">
      <c r="A20" t="s">
        <v>1374</v>
      </c>
      <c r="B20" s="115">
        <v>-4.8643592142188927E-2</v>
      </c>
      <c r="D20" s="116">
        <f t="shared" si="0"/>
        <v>-4.8643592142188927E-2</v>
      </c>
    </row>
    <row r="21" spans="1:4" x14ac:dyDescent="0.2">
      <c r="A21" t="s">
        <v>1375</v>
      </c>
      <c r="B21" s="115">
        <v>-5.8149779735682833E-2</v>
      </c>
      <c r="D21" s="116">
        <f t="shared" si="0"/>
        <v>-5.8149779735682833E-2</v>
      </c>
    </row>
    <row r="22" spans="1:4" x14ac:dyDescent="0.2">
      <c r="A22" t="s">
        <v>1376</v>
      </c>
      <c r="B22" s="115">
        <v>-7.8671328671328557E-3</v>
      </c>
      <c r="D22" s="116">
        <f t="shared" si="0"/>
        <v>-7.8671328671328557E-3</v>
      </c>
    </row>
    <row r="23" spans="1:4" x14ac:dyDescent="0.2">
      <c r="A23" t="s">
        <v>1377</v>
      </c>
      <c r="B23" s="115">
        <v>-8.7336244541482864E-4</v>
      </c>
      <c r="D23" s="116">
        <f t="shared" si="0"/>
        <v>-8.7336244541482864E-4</v>
      </c>
    </row>
    <row r="24" spans="1:4" x14ac:dyDescent="0.2">
      <c r="A24" t="s">
        <v>1378</v>
      </c>
      <c r="B24" s="115">
        <v>-3.2121724429416805E-2</v>
      </c>
      <c r="D24" s="116">
        <f t="shared" si="0"/>
        <v>-3.2121724429416805E-2</v>
      </c>
    </row>
    <row r="25" spans="1:4" x14ac:dyDescent="0.2">
      <c r="A25" t="s">
        <v>1379</v>
      </c>
      <c r="B25" s="115">
        <v>-1.33444537114262E-2</v>
      </c>
      <c r="D25" s="116">
        <f t="shared" si="0"/>
        <v>-1.33444537114262E-2</v>
      </c>
    </row>
    <row r="26" spans="1:4" x14ac:dyDescent="0.2">
      <c r="A26" t="s">
        <v>1380</v>
      </c>
      <c r="B26" s="115">
        <v>-1.6652789342214466E-3</v>
      </c>
      <c r="D26" s="116">
        <f t="shared" si="0"/>
        <v>-1.6652789342214466E-3</v>
      </c>
    </row>
    <row r="27" spans="1:4" x14ac:dyDescent="0.2">
      <c r="A27" t="s">
        <v>1381</v>
      </c>
      <c r="B27" s="115">
        <v>-8.3194675540763626E-4</v>
      </c>
      <c r="D27" s="116">
        <f t="shared" si="0"/>
        <v>-8.3194675540763626E-4</v>
      </c>
    </row>
    <row r="28" spans="1:4" x14ac:dyDescent="0.2">
      <c r="A28" t="s">
        <v>1382</v>
      </c>
      <c r="B28" s="115">
        <v>-4.6031746031746042E-2</v>
      </c>
      <c r="D28" s="116">
        <f t="shared" si="0"/>
        <v>-4.6031746031746042E-2</v>
      </c>
    </row>
    <row r="29" spans="1:4" x14ac:dyDescent="0.2">
      <c r="A29" t="s">
        <v>1383</v>
      </c>
      <c r="B29" s="115">
        <v>-3.9525691699605304E-3</v>
      </c>
      <c r="D29" s="116">
        <f t="shared" si="0"/>
        <v>-3.9525691699605304E-3</v>
      </c>
    </row>
    <row r="30" spans="1:4" x14ac:dyDescent="0.2">
      <c r="A30" t="s">
        <v>1384</v>
      </c>
      <c r="B30" s="115">
        <v>-3.9370078740156647E-3</v>
      </c>
      <c r="D30" s="116">
        <f t="shared" si="0"/>
        <v>-3.9370078740156647E-3</v>
      </c>
    </row>
    <row r="31" spans="1:4" x14ac:dyDescent="0.2">
      <c r="A31" t="s">
        <v>1385</v>
      </c>
      <c r="B31" s="115">
        <v>-1.5503875968992331E-2</v>
      </c>
      <c r="D31" s="116">
        <f t="shared" si="0"/>
        <v>-1.5503875968992331E-2</v>
      </c>
    </row>
    <row r="32" spans="1:4" x14ac:dyDescent="0.2">
      <c r="A32" t="s">
        <v>1386</v>
      </c>
      <c r="B32" s="115">
        <v>-2.8614457831325227E-2</v>
      </c>
      <c r="D32" s="116">
        <f t="shared" si="0"/>
        <v>-2.8614457831325227E-2</v>
      </c>
    </row>
    <row r="33" spans="1:4" x14ac:dyDescent="0.2">
      <c r="A33" t="s">
        <v>1387</v>
      </c>
      <c r="B33" s="115">
        <v>2.865995352439963E-2</v>
      </c>
      <c r="D33" s="116">
        <f t="shared" si="0"/>
        <v>2.865995352439963E-2</v>
      </c>
    </row>
    <row r="34" spans="1:4" x14ac:dyDescent="0.2">
      <c r="A34" t="s">
        <v>1388</v>
      </c>
      <c r="B34" s="115">
        <v>-6.1585835257890742E-3</v>
      </c>
      <c r="D34" s="116">
        <f t="shared" si="0"/>
        <v>-6.1585835257890742E-3</v>
      </c>
    </row>
    <row r="35" spans="1:4" x14ac:dyDescent="0.2">
      <c r="A35" t="s">
        <v>1389</v>
      </c>
      <c r="B35" s="115">
        <v>3.0888030888031603E-3</v>
      </c>
      <c r="D35" s="116">
        <f t="shared" si="0"/>
        <v>3.0888030888031603E-3</v>
      </c>
    </row>
    <row r="36" spans="1:4" x14ac:dyDescent="0.2">
      <c r="A36" t="s">
        <v>1390</v>
      </c>
      <c r="B36" s="115">
        <v>7.9166666666666607E-2</v>
      </c>
      <c r="D36" s="116">
        <f t="shared" si="0"/>
        <v>7.9166666666666607E-2</v>
      </c>
    </row>
    <row r="37" spans="1:4" x14ac:dyDescent="0.2">
      <c r="A37" t="s">
        <v>1391</v>
      </c>
      <c r="B37" s="115">
        <v>9.0909090909090912E-2</v>
      </c>
      <c r="D37" s="116">
        <f t="shared" si="0"/>
        <v>9.0909090909090912E-2</v>
      </c>
    </row>
    <row r="38" spans="1:4" x14ac:dyDescent="0.2">
      <c r="A38" t="s">
        <v>1392</v>
      </c>
      <c r="B38" s="115">
        <v>-1.1680143755615524E-2</v>
      </c>
      <c r="D38" s="116">
        <f t="shared" si="0"/>
        <v>-1.1680143755615524E-2</v>
      </c>
    </row>
    <row r="39" spans="1:4" x14ac:dyDescent="0.2">
      <c r="A39" t="s">
        <v>1393</v>
      </c>
      <c r="B39" s="115">
        <v>-9.7864768683273515E-3</v>
      </c>
      <c r="D39" s="116">
        <f t="shared" si="0"/>
        <v>-9.7864768683273515E-3</v>
      </c>
    </row>
    <row r="40" spans="1:4" x14ac:dyDescent="0.2">
      <c r="A40" t="s">
        <v>1394</v>
      </c>
      <c r="B40" s="115">
        <v>2.8362305580969853E-2</v>
      </c>
      <c r="D40" s="116">
        <f t="shared" si="0"/>
        <v>2.8362305580969853E-2</v>
      </c>
    </row>
    <row r="41" spans="1:4" x14ac:dyDescent="0.2">
      <c r="A41" t="s">
        <v>1395</v>
      </c>
      <c r="B41" s="115">
        <v>-9.6694214876033052E-2</v>
      </c>
      <c r="D41" s="116">
        <f t="shared" si="0"/>
        <v>-9.6694214876033052E-2</v>
      </c>
    </row>
    <row r="42" spans="1:4" x14ac:dyDescent="0.2">
      <c r="A42" t="s">
        <v>1396</v>
      </c>
      <c r="B42" s="115">
        <v>-7.3831009023789876E-3</v>
      </c>
      <c r="D42" s="116">
        <f t="shared" si="0"/>
        <v>-7.3831009023789876E-3</v>
      </c>
    </row>
    <row r="43" spans="1:4" x14ac:dyDescent="0.2">
      <c r="A43" t="s">
        <v>1397</v>
      </c>
      <c r="B43" s="115">
        <v>3.0431107354184229E-2</v>
      </c>
      <c r="D43" s="116">
        <f t="shared" si="0"/>
        <v>3.0431107354184229E-2</v>
      </c>
    </row>
    <row r="44" spans="1:4" x14ac:dyDescent="0.2">
      <c r="A44" t="s">
        <v>1398</v>
      </c>
      <c r="B44" s="115">
        <v>1.545064377682401E-2</v>
      </c>
      <c r="D44" s="116">
        <f t="shared" si="0"/>
        <v>1.545064377682401E-2</v>
      </c>
    </row>
    <row r="45" spans="1:4" x14ac:dyDescent="0.2">
      <c r="A45" t="s">
        <v>1399</v>
      </c>
      <c r="B45" s="115">
        <v>3.8324420677361824E-2</v>
      </c>
      <c r="D45" s="116">
        <f t="shared" si="0"/>
        <v>3.8324420677361824E-2</v>
      </c>
    </row>
    <row r="46" spans="1:4" x14ac:dyDescent="0.2">
      <c r="A46" t="s">
        <v>1400</v>
      </c>
      <c r="B46" s="115">
        <v>1.7857142857144064E-3</v>
      </c>
      <c r="D46" s="116">
        <f t="shared" si="0"/>
        <v>1.7857142857144064E-3</v>
      </c>
    </row>
    <row r="47" spans="1:4" x14ac:dyDescent="0.2">
      <c r="A47" t="s">
        <v>1401</v>
      </c>
      <c r="B47" s="115">
        <v>3.2258064516129004E-2</v>
      </c>
      <c r="D47" s="116">
        <f t="shared" si="0"/>
        <v>3.2258064516129004E-2</v>
      </c>
    </row>
    <row r="48" spans="1:4" x14ac:dyDescent="0.2">
      <c r="A48" t="s">
        <v>1402</v>
      </c>
      <c r="B48" s="115">
        <v>-7.319304666056731E-3</v>
      </c>
      <c r="D48" s="116">
        <f t="shared" si="0"/>
        <v>-7.319304666056731E-3</v>
      </c>
    </row>
    <row r="49" spans="1:4" x14ac:dyDescent="0.2">
      <c r="A49" t="s">
        <v>1403</v>
      </c>
      <c r="B49" s="115">
        <v>5.5197792088316931E-3</v>
      </c>
      <c r="D49" s="116">
        <f t="shared" si="0"/>
        <v>5.5197792088316931E-3</v>
      </c>
    </row>
    <row r="50" spans="1:4" x14ac:dyDescent="0.2">
      <c r="A50" t="s">
        <v>1404</v>
      </c>
      <c r="B50" s="115">
        <v>1.5887850467289712E-2</v>
      </c>
      <c r="D50" s="116">
        <f t="shared" si="0"/>
        <v>1.5887850467289712E-2</v>
      </c>
    </row>
    <row r="51" spans="1:4" x14ac:dyDescent="0.2">
      <c r="A51" t="s">
        <v>1405</v>
      </c>
      <c r="B51" s="115">
        <v>1.2298959318826774E-2</v>
      </c>
      <c r="D51" s="116">
        <f t="shared" si="0"/>
        <v>1.2298959318826774E-2</v>
      </c>
    </row>
    <row r="52" spans="1:4" x14ac:dyDescent="0.2">
      <c r="A52" t="s">
        <v>1406</v>
      </c>
      <c r="B52" s="115">
        <v>8.5877862595419713E-3</v>
      </c>
      <c r="D52" s="116">
        <f t="shared" si="0"/>
        <v>8.5877862595419713E-3</v>
      </c>
    </row>
    <row r="53" spans="1:4" x14ac:dyDescent="0.2">
      <c r="A53" t="s">
        <v>1407</v>
      </c>
      <c r="B53" s="115">
        <v>1.158301158301168E-2</v>
      </c>
      <c r="D53" s="116">
        <f t="shared" si="0"/>
        <v>1.158301158301168E-2</v>
      </c>
    </row>
    <row r="54" spans="1:4" x14ac:dyDescent="0.2">
      <c r="A54" t="s">
        <v>1408</v>
      </c>
      <c r="B54" s="115">
        <v>2.9041626331073921E-3</v>
      </c>
      <c r="D54" s="116">
        <f t="shared" si="0"/>
        <v>2.9041626331073921E-3</v>
      </c>
    </row>
    <row r="55" spans="1:4" x14ac:dyDescent="0.2">
      <c r="A55" t="s">
        <v>1409</v>
      </c>
      <c r="B55" s="115">
        <v>-4.3518518518518574E-2</v>
      </c>
      <c r="D55" s="116">
        <f t="shared" si="0"/>
        <v>-4.3518518518518574E-2</v>
      </c>
    </row>
    <row r="56" spans="1:4" x14ac:dyDescent="0.2">
      <c r="A56" t="s">
        <v>1410</v>
      </c>
      <c r="B56" s="115">
        <v>9.3457943925234974E-3</v>
      </c>
      <c r="D56" s="116">
        <f t="shared" si="0"/>
        <v>9.3457943925234974E-3</v>
      </c>
    </row>
    <row r="57" spans="1:4" x14ac:dyDescent="0.2">
      <c r="A57" t="s">
        <v>1411</v>
      </c>
      <c r="B57" s="115">
        <v>7.5329566854990659E-3</v>
      </c>
      <c r="D57" s="116">
        <f t="shared" si="0"/>
        <v>7.5329566854990659E-3</v>
      </c>
    </row>
    <row r="58" spans="1:4" x14ac:dyDescent="0.2">
      <c r="A58" t="s">
        <v>1412</v>
      </c>
      <c r="B58" s="115">
        <v>1.72413793103448E-2</v>
      </c>
      <c r="D58" s="116">
        <f t="shared" si="0"/>
        <v>1.72413793103448E-2</v>
      </c>
    </row>
    <row r="59" spans="1:4" x14ac:dyDescent="0.2">
      <c r="A59" t="s">
        <v>1413</v>
      </c>
      <c r="B59" s="115">
        <v>4.3999999999999949E-2</v>
      </c>
      <c r="D59" s="116">
        <f t="shared" si="0"/>
        <v>4.3999999999999949E-2</v>
      </c>
    </row>
    <row r="60" spans="1:4" x14ac:dyDescent="0.2">
      <c r="A60" t="s">
        <v>1414</v>
      </c>
      <c r="B60" s="115">
        <v>1.0010010010009797E-3</v>
      </c>
      <c r="D60" s="116">
        <f t="shared" si="0"/>
        <v>1.0010010010009797E-3</v>
      </c>
    </row>
    <row r="61" spans="1:4" x14ac:dyDescent="0.2">
      <c r="A61" t="s">
        <v>1415</v>
      </c>
      <c r="B61" s="115">
        <v>-6.8965517241379323E-2</v>
      </c>
      <c r="D61" s="116">
        <f t="shared" si="0"/>
        <v>-6.8965517241379323E-2</v>
      </c>
    </row>
    <row r="62" spans="1:4" x14ac:dyDescent="0.2">
      <c r="A62" t="s">
        <v>1416</v>
      </c>
      <c r="B62" s="115">
        <v>3.1730769230769236E-2</v>
      </c>
      <c r="D62" s="116">
        <f t="shared" si="0"/>
        <v>3.1730769230769236E-2</v>
      </c>
    </row>
    <row r="63" spans="1:4" x14ac:dyDescent="0.2">
      <c r="A63" t="s">
        <v>1417</v>
      </c>
      <c r="B63" s="115">
        <v>2.8684470820969431E-2</v>
      </c>
      <c r="D63" s="116">
        <f t="shared" si="0"/>
        <v>2.8684470820969431E-2</v>
      </c>
    </row>
    <row r="64" spans="1:4" x14ac:dyDescent="0.2">
      <c r="A64" t="s">
        <v>1418</v>
      </c>
      <c r="B64" s="115">
        <v>-4.2613636363636465E-2</v>
      </c>
      <c r="D64" s="116">
        <f t="shared" si="0"/>
        <v>-4.2613636363636465E-2</v>
      </c>
    </row>
    <row r="65" spans="1:4" x14ac:dyDescent="0.2">
      <c r="A65" t="s">
        <v>1419</v>
      </c>
      <c r="B65" s="115">
        <v>2.2265246853823854E-2</v>
      </c>
      <c r="D65" s="116">
        <f t="shared" si="0"/>
        <v>2.2265246853823854E-2</v>
      </c>
    </row>
    <row r="66" spans="1:4" x14ac:dyDescent="0.2">
      <c r="A66" t="s">
        <v>1420</v>
      </c>
      <c r="B66" s="115">
        <v>-6.1762034514078086E-2</v>
      </c>
      <c r="D66" s="116">
        <f t="shared" si="0"/>
        <v>-6.1762034514078086E-2</v>
      </c>
    </row>
    <row r="67" spans="1:4" x14ac:dyDescent="0.2">
      <c r="A67" t="s">
        <v>1421</v>
      </c>
      <c r="B67" s="115">
        <v>0</v>
      </c>
      <c r="D67" s="116">
        <f t="shared" ref="D67:D130" si="1">AVERAGE(B67)</f>
        <v>0</v>
      </c>
    </row>
    <row r="68" spans="1:4" x14ac:dyDescent="0.2">
      <c r="A68" t="s">
        <v>1422</v>
      </c>
      <c r="B68" s="115">
        <v>0</v>
      </c>
      <c r="D68" s="116">
        <f t="shared" si="1"/>
        <v>0</v>
      </c>
    </row>
    <row r="69" spans="1:4" x14ac:dyDescent="0.2">
      <c r="A69" t="s">
        <v>1423</v>
      </c>
      <c r="B69" s="115">
        <v>-7.4906367041198572E-3</v>
      </c>
      <c r="D69" s="116">
        <f t="shared" si="1"/>
        <v>-7.4906367041198572E-3</v>
      </c>
    </row>
    <row r="70" spans="1:4" x14ac:dyDescent="0.2">
      <c r="A70" t="s">
        <v>1424</v>
      </c>
      <c r="B70" s="115">
        <v>-1.1111111111111202E-2</v>
      </c>
      <c r="D70" s="116">
        <f t="shared" si="1"/>
        <v>-1.1111111111111202E-2</v>
      </c>
    </row>
    <row r="71" spans="1:4" x14ac:dyDescent="0.2">
      <c r="A71" t="s">
        <v>1425</v>
      </c>
      <c r="B71" s="115">
        <v>-4.5936395759717273E-2</v>
      </c>
      <c r="D71" s="116">
        <f t="shared" si="1"/>
        <v>-4.5936395759717273E-2</v>
      </c>
    </row>
    <row r="72" spans="1:4" x14ac:dyDescent="0.2">
      <c r="A72" t="s">
        <v>1426</v>
      </c>
      <c r="B72" s="115">
        <v>3.9485766758494002E-2</v>
      </c>
      <c r="D72" s="116">
        <f t="shared" si="1"/>
        <v>3.9485766758494002E-2</v>
      </c>
    </row>
    <row r="73" spans="1:4" x14ac:dyDescent="0.2">
      <c r="A73" t="s">
        <v>1427</v>
      </c>
      <c r="B73" s="115">
        <v>0</v>
      </c>
      <c r="D73" s="116">
        <f t="shared" si="1"/>
        <v>0</v>
      </c>
    </row>
    <row r="74" spans="1:4" x14ac:dyDescent="0.2">
      <c r="A74" t="s">
        <v>1428</v>
      </c>
      <c r="B74" s="115">
        <v>-1.5370705244122958E-2</v>
      </c>
      <c r="D74" s="116">
        <f t="shared" si="1"/>
        <v>-1.5370705244122958E-2</v>
      </c>
    </row>
    <row r="75" spans="1:4" x14ac:dyDescent="0.2">
      <c r="A75" t="s">
        <v>1429</v>
      </c>
      <c r="B75" s="115">
        <v>1.189387008234225E-2</v>
      </c>
      <c r="D75" s="116">
        <f t="shared" si="1"/>
        <v>1.189387008234225E-2</v>
      </c>
    </row>
    <row r="76" spans="1:4" x14ac:dyDescent="0.2">
      <c r="A76" t="s">
        <v>1430</v>
      </c>
      <c r="B76" s="115">
        <v>6.9471624266144713E-2</v>
      </c>
      <c r="D76" s="116">
        <f t="shared" si="1"/>
        <v>6.9471624266144713E-2</v>
      </c>
    </row>
    <row r="77" spans="1:4" x14ac:dyDescent="0.2">
      <c r="A77" t="s">
        <v>1431</v>
      </c>
      <c r="B77" s="115">
        <v>-0.17713365539452491</v>
      </c>
      <c r="D77" s="116">
        <f t="shared" si="1"/>
        <v>-0.17713365539452491</v>
      </c>
    </row>
    <row r="78" spans="1:4" x14ac:dyDescent="0.2">
      <c r="A78" t="s">
        <v>1432</v>
      </c>
      <c r="B78" s="115">
        <v>-1.5847860538827203E-2</v>
      </c>
      <c r="D78" s="116">
        <f t="shared" si="1"/>
        <v>-1.5847860538827203E-2</v>
      </c>
    </row>
    <row r="79" spans="1:4" x14ac:dyDescent="0.2">
      <c r="A79" t="s">
        <v>1433</v>
      </c>
      <c r="B79" s="115">
        <v>1.0408326661328984E-2</v>
      </c>
      <c r="D79" s="116">
        <f t="shared" si="1"/>
        <v>1.0408326661328984E-2</v>
      </c>
    </row>
    <row r="80" spans="1:4" x14ac:dyDescent="0.2">
      <c r="A80" t="s">
        <v>1434</v>
      </c>
      <c r="B80" s="115">
        <v>6.1172472387425715E-2</v>
      </c>
      <c r="D80" s="116">
        <f t="shared" si="1"/>
        <v>6.1172472387425715E-2</v>
      </c>
    </row>
    <row r="81" spans="1:4" x14ac:dyDescent="0.2">
      <c r="A81" t="s">
        <v>1435</v>
      </c>
      <c r="B81" s="115">
        <v>3.1551270815074445E-2</v>
      </c>
      <c r="D81" s="116">
        <f t="shared" si="1"/>
        <v>3.1551270815074445E-2</v>
      </c>
    </row>
    <row r="82" spans="1:4" x14ac:dyDescent="0.2">
      <c r="A82" t="s">
        <v>1436</v>
      </c>
      <c r="B82" s="115">
        <v>0.16309887869520892</v>
      </c>
      <c r="D82" s="116">
        <f t="shared" si="1"/>
        <v>0.16309887869520892</v>
      </c>
    </row>
    <row r="83" spans="1:4" x14ac:dyDescent="0.2">
      <c r="A83" t="s">
        <v>1437</v>
      </c>
      <c r="B83" s="115">
        <v>1.0204081632652843E-3</v>
      </c>
      <c r="D83" s="116">
        <f t="shared" si="1"/>
        <v>1.0204081632652843E-3</v>
      </c>
    </row>
    <row r="84" spans="1:4" x14ac:dyDescent="0.2">
      <c r="A84" t="s">
        <v>1438</v>
      </c>
      <c r="B84" s="115">
        <v>-1.9999999999999928E-2</v>
      </c>
      <c r="D84" s="116">
        <f t="shared" si="1"/>
        <v>-1.9999999999999928E-2</v>
      </c>
    </row>
    <row r="85" spans="1:4" x14ac:dyDescent="0.2">
      <c r="A85" t="s">
        <v>1439</v>
      </c>
      <c r="B85" s="115">
        <v>-1.6715830875122902E-2</v>
      </c>
      <c r="D85" s="116">
        <f t="shared" si="1"/>
        <v>-1.6715830875122902E-2</v>
      </c>
    </row>
    <row r="86" spans="1:4" x14ac:dyDescent="0.2">
      <c r="A86" t="s">
        <v>1440</v>
      </c>
      <c r="B86" s="115">
        <v>-4.8643592142188927E-2</v>
      </c>
      <c r="D86" s="116">
        <f t="shared" si="1"/>
        <v>-4.8643592142188927E-2</v>
      </c>
    </row>
    <row r="87" spans="1:4" x14ac:dyDescent="0.2">
      <c r="A87" t="s">
        <v>1441</v>
      </c>
      <c r="B87" s="115">
        <v>-5.8149779735682833E-2</v>
      </c>
      <c r="D87" s="116">
        <f t="shared" si="1"/>
        <v>-5.8149779735682833E-2</v>
      </c>
    </row>
    <row r="88" spans="1:4" x14ac:dyDescent="0.2">
      <c r="A88" t="s">
        <v>1442</v>
      </c>
      <c r="B88" s="115">
        <v>-7.8671328671328557E-3</v>
      </c>
      <c r="D88" s="116">
        <f t="shared" si="1"/>
        <v>-7.8671328671328557E-3</v>
      </c>
    </row>
    <row r="89" spans="1:4" x14ac:dyDescent="0.2">
      <c r="A89" t="s">
        <v>1443</v>
      </c>
      <c r="B89" s="115">
        <v>-8.7336244541482864E-4</v>
      </c>
      <c r="D89" s="116">
        <f t="shared" si="1"/>
        <v>-8.7336244541482864E-4</v>
      </c>
    </row>
    <row r="90" spans="1:4" x14ac:dyDescent="0.2">
      <c r="A90" t="s">
        <v>1444</v>
      </c>
      <c r="B90" s="115">
        <v>-3.2121724429416805E-2</v>
      </c>
      <c r="D90" s="116">
        <f t="shared" si="1"/>
        <v>-3.2121724429416805E-2</v>
      </c>
    </row>
    <row r="91" spans="1:4" x14ac:dyDescent="0.2">
      <c r="A91" t="s">
        <v>1445</v>
      </c>
      <c r="B91" s="115">
        <v>-1.33444537114262E-2</v>
      </c>
      <c r="D91" s="116">
        <f t="shared" si="1"/>
        <v>-1.33444537114262E-2</v>
      </c>
    </row>
    <row r="92" spans="1:4" x14ac:dyDescent="0.2">
      <c r="A92" t="s">
        <v>1446</v>
      </c>
      <c r="B92" s="115">
        <v>-1.6652789342214466E-3</v>
      </c>
      <c r="D92" s="116">
        <f t="shared" si="1"/>
        <v>-1.6652789342214466E-3</v>
      </c>
    </row>
    <row r="93" spans="1:4" x14ac:dyDescent="0.2">
      <c r="A93" t="s">
        <v>1447</v>
      </c>
      <c r="B93" s="115">
        <v>-8.3194675540763626E-4</v>
      </c>
      <c r="D93" s="116">
        <f t="shared" si="1"/>
        <v>-8.3194675540763626E-4</v>
      </c>
    </row>
    <row r="94" spans="1:4" x14ac:dyDescent="0.2">
      <c r="A94" t="s">
        <v>1448</v>
      </c>
      <c r="B94" s="115">
        <v>-4.6031746031746042E-2</v>
      </c>
      <c r="D94" s="116">
        <f t="shared" si="1"/>
        <v>-4.6031746031746042E-2</v>
      </c>
    </row>
    <row r="95" spans="1:4" x14ac:dyDescent="0.2">
      <c r="A95" t="s">
        <v>1449</v>
      </c>
      <c r="B95" s="115">
        <v>-3.9525691699605304E-3</v>
      </c>
      <c r="D95" s="116">
        <f t="shared" si="1"/>
        <v>-3.9525691699605304E-3</v>
      </c>
    </row>
    <row r="96" spans="1:4" x14ac:dyDescent="0.2">
      <c r="A96" t="s">
        <v>1450</v>
      </c>
      <c r="B96" s="115">
        <v>-3.9370078740156647E-3</v>
      </c>
      <c r="D96" s="116">
        <f t="shared" si="1"/>
        <v>-3.9370078740156647E-3</v>
      </c>
    </row>
    <row r="97" spans="1:4" x14ac:dyDescent="0.2">
      <c r="A97" t="s">
        <v>1451</v>
      </c>
      <c r="B97" s="115">
        <v>-1.5503875968992331E-2</v>
      </c>
      <c r="D97" s="116">
        <f t="shared" si="1"/>
        <v>-1.5503875968992331E-2</v>
      </c>
    </row>
    <row r="98" spans="1:4" x14ac:dyDescent="0.2">
      <c r="A98" t="s">
        <v>1452</v>
      </c>
      <c r="B98" s="115">
        <v>-2.8614457831325227E-2</v>
      </c>
      <c r="D98" s="116">
        <f t="shared" si="1"/>
        <v>-2.8614457831325227E-2</v>
      </c>
    </row>
    <row r="99" spans="1:4" x14ac:dyDescent="0.2">
      <c r="A99" t="s">
        <v>1453</v>
      </c>
      <c r="B99" s="115">
        <v>2.865995352439963E-2</v>
      </c>
      <c r="D99" s="116">
        <f t="shared" si="1"/>
        <v>2.865995352439963E-2</v>
      </c>
    </row>
    <row r="100" spans="1:4" x14ac:dyDescent="0.2">
      <c r="A100" t="s">
        <v>1454</v>
      </c>
      <c r="B100" s="115">
        <v>-6.1585835257890742E-3</v>
      </c>
      <c r="D100" s="116">
        <f t="shared" si="1"/>
        <v>-6.1585835257890742E-3</v>
      </c>
    </row>
    <row r="101" spans="1:4" x14ac:dyDescent="0.2">
      <c r="A101" t="s">
        <v>1455</v>
      </c>
      <c r="B101" s="115">
        <v>3.0888030888031603E-3</v>
      </c>
      <c r="D101" s="116">
        <f t="shared" si="1"/>
        <v>3.0888030888031603E-3</v>
      </c>
    </row>
    <row r="102" spans="1:4" x14ac:dyDescent="0.2">
      <c r="A102" t="s">
        <v>1456</v>
      </c>
      <c r="B102" s="115">
        <v>7.9166666666666607E-2</v>
      </c>
      <c r="D102" s="116">
        <f t="shared" si="1"/>
        <v>7.9166666666666607E-2</v>
      </c>
    </row>
    <row r="103" spans="1:4" x14ac:dyDescent="0.2">
      <c r="A103" t="s">
        <v>1457</v>
      </c>
      <c r="B103" s="115">
        <v>9.0909090909090912E-2</v>
      </c>
      <c r="D103" s="116">
        <f t="shared" si="1"/>
        <v>9.0909090909090912E-2</v>
      </c>
    </row>
    <row r="104" spans="1:4" x14ac:dyDescent="0.2">
      <c r="A104" t="s">
        <v>1458</v>
      </c>
      <c r="B104" s="115">
        <v>-1.1680143755615524E-2</v>
      </c>
      <c r="D104" s="116">
        <f t="shared" si="1"/>
        <v>-1.1680143755615524E-2</v>
      </c>
    </row>
    <row r="105" spans="1:4" x14ac:dyDescent="0.2">
      <c r="A105" t="s">
        <v>1459</v>
      </c>
      <c r="B105" s="115">
        <v>-9.7864768683273515E-3</v>
      </c>
      <c r="D105" s="116">
        <f t="shared" si="1"/>
        <v>-9.7864768683273515E-3</v>
      </c>
    </row>
    <row r="106" spans="1:4" x14ac:dyDescent="0.2">
      <c r="A106" t="s">
        <v>1460</v>
      </c>
      <c r="B106" s="115">
        <v>2.8362305580969853E-2</v>
      </c>
      <c r="D106" s="116">
        <f t="shared" si="1"/>
        <v>2.8362305580969853E-2</v>
      </c>
    </row>
    <row r="107" spans="1:4" x14ac:dyDescent="0.2">
      <c r="A107" t="s">
        <v>1461</v>
      </c>
      <c r="B107" s="115">
        <v>-9.6694214876033052E-2</v>
      </c>
      <c r="D107" s="116">
        <f t="shared" si="1"/>
        <v>-9.6694214876033052E-2</v>
      </c>
    </row>
    <row r="108" spans="1:4" x14ac:dyDescent="0.2">
      <c r="A108" t="s">
        <v>1462</v>
      </c>
      <c r="B108" s="115">
        <v>-7.3831009023789876E-3</v>
      </c>
      <c r="D108" s="116">
        <f t="shared" si="1"/>
        <v>-7.3831009023789876E-3</v>
      </c>
    </row>
    <row r="109" spans="1:4" x14ac:dyDescent="0.2">
      <c r="A109" t="s">
        <v>1463</v>
      </c>
      <c r="B109" s="115">
        <v>3.0431107354184229E-2</v>
      </c>
      <c r="D109" s="116">
        <f t="shared" si="1"/>
        <v>3.0431107354184229E-2</v>
      </c>
    </row>
    <row r="110" spans="1:4" x14ac:dyDescent="0.2">
      <c r="A110" t="s">
        <v>1464</v>
      </c>
      <c r="B110" s="115">
        <v>1.545064377682401E-2</v>
      </c>
      <c r="D110" s="116">
        <f t="shared" si="1"/>
        <v>1.545064377682401E-2</v>
      </c>
    </row>
    <row r="111" spans="1:4" x14ac:dyDescent="0.2">
      <c r="A111" t="s">
        <v>1465</v>
      </c>
      <c r="B111" s="115">
        <v>3.8324420677361824E-2</v>
      </c>
      <c r="D111" s="116">
        <f t="shared" si="1"/>
        <v>3.8324420677361824E-2</v>
      </c>
    </row>
    <row r="112" spans="1:4" x14ac:dyDescent="0.2">
      <c r="A112" t="s">
        <v>1466</v>
      </c>
      <c r="B112" s="115">
        <v>1.7857142857144064E-3</v>
      </c>
      <c r="D112" s="116">
        <f t="shared" si="1"/>
        <v>1.7857142857144064E-3</v>
      </c>
    </row>
    <row r="113" spans="1:4" x14ac:dyDescent="0.2">
      <c r="A113" t="s">
        <v>1467</v>
      </c>
      <c r="B113" s="115">
        <v>3.2258064516129004E-2</v>
      </c>
      <c r="D113" s="116">
        <f t="shared" si="1"/>
        <v>3.2258064516129004E-2</v>
      </c>
    </row>
    <row r="114" spans="1:4" x14ac:dyDescent="0.2">
      <c r="A114" t="s">
        <v>1468</v>
      </c>
      <c r="B114" s="115">
        <v>-7.319304666056731E-3</v>
      </c>
      <c r="D114" s="116">
        <f t="shared" si="1"/>
        <v>-7.319304666056731E-3</v>
      </c>
    </row>
    <row r="115" spans="1:4" x14ac:dyDescent="0.2">
      <c r="A115" t="s">
        <v>1469</v>
      </c>
      <c r="B115" s="115">
        <v>5.5197792088316931E-3</v>
      </c>
      <c r="D115" s="116">
        <f t="shared" si="1"/>
        <v>5.5197792088316931E-3</v>
      </c>
    </row>
    <row r="116" spans="1:4" x14ac:dyDescent="0.2">
      <c r="A116" t="s">
        <v>1470</v>
      </c>
      <c r="B116" s="115">
        <v>1.5887850467289712E-2</v>
      </c>
      <c r="D116" s="116">
        <f t="shared" si="1"/>
        <v>1.5887850467289712E-2</v>
      </c>
    </row>
    <row r="117" spans="1:4" x14ac:dyDescent="0.2">
      <c r="A117" t="s">
        <v>1471</v>
      </c>
      <c r="B117" s="115">
        <v>1.2298959318826774E-2</v>
      </c>
      <c r="D117" s="116">
        <f t="shared" si="1"/>
        <v>1.2298959318826774E-2</v>
      </c>
    </row>
    <row r="118" spans="1:4" x14ac:dyDescent="0.2">
      <c r="A118" t="s">
        <v>1472</v>
      </c>
      <c r="B118" s="115">
        <v>8.5877862595419713E-3</v>
      </c>
      <c r="D118" s="116">
        <f t="shared" si="1"/>
        <v>8.5877862595419713E-3</v>
      </c>
    </row>
    <row r="119" spans="1:4" x14ac:dyDescent="0.2">
      <c r="A119" t="s">
        <v>1473</v>
      </c>
      <c r="B119" s="115">
        <v>1.158301158301168E-2</v>
      </c>
      <c r="D119" s="116">
        <f t="shared" si="1"/>
        <v>1.158301158301168E-2</v>
      </c>
    </row>
    <row r="120" spans="1:4" x14ac:dyDescent="0.2">
      <c r="A120" t="s">
        <v>1474</v>
      </c>
      <c r="B120" s="115">
        <v>2.9041626331073921E-3</v>
      </c>
      <c r="D120" s="116">
        <f t="shared" si="1"/>
        <v>2.9041626331073921E-3</v>
      </c>
    </row>
    <row r="121" spans="1:4" x14ac:dyDescent="0.2">
      <c r="A121" t="s">
        <v>1475</v>
      </c>
      <c r="B121" s="115">
        <v>-4.3518518518518574E-2</v>
      </c>
      <c r="D121" s="116">
        <f t="shared" si="1"/>
        <v>-4.3518518518518574E-2</v>
      </c>
    </row>
    <row r="122" spans="1:4" x14ac:dyDescent="0.2">
      <c r="A122" t="s">
        <v>1476</v>
      </c>
      <c r="B122" s="115">
        <v>9.3457943925234974E-3</v>
      </c>
      <c r="D122" s="116">
        <f t="shared" si="1"/>
        <v>9.3457943925234974E-3</v>
      </c>
    </row>
    <row r="123" spans="1:4" x14ac:dyDescent="0.2">
      <c r="A123" t="s">
        <v>1477</v>
      </c>
      <c r="B123" s="115">
        <v>7.5329566854990659E-3</v>
      </c>
      <c r="D123" s="116">
        <f t="shared" si="1"/>
        <v>7.5329566854990659E-3</v>
      </c>
    </row>
    <row r="124" spans="1:4" x14ac:dyDescent="0.2">
      <c r="A124" t="s">
        <v>1478</v>
      </c>
      <c r="B124" s="115">
        <v>1.72413793103448E-2</v>
      </c>
      <c r="D124" s="116">
        <f t="shared" si="1"/>
        <v>1.72413793103448E-2</v>
      </c>
    </row>
    <row r="125" spans="1:4" x14ac:dyDescent="0.2">
      <c r="A125" t="s">
        <v>1479</v>
      </c>
      <c r="B125" s="115">
        <v>4.3999999999999949E-2</v>
      </c>
      <c r="D125" s="116">
        <f t="shared" si="1"/>
        <v>4.3999999999999949E-2</v>
      </c>
    </row>
    <row r="126" spans="1:4" x14ac:dyDescent="0.2">
      <c r="A126" t="s">
        <v>1480</v>
      </c>
      <c r="B126" s="115">
        <v>1.0010010010009797E-3</v>
      </c>
      <c r="D126" s="116">
        <f t="shared" si="1"/>
        <v>1.0010010010009797E-3</v>
      </c>
    </row>
    <row r="127" spans="1:4" x14ac:dyDescent="0.2">
      <c r="A127" t="s">
        <v>1481</v>
      </c>
      <c r="B127" s="115">
        <v>-6.8965517241379323E-2</v>
      </c>
      <c r="D127" s="116">
        <f t="shared" si="1"/>
        <v>-6.8965517241379323E-2</v>
      </c>
    </row>
    <row r="128" spans="1:4" x14ac:dyDescent="0.2">
      <c r="A128" t="s">
        <v>1482</v>
      </c>
      <c r="B128" s="115">
        <v>3.1730769230769236E-2</v>
      </c>
      <c r="D128" s="116">
        <f t="shared" si="1"/>
        <v>3.1730769230769236E-2</v>
      </c>
    </row>
    <row r="129" spans="1:4" x14ac:dyDescent="0.2">
      <c r="A129" t="s">
        <v>1483</v>
      </c>
      <c r="B129" s="115">
        <v>2.8684470820969431E-2</v>
      </c>
      <c r="D129" s="116">
        <f t="shared" si="1"/>
        <v>2.8684470820969431E-2</v>
      </c>
    </row>
    <row r="130" spans="1:4" x14ac:dyDescent="0.2">
      <c r="A130" t="s">
        <v>1484</v>
      </c>
      <c r="B130" s="115">
        <v>-4.2613636363636465E-2</v>
      </c>
      <c r="D130" s="116">
        <f t="shared" si="1"/>
        <v>-4.2613636363636465E-2</v>
      </c>
    </row>
    <row r="131" spans="1:4" x14ac:dyDescent="0.2">
      <c r="A131" t="s">
        <v>1485</v>
      </c>
      <c r="B131" s="115">
        <v>2.2265246853823854E-2</v>
      </c>
      <c r="D131" s="116">
        <f t="shared" ref="D131:D177" si="2">AVERAGE(B131)</f>
        <v>2.2265246853823854E-2</v>
      </c>
    </row>
    <row r="132" spans="1:4" x14ac:dyDescent="0.2">
      <c r="A132" t="s">
        <v>1486</v>
      </c>
      <c r="B132" s="115">
        <v>-6.1762034514078086E-2</v>
      </c>
      <c r="D132" s="116">
        <f t="shared" si="2"/>
        <v>-6.1762034514078086E-2</v>
      </c>
    </row>
    <row r="133" spans="1:4" x14ac:dyDescent="0.2">
      <c r="A133" t="s">
        <v>1487</v>
      </c>
      <c r="B133" s="115">
        <v>0</v>
      </c>
      <c r="D133" s="116">
        <f t="shared" si="2"/>
        <v>0</v>
      </c>
    </row>
    <row r="134" spans="1:4" x14ac:dyDescent="0.2">
      <c r="A134" t="s">
        <v>1488</v>
      </c>
      <c r="B134" s="115">
        <v>1.545064377682401E-2</v>
      </c>
      <c r="D134" s="116">
        <f t="shared" si="2"/>
        <v>1.545064377682401E-2</v>
      </c>
    </row>
    <row r="135" spans="1:4" x14ac:dyDescent="0.2">
      <c r="A135" t="s">
        <v>1489</v>
      </c>
      <c r="B135" s="115">
        <v>3.8324420677361824E-2</v>
      </c>
      <c r="D135" s="116">
        <f t="shared" si="2"/>
        <v>3.8324420677361824E-2</v>
      </c>
    </row>
    <row r="136" spans="1:4" x14ac:dyDescent="0.2">
      <c r="A136" t="s">
        <v>1490</v>
      </c>
      <c r="B136" s="115">
        <v>1.7857142857144064E-3</v>
      </c>
      <c r="D136" s="116">
        <f t="shared" si="2"/>
        <v>1.7857142857144064E-3</v>
      </c>
    </row>
    <row r="137" spans="1:4" x14ac:dyDescent="0.2">
      <c r="A137" t="s">
        <v>1491</v>
      </c>
      <c r="B137" s="115">
        <v>3.2258064516129004E-2</v>
      </c>
      <c r="D137" s="116">
        <f t="shared" si="2"/>
        <v>3.2258064516129004E-2</v>
      </c>
    </row>
    <row r="138" spans="1:4" x14ac:dyDescent="0.2">
      <c r="A138" t="s">
        <v>1492</v>
      </c>
      <c r="B138" s="115">
        <v>-7.319304666056731E-3</v>
      </c>
      <c r="D138" s="116">
        <f t="shared" si="2"/>
        <v>-7.319304666056731E-3</v>
      </c>
    </row>
    <row r="139" spans="1:4" x14ac:dyDescent="0.2">
      <c r="A139" t="s">
        <v>1493</v>
      </c>
      <c r="B139" s="115">
        <v>5.5197792088316931E-3</v>
      </c>
      <c r="D139" s="116">
        <f t="shared" si="2"/>
        <v>5.5197792088316931E-3</v>
      </c>
    </row>
    <row r="140" spans="1:4" x14ac:dyDescent="0.2">
      <c r="A140" t="s">
        <v>1494</v>
      </c>
      <c r="B140" s="115">
        <v>1.5887850467289712E-2</v>
      </c>
      <c r="D140" s="116">
        <f t="shared" si="2"/>
        <v>1.5887850467289712E-2</v>
      </c>
    </row>
    <row r="141" spans="1:4" x14ac:dyDescent="0.2">
      <c r="A141" t="s">
        <v>1495</v>
      </c>
      <c r="B141" s="115">
        <v>1.2298959318826774E-2</v>
      </c>
      <c r="D141" s="116">
        <f t="shared" si="2"/>
        <v>1.2298959318826774E-2</v>
      </c>
    </row>
    <row r="142" spans="1:4" x14ac:dyDescent="0.2">
      <c r="A142" t="s">
        <v>1496</v>
      </c>
      <c r="B142" s="115">
        <v>8.5877862595419713E-3</v>
      </c>
      <c r="D142" s="116">
        <f t="shared" si="2"/>
        <v>8.5877862595419713E-3</v>
      </c>
    </row>
    <row r="143" spans="1:4" x14ac:dyDescent="0.2">
      <c r="A143" t="s">
        <v>1497</v>
      </c>
      <c r="B143" s="115">
        <v>1.158301158301168E-2</v>
      </c>
      <c r="D143" s="116">
        <f t="shared" si="2"/>
        <v>1.158301158301168E-2</v>
      </c>
    </row>
    <row r="144" spans="1:4" x14ac:dyDescent="0.2">
      <c r="A144" t="s">
        <v>1498</v>
      </c>
      <c r="B144" s="115">
        <v>2.9041626331073921E-3</v>
      </c>
      <c r="D144" s="116">
        <f t="shared" si="2"/>
        <v>2.9041626331073921E-3</v>
      </c>
    </row>
    <row r="145" spans="1:4" x14ac:dyDescent="0.2">
      <c r="A145" t="s">
        <v>1499</v>
      </c>
      <c r="B145" s="115">
        <v>-4.3518518518518574E-2</v>
      </c>
      <c r="D145" s="116">
        <f t="shared" si="2"/>
        <v>-4.3518518518518574E-2</v>
      </c>
    </row>
    <row r="146" spans="1:4" x14ac:dyDescent="0.2">
      <c r="A146" t="s">
        <v>1500</v>
      </c>
      <c r="B146" s="115">
        <v>9.3457943925234974E-3</v>
      </c>
      <c r="D146" s="116">
        <f t="shared" si="2"/>
        <v>9.3457943925234974E-3</v>
      </c>
    </row>
    <row r="147" spans="1:4" x14ac:dyDescent="0.2">
      <c r="A147" t="s">
        <v>1501</v>
      </c>
      <c r="B147" s="115">
        <v>7.5329566854990659E-3</v>
      </c>
      <c r="D147" s="116">
        <f t="shared" si="2"/>
        <v>7.5329566854990659E-3</v>
      </c>
    </row>
    <row r="148" spans="1:4" x14ac:dyDescent="0.2">
      <c r="A148" t="s">
        <v>1502</v>
      </c>
      <c r="B148" s="115">
        <v>1.72413793103448E-2</v>
      </c>
      <c r="D148" s="116">
        <f t="shared" si="2"/>
        <v>1.72413793103448E-2</v>
      </c>
    </row>
    <row r="149" spans="1:4" x14ac:dyDescent="0.2">
      <c r="A149" t="s">
        <v>1503</v>
      </c>
      <c r="B149" s="115">
        <v>4.3999999999999949E-2</v>
      </c>
      <c r="D149" s="116">
        <f t="shared" si="2"/>
        <v>4.3999999999999949E-2</v>
      </c>
    </row>
    <row r="150" spans="1:4" x14ac:dyDescent="0.2">
      <c r="A150" t="s">
        <v>1504</v>
      </c>
      <c r="B150" s="115">
        <v>1.0010010010009797E-3</v>
      </c>
      <c r="D150" s="116">
        <f t="shared" si="2"/>
        <v>1.0010010010009797E-3</v>
      </c>
    </row>
    <row r="151" spans="1:4" x14ac:dyDescent="0.2">
      <c r="A151" t="s">
        <v>1505</v>
      </c>
      <c r="B151" s="115">
        <v>-6.8965517241379323E-2</v>
      </c>
      <c r="D151" s="116">
        <f t="shared" si="2"/>
        <v>-6.8965517241379323E-2</v>
      </c>
    </row>
    <row r="152" spans="1:4" x14ac:dyDescent="0.2">
      <c r="A152" t="s">
        <v>1506</v>
      </c>
      <c r="B152" s="115">
        <v>3.1730769230769236E-2</v>
      </c>
      <c r="D152" s="116">
        <f t="shared" si="2"/>
        <v>3.1730769230769236E-2</v>
      </c>
    </row>
    <row r="153" spans="1:4" x14ac:dyDescent="0.2">
      <c r="A153" t="s">
        <v>1507</v>
      </c>
      <c r="B153" s="115">
        <v>2.8684470820969431E-2</v>
      </c>
      <c r="D153" s="116">
        <f t="shared" si="2"/>
        <v>2.8684470820969431E-2</v>
      </c>
    </row>
    <row r="154" spans="1:4" x14ac:dyDescent="0.2">
      <c r="A154" t="s">
        <v>1508</v>
      </c>
      <c r="B154" s="115">
        <v>-4.2613636363636465E-2</v>
      </c>
      <c r="D154" s="116">
        <f t="shared" si="2"/>
        <v>-4.2613636363636465E-2</v>
      </c>
    </row>
    <row r="155" spans="1:4" x14ac:dyDescent="0.2">
      <c r="A155" t="s">
        <v>1509</v>
      </c>
      <c r="B155" s="115">
        <v>2.2265246853823854E-2</v>
      </c>
      <c r="D155" s="116">
        <f t="shared" si="2"/>
        <v>2.2265246853823854E-2</v>
      </c>
    </row>
    <row r="156" spans="1:4" x14ac:dyDescent="0.2">
      <c r="A156" t="s">
        <v>1510</v>
      </c>
      <c r="B156" s="115">
        <v>-6.1762034514078086E-2</v>
      </c>
      <c r="D156" s="116">
        <f t="shared" si="2"/>
        <v>-6.1762034514078086E-2</v>
      </c>
    </row>
    <row r="157" spans="1:4" x14ac:dyDescent="0.2">
      <c r="A157" t="s">
        <v>1511</v>
      </c>
      <c r="B157" s="115">
        <v>0</v>
      </c>
      <c r="D157" s="116">
        <f t="shared" si="2"/>
        <v>0</v>
      </c>
    </row>
    <row r="158" spans="1:4" x14ac:dyDescent="0.2">
      <c r="A158" t="s">
        <v>1512</v>
      </c>
      <c r="B158" s="115">
        <v>-8.7336244541482864E-4</v>
      </c>
      <c r="D158" s="116">
        <f t="shared" si="2"/>
        <v>-8.7336244541482864E-4</v>
      </c>
    </row>
    <row r="159" spans="1:4" x14ac:dyDescent="0.2">
      <c r="A159" t="s">
        <v>1513</v>
      </c>
      <c r="B159" s="115">
        <v>-3.2121724429416805E-2</v>
      </c>
      <c r="D159" s="116">
        <f t="shared" si="2"/>
        <v>-3.2121724429416805E-2</v>
      </c>
    </row>
    <row r="160" spans="1:4" x14ac:dyDescent="0.2">
      <c r="A160" t="s">
        <v>1514</v>
      </c>
      <c r="B160" s="115">
        <v>-1.33444537114262E-2</v>
      </c>
      <c r="D160" s="116">
        <f t="shared" si="2"/>
        <v>-1.33444537114262E-2</v>
      </c>
    </row>
    <row r="161" spans="1:4" x14ac:dyDescent="0.2">
      <c r="A161" t="s">
        <v>1515</v>
      </c>
      <c r="B161" s="115">
        <v>-1.6652789342214466E-3</v>
      </c>
      <c r="D161" s="116">
        <f t="shared" si="2"/>
        <v>-1.6652789342214466E-3</v>
      </c>
    </row>
    <row r="162" spans="1:4" x14ac:dyDescent="0.2">
      <c r="A162" t="s">
        <v>1516</v>
      </c>
      <c r="B162" s="115">
        <v>-8.3194675540763626E-4</v>
      </c>
      <c r="D162" s="116">
        <f t="shared" si="2"/>
        <v>-8.3194675540763626E-4</v>
      </c>
    </row>
    <row r="163" spans="1:4" x14ac:dyDescent="0.2">
      <c r="A163" t="s">
        <v>1517</v>
      </c>
      <c r="B163" s="115">
        <v>-4.6031746031746042E-2</v>
      </c>
      <c r="D163" s="116">
        <f t="shared" si="2"/>
        <v>-4.6031746031746042E-2</v>
      </c>
    </row>
    <row r="164" spans="1:4" x14ac:dyDescent="0.2">
      <c r="A164" t="s">
        <v>1518</v>
      </c>
      <c r="B164" s="115">
        <v>-3.9525691699605304E-3</v>
      </c>
      <c r="D164" s="116">
        <f t="shared" si="2"/>
        <v>-3.9525691699605304E-3</v>
      </c>
    </row>
    <row r="165" spans="1:4" x14ac:dyDescent="0.2">
      <c r="A165" t="s">
        <v>1519</v>
      </c>
      <c r="B165" s="115">
        <v>-3.9370078740156647E-3</v>
      </c>
      <c r="D165" s="116">
        <f t="shared" si="2"/>
        <v>-3.9370078740156647E-3</v>
      </c>
    </row>
    <row r="166" spans="1:4" x14ac:dyDescent="0.2">
      <c r="A166" t="s">
        <v>1520</v>
      </c>
      <c r="B166" s="115">
        <v>-1.5503875968992331E-2</v>
      </c>
      <c r="D166" s="116">
        <f t="shared" si="2"/>
        <v>-1.5503875968992331E-2</v>
      </c>
    </row>
    <row r="167" spans="1:4" x14ac:dyDescent="0.2">
      <c r="A167" t="s">
        <v>1521</v>
      </c>
      <c r="B167" s="115">
        <v>-2.8614457831325227E-2</v>
      </c>
      <c r="D167" s="116">
        <f t="shared" si="2"/>
        <v>-2.8614457831325227E-2</v>
      </c>
    </row>
    <row r="168" spans="1:4" x14ac:dyDescent="0.2">
      <c r="A168" t="s">
        <v>1522</v>
      </c>
      <c r="B168" s="115">
        <v>2.865995352439963E-2</v>
      </c>
      <c r="D168" s="116">
        <f t="shared" si="2"/>
        <v>2.865995352439963E-2</v>
      </c>
    </row>
    <row r="169" spans="1:4" x14ac:dyDescent="0.2">
      <c r="A169" t="s">
        <v>1523</v>
      </c>
      <c r="B169" s="115">
        <v>-6.1585835257890742E-3</v>
      </c>
      <c r="D169" s="116">
        <f t="shared" si="2"/>
        <v>-6.1585835257890742E-3</v>
      </c>
    </row>
    <row r="170" spans="1:4" x14ac:dyDescent="0.2">
      <c r="A170" t="s">
        <v>1524</v>
      </c>
      <c r="B170" s="115">
        <v>3.0888030888031603E-3</v>
      </c>
      <c r="D170" s="116">
        <f t="shared" si="2"/>
        <v>3.0888030888031603E-3</v>
      </c>
    </row>
    <row r="171" spans="1:4" x14ac:dyDescent="0.2">
      <c r="A171" t="s">
        <v>1525</v>
      </c>
      <c r="B171" s="115">
        <v>7.9166666666666607E-2</v>
      </c>
      <c r="D171" s="116">
        <f t="shared" si="2"/>
        <v>7.9166666666666607E-2</v>
      </c>
    </row>
    <row r="172" spans="1:4" x14ac:dyDescent="0.2">
      <c r="A172" t="s">
        <v>1526</v>
      </c>
      <c r="B172" s="115">
        <v>9.0909090909090912E-2</v>
      </c>
      <c r="D172" s="116">
        <f t="shared" si="2"/>
        <v>9.0909090909090912E-2</v>
      </c>
    </row>
    <row r="173" spans="1:4" x14ac:dyDescent="0.2">
      <c r="A173" t="s">
        <v>1527</v>
      </c>
      <c r="B173" s="115">
        <v>-1.1680143755615524E-2</v>
      </c>
      <c r="D173" s="116">
        <f t="shared" si="2"/>
        <v>-1.1680143755615524E-2</v>
      </c>
    </row>
    <row r="174" spans="1:4" x14ac:dyDescent="0.2">
      <c r="A174" t="s">
        <v>1528</v>
      </c>
      <c r="B174" s="115">
        <v>-9.7864768683273515E-3</v>
      </c>
      <c r="D174" s="116">
        <f t="shared" si="2"/>
        <v>-9.7864768683273515E-3</v>
      </c>
    </row>
    <row r="175" spans="1:4" x14ac:dyDescent="0.2">
      <c r="A175" t="s">
        <v>1529</v>
      </c>
      <c r="B175" s="115">
        <v>2.8362305580969853E-2</v>
      </c>
      <c r="D175" s="116">
        <f t="shared" si="2"/>
        <v>2.8362305580969853E-2</v>
      </c>
    </row>
    <row r="176" spans="1:4" x14ac:dyDescent="0.2">
      <c r="A176" t="s">
        <v>1530</v>
      </c>
      <c r="B176" s="115">
        <v>-9.6694214876033052E-2</v>
      </c>
      <c r="D176" s="116">
        <f t="shared" si="2"/>
        <v>-9.6694214876033052E-2</v>
      </c>
    </row>
    <row r="177" spans="1:4" x14ac:dyDescent="0.2">
      <c r="A177" t="s">
        <v>1531</v>
      </c>
      <c r="B177" s="115">
        <v>-7.3831009023789876E-3</v>
      </c>
      <c r="D177" s="116">
        <f t="shared" si="2"/>
        <v>-7.3831009023789876E-3</v>
      </c>
    </row>
    <row r="178" spans="1:4" x14ac:dyDescent="0.2">
      <c r="A178" t="s">
        <v>1532</v>
      </c>
      <c r="B178" s="115"/>
    </row>
    <row r="179" spans="1:4" x14ac:dyDescent="0.2">
      <c r="A179" t="s">
        <v>1533</v>
      </c>
    </row>
    <row r="180" spans="1:4" x14ac:dyDescent="0.2">
      <c r="A180" t="s">
        <v>1534</v>
      </c>
    </row>
    <row r="181" spans="1:4" x14ac:dyDescent="0.2">
      <c r="A181" t="s">
        <v>1535</v>
      </c>
    </row>
  </sheetData>
  <conditionalFormatting sqref="B1">
    <cfRule type="duplicateValues" dxfId="1" priority="2"/>
  </conditionalFormatting>
  <conditionalFormatting sqref="B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Master Data Entry</vt:lpstr>
      <vt:lpstr>KSE ALL</vt:lpstr>
      <vt:lpstr>200 selected companies</vt:lpstr>
      <vt:lpstr>share prices</vt:lpstr>
      <vt:lpstr>returns</vt:lpstr>
      <vt:lpstr>Portfolio components</vt:lpstr>
      <vt:lpstr>Portfolio creation</vt:lpstr>
      <vt:lpstr>CAPM</vt:lpstr>
      <vt:lpstr>SL</vt:lpstr>
      <vt:lpstr>SM</vt:lpstr>
      <vt:lpstr>SH</vt:lpstr>
      <vt:lpstr>BL</vt:lpstr>
      <vt:lpstr>BM</vt:lpstr>
      <vt:lpstr>BH</vt:lpstr>
      <vt:lpstr>'Master Data Entry'!Print_Area</vt:lpstr>
      <vt:lpstr>'Master Data Entry'!Print_Titles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Asghar</dc:creator>
  <cp:lastModifiedBy>Shahrukh Haider</cp:lastModifiedBy>
  <dcterms:created xsi:type="dcterms:W3CDTF">2021-05-19T11:19:46Z</dcterms:created>
  <dcterms:modified xsi:type="dcterms:W3CDTF">2021-06-02T00:37:41Z</dcterms:modified>
</cp:coreProperties>
</file>